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fortin/Documents/UVic/2.Research/Manuscripts/SongbirdDiversity/OriginalSubmission_GCB/CodeAndData/SupplementaryData/"/>
    </mc:Choice>
  </mc:AlternateContent>
  <xr:revisionPtr revIDLastSave="0" documentId="13_ncr:1_{F6B24132-B873-1949-94AD-0D82E6608323}" xr6:coauthVersionLast="36" xr6:coauthVersionMax="36" xr10:uidLastSave="{00000000-0000-0000-0000-000000000000}"/>
  <bookViews>
    <workbookView xWindow="0" yWindow="500" windowWidth="16800" windowHeight="18700" firstSheet="43" activeTab="45" xr2:uid="{00000000-000D-0000-FFFF-FFFF00000000}"/>
  </bookViews>
  <sheets>
    <sheet name="LAM1927_5" sheetId="1" r:id="rId1"/>
    <sheet name="LAM1927_15" sheetId="2" r:id="rId2"/>
    <sheet name="LAM1927_33" sheetId="3" r:id="rId3"/>
    <sheet name="LAM1927_35" sheetId="4" r:id="rId4"/>
    <sheet name="LAM1927_36" sheetId="5" r:id="rId5"/>
    <sheet name="LAM1927_37" sheetId="6" r:id="rId6"/>
    <sheet name="LAM1927_39" sheetId="7" r:id="rId7"/>
    <sheet name="LAM1927_42" sheetId="8" r:id="rId8"/>
    <sheet name="LAM1927_51" sheetId="9" r:id="rId9"/>
    <sheet name="MIL1928_1" sheetId="10" r:id="rId10"/>
    <sheet name="MIL1928_2" sheetId="11" r:id="rId11"/>
    <sheet name="MIL1928_4b" sheetId="12" r:id="rId12"/>
    <sheet name="MIL1928_5" sheetId="13" r:id="rId13"/>
    <sheet name="MIL1928_6" sheetId="14" r:id="rId14"/>
    <sheet name="MIL1928_7" sheetId="15" r:id="rId15"/>
    <sheet name="MIL1928_8" sheetId="16" r:id="rId16"/>
    <sheet name="MIL1928_9" sheetId="17" r:id="rId17"/>
    <sheet name="MIL1928_10" sheetId="18" r:id="rId18"/>
    <sheet name="MIL1928_12" sheetId="19" r:id="rId19"/>
    <sheet name="MIL1928_13" sheetId="20" r:id="rId20"/>
    <sheet name="MIL1928_14" sheetId="21" r:id="rId21"/>
    <sheet name="MIL1928_16" sheetId="22" r:id="rId22"/>
    <sheet name="MIL1928_18" sheetId="23" r:id="rId23"/>
    <sheet name="MIL1928_19" sheetId="24" r:id="rId24"/>
    <sheet name="MIL1928_20" sheetId="25" r:id="rId25"/>
    <sheet name="NID1944_11" sheetId="26" r:id="rId26"/>
    <sheet name="NID1944_12" sheetId="27" r:id="rId27"/>
    <sheet name="NID1944_15" sheetId="28" r:id="rId28"/>
    <sheet name="NID1944_19" sheetId="29" r:id="rId29"/>
    <sheet name="NID1944_21" sheetId="30" r:id="rId30"/>
    <sheet name="NID1946_8" sheetId="31" r:id="rId31"/>
    <sheet name="NID1946_12" sheetId="32" r:id="rId32"/>
    <sheet name="NID1947_2" sheetId="33" r:id="rId33"/>
    <sheet name="NID1953_3" sheetId="34" r:id="rId34"/>
    <sheet name="NID1953_5" sheetId="35" r:id="rId35"/>
    <sheet name="WHE1923_245" sheetId="36" r:id="rId36"/>
    <sheet name="WHE1923_247" sheetId="37" r:id="rId37"/>
    <sheet name="WHE1923_248" sheetId="38" r:id="rId38"/>
    <sheet name="WHE1923_249" sheetId="39" r:id="rId39"/>
    <sheet name="WHE1923_250" sheetId="40" r:id="rId40"/>
    <sheet name="WHE1923_251" sheetId="41" r:id="rId41"/>
    <sheet name="WHE1923_254" sheetId="42" r:id="rId42"/>
    <sheet name="WHE1924_289" sheetId="43" r:id="rId43"/>
    <sheet name="WHE1924_292" sheetId="44" r:id="rId44"/>
    <sheet name="WHE1924_297" sheetId="45" r:id="rId45"/>
    <sheet name="WHE1924_309" sheetId="46" r:id="rId46"/>
    <sheet name="SUMMARY" sheetId="47" r:id="rId47"/>
    <sheet name="Historic" sheetId="48" r:id="rId48"/>
    <sheet name="Repeat" sheetId="49" r:id="rId49"/>
  </sheets>
  <calcPr calcId="181029"/>
</workbook>
</file>

<file path=xl/calcChain.xml><?xml version="1.0" encoding="utf-8"?>
<calcChain xmlns="http://schemas.openxmlformats.org/spreadsheetml/2006/main">
  <c r="D29" i="46" l="1"/>
  <c r="E29" i="46" s="1"/>
  <c r="C29" i="46"/>
  <c r="B29" i="46"/>
  <c r="D28" i="46"/>
  <c r="E28" i="46" s="1"/>
  <c r="B28" i="46"/>
  <c r="C28" i="46" s="1"/>
  <c r="E27" i="46"/>
  <c r="D27" i="46"/>
  <c r="C27" i="46"/>
  <c r="B27" i="46"/>
  <c r="D26" i="46"/>
  <c r="E26" i="46" s="1"/>
  <c r="B26" i="46"/>
  <c r="C26" i="46" s="1"/>
  <c r="E25" i="46"/>
  <c r="D25" i="46"/>
  <c r="B25" i="46"/>
  <c r="C25" i="46" s="1"/>
  <c r="D24" i="46"/>
  <c r="E24" i="46" s="1"/>
  <c r="B24" i="46"/>
  <c r="C24" i="46" s="1"/>
  <c r="E23" i="46"/>
  <c r="D23" i="46"/>
  <c r="B23" i="46"/>
  <c r="C23" i="46" s="1"/>
  <c r="D22" i="46"/>
  <c r="E22" i="46" s="1"/>
  <c r="B22" i="46"/>
  <c r="C22" i="46" s="1"/>
  <c r="D21" i="46"/>
  <c r="E21" i="46" s="1"/>
  <c r="B21" i="46"/>
  <c r="C21" i="46" s="1"/>
  <c r="D20" i="46"/>
  <c r="E20" i="46" s="1"/>
  <c r="B20" i="46"/>
  <c r="C20" i="46" s="1"/>
  <c r="D19" i="46"/>
  <c r="E19" i="46" s="1"/>
  <c r="B19" i="46"/>
  <c r="C19" i="46" s="1"/>
  <c r="D18" i="46"/>
  <c r="E18" i="46" s="1"/>
  <c r="B18" i="46"/>
  <c r="C18" i="46" s="1"/>
  <c r="D17" i="46"/>
  <c r="E17" i="46" s="1"/>
  <c r="B17" i="46"/>
  <c r="C17" i="46" s="1"/>
  <c r="D16" i="46"/>
  <c r="E16" i="46" s="1"/>
  <c r="B16" i="46"/>
  <c r="C16" i="46" s="1"/>
  <c r="D15" i="46"/>
  <c r="E15" i="46" s="1"/>
  <c r="B15" i="46"/>
  <c r="C15" i="46" s="1"/>
  <c r="D29" i="45"/>
  <c r="E29" i="45" s="1"/>
  <c r="B29" i="45"/>
  <c r="C29" i="45" s="1"/>
  <c r="D28" i="45"/>
  <c r="E28" i="45" s="1"/>
  <c r="B28" i="45"/>
  <c r="C28" i="45" s="1"/>
  <c r="D27" i="45"/>
  <c r="E27" i="45" s="1"/>
  <c r="B27" i="45"/>
  <c r="C27" i="45" s="1"/>
  <c r="D26" i="45"/>
  <c r="E26" i="45" s="1"/>
  <c r="B26" i="45"/>
  <c r="C26" i="45" s="1"/>
  <c r="D25" i="45"/>
  <c r="E25" i="45" s="1"/>
  <c r="B25" i="45"/>
  <c r="C25" i="45" s="1"/>
  <c r="D24" i="45"/>
  <c r="E24" i="45" s="1"/>
  <c r="B24" i="45"/>
  <c r="C24" i="45" s="1"/>
  <c r="D23" i="45"/>
  <c r="E23" i="45" s="1"/>
  <c r="B23" i="45"/>
  <c r="C23" i="45" s="1"/>
  <c r="D22" i="45"/>
  <c r="E22" i="45" s="1"/>
  <c r="B22" i="45"/>
  <c r="C22" i="45" s="1"/>
  <c r="D21" i="45"/>
  <c r="E21" i="45" s="1"/>
  <c r="B21" i="45"/>
  <c r="C21" i="45" s="1"/>
  <c r="D20" i="45"/>
  <c r="E20" i="45" s="1"/>
  <c r="B20" i="45"/>
  <c r="C20" i="45" s="1"/>
  <c r="D19" i="45"/>
  <c r="E19" i="45" s="1"/>
  <c r="B19" i="45"/>
  <c r="C19" i="45" s="1"/>
  <c r="D18" i="45"/>
  <c r="E18" i="45" s="1"/>
  <c r="B18" i="45"/>
  <c r="C18" i="45" s="1"/>
  <c r="D17" i="45"/>
  <c r="E17" i="45" s="1"/>
  <c r="B17" i="45"/>
  <c r="C17" i="45" s="1"/>
  <c r="D16" i="45"/>
  <c r="E16" i="45" s="1"/>
  <c r="B16" i="45"/>
  <c r="C16" i="45" s="1"/>
  <c r="D15" i="45"/>
  <c r="E15" i="45" s="1"/>
  <c r="B15" i="45"/>
  <c r="C15" i="45" s="1"/>
  <c r="D29" i="44"/>
  <c r="E29" i="44" s="1"/>
  <c r="B29" i="44"/>
  <c r="C29" i="44" s="1"/>
  <c r="E28" i="44"/>
  <c r="D28" i="44"/>
  <c r="B28" i="44"/>
  <c r="C28" i="44" s="1"/>
  <c r="D27" i="44"/>
  <c r="E27" i="44" s="1"/>
  <c r="B27" i="44"/>
  <c r="C27" i="44" s="1"/>
  <c r="E26" i="44"/>
  <c r="D26" i="44"/>
  <c r="B26" i="44"/>
  <c r="C26" i="44" s="1"/>
  <c r="D25" i="44"/>
  <c r="E25" i="44" s="1"/>
  <c r="B25" i="44"/>
  <c r="C25" i="44" s="1"/>
  <c r="E24" i="44"/>
  <c r="D24" i="44"/>
  <c r="B24" i="44"/>
  <c r="C24" i="44" s="1"/>
  <c r="D23" i="44"/>
  <c r="E23" i="44" s="1"/>
  <c r="B23" i="44"/>
  <c r="C23" i="44" s="1"/>
  <c r="E22" i="44"/>
  <c r="D22" i="44"/>
  <c r="B22" i="44"/>
  <c r="C22" i="44" s="1"/>
  <c r="D21" i="44"/>
  <c r="E21" i="44" s="1"/>
  <c r="B21" i="44"/>
  <c r="C21" i="44" s="1"/>
  <c r="E20" i="44"/>
  <c r="D20" i="44"/>
  <c r="B20" i="44"/>
  <c r="C20" i="44" s="1"/>
  <c r="D19" i="44"/>
  <c r="E19" i="44" s="1"/>
  <c r="B19" i="44"/>
  <c r="C19" i="44" s="1"/>
  <c r="E18" i="44"/>
  <c r="D18" i="44"/>
  <c r="B18" i="44"/>
  <c r="C18" i="44" s="1"/>
  <c r="D17" i="44"/>
  <c r="E17" i="44" s="1"/>
  <c r="B17" i="44"/>
  <c r="C17" i="44" s="1"/>
  <c r="E16" i="44"/>
  <c r="D16" i="44"/>
  <c r="B16" i="44"/>
  <c r="C16" i="44" s="1"/>
  <c r="D15" i="44"/>
  <c r="E15" i="44" s="1"/>
  <c r="B15" i="44"/>
  <c r="C15" i="44" s="1"/>
  <c r="D29" i="43"/>
  <c r="E29" i="43" s="1"/>
  <c r="B29" i="43"/>
  <c r="C29" i="43" s="1"/>
  <c r="D28" i="43"/>
  <c r="E28" i="43" s="1"/>
  <c r="B28" i="43"/>
  <c r="C28" i="43" s="1"/>
  <c r="D27" i="43"/>
  <c r="E27" i="43" s="1"/>
  <c r="B27" i="43"/>
  <c r="C27" i="43" s="1"/>
  <c r="D26" i="43"/>
  <c r="E26" i="43" s="1"/>
  <c r="B26" i="43"/>
  <c r="C26" i="43" s="1"/>
  <c r="D25" i="43"/>
  <c r="E25" i="43" s="1"/>
  <c r="B25" i="43"/>
  <c r="C25" i="43" s="1"/>
  <c r="D24" i="43"/>
  <c r="E24" i="43" s="1"/>
  <c r="B24" i="43"/>
  <c r="C24" i="43" s="1"/>
  <c r="D23" i="43"/>
  <c r="E23" i="43" s="1"/>
  <c r="B23" i="43"/>
  <c r="C23" i="43" s="1"/>
  <c r="E22" i="43"/>
  <c r="D22" i="43"/>
  <c r="B22" i="43"/>
  <c r="C22" i="43" s="1"/>
  <c r="D21" i="43"/>
  <c r="E21" i="43" s="1"/>
  <c r="B21" i="43"/>
  <c r="C21" i="43" s="1"/>
  <c r="D20" i="43"/>
  <c r="E20" i="43" s="1"/>
  <c r="B20" i="43"/>
  <c r="C20" i="43" s="1"/>
  <c r="D19" i="43"/>
  <c r="E19" i="43" s="1"/>
  <c r="B19" i="43"/>
  <c r="C19" i="43" s="1"/>
  <c r="D18" i="43"/>
  <c r="E18" i="43" s="1"/>
  <c r="B18" i="43"/>
  <c r="C18" i="43" s="1"/>
  <c r="D17" i="43"/>
  <c r="E17" i="43" s="1"/>
  <c r="B17" i="43"/>
  <c r="C17" i="43" s="1"/>
  <c r="D16" i="43"/>
  <c r="E16" i="43" s="1"/>
  <c r="B16" i="43"/>
  <c r="C16" i="43" s="1"/>
  <c r="D15" i="43"/>
  <c r="E15" i="43" s="1"/>
  <c r="B15" i="43"/>
  <c r="C15" i="43" s="1"/>
  <c r="D29" i="42"/>
  <c r="E29" i="42" s="1"/>
  <c r="B29" i="42"/>
  <c r="C29" i="42" s="1"/>
  <c r="E28" i="42"/>
  <c r="D28" i="42"/>
  <c r="B28" i="42"/>
  <c r="C28" i="42" s="1"/>
  <c r="D27" i="42"/>
  <c r="E27" i="42" s="1"/>
  <c r="B27" i="42"/>
  <c r="C27" i="42" s="1"/>
  <c r="E26" i="42"/>
  <c r="D26" i="42"/>
  <c r="B26" i="42"/>
  <c r="C26" i="42" s="1"/>
  <c r="D25" i="42"/>
  <c r="E25" i="42" s="1"/>
  <c r="B25" i="42"/>
  <c r="C25" i="42" s="1"/>
  <c r="E24" i="42"/>
  <c r="D24" i="42"/>
  <c r="B24" i="42"/>
  <c r="C24" i="42" s="1"/>
  <c r="D23" i="42"/>
  <c r="E23" i="42" s="1"/>
  <c r="B23" i="42"/>
  <c r="C23" i="42" s="1"/>
  <c r="E22" i="42"/>
  <c r="D22" i="42"/>
  <c r="B22" i="42"/>
  <c r="C22" i="42" s="1"/>
  <c r="D21" i="42"/>
  <c r="E21" i="42" s="1"/>
  <c r="B21" i="42"/>
  <c r="C21" i="42" s="1"/>
  <c r="E20" i="42"/>
  <c r="D20" i="42"/>
  <c r="B20" i="42"/>
  <c r="C20" i="42" s="1"/>
  <c r="D19" i="42"/>
  <c r="E19" i="42" s="1"/>
  <c r="B19" i="42"/>
  <c r="C19" i="42" s="1"/>
  <c r="E18" i="42"/>
  <c r="D18" i="42"/>
  <c r="B18" i="42"/>
  <c r="C18" i="42" s="1"/>
  <c r="D17" i="42"/>
  <c r="E17" i="42" s="1"/>
  <c r="B17" i="42"/>
  <c r="C17" i="42" s="1"/>
  <c r="E16" i="42"/>
  <c r="D16" i="42"/>
  <c r="B16" i="42"/>
  <c r="C16" i="42" s="1"/>
  <c r="D15" i="42"/>
  <c r="E15" i="42" s="1"/>
  <c r="B15" i="42"/>
  <c r="C15" i="42" s="1"/>
  <c r="D29" i="41"/>
  <c r="E29" i="41" s="1"/>
  <c r="B29" i="41"/>
  <c r="C29" i="41" s="1"/>
  <c r="E28" i="41"/>
  <c r="D28" i="41"/>
  <c r="B28" i="41"/>
  <c r="C28" i="41" s="1"/>
  <c r="D27" i="41"/>
  <c r="E27" i="41" s="1"/>
  <c r="B27" i="41"/>
  <c r="C27" i="41" s="1"/>
  <c r="E26" i="41"/>
  <c r="D26" i="41"/>
  <c r="B26" i="41"/>
  <c r="C26" i="41" s="1"/>
  <c r="D25" i="41"/>
  <c r="E25" i="41" s="1"/>
  <c r="B25" i="41"/>
  <c r="C25" i="41" s="1"/>
  <c r="E24" i="41"/>
  <c r="D24" i="41"/>
  <c r="B24" i="41"/>
  <c r="C24" i="41" s="1"/>
  <c r="D23" i="41"/>
  <c r="E23" i="41" s="1"/>
  <c r="B23" i="41"/>
  <c r="C23" i="41" s="1"/>
  <c r="E22" i="41"/>
  <c r="D22" i="41"/>
  <c r="B22" i="41"/>
  <c r="C22" i="41" s="1"/>
  <c r="D21" i="41"/>
  <c r="E21" i="41" s="1"/>
  <c r="B21" i="41"/>
  <c r="C21" i="41" s="1"/>
  <c r="E20" i="41"/>
  <c r="D20" i="41"/>
  <c r="B20" i="41"/>
  <c r="C20" i="41" s="1"/>
  <c r="D19" i="41"/>
  <c r="E19" i="41" s="1"/>
  <c r="B19" i="41"/>
  <c r="C19" i="41" s="1"/>
  <c r="E18" i="41"/>
  <c r="D18" i="41"/>
  <c r="B18" i="41"/>
  <c r="C18" i="41" s="1"/>
  <c r="D17" i="41"/>
  <c r="E17" i="41" s="1"/>
  <c r="C17" i="41"/>
  <c r="B17" i="41"/>
  <c r="E16" i="41"/>
  <c r="D16" i="41"/>
  <c r="B16" i="41"/>
  <c r="C16" i="41" s="1"/>
  <c r="D15" i="41"/>
  <c r="E15" i="41" s="1"/>
  <c r="C15" i="41"/>
  <c r="B15" i="41"/>
  <c r="D29" i="40"/>
  <c r="E29" i="40" s="1"/>
  <c r="B29" i="40"/>
  <c r="C29" i="40" s="1"/>
  <c r="D28" i="40"/>
  <c r="E28" i="40" s="1"/>
  <c r="B28" i="40"/>
  <c r="C28" i="40" s="1"/>
  <c r="D27" i="40"/>
  <c r="E27" i="40" s="1"/>
  <c r="B27" i="40"/>
  <c r="C27" i="40" s="1"/>
  <c r="D26" i="40"/>
  <c r="E26" i="40" s="1"/>
  <c r="B26" i="40"/>
  <c r="C26" i="40" s="1"/>
  <c r="D25" i="40"/>
  <c r="E25" i="40" s="1"/>
  <c r="B25" i="40"/>
  <c r="C25" i="40" s="1"/>
  <c r="D24" i="40"/>
  <c r="E24" i="40" s="1"/>
  <c r="C24" i="40"/>
  <c r="B24" i="40"/>
  <c r="D23" i="40"/>
  <c r="E23" i="40" s="1"/>
  <c r="B23" i="40"/>
  <c r="C23" i="40" s="1"/>
  <c r="D22" i="40"/>
  <c r="E22" i="40" s="1"/>
  <c r="B22" i="40"/>
  <c r="C22" i="40" s="1"/>
  <c r="D21" i="40"/>
  <c r="E21" i="40" s="1"/>
  <c r="B21" i="40"/>
  <c r="C21" i="40" s="1"/>
  <c r="D20" i="40"/>
  <c r="E20" i="40" s="1"/>
  <c r="B20" i="40"/>
  <c r="C20" i="40" s="1"/>
  <c r="D19" i="40"/>
  <c r="E19" i="40" s="1"/>
  <c r="B19" i="40"/>
  <c r="C19" i="40" s="1"/>
  <c r="D18" i="40"/>
  <c r="E18" i="40" s="1"/>
  <c r="B18" i="40"/>
  <c r="C18" i="40" s="1"/>
  <c r="D17" i="40"/>
  <c r="E17" i="40" s="1"/>
  <c r="B17" i="40"/>
  <c r="C17" i="40" s="1"/>
  <c r="D16" i="40"/>
  <c r="E16" i="40" s="1"/>
  <c r="B16" i="40"/>
  <c r="C16" i="40" s="1"/>
  <c r="D15" i="40"/>
  <c r="E15" i="40" s="1"/>
  <c r="B15" i="40"/>
  <c r="C15" i="40" s="1"/>
  <c r="D29" i="39"/>
  <c r="E29" i="39" s="1"/>
  <c r="B29" i="39"/>
  <c r="C29" i="39" s="1"/>
  <c r="D28" i="39"/>
  <c r="E28" i="39" s="1"/>
  <c r="B28" i="39"/>
  <c r="C28" i="39" s="1"/>
  <c r="D27" i="39"/>
  <c r="E27" i="39" s="1"/>
  <c r="B27" i="39"/>
  <c r="C27" i="39" s="1"/>
  <c r="D26" i="39"/>
  <c r="E26" i="39" s="1"/>
  <c r="B26" i="39"/>
  <c r="C26" i="39" s="1"/>
  <c r="D25" i="39"/>
  <c r="E25" i="39" s="1"/>
  <c r="B25" i="39"/>
  <c r="C25" i="39" s="1"/>
  <c r="D24" i="39"/>
  <c r="E24" i="39" s="1"/>
  <c r="B24" i="39"/>
  <c r="C24" i="39" s="1"/>
  <c r="D23" i="39"/>
  <c r="E23" i="39" s="1"/>
  <c r="B23" i="39"/>
  <c r="C23" i="39" s="1"/>
  <c r="D22" i="39"/>
  <c r="E22" i="39" s="1"/>
  <c r="B22" i="39"/>
  <c r="C22" i="39" s="1"/>
  <c r="D21" i="39"/>
  <c r="E21" i="39" s="1"/>
  <c r="B21" i="39"/>
  <c r="C21" i="39" s="1"/>
  <c r="D20" i="39"/>
  <c r="E20" i="39" s="1"/>
  <c r="B20" i="39"/>
  <c r="C20" i="39" s="1"/>
  <c r="D19" i="39"/>
  <c r="E19" i="39" s="1"/>
  <c r="B19" i="39"/>
  <c r="C19" i="39" s="1"/>
  <c r="D18" i="39"/>
  <c r="E18" i="39" s="1"/>
  <c r="B18" i="39"/>
  <c r="C18" i="39" s="1"/>
  <c r="D17" i="39"/>
  <c r="E17" i="39" s="1"/>
  <c r="B17" i="39"/>
  <c r="C17" i="39" s="1"/>
  <c r="D16" i="39"/>
  <c r="E16" i="39" s="1"/>
  <c r="B16" i="39"/>
  <c r="C16" i="39" s="1"/>
  <c r="D15" i="39"/>
  <c r="E15" i="39" s="1"/>
  <c r="B15" i="39"/>
  <c r="C15" i="39" s="1"/>
  <c r="D29" i="38"/>
  <c r="E29" i="38" s="1"/>
  <c r="B29" i="38"/>
  <c r="C29" i="38" s="1"/>
  <c r="D28" i="38"/>
  <c r="E28" i="38" s="1"/>
  <c r="B28" i="38"/>
  <c r="C28" i="38" s="1"/>
  <c r="D27" i="38"/>
  <c r="E27" i="38" s="1"/>
  <c r="B27" i="38"/>
  <c r="C27" i="38" s="1"/>
  <c r="D26" i="38"/>
  <c r="E26" i="38" s="1"/>
  <c r="B26" i="38"/>
  <c r="C26" i="38" s="1"/>
  <c r="D25" i="38"/>
  <c r="E25" i="38" s="1"/>
  <c r="B25" i="38"/>
  <c r="C25" i="38" s="1"/>
  <c r="D24" i="38"/>
  <c r="E24" i="38" s="1"/>
  <c r="B24" i="38"/>
  <c r="C24" i="38" s="1"/>
  <c r="D23" i="38"/>
  <c r="E23" i="38" s="1"/>
  <c r="B23" i="38"/>
  <c r="C23" i="38" s="1"/>
  <c r="D22" i="38"/>
  <c r="E22" i="38" s="1"/>
  <c r="B22" i="38"/>
  <c r="C22" i="38" s="1"/>
  <c r="D21" i="38"/>
  <c r="E21" i="38" s="1"/>
  <c r="B21" i="38"/>
  <c r="C21" i="38" s="1"/>
  <c r="D20" i="38"/>
  <c r="E20" i="38" s="1"/>
  <c r="B20" i="38"/>
  <c r="C20" i="38" s="1"/>
  <c r="D19" i="38"/>
  <c r="E19" i="38" s="1"/>
  <c r="B19" i="38"/>
  <c r="C19" i="38" s="1"/>
  <c r="D18" i="38"/>
  <c r="E18" i="38" s="1"/>
  <c r="B18" i="38"/>
  <c r="C18" i="38" s="1"/>
  <c r="D17" i="38"/>
  <c r="E17" i="38" s="1"/>
  <c r="B17" i="38"/>
  <c r="C17" i="38" s="1"/>
  <c r="D16" i="38"/>
  <c r="E16" i="38" s="1"/>
  <c r="B16" i="38"/>
  <c r="C16" i="38" s="1"/>
  <c r="D15" i="38"/>
  <c r="E15" i="38" s="1"/>
  <c r="B15" i="38"/>
  <c r="C15" i="38" s="1"/>
  <c r="D29" i="37"/>
  <c r="E29" i="37" s="1"/>
  <c r="B29" i="37"/>
  <c r="C29" i="37" s="1"/>
  <c r="D28" i="37"/>
  <c r="E28" i="37" s="1"/>
  <c r="B28" i="37"/>
  <c r="C28" i="37" s="1"/>
  <c r="D27" i="37"/>
  <c r="E27" i="37" s="1"/>
  <c r="B27" i="37"/>
  <c r="C27" i="37" s="1"/>
  <c r="D26" i="37"/>
  <c r="E26" i="37" s="1"/>
  <c r="B26" i="37"/>
  <c r="C26" i="37" s="1"/>
  <c r="D25" i="37"/>
  <c r="E25" i="37" s="1"/>
  <c r="B25" i="37"/>
  <c r="C25" i="37" s="1"/>
  <c r="D24" i="37"/>
  <c r="E24" i="37" s="1"/>
  <c r="B24" i="37"/>
  <c r="C24" i="37" s="1"/>
  <c r="D23" i="37"/>
  <c r="E23" i="37" s="1"/>
  <c r="B23" i="37"/>
  <c r="C23" i="37" s="1"/>
  <c r="D22" i="37"/>
  <c r="E22" i="37" s="1"/>
  <c r="B22" i="37"/>
  <c r="C22" i="37" s="1"/>
  <c r="D21" i="37"/>
  <c r="E21" i="37" s="1"/>
  <c r="B21" i="37"/>
  <c r="C21" i="37" s="1"/>
  <c r="D20" i="37"/>
  <c r="E20" i="37" s="1"/>
  <c r="B20" i="37"/>
  <c r="C20" i="37" s="1"/>
  <c r="D19" i="37"/>
  <c r="E19" i="37" s="1"/>
  <c r="B19" i="37"/>
  <c r="C19" i="37" s="1"/>
  <c r="D18" i="37"/>
  <c r="E18" i="37" s="1"/>
  <c r="B18" i="37"/>
  <c r="C18" i="37" s="1"/>
  <c r="D17" i="37"/>
  <c r="E17" i="37" s="1"/>
  <c r="B17" i="37"/>
  <c r="C17" i="37" s="1"/>
  <c r="D16" i="37"/>
  <c r="E16" i="37" s="1"/>
  <c r="B16" i="37"/>
  <c r="C16" i="37" s="1"/>
  <c r="D15" i="37"/>
  <c r="E15" i="37" s="1"/>
  <c r="B15" i="37"/>
  <c r="C15" i="37" s="1"/>
  <c r="D29" i="36"/>
  <c r="E29" i="36" s="1"/>
  <c r="B29" i="36"/>
  <c r="C29" i="36" s="1"/>
  <c r="D28" i="36"/>
  <c r="E28" i="36" s="1"/>
  <c r="B28" i="36"/>
  <c r="C28" i="36" s="1"/>
  <c r="D27" i="36"/>
  <c r="E27" i="36" s="1"/>
  <c r="B27" i="36"/>
  <c r="C27" i="36" s="1"/>
  <c r="D26" i="36"/>
  <c r="E26" i="36" s="1"/>
  <c r="B26" i="36"/>
  <c r="C26" i="36" s="1"/>
  <c r="D25" i="36"/>
  <c r="E25" i="36" s="1"/>
  <c r="B25" i="36"/>
  <c r="C25" i="36" s="1"/>
  <c r="D24" i="36"/>
  <c r="E24" i="36" s="1"/>
  <c r="B24" i="36"/>
  <c r="C24" i="36" s="1"/>
  <c r="D23" i="36"/>
  <c r="E23" i="36" s="1"/>
  <c r="B23" i="36"/>
  <c r="C23" i="36" s="1"/>
  <c r="D22" i="36"/>
  <c r="E22" i="36" s="1"/>
  <c r="B22" i="36"/>
  <c r="C22" i="36" s="1"/>
  <c r="D21" i="36"/>
  <c r="E21" i="36" s="1"/>
  <c r="B21" i="36"/>
  <c r="C21" i="36" s="1"/>
  <c r="D20" i="36"/>
  <c r="E20" i="36" s="1"/>
  <c r="B20" i="36"/>
  <c r="C20" i="36" s="1"/>
  <c r="D19" i="36"/>
  <c r="E19" i="36" s="1"/>
  <c r="B19" i="36"/>
  <c r="C19" i="36" s="1"/>
  <c r="D18" i="36"/>
  <c r="E18" i="36" s="1"/>
  <c r="B18" i="36"/>
  <c r="C18" i="36" s="1"/>
  <c r="D17" i="36"/>
  <c r="E17" i="36" s="1"/>
  <c r="B17" i="36"/>
  <c r="C17" i="36" s="1"/>
  <c r="D16" i="36"/>
  <c r="E16" i="36" s="1"/>
  <c r="B16" i="36"/>
  <c r="C16" i="36" s="1"/>
  <c r="D15" i="36"/>
  <c r="E15" i="36" s="1"/>
  <c r="B15" i="36"/>
  <c r="C15" i="36" s="1"/>
  <c r="D29" i="35"/>
  <c r="E29" i="35" s="1"/>
  <c r="B29" i="35"/>
  <c r="C29" i="35" s="1"/>
  <c r="D28" i="35"/>
  <c r="E28" i="35" s="1"/>
  <c r="B28" i="35"/>
  <c r="C28" i="35" s="1"/>
  <c r="D27" i="35"/>
  <c r="E27" i="35" s="1"/>
  <c r="B27" i="35"/>
  <c r="C27" i="35" s="1"/>
  <c r="D26" i="35"/>
  <c r="E26" i="35" s="1"/>
  <c r="B26" i="35"/>
  <c r="C26" i="35" s="1"/>
  <c r="D25" i="35"/>
  <c r="E25" i="35" s="1"/>
  <c r="B25" i="35"/>
  <c r="C25" i="35" s="1"/>
  <c r="D24" i="35"/>
  <c r="E24" i="35" s="1"/>
  <c r="B24" i="35"/>
  <c r="C24" i="35" s="1"/>
  <c r="D23" i="35"/>
  <c r="E23" i="35" s="1"/>
  <c r="B23" i="35"/>
  <c r="C23" i="35" s="1"/>
  <c r="D22" i="35"/>
  <c r="E22" i="35" s="1"/>
  <c r="B22" i="35"/>
  <c r="C22" i="35" s="1"/>
  <c r="D21" i="35"/>
  <c r="E21" i="35" s="1"/>
  <c r="B21" i="35"/>
  <c r="C21" i="35" s="1"/>
  <c r="D20" i="35"/>
  <c r="E20" i="35" s="1"/>
  <c r="B20" i="35"/>
  <c r="C20" i="35" s="1"/>
  <c r="D19" i="35"/>
  <c r="E19" i="35" s="1"/>
  <c r="B19" i="35"/>
  <c r="C19" i="35" s="1"/>
  <c r="D18" i="35"/>
  <c r="E18" i="35" s="1"/>
  <c r="B18" i="35"/>
  <c r="C18" i="35" s="1"/>
  <c r="D17" i="35"/>
  <c r="E17" i="35" s="1"/>
  <c r="B17" i="35"/>
  <c r="C17" i="35" s="1"/>
  <c r="D16" i="35"/>
  <c r="E16" i="35" s="1"/>
  <c r="B16" i="35"/>
  <c r="C16" i="35" s="1"/>
  <c r="D15" i="35"/>
  <c r="E15" i="35" s="1"/>
  <c r="B15" i="35"/>
  <c r="C15" i="35" s="1"/>
  <c r="D29" i="34"/>
  <c r="E29" i="34" s="1"/>
  <c r="B29" i="34"/>
  <c r="C29" i="34" s="1"/>
  <c r="D28" i="34"/>
  <c r="E28" i="34" s="1"/>
  <c r="B28" i="34"/>
  <c r="C28" i="34" s="1"/>
  <c r="D27" i="34"/>
  <c r="E27" i="34" s="1"/>
  <c r="B27" i="34"/>
  <c r="C27" i="34" s="1"/>
  <c r="D26" i="34"/>
  <c r="E26" i="34" s="1"/>
  <c r="B26" i="34"/>
  <c r="C26" i="34" s="1"/>
  <c r="D25" i="34"/>
  <c r="E25" i="34" s="1"/>
  <c r="B25" i="34"/>
  <c r="C25" i="34" s="1"/>
  <c r="D24" i="34"/>
  <c r="E24" i="34" s="1"/>
  <c r="B24" i="34"/>
  <c r="C24" i="34" s="1"/>
  <c r="D23" i="34"/>
  <c r="E23" i="34" s="1"/>
  <c r="B23" i="34"/>
  <c r="C23" i="34" s="1"/>
  <c r="D22" i="34"/>
  <c r="E22" i="34" s="1"/>
  <c r="B22" i="34"/>
  <c r="C22" i="34" s="1"/>
  <c r="D21" i="34"/>
  <c r="E21" i="34" s="1"/>
  <c r="B21" i="34"/>
  <c r="C21" i="34" s="1"/>
  <c r="D20" i="34"/>
  <c r="E20" i="34" s="1"/>
  <c r="B20" i="34"/>
  <c r="C20" i="34" s="1"/>
  <c r="D19" i="34"/>
  <c r="E19" i="34" s="1"/>
  <c r="B19" i="34"/>
  <c r="C19" i="34" s="1"/>
  <c r="D18" i="34"/>
  <c r="E18" i="34" s="1"/>
  <c r="B18" i="34"/>
  <c r="C18" i="34" s="1"/>
  <c r="D17" i="34"/>
  <c r="E17" i="34" s="1"/>
  <c r="B17" i="34"/>
  <c r="C17" i="34" s="1"/>
  <c r="D16" i="34"/>
  <c r="E16" i="34" s="1"/>
  <c r="B16" i="34"/>
  <c r="C16" i="34" s="1"/>
  <c r="D15" i="34"/>
  <c r="E15" i="34" s="1"/>
  <c r="B15" i="34"/>
  <c r="C15" i="34" s="1"/>
  <c r="D29" i="33"/>
  <c r="E29" i="33" s="1"/>
  <c r="B29" i="33"/>
  <c r="C29" i="33" s="1"/>
  <c r="D28" i="33"/>
  <c r="E28" i="33" s="1"/>
  <c r="B28" i="33"/>
  <c r="C28" i="33" s="1"/>
  <c r="D27" i="33"/>
  <c r="E27" i="33" s="1"/>
  <c r="B27" i="33"/>
  <c r="C27" i="33" s="1"/>
  <c r="D26" i="33"/>
  <c r="E26" i="33" s="1"/>
  <c r="B26" i="33"/>
  <c r="C26" i="33" s="1"/>
  <c r="D25" i="33"/>
  <c r="E25" i="33" s="1"/>
  <c r="B25" i="33"/>
  <c r="C25" i="33" s="1"/>
  <c r="D24" i="33"/>
  <c r="E24" i="33" s="1"/>
  <c r="B24" i="33"/>
  <c r="C24" i="33" s="1"/>
  <c r="D23" i="33"/>
  <c r="E23" i="33" s="1"/>
  <c r="B23" i="33"/>
  <c r="C23" i="33" s="1"/>
  <c r="D22" i="33"/>
  <c r="E22" i="33" s="1"/>
  <c r="B22" i="33"/>
  <c r="C22" i="33" s="1"/>
  <c r="D21" i="33"/>
  <c r="E21" i="33" s="1"/>
  <c r="B21" i="33"/>
  <c r="C21" i="33" s="1"/>
  <c r="D20" i="33"/>
  <c r="E20" i="33" s="1"/>
  <c r="B20" i="33"/>
  <c r="C20" i="33" s="1"/>
  <c r="D19" i="33"/>
  <c r="E19" i="33" s="1"/>
  <c r="B19" i="33"/>
  <c r="C19" i="33" s="1"/>
  <c r="D18" i="33"/>
  <c r="E18" i="33" s="1"/>
  <c r="B18" i="33"/>
  <c r="C18" i="33" s="1"/>
  <c r="D17" i="33"/>
  <c r="E17" i="33" s="1"/>
  <c r="B17" i="33"/>
  <c r="C17" i="33" s="1"/>
  <c r="D16" i="33"/>
  <c r="E16" i="33" s="1"/>
  <c r="B16" i="33"/>
  <c r="C16" i="33" s="1"/>
  <c r="D15" i="33"/>
  <c r="E15" i="33" s="1"/>
  <c r="B15" i="33"/>
  <c r="C15" i="33" s="1"/>
  <c r="D29" i="32"/>
  <c r="E29" i="32" s="1"/>
  <c r="C29" i="32"/>
  <c r="B29" i="32"/>
  <c r="D28" i="32"/>
  <c r="E28" i="32" s="1"/>
  <c r="B28" i="32"/>
  <c r="C28" i="32" s="1"/>
  <c r="D27" i="32"/>
  <c r="E27" i="32" s="1"/>
  <c r="C27" i="32"/>
  <c r="B27" i="32"/>
  <c r="D26" i="32"/>
  <c r="E26" i="32" s="1"/>
  <c r="B26" i="32"/>
  <c r="C26" i="32" s="1"/>
  <c r="D25" i="32"/>
  <c r="E25" i="32" s="1"/>
  <c r="C25" i="32"/>
  <c r="B25" i="32"/>
  <c r="D24" i="32"/>
  <c r="E24" i="32" s="1"/>
  <c r="B24" i="32"/>
  <c r="C24" i="32" s="1"/>
  <c r="D23" i="32"/>
  <c r="E23" i="32" s="1"/>
  <c r="C23" i="32"/>
  <c r="B23" i="32"/>
  <c r="D22" i="32"/>
  <c r="E22" i="32" s="1"/>
  <c r="B22" i="32"/>
  <c r="C22" i="32" s="1"/>
  <c r="D21" i="32"/>
  <c r="E21" i="32" s="1"/>
  <c r="C21" i="32"/>
  <c r="B21" i="32"/>
  <c r="D20" i="32"/>
  <c r="E20" i="32" s="1"/>
  <c r="B20" i="32"/>
  <c r="C20" i="32" s="1"/>
  <c r="D19" i="32"/>
  <c r="E19" i="32" s="1"/>
  <c r="C19" i="32"/>
  <c r="B19" i="32"/>
  <c r="D18" i="32"/>
  <c r="E18" i="32" s="1"/>
  <c r="B18" i="32"/>
  <c r="C18" i="32" s="1"/>
  <c r="D17" i="32"/>
  <c r="E17" i="32" s="1"/>
  <c r="C17" i="32"/>
  <c r="B17" i="32"/>
  <c r="D16" i="32"/>
  <c r="E16" i="32" s="1"/>
  <c r="B16" i="32"/>
  <c r="C16" i="32" s="1"/>
  <c r="D15" i="32"/>
  <c r="E15" i="32" s="1"/>
  <c r="C15" i="32"/>
  <c r="B15" i="32"/>
  <c r="D29" i="31"/>
  <c r="E29" i="31" s="1"/>
  <c r="B29" i="31"/>
  <c r="C29" i="31" s="1"/>
  <c r="D28" i="31"/>
  <c r="E28" i="31" s="1"/>
  <c r="B28" i="31"/>
  <c r="C28" i="31" s="1"/>
  <c r="D27" i="31"/>
  <c r="E27" i="31" s="1"/>
  <c r="B27" i="31"/>
  <c r="C27" i="31" s="1"/>
  <c r="D26" i="31"/>
  <c r="E26" i="31" s="1"/>
  <c r="B26" i="31"/>
  <c r="C26" i="31" s="1"/>
  <c r="D25" i="31"/>
  <c r="E25" i="31" s="1"/>
  <c r="B25" i="31"/>
  <c r="C25" i="31" s="1"/>
  <c r="D24" i="31"/>
  <c r="E24" i="31" s="1"/>
  <c r="B24" i="31"/>
  <c r="C24" i="31" s="1"/>
  <c r="D23" i="31"/>
  <c r="E23" i="31" s="1"/>
  <c r="B23" i="31"/>
  <c r="C23" i="31" s="1"/>
  <c r="D22" i="31"/>
  <c r="E22" i="31" s="1"/>
  <c r="B22" i="31"/>
  <c r="C22" i="31" s="1"/>
  <c r="D21" i="31"/>
  <c r="E21" i="31" s="1"/>
  <c r="B21" i="31"/>
  <c r="C21" i="31" s="1"/>
  <c r="D20" i="31"/>
  <c r="E20" i="31" s="1"/>
  <c r="B20" i="31"/>
  <c r="C20" i="31" s="1"/>
  <c r="D19" i="31"/>
  <c r="E19" i="31" s="1"/>
  <c r="B19" i="31"/>
  <c r="C19" i="31" s="1"/>
  <c r="D18" i="31"/>
  <c r="E18" i="31" s="1"/>
  <c r="B18" i="31"/>
  <c r="C18" i="31" s="1"/>
  <c r="D17" i="31"/>
  <c r="E17" i="31" s="1"/>
  <c r="B17" i="31"/>
  <c r="C17" i="31" s="1"/>
  <c r="D16" i="31"/>
  <c r="E16" i="31" s="1"/>
  <c r="B16" i="31"/>
  <c r="C16" i="31" s="1"/>
  <c r="D15" i="31"/>
  <c r="E15" i="31" s="1"/>
  <c r="B15" i="31"/>
  <c r="C15" i="31" s="1"/>
  <c r="D29" i="30"/>
  <c r="E29" i="30" s="1"/>
  <c r="B29" i="30"/>
  <c r="C29" i="30" s="1"/>
  <c r="D28" i="30"/>
  <c r="E28" i="30" s="1"/>
  <c r="B28" i="30"/>
  <c r="C28" i="30" s="1"/>
  <c r="D27" i="30"/>
  <c r="E27" i="30" s="1"/>
  <c r="B27" i="30"/>
  <c r="C27" i="30" s="1"/>
  <c r="D26" i="30"/>
  <c r="E26" i="30" s="1"/>
  <c r="B26" i="30"/>
  <c r="C26" i="30" s="1"/>
  <c r="D25" i="30"/>
  <c r="E25" i="30" s="1"/>
  <c r="B25" i="30"/>
  <c r="C25" i="30" s="1"/>
  <c r="D24" i="30"/>
  <c r="E24" i="30" s="1"/>
  <c r="B24" i="30"/>
  <c r="C24" i="30" s="1"/>
  <c r="D23" i="30"/>
  <c r="E23" i="30" s="1"/>
  <c r="B23" i="30"/>
  <c r="C23" i="30" s="1"/>
  <c r="D22" i="30"/>
  <c r="E22" i="30" s="1"/>
  <c r="B22" i="30"/>
  <c r="C22" i="30" s="1"/>
  <c r="D21" i="30"/>
  <c r="E21" i="30" s="1"/>
  <c r="B21" i="30"/>
  <c r="C21" i="30" s="1"/>
  <c r="D20" i="30"/>
  <c r="E20" i="30" s="1"/>
  <c r="B20" i="30"/>
  <c r="C20" i="30" s="1"/>
  <c r="D19" i="30"/>
  <c r="E19" i="30" s="1"/>
  <c r="B19" i="30"/>
  <c r="C19" i="30" s="1"/>
  <c r="D18" i="30"/>
  <c r="E18" i="30" s="1"/>
  <c r="B18" i="30"/>
  <c r="C18" i="30" s="1"/>
  <c r="D17" i="30"/>
  <c r="E17" i="30" s="1"/>
  <c r="B17" i="30"/>
  <c r="C17" i="30" s="1"/>
  <c r="D16" i="30"/>
  <c r="E16" i="30" s="1"/>
  <c r="B16" i="30"/>
  <c r="C16" i="30" s="1"/>
  <c r="D15" i="30"/>
  <c r="E15" i="30" s="1"/>
  <c r="B15" i="30"/>
  <c r="C15" i="30" s="1"/>
  <c r="D29" i="29"/>
  <c r="E29" i="29" s="1"/>
  <c r="B29" i="29"/>
  <c r="C29" i="29" s="1"/>
  <c r="D28" i="29"/>
  <c r="E28" i="29" s="1"/>
  <c r="B28" i="29"/>
  <c r="C28" i="29" s="1"/>
  <c r="D27" i="29"/>
  <c r="E27" i="29" s="1"/>
  <c r="B27" i="29"/>
  <c r="C27" i="29" s="1"/>
  <c r="D26" i="29"/>
  <c r="E26" i="29" s="1"/>
  <c r="B26" i="29"/>
  <c r="C26" i="29" s="1"/>
  <c r="D25" i="29"/>
  <c r="E25" i="29" s="1"/>
  <c r="B25" i="29"/>
  <c r="C25" i="29" s="1"/>
  <c r="D24" i="29"/>
  <c r="E24" i="29" s="1"/>
  <c r="B24" i="29"/>
  <c r="C24" i="29" s="1"/>
  <c r="D23" i="29"/>
  <c r="E23" i="29" s="1"/>
  <c r="B23" i="29"/>
  <c r="C23" i="29" s="1"/>
  <c r="D22" i="29"/>
  <c r="E22" i="29" s="1"/>
  <c r="B22" i="29"/>
  <c r="C22" i="29" s="1"/>
  <c r="D21" i="29"/>
  <c r="E21" i="29" s="1"/>
  <c r="B21" i="29"/>
  <c r="C21" i="29" s="1"/>
  <c r="D20" i="29"/>
  <c r="E20" i="29" s="1"/>
  <c r="B20" i="29"/>
  <c r="C20" i="29" s="1"/>
  <c r="D19" i="29"/>
  <c r="E19" i="29" s="1"/>
  <c r="B19" i="29"/>
  <c r="C19" i="29" s="1"/>
  <c r="D18" i="29"/>
  <c r="E18" i="29" s="1"/>
  <c r="B18" i="29"/>
  <c r="C18" i="29" s="1"/>
  <c r="D17" i="29"/>
  <c r="E17" i="29" s="1"/>
  <c r="B17" i="29"/>
  <c r="C17" i="29" s="1"/>
  <c r="D16" i="29"/>
  <c r="E16" i="29" s="1"/>
  <c r="B16" i="29"/>
  <c r="C16" i="29" s="1"/>
  <c r="D15" i="29"/>
  <c r="E15" i="29" s="1"/>
  <c r="B15" i="29"/>
  <c r="C15" i="29" s="1"/>
  <c r="D29" i="28"/>
  <c r="E29" i="28" s="1"/>
  <c r="B29" i="28"/>
  <c r="C29" i="28" s="1"/>
  <c r="D28" i="28"/>
  <c r="E28" i="28" s="1"/>
  <c r="B28" i="28"/>
  <c r="C28" i="28" s="1"/>
  <c r="D27" i="28"/>
  <c r="E27" i="28" s="1"/>
  <c r="B27" i="28"/>
  <c r="C27" i="28" s="1"/>
  <c r="D26" i="28"/>
  <c r="E26" i="28" s="1"/>
  <c r="B26" i="28"/>
  <c r="C26" i="28" s="1"/>
  <c r="D25" i="28"/>
  <c r="E25" i="28" s="1"/>
  <c r="B25" i="28"/>
  <c r="C25" i="28" s="1"/>
  <c r="D24" i="28"/>
  <c r="E24" i="28" s="1"/>
  <c r="B24" i="28"/>
  <c r="C24" i="28" s="1"/>
  <c r="D23" i="28"/>
  <c r="E23" i="28" s="1"/>
  <c r="B23" i="28"/>
  <c r="C23" i="28" s="1"/>
  <c r="D22" i="28"/>
  <c r="E22" i="28" s="1"/>
  <c r="B22" i="28"/>
  <c r="C22" i="28" s="1"/>
  <c r="D21" i="28"/>
  <c r="E21" i="28" s="1"/>
  <c r="B21" i="28"/>
  <c r="C21" i="28" s="1"/>
  <c r="D20" i="28"/>
  <c r="E20" i="28" s="1"/>
  <c r="B20" i="28"/>
  <c r="C20" i="28" s="1"/>
  <c r="D19" i="28"/>
  <c r="E19" i="28" s="1"/>
  <c r="B19" i="28"/>
  <c r="C19" i="28" s="1"/>
  <c r="D18" i="28"/>
  <c r="E18" i="28" s="1"/>
  <c r="B18" i="28"/>
  <c r="C18" i="28" s="1"/>
  <c r="D17" i="28"/>
  <c r="E17" i="28" s="1"/>
  <c r="B17" i="28"/>
  <c r="C17" i="28" s="1"/>
  <c r="D16" i="28"/>
  <c r="E16" i="28" s="1"/>
  <c r="B16" i="28"/>
  <c r="C16" i="28" s="1"/>
  <c r="D15" i="28"/>
  <c r="E15" i="28" s="1"/>
  <c r="B15" i="28"/>
  <c r="C15" i="28" s="1"/>
  <c r="D29" i="27"/>
  <c r="E29" i="27" s="1"/>
  <c r="B29" i="27"/>
  <c r="C29" i="27" s="1"/>
  <c r="D28" i="27"/>
  <c r="E28" i="27" s="1"/>
  <c r="B28" i="27"/>
  <c r="C28" i="27" s="1"/>
  <c r="D27" i="27"/>
  <c r="E27" i="27" s="1"/>
  <c r="B27" i="27"/>
  <c r="C27" i="27" s="1"/>
  <c r="D26" i="27"/>
  <c r="E26" i="27" s="1"/>
  <c r="B26" i="27"/>
  <c r="C26" i="27" s="1"/>
  <c r="D25" i="27"/>
  <c r="E25" i="27" s="1"/>
  <c r="B25" i="27"/>
  <c r="C25" i="27" s="1"/>
  <c r="D24" i="27"/>
  <c r="E24" i="27" s="1"/>
  <c r="B24" i="27"/>
  <c r="C24" i="27" s="1"/>
  <c r="D23" i="27"/>
  <c r="E23" i="27" s="1"/>
  <c r="B23" i="27"/>
  <c r="C23" i="27" s="1"/>
  <c r="D22" i="27"/>
  <c r="E22" i="27" s="1"/>
  <c r="B22" i="27"/>
  <c r="C22" i="27" s="1"/>
  <c r="D21" i="27"/>
  <c r="E21" i="27" s="1"/>
  <c r="B21" i="27"/>
  <c r="C21" i="27" s="1"/>
  <c r="D20" i="27"/>
  <c r="E20" i="27" s="1"/>
  <c r="B20" i="27"/>
  <c r="C20" i="27" s="1"/>
  <c r="D19" i="27"/>
  <c r="E19" i="27" s="1"/>
  <c r="B19" i="27"/>
  <c r="C19" i="27" s="1"/>
  <c r="D18" i="27"/>
  <c r="E18" i="27" s="1"/>
  <c r="B18" i="27"/>
  <c r="C18" i="27" s="1"/>
  <c r="D17" i="27"/>
  <c r="E17" i="27" s="1"/>
  <c r="B17" i="27"/>
  <c r="C17" i="27" s="1"/>
  <c r="D16" i="27"/>
  <c r="E16" i="27" s="1"/>
  <c r="B16" i="27"/>
  <c r="C16" i="27" s="1"/>
  <c r="D15" i="27"/>
  <c r="E15" i="27" s="1"/>
  <c r="B15" i="27"/>
  <c r="C15" i="27" s="1"/>
  <c r="D29" i="26"/>
  <c r="E29" i="26" s="1"/>
  <c r="C29" i="26"/>
  <c r="B29" i="26"/>
  <c r="D28" i="26"/>
  <c r="E28" i="26" s="1"/>
  <c r="B28" i="26"/>
  <c r="C28" i="26" s="1"/>
  <c r="D27" i="26"/>
  <c r="E27" i="26" s="1"/>
  <c r="C27" i="26"/>
  <c r="B27" i="26"/>
  <c r="D26" i="26"/>
  <c r="E26" i="26" s="1"/>
  <c r="B26" i="26"/>
  <c r="C26" i="26" s="1"/>
  <c r="D25" i="26"/>
  <c r="E25" i="26" s="1"/>
  <c r="C25" i="26"/>
  <c r="B25" i="26"/>
  <c r="D24" i="26"/>
  <c r="E24" i="26" s="1"/>
  <c r="B24" i="26"/>
  <c r="C24" i="26" s="1"/>
  <c r="D23" i="26"/>
  <c r="E23" i="26" s="1"/>
  <c r="C23" i="26"/>
  <c r="B23" i="26"/>
  <c r="D22" i="26"/>
  <c r="E22" i="26" s="1"/>
  <c r="B22" i="26"/>
  <c r="C22" i="26" s="1"/>
  <c r="D21" i="26"/>
  <c r="E21" i="26" s="1"/>
  <c r="C21" i="26"/>
  <c r="B21" i="26"/>
  <c r="D20" i="26"/>
  <c r="E20" i="26" s="1"/>
  <c r="B20" i="26"/>
  <c r="C20" i="26" s="1"/>
  <c r="D19" i="26"/>
  <c r="E19" i="26" s="1"/>
  <c r="C19" i="26"/>
  <c r="B19" i="26"/>
  <c r="D18" i="26"/>
  <c r="E18" i="26" s="1"/>
  <c r="B18" i="26"/>
  <c r="C18" i="26" s="1"/>
  <c r="D17" i="26"/>
  <c r="E17" i="26" s="1"/>
  <c r="C17" i="26"/>
  <c r="B17" i="26"/>
  <c r="D16" i="26"/>
  <c r="E16" i="26" s="1"/>
  <c r="B16" i="26"/>
  <c r="C16" i="26" s="1"/>
  <c r="D15" i="26"/>
  <c r="E15" i="26" s="1"/>
  <c r="C15" i="26"/>
  <c r="B15" i="26"/>
  <c r="D29" i="25"/>
  <c r="E29" i="25" s="1"/>
  <c r="B29" i="25"/>
  <c r="C29" i="25" s="1"/>
  <c r="D28" i="25"/>
  <c r="E28" i="25" s="1"/>
  <c r="B28" i="25"/>
  <c r="C28" i="25" s="1"/>
  <c r="D27" i="25"/>
  <c r="E27" i="25" s="1"/>
  <c r="B27" i="25"/>
  <c r="C27" i="25" s="1"/>
  <c r="D26" i="25"/>
  <c r="E26" i="25" s="1"/>
  <c r="B26" i="25"/>
  <c r="C26" i="25" s="1"/>
  <c r="D25" i="25"/>
  <c r="E25" i="25" s="1"/>
  <c r="B25" i="25"/>
  <c r="C25" i="25" s="1"/>
  <c r="D24" i="25"/>
  <c r="E24" i="25" s="1"/>
  <c r="B24" i="25"/>
  <c r="C24" i="25" s="1"/>
  <c r="D23" i="25"/>
  <c r="E23" i="25" s="1"/>
  <c r="B23" i="25"/>
  <c r="C23" i="25" s="1"/>
  <c r="D22" i="25"/>
  <c r="E22" i="25" s="1"/>
  <c r="B22" i="25"/>
  <c r="C22" i="25" s="1"/>
  <c r="D21" i="25"/>
  <c r="E21" i="25" s="1"/>
  <c r="B21" i="25"/>
  <c r="C21" i="25" s="1"/>
  <c r="D20" i="25"/>
  <c r="E20" i="25" s="1"/>
  <c r="B20" i="25"/>
  <c r="C20" i="25" s="1"/>
  <c r="D19" i="25"/>
  <c r="E19" i="25" s="1"/>
  <c r="B19" i="25"/>
  <c r="C19" i="25" s="1"/>
  <c r="D18" i="25"/>
  <c r="E18" i="25" s="1"/>
  <c r="B18" i="25"/>
  <c r="C18" i="25" s="1"/>
  <c r="D17" i="25"/>
  <c r="E17" i="25" s="1"/>
  <c r="B17" i="25"/>
  <c r="C17" i="25" s="1"/>
  <c r="D16" i="25"/>
  <c r="E16" i="25" s="1"/>
  <c r="B16" i="25"/>
  <c r="C16" i="25" s="1"/>
  <c r="D15" i="25"/>
  <c r="E15" i="25" s="1"/>
  <c r="B15" i="25"/>
  <c r="C15" i="25" s="1"/>
  <c r="D29" i="24"/>
  <c r="E29" i="24" s="1"/>
  <c r="C29" i="24"/>
  <c r="B29" i="24"/>
  <c r="D28" i="24"/>
  <c r="E28" i="24" s="1"/>
  <c r="B28" i="24"/>
  <c r="C28" i="24" s="1"/>
  <c r="D27" i="24"/>
  <c r="E27" i="24" s="1"/>
  <c r="C27" i="24"/>
  <c r="B27" i="24"/>
  <c r="D26" i="24"/>
  <c r="E26" i="24" s="1"/>
  <c r="B26" i="24"/>
  <c r="C26" i="24" s="1"/>
  <c r="D25" i="24"/>
  <c r="E25" i="24" s="1"/>
  <c r="C25" i="24"/>
  <c r="B25" i="24"/>
  <c r="D24" i="24"/>
  <c r="E24" i="24" s="1"/>
  <c r="B24" i="24"/>
  <c r="C24" i="24" s="1"/>
  <c r="D23" i="24"/>
  <c r="E23" i="24" s="1"/>
  <c r="C23" i="24"/>
  <c r="B23" i="24"/>
  <c r="D22" i="24"/>
  <c r="E22" i="24" s="1"/>
  <c r="B22" i="24"/>
  <c r="C22" i="24" s="1"/>
  <c r="D21" i="24"/>
  <c r="E21" i="24" s="1"/>
  <c r="C21" i="24"/>
  <c r="B21" i="24"/>
  <c r="D20" i="24"/>
  <c r="E20" i="24" s="1"/>
  <c r="B20" i="24"/>
  <c r="C20" i="24" s="1"/>
  <c r="D19" i="24"/>
  <c r="E19" i="24" s="1"/>
  <c r="B19" i="24"/>
  <c r="C19" i="24" s="1"/>
  <c r="D18" i="24"/>
  <c r="E18" i="24" s="1"/>
  <c r="B18" i="24"/>
  <c r="C18" i="24" s="1"/>
  <c r="D17" i="24"/>
  <c r="E17" i="24" s="1"/>
  <c r="B17" i="24"/>
  <c r="C17" i="24" s="1"/>
  <c r="D16" i="24"/>
  <c r="E16" i="24" s="1"/>
  <c r="B16" i="24"/>
  <c r="C16" i="24" s="1"/>
  <c r="D15" i="24"/>
  <c r="E15" i="24" s="1"/>
  <c r="B15" i="24"/>
  <c r="C15" i="24" s="1"/>
  <c r="D29" i="23"/>
  <c r="E29" i="23" s="1"/>
  <c r="B29" i="23"/>
  <c r="C29" i="23" s="1"/>
  <c r="D28" i="23"/>
  <c r="E28" i="23" s="1"/>
  <c r="B28" i="23"/>
  <c r="C28" i="23" s="1"/>
  <c r="D27" i="23"/>
  <c r="E27" i="23" s="1"/>
  <c r="B27" i="23"/>
  <c r="C27" i="23" s="1"/>
  <c r="D26" i="23"/>
  <c r="E26" i="23" s="1"/>
  <c r="B26" i="23"/>
  <c r="C26" i="23" s="1"/>
  <c r="D25" i="23"/>
  <c r="E25" i="23" s="1"/>
  <c r="B25" i="23"/>
  <c r="C25" i="23" s="1"/>
  <c r="D24" i="23"/>
  <c r="E24" i="23" s="1"/>
  <c r="B24" i="23"/>
  <c r="C24" i="23" s="1"/>
  <c r="D23" i="23"/>
  <c r="E23" i="23" s="1"/>
  <c r="B23" i="23"/>
  <c r="C23" i="23" s="1"/>
  <c r="D22" i="23"/>
  <c r="E22" i="23" s="1"/>
  <c r="B22" i="23"/>
  <c r="C22" i="23" s="1"/>
  <c r="D21" i="23"/>
  <c r="E21" i="23" s="1"/>
  <c r="B21" i="23"/>
  <c r="C21" i="23" s="1"/>
  <c r="D20" i="23"/>
  <c r="E20" i="23" s="1"/>
  <c r="B20" i="23"/>
  <c r="C20" i="23" s="1"/>
  <c r="D19" i="23"/>
  <c r="E19" i="23" s="1"/>
  <c r="B19" i="23"/>
  <c r="C19" i="23" s="1"/>
  <c r="D18" i="23"/>
  <c r="E18" i="23" s="1"/>
  <c r="B18" i="23"/>
  <c r="C18" i="23" s="1"/>
  <c r="D17" i="23"/>
  <c r="E17" i="23" s="1"/>
  <c r="B17" i="23"/>
  <c r="C17" i="23" s="1"/>
  <c r="D16" i="23"/>
  <c r="E16" i="23" s="1"/>
  <c r="B16" i="23"/>
  <c r="C16" i="23" s="1"/>
  <c r="D15" i="23"/>
  <c r="E15" i="23" s="1"/>
  <c r="B15" i="23"/>
  <c r="C15" i="23" s="1"/>
  <c r="E29" i="22"/>
  <c r="D29" i="22"/>
  <c r="B29" i="22"/>
  <c r="C29" i="22" s="1"/>
  <c r="D28" i="22"/>
  <c r="E28" i="22" s="1"/>
  <c r="B28" i="22"/>
  <c r="C28" i="22" s="1"/>
  <c r="E27" i="22"/>
  <c r="D27" i="22"/>
  <c r="B27" i="22"/>
  <c r="C27" i="22" s="1"/>
  <c r="D26" i="22"/>
  <c r="E26" i="22" s="1"/>
  <c r="B26" i="22"/>
  <c r="C26" i="22" s="1"/>
  <c r="E25" i="22"/>
  <c r="D25" i="22"/>
  <c r="B25" i="22"/>
  <c r="C25" i="22" s="1"/>
  <c r="D24" i="22"/>
  <c r="E24" i="22" s="1"/>
  <c r="B24" i="22"/>
  <c r="C24" i="22" s="1"/>
  <c r="E23" i="22"/>
  <c r="D23" i="22"/>
  <c r="B23" i="22"/>
  <c r="C23" i="22" s="1"/>
  <c r="D22" i="22"/>
  <c r="E22" i="22" s="1"/>
  <c r="B22" i="22"/>
  <c r="C22" i="22" s="1"/>
  <c r="E21" i="22"/>
  <c r="D21" i="22"/>
  <c r="B21" i="22"/>
  <c r="C21" i="22" s="1"/>
  <c r="D20" i="22"/>
  <c r="E20" i="22" s="1"/>
  <c r="B20" i="22"/>
  <c r="C20" i="22" s="1"/>
  <c r="D19" i="22"/>
  <c r="E19" i="22" s="1"/>
  <c r="B19" i="22"/>
  <c r="C19" i="22" s="1"/>
  <c r="D18" i="22"/>
  <c r="E18" i="22" s="1"/>
  <c r="B18" i="22"/>
  <c r="C18" i="22" s="1"/>
  <c r="D17" i="22"/>
  <c r="E17" i="22" s="1"/>
  <c r="B17" i="22"/>
  <c r="C17" i="22" s="1"/>
  <c r="D16" i="22"/>
  <c r="E16" i="22" s="1"/>
  <c r="B16" i="22"/>
  <c r="C16" i="22" s="1"/>
  <c r="D15" i="22"/>
  <c r="E15" i="22" s="1"/>
  <c r="B15" i="22"/>
  <c r="C15" i="22" s="1"/>
  <c r="D29" i="21"/>
  <c r="E29" i="21" s="1"/>
  <c r="B29" i="21"/>
  <c r="C29" i="21" s="1"/>
  <c r="D28" i="21"/>
  <c r="E28" i="21" s="1"/>
  <c r="B28" i="21"/>
  <c r="C28" i="21" s="1"/>
  <c r="D27" i="21"/>
  <c r="E27" i="21" s="1"/>
  <c r="B27" i="21"/>
  <c r="C27" i="21" s="1"/>
  <c r="D26" i="21"/>
  <c r="E26" i="21" s="1"/>
  <c r="B26" i="21"/>
  <c r="C26" i="21" s="1"/>
  <c r="D25" i="21"/>
  <c r="E25" i="21" s="1"/>
  <c r="B25" i="21"/>
  <c r="C25" i="21" s="1"/>
  <c r="D24" i="21"/>
  <c r="E24" i="21" s="1"/>
  <c r="B24" i="21"/>
  <c r="C24" i="21" s="1"/>
  <c r="D23" i="21"/>
  <c r="E23" i="21" s="1"/>
  <c r="B23" i="21"/>
  <c r="C23" i="21" s="1"/>
  <c r="D22" i="21"/>
  <c r="E22" i="21" s="1"/>
  <c r="B22" i="21"/>
  <c r="C22" i="21" s="1"/>
  <c r="D21" i="21"/>
  <c r="E21" i="21" s="1"/>
  <c r="B21" i="21"/>
  <c r="C21" i="21" s="1"/>
  <c r="D20" i="21"/>
  <c r="E20" i="21" s="1"/>
  <c r="B20" i="21"/>
  <c r="C20" i="21" s="1"/>
  <c r="D19" i="21"/>
  <c r="E19" i="21" s="1"/>
  <c r="B19" i="21"/>
  <c r="C19" i="21" s="1"/>
  <c r="D18" i="21"/>
  <c r="E18" i="21" s="1"/>
  <c r="B18" i="21"/>
  <c r="C18" i="21" s="1"/>
  <c r="D17" i="21"/>
  <c r="E17" i="21" s="1"/>
  <c r="B17" i="21"/>
  <c r="C17" i="21" s="1"/>
  <c r="D16" i="21"/>
  <c r="E16" i="21" s="1"/>
  <c r="B16" i="21"/>
  <c r="C16" i="21" s="1"/>
  <c r="D15" i="21"/>
  <c r="E15" i="21" s="1"/>
  <c r="B15" i="21"/>
  <c r="C15" i="21" s="1"/>
  <c r="E29" i="20"/>
  <c r="D29" i="20"/>
  <c r="C29" i="20"/>
  <c r="B29" i="20"/>
  <c r="D28" i="20"/>
  <c r="E28" i="20" s="1"/>
  <c r="B28" i="20"/>
  <c r="C28" i="20" s="1"/>
  <c r="E27" i="20"/>
  <c r="D27" i="20"/>
  <c r="C27" i="20"/>
  <c r="B27" i="20"/>
  <c r="D26" i="20"/>
  <c r="E26" i="20" s="1"/>
  <c r="B26" i="20"/>
  <c r="C26" i="20" s="1"/>
  <c r="E25" i="20"/>
  <c r="D25" i="20"/>
  <c r="C25" i="20"/>
  <c r="B25" i="20"/>
  <c r="D24" i="20"/>
  <c r="E24" i="20" s="1"/>
  <c r="B24" i="20"/>
  <c r="C24" i="20" s="1"/>
  <c r="E23" i="20"/>
  <c r="D23" i="20"/>
  <c r="C23" i="20"/>
  <c r="B23" i="20"/>
  <c r="D22" i="20"/>
  <c r="E22" i="20" s="1"/>
  <c r="B22" i="20"/>
  <c r="C22" i="20" s="1"/>
  <c r="E21" i="20"/>
  <c r="D21" i="20"/>
  <c r="C21" i="20"/>
  <c r="B21" i="20"/>
  <c r="D20" i="20"/>
  <c r="E20" i="20" s="1"/>
  <c r="B20" i="20"/>
  <c r="C20" i="20" s="1"/>
  <c r="E19" i="20"/>
  <c r="D19" i="20"/>
  <c r="C19" i="20"/>
  <c r="B19" i="20"/>
  <c r="D18" i="20"/>
  <c r="E18" i="20" s="1"/>
  <c r="B18" i="20"/>
  <c r="C18" i="20" s="1"/>
  <c r="E17" i="20"/>
  <c r="D17" i="20"/>
  <c r="C17" i="20"/>
  <c r="B17" i="20"/>
  <c r="D16" i="20"/>
  <c r="E16" i="20" s="1"/>
  <c r="B16" i="20"/>
  <c r="C16" i="20" s="1"/>
  <c r="D15" i="20"/>
  <c r="E15" i="20" s="1"/>
  <c r="B15" i="20"/>
  <c r="C15" i="20" s="1"/>
  <c r="D29" i="19"/>
  <c r="E29" i="19" s="1"/>
  <c r="C29" i="19"/>
  <c r="B29" i="19"/>
  <c r="E28" i="19"/>
  <c r="D28" i="19"/>
  <c r="B28" i="19"/>
  <c r="C28" i="19" s="1"/>
  <c r="D27" i="19"/>
  <c r="E27" i="19" s="1"/>
  <c r="C27" i="19"/>
  <c r="B27" i="19"/>
  <c r="E26" i="19"/>
  <c r="D26" i="19"/>
  <c r="B26" i="19"/>
  <c r="C26" i="19" s="1"/>
  <c r="D25" i="19"/>
  <c r="E25" i="19" s="1"/>
  <c r="C25" i="19"/>
  <c r="B25" i="19"/>
  <c r="E24" i="19"/>
  <c r="D24" i="19"/>
  <c r="B24" i="19"/>
  <c r="C24" i="19" s="1"/>
  <c r="D23" i="19"/>
  <c r="E23" i="19" s="1"/>
  <c r="C23" i="19"/>
  <c r="B23" i="19"/>
  <c r="E22" i="19"/>
  <c r="D22" i="19"/>
  <c r="B22" i="19"/>
  <c r="C22" i="19" s="1"/>
  <c r="D21" i="19"/>
  <c r="E21" i="19" s="1"/>
  <c r="C21" i="19"/>
  <c r="B21" i="19"/>
  <c r="E20" i="19"/>
  <c r="D20" i="19"/>
  <c r="B20" i="19"/>
  <c r="C20" i="19" s="1"/>
  <c r="D19" i="19"/>
  <c r="E19" i="19" s="1"/>
  <c r="C19" i="19"/>
  <c r="B19" i="19"/>
  <c r="E18" i="19"/>
  <c r="D18" i="19"/>
  <c r="B18" i="19"/>
  <c r="C18" i="19" s="1"/>
  <c r="D17" i="19"/>
  <c r="E17" i="19" s="1"/>
  <c r="C17" i="19"/>
  <c r="B17" i="19"/>
  <c r="E16" i="19"/>
  <c r="D16" i="19"/>
  <c r="B16" i="19"/>
  <c r="C16" i="19" s="1"/>
  <c r="D15" i="19"/>
  <c r="E15" i="19" s="1"/>
  <c r="C15" i="19"/>
  <c r="B15" i="19"/>
  <c r="D29" i="18"/>
  <c r="E29" i="18" s="1"/>
  <c r="B29" i="18"/>
  <c r="C29" i="18" s="1"/>
  <c r="D28" i="18"/>
  <c r="E28" i="18" s="1"/>
  <c r="B28" i="18"/>
  <c r="C28" i="18" s="1"/>
  <c r="D27" i="18"/>
  <c r="E27" i="18" s="1"/>
  <c r="B27" i="18"/>
  <c r="C27" i="18" s="1"/>
  <c r="D26" i="18"/>
  <c r="E26" i="18" s="1"/>
  <c r="B26" i="18"/>
  <c r="C26" i="18" s="1"/>
  <c r="D25" i="18"/>
  <c r="E25" i="18" s="1"/>
  <c r="B25" i="18"/>
  <c r="C25" i="18" s="1"/>
  <c r="D24" i="18"/>
  <c r="E24" i="18" s="1"/>
  <c r="B24" i="18"/>
  <c r="C24" i="18" s="1"/>
  <c r="D23" i="18"/>
  <c r="E23" i="18" s="1"/>
  <c r="B23" i="18"/>
  <c r="C23" i="18" s="1"/>
  <c r="D22" i="18"/>
  <c r="E22" i="18" s="1"/>
  <c r="B22" i="18"/>
  <c r="C22" i="18" s="1"/>
  <c r="D21" i="18"/>
  <c r="E21" i="18" s="1"/>
  <c r="B21" i="18"/>
  <c r="C21" i="18" s="1"/>
  <c r="D20" i="18"/>
  <c r="E20" i="18" s="1"/>
  <c r="B20" i="18"/>
  <c r="C20" i="18" s="1"/>
  <c r="D19" i="18"/>
  <c r="E19" i="18" s="1"/>
  <c r="B19" i="18"/>
  <c r="C19" i="18" s="1"/>
  <c r="D18" i="18"/>
  <c r="E18" i="18" s="1"/>
  <c r="B18" i="18"/>
  <c r="C18" i="18" s="1"/>
  <c r="D17" i="18"/>
  <c r="E17" i="18" s="1"/>
  <c r="B17" i="18"/>
  <c r="C17" i="18" s="1"/>
  <c r="D16" i="18"/>
  <c r="E16" i="18" s="1"/>
  <c r="B16" i="18"/>
  <c r="C16" i="18" s="1"/>
  <c r="D15" i="18"/>
  <c r="E15" i="18" s="1"/>
  <c r="B15" i="18"/>
  <c r="C15" i="18" s="1"/>
  <c r="D29" i="17"/>
  <c r="E29" i="17" s="1"/>
  <c r="B29" i="17"/>
  <c r="C29" i="17" s="1"/>
  <c r="D28" i="17"/>
  <c r="E28" i="17" s="1"/>
  <c r="B28" i="17"/>
  <c r="C28" i="17" s="1"/>
  <c r="D27" i="17"/>
  <c r="E27" i="17" s="1"/>
  <c r="B27" i="17"/>
  <c r="C27" i="17" s="1"/>
  <c r="D26" i="17"/>
  <c r="E26" i="17" s="1"/>
  <c r="B26" i="17"/>
  <c r="C26" i="17" s="1"/>
  <c r="D25" i="17"/>
  <c r="E25" i="17" s="1"/>
  <c r="B25" i="17"/>
  <c r="C25" i="17" s="1"/>
  <c r="D24" i="17"/>
  <c r="E24" i="17" s="1"/>
  <c r="B24" i="17"/>
  <c r="C24" i="17" s="1"/>
  <c r="D23" i="17"/>
  <c r="E23" i="17" s="1"/>
  <c r="B23" i="17"/>
  <c r="C23" i="17" s="1"/>
  <c r="D22" i="17"/>
  <c r="E22" i="17" s="1"/>
  <c r="B22" i="17"/>
  <c r="C22" i="17" s="1"/>
  <c r="D21" i="17"/>
  <c r="E21" i="17" s="1"/>
  <c r="B21" i="17"/>
  <c r="C21" i="17" s="1"/>
  <c r="D20" i="17"/>
  <c r="E20" i="17" s="1"/>
  <c r="B20" i="17"/>
  <c r="C20" i="17" s="1"/>
  <c r="D19" i="17"/>
  <c r="E19" i="17" s="1"/>
  <c r="B19" i="17"/>
  <c r="C19" i="17" s="1"/>
  <c r="D18" i="17"/>
  <c r="E18" i="17" s="1"/>
  <c r="B18" i="17"/>
  <c r="C18" i="17" s="1"/>
  <c r="D17" i="17"/>
  <c r="E17" i="17" s="1"/>
  <c r="B17" i="17"/>
  <c r="C17" i="17" s="1"/>
  <c r="D16" i="17"/>
  <c r="E16" i="17" s="1"/>
  <c r="B16" i="17"/>
  <c r="C16" i="17" s="1"/>
  <c r="D15" i="17"/>
  <c r="E15" i="17" s="1"/>
  <c r="B15" i="17"/>
  <c r="C15" i="17" s="1"/>
  <c r="D29" i="16"/>
  <c r="E29" i="16" s="1"/>
  <c r="B29" i="16"/>
  <c r="C29" i="16" s="1"/>
  <c r="D28" i="16"/>
  <c r="E28" i="16" s="1"/>
  <c r="B28" i="16"/>
  <c r="C28" i="16" s="1"/>
  <c r="D27" i="16"/>
  <c r="E27" i="16" s="1"/>
  <c r="B27" i="16"/>
  <c r="C27" i="16" s="1"/>
  <c r="D26" i="16"/>
  <c r="E26" i="16" s="1"/>
  <c r="B26" i="16"/>
  <c r="C26" i="16" s="1"/>
  <c r="D25" i="16"/>
  <c r="E25" i="16" s="1"/>
  <c r="B25" i="16"/>
  <c r="C25" i="16" s="1"/>
  <c r="D24" i="16"/>
  <c r="E24" i="16" s="1"/>
  <c r="B24" i="16"/>
  <c r="C24" i="16" s="1"/>
  <c r="D23" i="16"/>
  <c r="E23" i="16" s="1"/>
  <c r="B23" i="16"/>
  <c r="C23" i="16" s="1"/>
  <c r="D22" i="16"/>
  <c r="E22" i="16" s="1"/>
  <c r="B22" i="16"/>
  <c r="C22" i="16" s="1"/>
  <c r="D21" i="16"/>
  <c r="E21" i="16" s="1"/>
  <c r="B21" i="16"/>
  <c r="C21" i="16" s="1"/>
  <c r="D20" i="16"/>
  <c r="E20" i="16" s="1"/>
  <c r="B20" i="16"/>
  <c r="C20" i="16" s="1"/>
  <c r="D19" i="16"/>
  <c r="E19" i="16" s="1"/>
  <c r="B19" i="16"/>
  <c r="C19" i="16" s="1"/>
  <c r="D18" i="16"/>
  <c r="E18" i="16" s="1"/>
  <c r="B18" i="16"/>
  <c r="C18" i="16" s="1"/>
  <c r="D17" i="16"/>
  <c r="E17" i="16" s="1"/>
  <c r="B17" i="16"/>
  <c r="C17" i="16" s="1"/>
  <c r="D16" i="16"/>
  <c r="E16" i="16" s="1"/>
  <c r="B16" i="16"/>
  <c r="C16" i="16" s="1"/>
  <c r="D15" i="16"/>
  <c r="E15" i="16" s="1"/>
  <c r="B15" i="16"/>
  <c r="C15" i="16" s="1"/>
  <c r="D29" i="15"/>
  <c r="E29" i="15" s="1"/>
  <c r="B29" i="15"/>
  <c r="C29" i="15" s="1"/>
  <c r="D28" i="15"/>
  <c r="E28" i="15" s="1"/>
  <c r="B28" i="15"/>
  <c r="C28" i="15" s="1"/>
  <c r="D27" i="15"/>
  <c r="E27" i="15" s="1"/>
  <c r="B27" i="15"/>
  <c r="C27" i="15" s="1"/>
  <c r="D26" i="15"/>
  <c r="E26" i="15" s="1"/>
  <c r="B26" i="15"/>
  <c r="C26" i="15" s="1"/>
  <c r="D25" i="15"/>
  <c r="E25" i="15" s="1"/>
  <c r="B25" i="15"/>
  <c r="C25" i="15" s="1"/>
  <c r="D24" i="15"/>
  <c r="E24" i="15" s="1"/>
  <c r="B24" i="15"/>
  <c r="C24" i="15" s="1"/>
  <c r="D23" i="15"/>
  <c r="E23" i="15" s="1"/>
  <c r="B23" i="15"/>
  <c r="C23" i="15" s="1"/>
  <c r="D22" i="15"/>
  <c r="E22" i="15" s="1"/>
  <c r="B22" i="15"/>
  <c r="C22" i="15" s="1"/>
  <c r="D21" i="15"/>
  <c r="E21" i="15" s="1"/>
  <c r="B21" i="15"/>
  <c r="C21" i="15" s="1"/>
  <c r="D20" i="15"/>
  <c r="E20" i="15" s="1"/>
  <c r="B20" i="15"/>
  <c r="C20" i="15" s="1"/>
  <c r="D19" i="15"/>
  <c r="E19" i="15" s="1"/>
  <c r="B19" i="15"/>
  <c r="C19" i="15" s="1"/>
  <c r="D18" i="15"/>
  <c r="E18" i="15" s="1"/>
  <c r="B18" i="15"/>
  <c r="C18" i="15" s="1"/>
  <c r="D17" i="15"/>
  <c r="E17" i="15" s="1"/>
  <c r="B17" i="15"/>
  <c r="C17" i="15" s="1"/>
  <c r="D16" i="15"/>
  <c r="E16" i="15" s="1"/>
  <c r="B16" i="15"/>
  <c r="C16" i="15" s="1"/>
  <c r="D15" i="15"/>
  <c r="E15" i="15" s="1"/>
  <c r="B15" i="15"/>
  <c r="C15" i="15" s="1"/>
  <c r="E29" i="14"/>
  <c r="D29" i="14"/>
  <c r="B29" i="14"/>
  <c r="C29" i="14" s="1"/>
  <c r="D28" i="14"/>
  <c r="E28" i="14" s="1"/>
  <c r="B28" i="14"/>
  <c r="C28" i="14" s="1"/>
  <c r="E27" i="14"/>
  <c r="D27" i="14"/>
  <c r="B27" i="14"/>
  <c r="C27" i="14" s="1"/>
  <c r="D26" i="14"/>
  <c r="E26" i="14" s="1"/>
  <c r="B26" i="14"/>
  <c r="C26" i="14" s="1"/>
  <c r="E25" i="14"/>
  <c r="D25" i="14"/>
  <c r="B25" i="14"/>
  <c r="C25" i="14" s="1"/>
  <c r="D24" i="14"/>
  <c r="E24" i="14" s="1"/>
  <c r="B24" i="14"/>
  <c r="C24" i="14" s="1"/>
  <c r="E23" i="14"/>
  <c r="D23" i="14"/>
  <c r="B23" i="14"/>
  <c r="C23" i="14" s="1"/>
  <c r="D22" i="14"/>
  <c r="E22" i="14" s="1"/>
  <c r="B22" i="14"/>
  <c r="C22" i="14" s="1"/>
  <c r="E21" i="14"/>
  <c r="D21" i="14"/>
  <c r="B21" i="14"/>
  <c r="C21" i="14" s="1"/>
  <c r="D20" i="14"/>
  <c r="E20" i="14" s="1"/>
  <c r="B20" i="14"/>
  <c r="C20" i="14" s="1"/>
  <c r="E19" i="14"/>
  <c r="D19" i="14"/>
  <c r="B19" i="14"/>
  <c r="C19" i="14" s="1"/>
  <c r="D18" i="14"/>
  <c r="E18" i="14" s="1"/>
  <c r="B18" i="14"/>
  <c r="C18" i="14" s="1"/>
  <c r="E17" i="14"/>
  <c r="D17" i="14"/>
  <c r="B17" i="14"/>
  <c r="C17" i="14" s="1"/>
  <c r="D16" i="14"/>
  <c r="E16" i="14" s="1"/>
  <c r="B16" i="14"/>
  <c r="C16" i="14" s="1"/>
  <c r="E15" i="14"/>
  <c r="D15" i="14"/>
  <c r="B15" i="14"/>
  <c r="C15" i="14" s="1"/>
  <c r="D29" i="13"/>
  <c r="E29" i="13" s="1"/>
  <c r="C29" i="13"/>
  <c r="B29" i="13"/>
  <c r="D28" i="13"/>
  <c r="E28" i="13" s="1"/>
  <c r="B28" i="13"/>
  <c r="C28" i="13" s="1"/>
  <c r="D27" i="13"/>
  <c r="E27" i="13" s="1"/>
  <c r="C27" i="13"/>
  <c r="B27" i="13"/>
  <c r="D26" i="13"/>
  <c r="E26" i="13" s="1"/>
  <c r="B26" i="13"/>
  <c r="C26" i="13" s="1"/>
  <c r="D25" i="13"/>
  <c r="E25" i="13" s="1"/>
  <c r="C25" i="13"/>
  <c r="B25" i="13"/>
  <c r="D24" i="13"/>
  <c r="E24" i="13" s="1"/>
  <c r="B24" i="13"/>
  <c r="C24" i="13" s="1"/>
  <c r="D23" i="13"/>
  <c r="E23" i="13" s="1"/>
  <c r="C23" i="13"/>
  <c r="B23" i="13"/>
  <c r="D22" i="13"/>
  <c r="E22" i="13" s="1"/>
  <c r="B22" i="13"/>
  <c r="C22" i="13" s="1"/>
  <c r="D21" i="13"/>
  <c r="E21" i="13" s="1"/>
  <c r="C21" i="13"/>
  <c r="B21" i="13"/>
  <c r="D20" i="13"/>
  <c r="E20" i="13" s="1"/>
  <c r="B20" i="13"/>
  <c r="C20" i="13" s="1"/>
  <c r="D19" i="13"/>
  <c r="E19" i="13" s="1"/>
  <c r="C19" i="13"/>
  <c r="B19" i="13"/>
  <c r="D18" i="13"/>
  <c r="E18" i="13" s="1"/>
  <c r="B18" i="13"/>
  <c r="C18" i="13" s="1"/>
  <c r="D17" i="13"/>
  <c r="E17" i="13" s="1"/>
  <c r="B17" i="13"/>
  <c r="C17" i="13" s="1"/>
  <c r="D16" i="13"/>
  <c r="E16" i="13" s="1"/>
  <c r="B16" i="13"/>
  <c r="C16" i="13" s="1"/>
  <c r="D15" i="13"/>
  <c r="E15" i="13" s="1"/>
  <c r="B15" i="13"/>
  <c r="C15" i="13" s="1"/>
  <c r="D29" i="12"/>
  <c r="E29" i="12" s="1"/>
  <c r="B29" i="12"/>
  <c r="C29" i="12" s="1"/>
  <c r="D28" i="12"/>
  <c r="E28" i="12" s="1"/>
  <c r="B28" i="12"/>
  <c r="C28" i="12" s="1"/>
  <c r="D27" i="12"/>
  <c r="E27" i="12" s="1"/>
  <c r="B27" i="12"/>
  <c r="C27" i="12" s="1"/>
  <c r="D26" i="12"/>
  <c r="E26" i="12" s="1"/>
  <c r="B26" i="12"/>
  <c r="C26" i="12" s="1"/>
  <c r="D25" i="12"/>
  <c r="E25" i="12" s="1"/>
  <c r="B25" i="12"/>
  <c r="C25" i="12" s="1"/>
  <c r="D24" i="12"/>
  <c r="E24" i="12" s="1"/>
  <c r="B24" i="12"/>
  <c r="C24" i="12" s="1"/>
  <c r="D23" i="12"/>
  <c r="E23" i="12" s="1"/>
  <c r="B23" i="12"/>
  <c r="C23" i="12" s="1"/>
  <c r="D22" i="12"/>
  <c r="E22" i="12" s="1"/>
  <c r="B22" i="12"/>
  <c r="C22" i="12" s="1"/>
  <c r="D21" i="12"/>
  <c r="E21" i="12" s="1"/>
  <c r="B21" i="12"/>
  <c r="C21" i="12" s="1"/>
  <c r="D20" i="12"/>
  <c r="E20" i="12" s="1"/>
  <c r="B20" i="12"/>
  <c r="C20" i="12" s="1"/>
  <c r="D19" i="12"/>
  <c r="E19" i="12" s="1"/>
  <c r="B19" i="12"/>
  <c r="C19" i="12" s="1"/>
  <c r="D18" i="12"/>
  <c r="E18" i="12" s="1"/>
  <c r="B18" i="12"/>
  <c r="C18" i="12" s="1"/>
  <c r="D17" i="12"/>
  <c r="E17" i="12" s="1"/>
  <c r="B17" i="12"/>
  <c r="C17" i="12" s="1"/>
  <c r="D16" i="12"/>
  <c r="E16" i="12" s="1"/>
  <c r="B16" i="12"/>
  <c r="C16" i="12" s="1"/>
  <c r="D15" i="12"/>
  <c r="E15" i="12" s="1"/>
  <c r="B15" i="12"/>
  <c r="C15" i="12" s="1"/>
  <c r="D29" i="11"/>
  <c r="E29" i="11" s="1"/>
  <c r="B29" i="11"/>
  <c r="C29" i="11" s="1"/>
  <c r="D28" i="11"/>
  <c r="E28" i="11" s="1"/>
  <c r="B28" i="11"/>
  <c r="C28" i="11" s="1"/>
  <c r="D27" i="11"/>
  <c r="E27" i="11" s="1"/>
  <c r="B27" i="11"/>
  <c r="C27" i="11" s="1"/>
  <c r="D26" i="11"/>
  <c r="E26" i="11" s="1"/>
  <c r="B26" i="11"/>
  <c r="C26" i="11" s="1"/>
  <c r="D25" i="11"/>
  <c r="E25" i="11" s="1"/>
  <c r="B25" i="11"/>
  <c r="C25" i="11" s="1"/>
  <c r="D24" i="11"/>
  <c r="E24" i="11" s="1"/>
  <c r="B24" i="11"/>
  <c r="C24" i="11" s="1"/>
  <c r="D23" i="11"/>
  <c r="E23" i="11" s="1"/>
  <c r="B23" i="11"/>
  <c r="C23" i="11" s="1"/>
  <c r="D22" i="11"/>
  <c r="E22" i="11" s="1"/>
  <c r="B22" i="11"/>
  <c r="C22" i="11" s="1"/>
  <c r="D21" i="11"/>
  <c r="E21" i="11" s="1"/>
  <c r="B21" i="11"/>
  <c r="C21" i="11" s="1"/>
  <c r="D20" i="11"/>
  <c r="E20" i="11" s="1"/>
  <c r="B20" i="11"/>
  <c r="C20" i="11" s="1"/>
  <c r="D19" i="11"/>
  <c r="E19" i="11" s="1"/>
  <c r="B19" i="11"/>
  <c r="C19" i="11" s="1"/>
  <c r="D18" i="11"/>
  <c r="E18" i="11" s="1"/>
  <c r="B18" i="11"/>
  <c r="C18" i="11" s="1"/>
  <c r="D17" i="11"/>
  <c r="E17" i="11" s="1"/>
  <c r="B17" i="11"/>
  <c r="C17" i="11" s="1"/>
  <c r="D16" i="11"/>
  <c r="E16" i="11" s="1"/>
  <c r="B16" i="11"/>
  <c r="C16" i="11" s="1"/>
  <c r="D15" i="11"/>
  <c r="E15" i="11" s="1"/>
  <c r="B15" i="11"/>
  <c r="C15" i="11" s="1"/>
  <c r="D29" i="10"/>
  <c r="E29" i="10" s="1"/>
  <c r="B29" i="10"/>
  <c r="C29" i="10" s="1"/>
  <c r="D28" i="10"/>
  <c r="E28" i="10" s="1"/>
  <c r="B28" i="10"/>
  <c r="C28" i="10" s="1"/>
  <c r="D27" i="10"/>
  <c r="E27" i="10" s="1"/>
  <c r="B27" i="10"/>
  <c r="C27" i="10" s="1"/>
  <c r="D26" i="10"/>
  <c r="E26" i="10" s="1"/>
  <c r="B26" i="10"/>
  <c r="C26" i="10" s="1"/>
  <c r="D25" i="10"/>
  <c r="E25" i="10" s="1"/>
  <c r="B25" i="10"/>
  <c r="C25" i="10" s="1"/>
  <c r="D24" i="10"/>
  <c r="E24" i="10" s="1"/>
  <c r="B24" i="10"/>
  <c r="C24" i="10" s="1"/>
  <c r="D23" i="10"/>
  <c r="E23" i="10" s="1"/>
  <c r="B23" i="10"/>
  <c r="C23" i="10" s="1"/>
  <c r="D22" i="10"/>
  <c r="E22" i="10" s="1"/>
  <c r="B22" i="10"/>
  <c r="C22" i="10" s="1"/>
  <c r="D21" i="10"/>
  <c r="E21" i="10" s="1"/>
  <c r="B21" i="10"/>
  <c r="C21" i="10" s="1"/>
  <c r="D20" i="10"/>
  <c r="E20" i="10" s="1"/>
  <c r="B20" i="10"/>
  <c r="C20" i="10" s="1"/>
  <c r="D19" i="10"/>
  <c r="E19" i="10" s="1"/>
  <c r="B19" i="10"/>
  <c r="C19" i="10" s="1"/>
  <c r="D18" i="10"/>
  <c r="E18" i="10" s="1"/>
  <c r="B18" i="10"/>
  <c r="C18" i="10" s="1"/>
  <c r="D17" i="10"/>
  <c r="E17" i="10" s="1"/>
  <c r="B17" i="10"/>
  <c r="C17" i="10" s="1"/>
  <c r="D16" i="10"/>
  <c r="E16" i="10" s="1"/>
  <c r="B16" i="10"/>
  <c r="C16" i="10" s="1"/>
  <c r="D15" i="10"/>
  <c r="E15" i="10" s="1"/>
  <c r="B15" i="10"/>
  <c r="C15" i="10" s="1"/>
  <c r="D29" i="9"/>
  <c r="E29" i="9" s="1"/>
  <c r="B29" i="9"/>
  <c r="C29" i="9" s="1"/>
  <c r="D28" i="9"/>
  <c r="E28" i="9" s="1"/>
  <c r="B28" i="9"/>
  <c r="C28" i="9" s="1"/>
  <c r="D27" i="9"/>
  <c r="E27" i="9" s="1"/>
  <c r="B27" i="9"/>
  <c r="C27" i="9" s="1"/>
  <c r="D26" i="9"/>
  <c r="E26" i="9" s="1"/>
  <c r="B26" i="9"/>
  <c r="C26" i="9" s="1"/>
  <c r="D25" i="9"/>
  <c r="E25" i="9" s="1"/>
  <c r="B25" i="9"/>
  <c r="C25" i="9" s="1"/>
  <c r="D24" i="9"/>
  <c r="E24" i="9" s="1"/>
  <c r="B24" i="9"/>
  <c r="C24" i="9" s="1"/>
  <c r="D23" i="9"/>
  <c r="E23" i="9" s="1"/>
  <c r="B23" i="9"/>
  <c r="C23" i="9" s="1"/>
  <c r="D22" i="9"/>
  <c r="E22" i="9" s="1"/>
  <c r="B22" i="9"/>
  <c r="C22" i="9" s="1"/>
  <c r="D21" i="9"/>
  <c r="E21" i="9" s="1"/>
  <c r="B21" i="9"/>
  <c r="C21" i="9" s="1"/>
  <c r="D20" i="9"/>
  <c r="E20" i="9" s="1"/>
  <c r="B20" i="9"/>
  <c r="C20" i="9" s="1"/>
  <c r="D19" i="9"/>
  <c r="E19" i="9" s="1"/>
  <c r="B19" i="9"/>
  <c r="C19" i="9" s="1"/>
  <c r="D18" i="9"/>
  <c r="E18" i="9" s="1"/>
  <c r="B18" i="9"/>
  <c r="C18" i="9" s="1"/>
  <c r="D17" i="9"/>
  <c r="E17" i="9" s="1"/>
  <c r="B17" i="9"/>
  <c r="C17" i="9" s="1"/>
  <c r="D16" i="9"/>
  <c r="E16" i="9" s="1"/>
  <c r="B16" i="9"/>
  <c r="C16" i="9" s="1"/>
  <c r="D15" i="9"/>
  <c r="E15" i="9" s="1"/>
  <c r="B15" i="9"/>
  <c r="C15" i="9" s="1"/>
  <c r="D29" i="8"/>
  <c r="E29" i="8" s="1"/>
  <c r="B29" i="8"/>
  <c r="C29" i="8" s="1"/>
  <c r="D28" i="8"/>
  <c r="E28" i="8" s="1"/>
  <c r="B28" i="8"/>
  <c r="C28" i="8" s="1"/>
  <c r="D27" i="8"/>
  <c r="E27" i="8" s="1"/>
  <c r="B27" i="8"/>
  <c r="C27" i="8" s="1"/>
  <c r="D26" i="8"/>
  <c r="E26" i="8" s="1"/>
  <c r="B26" i="8"/>
  <c r="C26" i="8" s="1"/>
  <c r="D25" i="8"/>
  <c r="E25" i="8" s="1"/>
  <c r="B25" i="8"/>
  <c r="C25" i="8" s="1"/>
  <c r="D24" i="8"/>
  <c r="E24" i="8" s="1"/>
  <c r="B24" i="8"/>
  <c r="C24" i="8" s="1"/>
  <c r="D23" i="8"/>
  <c r="E23" i="8" s="1"/>
  <c r="B23" i="8"/>
  <c r="C23" i="8" s="1"/>
  <c r="D22" i="8"/>
  <c r="E22" i="8" s="1"/>
  <c r="B22" i="8"/>
  <c r="C22" i="8" s="1"/>
  <c r="D21" i="8"/>
  <c r="E21" i="8" s="1"/>
  <c r="B21" i="8"/>
  <c r="C21" i="8" s="1"/>
  <c r="D20" i="8"/>
  <c r="E20" i="8" s="1"/>
  <c r="B20" i="8"/>
  <c r="C20" i="8" s="1"/>
  <c r="D19" i="8"/>
  <c r="E19" i="8" s="1"/>
  <c r="B19" i="8"/>
  <c r="C19" i="8" s="1"/>
  <c r="D18" i="8"/>
  <c r="E18" i="8" s="1"/>
  <c r="B18" i="8"/>
  <c r="C18" i="8" s="1"/>
  <c r="D17" i="8"/>
  <c r="E17" i="8" s="1"/>
  <c r="B17" i="8"/>
  <c r="C17" i="8" s="1"/>
  <c r="D16" i="8"/>
  <c r="E16" i="8" s="1"/>
  <c r="B16" i="8"/>
  <c r="C16" i="8" s="1"/>
  <c r="D15" i="8"/>
  <c r="E15" i="8" s="1"/>
  <c r="B15" i="8"/>
  <c r="C15" i="8" s="1"/>
  <c r="D29" i="7"/>
  <c r="E29" i="7" s="1"/>
  <c r="B29" i="7"/>
  <c r="C29" i="7" s="1"/>
  <c r="D28" i="7"/>
  <c r="E28" i="7" s="1"/>
  <c r="B28" i="7"/>
  <c r="C28" i="7" s="1"/>
  <c r="D27" i="7"/>
  <c r="E27" i="7" s="1"/>
  <c r="B27" i="7"/>
  <c r="C27" i="7" s="1"/>
  <c r="D26" i="7"/>
  <c r="E26" i="7" s="1"/>
  <c r="B26" i="7"/>
  <c r="C26" i="7" s="1"/>
  <c r="D25" i="7"/>
  <c r="E25" i="7" s="1"/>
  <c r="B25" i="7"/>
  <c r="C25" i="7" s="1"/>
  <c r="D24" i="7"/>
  <c r="E24" i="7" s="1"/>
  <c r="B24" i="7"/>
  <c r="C24" i="7" s="1"/>
  <c r="D23" i="7"/>
  <c r="E23" i="7" s="1"/>
  <c r="B23" i="7"/>
  <c r="C23" i="7" s="1"/>
  <c r="D22" i="7"/>
  <c r="E22" i="7" s="1"/>
  <c r="B22" i="7"/>
  <c r="C22" i="7" s="1"/>
  <c r="D21" i="7"/>
  <c r="E21" i="7" s="1"/>
  <c r="B21" i="7"/>
  <c r="C21" i="7" s="1"/>
  <c r="D20" i="7"/>
  <c r="E20" i="7" s="1"/>
  <c r="B20" i="7"/>
  <c r="C20" i="7" s="1"/>
  <c r="D19" i="7"/>
  <c r="E19" i="7" s="1"/>
  <c r="B19" i="7"/>
  <c r="C19" i="7" s="1"/>
  <c r="D18" i="7"/>
  <c r="E18" i="7" s="1"/>
  <c r="B18" i="7"/>
  <c r="C18" i="7" s="1"/>
  <c r="D17" i="7"/>
  <c r="E17" i="7" s="1"/>
  <c r="B17" i="7"/>
  <c r="C17" i="7" s="1"/>
  <c r="D16" i="7"/>
  <c r="E16" i="7" s="1"/>
  <c r="B16" i="7"/>
  <c r="C16" i="7" s="1"/>
  <c r="D15" i="7"/>
  <c r="E15" i="7" s="1"/>
  <c r="B15" i="7"/>
  <c r="C15" i="7" s="1"/>
  <c r="D29" i="6"/>
  <c r="E29" i="6" s="1"/>
  <c r="C29" i="6"/>
  <c r="B29" i="6"/>
  <c r="D28" i="6"/>
  <c r="E28" i="6" s="1"/>
  <c r="B28" i="6"/>
  <c r="C28" i="6" s="1"/>
  <c r="D27" i="6"/>
  <c r="E27" i="6" s="1"/>
  <c r="C27" i="6"/>
  <c r="B27" i="6"/>
  <c r="D26" i="6"/>
  <c r="E26" i="6" s="1"/>
  <c r="B26" i="6"/>
  <c r="C26" i="6" s="1"/>
  <c r="D25" i="6"/>
  <c r="E25" i="6" s="1"/>
  <c r="C25" i="6"/>
  <c r="B25" i="6"/>
  <c r="D24" i="6"/>
  <c r="E24" i="6" s="1"/>
  <c r="B24" i="6"/>
  <c r="C24" i="6" s="1"/>
  <c r="D23" i="6"/>
  <c r="E23" i="6" s="1"/>
  <c r="C23" i="6"/>
  <c r="B23" i="6"/>
  <c r="D22" i="6"/>
  <c r="E22" i="6" s="1"/>
  <c r="B22" i="6"/>
  <c r="C22" i="6" s="1"/>
  <c r="D21" i="6"/>
  <c r="E21" i="6" s="1"/>
  <c r="C21" i="6"/>
  <c r="B21" i="6"/>
  <c r="D20" i="6"/>
  <c r="E20" i="6" s="1"/>
  <c r="B20" i="6"/>
  <c r="C20" i="6" s="1"/>
  <c r="D19" i="6"/>
  <c r="E19" i="6" s="1"/>
  <c r="C19" i="6"/>
  <c r="B19" i="6"/>
  <c r="D18" i="6"/>
  <c r="E18" i="6" s="1"/>
  <c r="B18" i="6"/>
  <c r="C18" i="6" s="1"/>
  <c r="D17" i="6"/>
  <c r="E17" i="6" s="1"/>
  <c r="B17" i="6"/>
  <c r="C17" i="6" s="1"/>
  <c r="D16" i="6"/>
  <c r="E16" i="6" s="1"/>
  <c r="B16" i="6"/>
  <c r="C16" i="6" s="1"/>
  <c r="D15" i="6"/>
  <c r="E15" i="6" s="1"/>
  <c r="B15" i="6"/>
  <c r="C15" i="6" s="1"/>
  <c r="D29" i="5"/>
  <c r="E29" i="5" s="1"/>
  <c r="B29" i="5"/>
  <c r="C29" i="5" s="1"/>
  <c r="D28" i="5"/>
  <c r="E28" i="5" s="1"/>
  <c r="B28" i="5"/>
  <c r="C28" i="5" s="1"/>
  <c r="D27" i="5"/>
  <c r="E27" i="5" s="1"/>
  <c r="B27" i="5"/>
  <c r="C27" i="5" s="1"/>
  <c r="D26" i="5"/>
  <c r="E26" i="5" s="1"/>
  <c r="B26" i="5"/>
  <c r="C26" i="5" s="1"/>
  <c r="D25" i="5"/>
  <c r="E25" i="5" s="1"/>
  <c r="B25" i="5"/>
  <c r="C25" i="5" s="1"/>
  <c r="D24" i="5"/>
  <c r="E24" i="5" s="1"/>
  <c r="B24" i="5"/>
  <c r="C24" i="5" s="1"/>
  <c r="D23" i="5"/>
  <c r="E23" i="5" s="1"/>
  <c r="B23" i="5"/>
  <c r="C23" i="5" s="1"/>
  <c r="D22" i="5"/>
  <c r="E22" i="5" s="1"/>
  <c r="B22" i="5"/>
  <c r="C22" i="5" s="1"/>
  <c r="D21" i="5"/>
  <c r="E21" i="5" s="1"/>
  <c r="B21" i="5"/>
  <c r="C21" i="5" s="1"/>
  <c r="D20" i="5"/>
  <c r="E20" i="5" s="1"/>
  <c r="B20" i="5"/>
  <c r="C20" i="5" s="1"/>
  <c r="D19" i="5"/>
  <c r="E19" i="5" s="1"/>
  <c r="B19" i="5"/>
  <c r="C19" i="5" s="1"/>
  <c r="D18" i="5"/>
  <c r="E18" i="5" s="1"/>
  <c r="B18" i="5"/>
  <c r="C18" i="5" s="1"/>
  <c r="D17" i="5"/>
  <c r="E17" i="5" s="1"/>
  <c r="B17" i="5"/>
  <c r="C17" i="5" s="1"/>
  <c r="D16" i="5"/>
  <c r="E16" i="5" s="1"/>
  <c r="B16" i="5"/>
  <c r="C16" i="5" s="1"/>
  <c r="D15" i="5"/>
  <c r="E15" i="5" s="1"/>
  <c r="B15" i="5"/>
  <c r="C15" i="5" s="1"/>
  <c r="D29" i="4"/>
  <c r="E29" i="4" s="1"/>
  <c r="B29" i="4"/>
  <c r="C29" i="4" s="1"/>
  <c r="D28" i="4"/>
  <c r="E28" i="4" s="1"/>
  <c r="B28" i="4"/>
  <c r="C28" i="4" s="1"/>
  <c r="E27" i="4"/>
  <c r="D27" i="4"/>
  <c r="B27" i="4"/>
  <c r="C27" i="4" s="1"/>
  <c r="D26" i="4"/>
  <c r="E26" i="4" s="1"/>
  <c r="B26" i="4"/>
  <c r="C26" i="4" s="1"/>
  <c r="E25" i="4"/>
  <c r="D25" i="4"/>
  <c r="B25" i="4"/>
  <c r="C25" i="4" s="1"/>
  <c r="D24" i="4"/>
  <c r="E24" i="4" s="1"/>
  <c r="B24" i="4"/>
  <c r="C24" i="4" s="1"/>
  <c r="E23" i="4"/>
  <c r="D23" i="4"/>
  <c r="B23" i="4"/>
  <c r="C23" i="4" s="1"/>
  <c r="D22" i="4"/>
  <c r="E22" i="4" s="1"/>
  <c r="B22" i="4"/>
  <c r="C22" i="4" s="1"/>
  <c r="E21" i="4"/>
  <c r="D21" i="4"/>
  <c r="B21" i="4"/>
  <c r="C21" i="4" s="1"/>
  <c r="D20" i="4"/>
  <c r="E20" i="4" s="1"/>
  <c r="B20" i="4"/>
  <c r="C20" i="4" s="1"/>
  <c r="E19" i="4"/>
  <c r="D19" i="4"/>
  <c r="B19" i="4"/>
  <c r="C19" i="4" s="1"/>
  <c r="D18" i="4"/>
  <c r="E18" i="4" s="1"/>
  <c r="B18" i="4"/>
  <c r="C18" i="4" s="1"/>
  <c r="D17" i="4"/>
  <c r="E17" i="4" s="1"/>
  <c r="B17" i="4"/>
  <c r="C17" i="4" s="1"/>
  <c r="D16" i="4"/>
  <c r="E16" i="4" s="1"/>
  <c r="B16" i="4"/>
  <c r="C16" i="4" s="1"/>
  <c r="D15" i="4"/>
  <c r="E15" i="4" s="1"/>
  <c r="B15" i="4"/>
  <c r="C15" i="4" s="1"/>
  <c r="D29" i="3"/>
  <c r="E29" i="3" s="1"/>
  <c r="C29" i="3"/>
  <c r="B29" i="3"/>
  <c r="D28" i="3"/>
  <c r="E28" i="3" s="1"/>
  <c r="B28" i="3"/>
  <c r="C28" i="3" s="1"/>
  <c r="D27" i="3"/>
  <c r="E27" i="3" s="1"/>
  <c r="B27" i="3"/>
  <c r="C27" i="3" s="1"/>
  <c r="D26" i="3"/>
  <c r="E26" i="3" s="1"/>
  <c r="B26" i="3"/>
  <c r="C26" i="3" s="1"/>
  <c r="D25" i="3"/>
  <c r="E25" i="3" s="1"/>
  <c r="B25" i="3"/>
  <c r="C25" i="3" s="1"/>
  <c r="D24" i="3"/>
  <c r="E24" i="3" s="1"/>
  <c r="B24" i="3"/>
  <c r="C24" i="3" s="1"/>
  <c r="D23" i="3"/>
  <c r="E23" i="3" s="1"/>
  <c r="B23" i="3"/>
  <c r="C23" i="3" s="1"/>
  <c r="D22" i="3"/>
  <c r="E22" i="3" s="1"/>
  <c r="B22" i="3"/>
  <c r="C22" i="3" s="1"/>
  <c r="D21" i="3"/>
  <c r="E21" i="3" s="1"/>
  <c r="B21" i="3"/>
  <c r="C21" i="3" s="1"/>
  <c r="D20" i="3"/>
  <c r="E20" i="3" s="1"/>
  <c r="B20" i="3"/>
  <c r="C20" i="3" s="1"/>
  <c r="D19" i="3"/>
  <c r="E19" i="3" s="1"/>
  <c r="B19" i="3"/>
  <c r="C19" i="3" s="1"/>
  <c r="D18" i="3"/>
  <c r="E18" i="3" s="1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29" i="2"/>
  <c r="E29" i="2" s="1"/>
  <c r="B29" i="2"/>
  <c r="C29" i="2" s="1"/>
  <c r="D28" i="2"/>
  <c r="E28" i="2" s="1"/>
  <c r="B28" i="2"/>
  <c r="C28" i="2" s="1"/>
  <c r="D27" i="2"/>
  <c r="E27" i="2" s="1"/>
  <c r="B27" i="2"/>
  <c r="C27" i="2" s="1"/>
  <c r="D26" i="2"/>
  <c r="E26" i="2" s="1"/>
  <c r="B26" i="2"/>
  <c r="C26" i="2" s="1"/>
  <c r="D25" i="2"/>
  <c r="E25" i="2" s="1"/>
  <c r="B25" i="2"/>
  <c r="C25" i="2" s="1"/>
  <c r="D24" i="2"/>
  <c r="E24" i="2" s="1"/>
  <c r="B24" i="2"/>
  <c r="C24" i="2" s="1"/>
  <c r="D23" i="2"/>
  <c r="E23" i="2" s="1"/>
  <c r="B23" i="2"/>
  <c r="C23" i="2" s="1"/>
  <c r="D22" i="2"/>
  <c r="E22" i="2" s="1"/>
  <c r="B22" i="2"/>
  <c r="C22" i="2" s="1"/>
  <c r="D21" i="2"/>
  <c r="E21" i="2" s="1"/>
  <c r="B21" i="2"/>
  <c r="C21" i="2" s="1"/>
  <c r="D20" i="2"/>
  <c r="E20" i="2" s="1"/>
  <c r="B20" i="2"/>
  <c r="C20" i="2" s="1"/>
  <c r="D19" i="2"/>
  <c r="E19" i="2" s="1"/>
  <c r="B19" i="2"/>
  <c r="C19" i="2" s="1"/>
  <c r="D18" i="2"/>
  <c r="E18" i="2" s="1"/>
  <c r="B18" i="2"/>
  <c r="C18" i="2" s="1"/>
  <c r="D17" i="2"/>
  <c r="E17" i="2" s="1"/>
  <c r="B17" i="2"/>
  <c r="C17" i="2" s="1"/>
  <c r="D16" i="2"/>
  <c r="E16" i="2" s="1"/>
  <c r="B16" i="2"/>
  <c r="C16" i="2" s="1"/>
  <c r="D15" i="2"/>
  <c r="E15" i="2" s="1"/>
  <c r="B15" i="2"/>
  <c r="C15" i="2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D15" i="1"/>
  <c r="B15" i="1"/>
  <c r="F21" i="45" l="1"/>
  <c r="K47" i="49" l="1"/>
  <c r="J47" i="49"/>
  <c r="I47" i="49"/>
  <c r="H47" i="49"/>
  <c r="G47" i="49"/>
  <c r="F47" i="49"/>
  <c r="E47" i="49"/>
  <c r="D47" i="49"/>
  <c r="C47" i="49"/>
  <c r="B47" i="49"/>
  <c r="K46" i="49"/>
  <c r="J46" i="49"/>
  <c r="I46" i="49"/>
  <c r="H46" i="49"/>
  <c r="G46" i="49"/>
  <c r="F46" i="49"/>
  <c r="E46" i="49"/>
  <c r="D46" i="49"/>
  <c r="C46" i="49"/>
  <c r="B46" i="49"/>
  <c r="K45" i="49"/>
  <c r="J45" i="49"/>
  <c r="I45" i="49"/>
  <c r="H45" i="49"/>
  <c r="G45" i="49"/>
  <c r="F45" i="49"/>
  <c r="E45" i="49"/>
  <c r="D45" i="49"/>
  <c r="C45" i="49"/>
  <c r="B45" i="49"/>
  <c r="K44" i="49"/>
  <c r="J44" i="49"/>
  <c r="I44" i="49"/>
  <c r="H44" i="49"/>
  <c r="G44" i="49"/>
  <c r="F44" i="49"/>
  <c r="E44" i="49"/>
  <c r="D44" i="49"/>
  <c r="C44" i="49"/>
  <c r="B44" i="49"/>
  <c r="K43" i="49"/>
  <c r="J43" i="49"/>
  <c r="I43" i="49"/>
  <c r="H43" i="49"/>
  <c r="G43" i="49"/>
  <c r="F43" i="49"/>
  <c r="E43" i="49"/>
  <c r="D43" i="49"/>
  <c r="C43" i="49"/>
  <c r="B43" i="49"/>
  <c r="K42" i="49"/>
  <c r="J42" i="49"/>
  <c r="I42" i="49"/>
  <c r="H42" i="49"/>
  <c r="G42" i="49"/>
  <c r="F42" i="49"/>
  <c r="E42" i="49"/>
  <c r="D42" i="49"/>
  <c r="C42" i="49"/>
  <c r="B42" i="49"/>
  <c r="K41" i="49"/>
  <c r="J41" i="49"/>
  <c r="I41" i="49"/>
  <c r="H41" i="49"/>
  <c r="G41" i="49"/>
  <c r="F41" i="49"/>
  <c r="E41" i="49"/>
  <c r="D41" i="49"/>
  <c r="C41" i="49"/>
  <c r="B41" i="49"/>
  <c r="K40" i="49"/>
  <c r="J40" i="49"/>
  <c r="I40" i="49"/>
  <c r="H40" i="49"/>
  <c r="G40" i="49"/>
  <c r="F40" i="49"/>
  <c r="E40" i="49"/>
  <c r="D40" i="49"/>
  <c r="C40" i="49"/>
  <c r="B40" i="49"/>
  <c r="K39" i="49"/>
  <c r="J39" i="49"/>
  <c r="I39" i="49"/>
  <c r="H39" i="49"/>
  <c r="G39" i="49"/>
  <c r="F39" i="49"/>
  <c r="E39" i="49"/>
  <c r="D39" i="49"/>
  <c r="C39" i="49"/>
  <c r="B39" i="49"/>
  <c r="K38" i="49"/>
  <c r="J38" i="49"/>
  <c r="I38" i="49"/>
  <c r="H38" i="49"/>
  <c r="G38" i="49"/>
  <c r="F38" i="49"/>
  <c r="E38" i="49"/>
  <c r="D38" i="49"/>
  <c r="C38" i="49"/>
  <c r="B38" i="49"/>
  <c r="K37" i="49"/>
  <c r="J37" i="49"/>
  <c r="I37" i="49"/>
  <c r="H37" i="49"/>
  <c r="G37" i="49"/>
  <c r="F37" i="49"/>
  <c r="E37" i="49"/>
  <c r="D37" i="49"/>
  <c r="C37" i="49"/>
  <c r="B37" i="49"/>
  <c r="K36" i="49"/>
  <c r="J36" i="49"/>
  <c r="I36" i="49"/>
  <c r="H36" i="49"/>
  <c r="G36" i="49"/>
  <c r="F36" i="49"/>
  <c r="E36" i="49"/>
  <c r="D36" i="49"/>
  <c r="C36" i="49"/>
  <c r="B36" i="49"/>
  <c r="K35" i="49"/>
  <c r="J35" i="49"/>
  <c r="I35" i="49"/>
  <c r="H35" i="49"/>
  <c r="G35" i="49"/>
  <c r="F35" i="49"/>
  <c r="E35" i="49"/>
  <c r="D35" i="49"/>
  <c r="C35" i="49"/>
  <c r="B35" i="49"/>
  <c r="K34" i="49"/>
  <c r="J34" i="49"/>
  <c r="I34" i="49"/>
  <c r="H34" i="49"/>
  <c r="G34" i="49"/>
  <c r="F34" i="49"/>
  <c r="E34" i="49"/>
  <c r="D34" i="49"/>
  <c r="C34" i="49"/>
  <c r="B34" i="49"/>
  <c r="K33" i="49"/>
  <c r="J33" i="49"/>
  <c r="I33" i="49"/>
  <c r="H33" i="49"/>
  <c r="G33" i="49"/>
  <c r="F33" i="49"/>
  <c r="E33" i="49"/>
  <c r="D33" i="49"/>
  <c r="C33" i="49"/>
  <c r="B33" i="49"/>
  <c r="K32" i="49"/>
  <c r="J32" i="49"/>
  <c r="I32" i="49"/>
  <c r="H32" i="49"/>
  <c r="G32" i="49"/>
  <c r="F32" i="49"/>
  <c r="E32" i="49"/>
  <c r="D32" i="49"/>
  <c r="C32" i="49"/>
  <c r="B32" i="49"/>
  <c r="K31" i="49"/>
  <c r="J31" i="49"/>
  <c r="I31" i="49"/>
  <c r="H31" i="49"/>
  <c r="G31" i="49"/>
  <c r="F31" i="49"/>
  <c r="E31" i="49"/>
  <c r="D31" i="49"/>
  <c r="C31" i="49"/>
  <c r="B31" i="49"/>
  <c r="K30" i="49"/>
  <c r="J30" i="49"/>
  <c r="I30" i="49"/>
  <c r="H30" i="49"/>
  <c r="G30" i="49"/>
  <c r="F30" i="49"/>
  <c r="E30" i="49"/>
  <c r="D30" i="49"/>
  <c r="C30" i="49"/>
  <c r="B30" i="49"/>
  <c r="K29" i="49"/>
  <c r="J29" i="49"/>
  <c r="I29" i="49"/>
  <c r="H29" i="49"/>
  <c r="G29" i="49"/>
  <c r="F29" i="49"/>
  <c r="E29" i="49"/>
  <c r="D29" i="49"/>
  <c r="C29" i="49"/>
  <c r="B29" i="49"/>
  <c r="K28" i="49"/>
  <c r="J28" i="49"/>
  <c r="I28" i="49"/>
  <c r="H28" i="49"/>
  <c r="G28" i="49"/>
  <c r="F28" i="49"/>
  <c r="E28" i="49"/>
  <c r="D28" i="49"/>
  <c r="C28" i="49"/>
  <c r="B28" i="49"/>
  <c r="K27" i="49"/>
  <c r="J27" i="49"/>
  <c r="I27" i="49"/>
  <c r="H27" i="49"/>
  <c r="G27" i="49"/>
  <c r="F27" i="49"/>
  <c r="E27" i="49"/>
  <c r="D27" i="49"/>
  <c r="C27" i="49"/>
  <c r="B27" i="49"/>
  <c r="K26" i="49"/>
  <c r="J26" i="49"/>
  <c r="I26" i="49"/>
  <c r="H26" i="49"/>
  <c r="G26" i="49"/>
  <c r="F26" i="49"/>
  <c r="E26" i="49"/>
  <c r="D26" i="49"/>
  <c r="C26" i="49"/>
  <c r="B26" i="49"/>
  <c r="K25" i="49"/>
  <c r="J25" i="49"/>
  <c r="I25" i="49"/>
  <c r="H25" i="49"/>
  <c r="G25" i="49"/>
  <c r="F25" i="49"/>
  <c r="E25" i="49"/>
  <c r="D25" i="49"/>
  <c r="C25" i="49"/>
  <c r="B25" i="49"/>
  <c r="K24" i="49"/>
  <c r="J24" i="49"/>
  <c r="I24" i="49"/>
  <c r="H24" i="49"/>
  <c r="G24" i="49"/>
  <c r="F24" i="49"/>
  <c r="E24" i="49"/>
  <c r="D24" i="49"/>
  <c r="C24" i="49"/>
  <c r="B24" i="49"/>
  <c r="K23" i="49"/>
  <c r="J23" i="49"/>
  <c r="I23" i="49"/>
  <c r="H23" i="49"/>
  <c r="G23" i="49"/>
  <c r="F23" i="49"/>
  <c r="E23" i="49"/>
  <c r="D23" i="49"/>
  <c r="C23" i="49"/>
  <c r="B23" i="49"/>
  <c r="K22" i="49"/>
  <c r="J22" i="49"/>
  <c r="I22" i="49"/>
  <c r="H22" i="49"/>
  <c r="G22" i="49"/>
  <c r="F22" i="49"/>
  <c r="E22" i="49"/>
  <c r="D22" i="49"/>
  <c r="C22" i="49"/>
  <c r="B22" i="49"/>
  <c r="K21" i="49"/>
  <c r="J21" i="49"/>
  <c r="I21" i="49"/>
  <c r="H21" i="49"/>
  <c r="G21" i="49"/>
  <c r="F21" i="49"/>
  <c r="E21" i="49"/>
  <c r="D21" i="49"/>
  <c r="C21" i="49"/>
  <c r="B21" i="49"/>
  <c r="K20" i="49"/>
  <c r="J20" i="49"/>
  <c r="I20" i="49"/>
  <c r="H20" i="49"/>
  <c r="G20" i="49"/>
  <c r="F20" i="49"/>
  <c r="E20" i="49"/>
  <c r="D20" i="49"/>
  <c r="C20" i="49"/>
  <c r="B20" i="49"/>
  <c r="K19" i="49"/>
  <c r="J19" i="49"/>
  <c r="I19" i="49"/>
  <c r="H19" i="49"/>
  <c r="G19" i="49"/>
  <c r="F19" i="49"/>
  <c r="E19" i="49"/>
  <c r="D19" i="49"/>
  <c r="C19" i="49"/>
  <c r="B19" i="49"/>
  <c r="K18" i="49"/>
  <c r="J18" i="49"/>
  <c r="I18" i="49"/>
  <c r="H18" i="49"/>
  <c r="G18" i="49"/>
  <c r="F18" i="49"/>
  <c r="E18" i="49"/>
  <c r="D18" i="49"/>
  <c r="C18" i="49"/>
  <c r="B18" i="49"/>
  <c r="K17" i="49"/>
  <c r="J17" i="49"/>
  <c r="I17" i="49"/>
  <c r="H17" i="49"/>
  <c r="G17" i="49"/>
  <c r="F17" i="49"/>
  <c r="E17" i="49"/>
  <c r="D17" i="49"/>
  <c r="C17" i="49"/>
  <c r="B17" i="49"/>
  <c r="K16" i="49"/>
  <c r="J16" i="49"/>
  <c r="I16" i="49"/>
  <c r="H16" i="49"/>
  <c r="G16" i="49"/>
  <c r="F16" i="49"/>
  <c r="E16" i="49"/>
  <c r="D16" i="49"/>
  <c r="C16" i="49"/>
  <c r="B16" i="49"/>
  <c r="K15" i="49"/>
  <c r="J15" i="49"/>
  <c r="I15" i="49"/>
  <c r="H15" i="49"/>
  <c r="G15" i="49"/>
  <c r="F15" i="49"/>
  <c r="E15" i="49"/>
  <c r="D15" i="49"/>
  <c r="C15" i="49"/>
  <c r="B15" i="49"/>
  <c r="K14" i="49"/>
  <c r="J14" i="49"/>
  <c r="I14" i="49"/>
  <c r="H14" i="49"/>
  <c r="G14" i="49"/>
  <c r="F14" i="49"/>
  <c r="E14" i="49"/>
  <c r="D14" i="49"/>
  <c r="C14" i="49"/>
  <c r="B14" i="49"/>
  <c r="K13" i="49"/>
  <c r="J13" i="49"/>
  <c r="I13" i="49"/>
  <c r="H13" i="49"/>
  <c r="G13" i="49"/>
  <c r="F13" i="49"/>
  <c r="E13" i="49"/>
  <c r="D13" i="49"/>
  <c r="C13" i="49"/>
  <c r="B13" i="49"/>
  <c r="K12" i="49"/>
  <c r="J12" i="49"/>
  <c r="I12" i="49"/>
  <c r="H12" i="49"/>
  <c r="G12" i="49"/>
  <c r="F12" i="49"/>
  <c r="E12" i="49"/>
  <c r="D12" i="49"/>
  <c r="C12" i="49"/>
  <c r="B12" i="49"/>
  <c r="K11" i="49"/>
  <c r="J11" i="49"/>
  <c r="I11" i="49"/>
  <c r="H11" i="49"/>
  <c r="G11" i="49"/>
  <c r="F11" i="49"/>
  <c r="E11" i="49"/>
  <c r="D11" i="49"/>
  <c r="C11" i="49"/>
  <c r="B11" i="49"/>
  <c r="K10" i="49"/>
  <c r="J10" i="49"/>
  <c r="I10" i="49"/>
  <c r="H10" i="49"/>
  <c r="G10" i="49"/>
  <c r="F10" i="49"/>
  <c r="E10" i="49"/>
  <c r="D10" i="49"/>
  <c r="C10" i="49"/>
  <c r="B10" i="49"/>
  <c r="K9" i="49"/>
  <c r="J9" i="49"/>
  <c r="I9" i="49"/>
  <c r="H9" i="49"/>
  <c r="G9" i="49"/>
  <c r="F9" i="49"/>
  <c r="E9" i="49"/>
  <c r="D9" i="49"/>
  <c r="C9" i="49"/>
  <c r="B9" i="49"/>
  <c r="K8" i="49"/>
  <c r="J8" i="49"/>
  <c r="I8" i="49"/>
  <c r="H8" i="49"/>
  <c r="G8" i="49"/>
  <c r="F8" i="49"/>
  <c r="E8" i="49"/>
  <c r="D8" i="49"/>
  <c r="C8" i="49"/>
  <c r="B8" i="49"/>
  <c r="K7" i="49"/>
  <c r="J7" i="49"/>
  <c r="I7" i="49"/>
  <c r="H7" i="49"/>
  <c r="G7" i="49"/>
  <c r="F7" i="49"/>
  <c r="E7" i="49"/>
  <c r="D7" i="49"/>
  <c r="C7" i="49"/>
  <c r="B7" i="49"/>
  <c r="K6" i="49"/>
  <c r="J6" i="49"/>
  <c r="I6" i="49"/>
  <c r="H6" i="49"/>
  <c r="G6" i="49"/>
  <c r="F6" i="49"/>
  <c r="E6" i="49"/>
  <c r="D6" i="49"/>
  <c r="C6" i="49"/>
  <c r="B6" i="49"/>
  <c r="K5" i="49"/>
  <c r="J5" i="49"/>
  <c r="I5" i="49"/>
  <c r="H5" i="49"/>
  <c r="G5" i="49"/>
  <c r="F5" i="49"/>
  <c r="E5" i="49"/>
  <c r="D5" i="49"/>
  <c r="C5" i="49"/>
  <c r="B5" i="49"/>
  <c r="K4" i="49"/>
  <c r="J4" i="49"/>
  <c r="I4" i="49"/>
  <c r="H4" i="49"/>
  <c r="G4" i="49"/>
  <c r="F4" i="49"/>
  <c r="E4" i="49"/>
  <c r="D4" i="49"/>
  <c r="C4" i="49"/>
  <c r="B4" i="49"/>
  <c r="K3" i="49"/>
  <c r="J3" i="49"/>
  <c r="I3" i="49"/>
  <c r="H3" i="49"/>
  <c r="G3" i="49"/>
  <c r="F3" i="49"/>
  <c r="E3" i="49"/>
  <c r="D3" i="49"/>
  <c r="C3" i="49"/>
  <c r="B3" i="49"/>
  <c r="K2" i="49"/>
  <c r="J2" i="49"/>
  <c r="I2" i="49"/>
  <c r="H2" i="49"/>
  <c r="G2" i="49"/>
  <c r="F2" i="49"/>
  <c r="E2" i="49"/>
  <c r="D2" i="49"/>
  <c r="C2" i="49"/>
  <c r="B2" i="49"/>
  <c r="K47" i="48"/>
  <c r="J47" i="48"/>
  <c r="I47" i="48"/>
  <c r="H47" i="48"/>
  <c r="G47" i="48"/>
  <c r="F47" i="48"/>
  <c r="E47" i="48"/>
  <c r="D47" i="48"/>
  <c r="C47" i="48"/>
  <c r="B47" i="48"/>
  <c r="K46" i="48"/>
  <c r="J46" i="48"/>
  <c r="I46" i="48"/>
  <c r="H46" i="48"/>
  <c r="G46" i="48"/>
  <c r="F46" i="48"/>
  <c r="E46" i="48"/>
  <c r="D46" i="48"/>
  <c r="C46" i="48"/>
  <c r="B46" i="48"/>
  <c r="K45" i="48"/>
  <c r="J45" i="48"/>
  <c r="I45" i="48"/>
  <c r="H45" i="48"/>
  <c r="G45" i="48"/>
  <c r="F45" i="48"/>
  <c r="E45" i="48"/>
  <c r="D45" i="48"/>
  <c r="C45" i="48"/>
  <c r="B45" i="48"/>
  <c r="K44" i="48"/>
  <c r="J44" i="48"/>
  <c r="I44" i="48"/>
  <c r="H44" i="48"/>
  <c r="G44" i="48"/>
  <c r="F44" i="48"/>
  <c r="E44" i="48"/>
  <c r="D44" i="48"/>
  <c r="C44" i="48"/>
  <c r="B44" i="48"/>
  <c r="K43" i="48"/>
  <c r="J43" i="48"/>
  <c r="I43" i="48"/>
  <c r="H43" i="48"/>
  <c r="G43" i="48"/>
  <c r="F43" i="48"/>
  <c r="E43" i="48"/>
  <c r="D43" i="48"/>
  <c r="C43" i="48"/>
  <c r="B43" i="48"/>
  <c r="K42" i="48"/>
  <c r="J42" i="48"/>
  <c r="I42" i="48"/>
  <c r="H42" i="48"/>
  <c r="G42" i="48"/>
  <c r="F42" i="48"/>
  <c r="E42" i="48"/>
  <c r="D42" i="48"/>
  <c r="C42" i="48"/>
  <c r="B42" i="48"/>
  <c r="K41" i="48"/>
  <c r="J41" i="48"/>
  <c r="I41" i="48"/>
  <c r="H41" i="48"/>
  <c r="G41" i="48"/>
  <c r="F41" i="48"/>
  <c r="E41" i="48"/>
  <c r="D41" i="48"/>
  <c r="C41" i="48"/>
  <c r="B41" i="48"/>
  <c r="K40" i="48"/>
  <c r="J40" i="48"/>
  <c r="I40" i="48"/>
  <c r="H40" i="48"/>
  <c r="G40" i="48"/>
  <c r="F40" i="48"/>
  <c r="E40" i="48"/>
  <c r="D40" i="48"/>
  <c r="C40" i="48"/>
  <c r="B40" i="48"/>
  <c r="K39" i="48"/>
  <c r="J39" i="48"/>
  <c r="I39" i="48"/>
  <c r="H39" i="48"/>
  <c r="G39" i="48"/>
  <c r="F39" i="48"/>
  <c r="E39" i="48"/>
  <c r="D39" i="48"/>
  <c r="C39" i="48"/>
  <c r="B39" i="48"/>
  <c r="K38" i="48"/>
  <c r="J38" i="48"/>
  <c r="I38" i="48"/>
  <c r="H38" i="48"/>
  <c r="G38" i="48"/>
  <c r="F38" i="48"/>
  <c r="E38" i="48"/>
  <c r="D38" i="48"/>
  <c r="C38" i="48"/>
  <c r="B38" i="48"/>
  <c r="K37" i="48"/>
  <c r="J37" i="48"/>
  <c r="I37" i="48"/>
  <c r="H37" i="48"/>
  <c r="G37" i="48"/>
  <c r="F37" i="48"/>
  <c r="E37" i="48"/>
  <c r="D37" i="48"/>
  <c r="C37" i="48"/>
  <c r="B37" i="48"/>
  <c r="K36" i="48"/>
  <c r="J36" i="48"/>
  <c r="I36" i="48"/>
  <c r="H36" i="48"/>
  <c r="G36" i="48"/>
  <c r="F36" i="48"/>
  <c r="E36" i="48"/>
  <c r="D36" i="48"/>
  <c r="C36" i="48"/>
  <c r="B36" i="48"/>
  <c r="K35" i="48"/>
  <c r="J35" i="48"/>
  <c r="I35" i="48"/>
  <c r="H35" i="48"/>
  <c r="G35" i="48"/>
  <c r="F35" i="48"/>
  <c r="E35" i="48"/>
  <c r="D35" i="48"/>
  <c r="C35" i="48"/>
  <c r="B35" i="48"/>
  <c r="K34" i="48"/>
  <c r="J34" i="48"/>
  <c r="I34" i="48"/>
  <c r="H34" i="48"/>
  <c r="G34" i="48"/>
  <c r="F34" i="48"/>
  <c r="E34" i="48"/>
  <c r="D34" i="48"/>
  <c r="C34" i="48"/>
  <c r="B34" i="48"/>
  <c r="K33" i="48"/>
  <c r="J33" i="48"/>
  <c r="I33" i="48"/>
  <c r="H33" i="48"/>
  <c r="G33" i="48"/>
  <c r="F33" i="48"/>
  <c r="E33" i="48"/>
  <c r="D33" i="48"/>
  <c r="C33" i="48"/>
  <c r="B33" i="48"/>
  <c r="K32" i="48"/>
  <c r="J32" i="48"/>
  <c r="I32" i="48"/>
  <c r="H32" i="48"/>
  <c r="G32" i="48"/>
  <c r="F32" i="48"/>
  <c r="E32" i="48"/>
  <c r="D32" i="48"/>
  <c r="C32" i="48"/>
  <c r="B32" i="48"/>
  <c r="K31" i="48"/>
  <c r="J31" i="48"/>
  <c r="I31" i="48"/>
  <c r="H31" i="48"/>
  <c r="G31" i="48"/>
  <c r="F31" i="48"/>
  <c r="E31" i="48"/>
  <c r="D31" i="48"/>
  <c r="C31" i="48"/>
  <c r="B31" i="48"/>
  <c r="K30" i="48"/>
  <c r="J30" i="48"/>
  <c r="I30" i="48"/>
  <c r="H30" i="48"/>
  <c r="G30" i="48"/>
  <c r="F30" i="48"/>
  <c r="E30" i="48"/>
  <c r="D30" i="48"/>
  <c r="C30" i="48"/>
  <c r="B30" i="48"/>
  <c r="K29" i="48"/>
  <c r="J29" i="48"/>
  <c r="I29" i="48"/>
  <c r="H29" i="48"/>
  <c r="G29" i="48"/>
  <c r="F29" i="48"/>
  <c r="E29" i="48"/>
  <c r="D29" i="48"/>
  <c r="C29" i="48"/>
  <c r="B29" i="48"/>
  <c r="K28" i="48"/>
  <c r="J28" i="48"/>
  <c r="I28" i="48"/>
  <c r="H28" i="48"/>
  <c r="G28" i="48"/>
  <c r="F28" i="48"/>
  <c r="E28" i="48"/>
  <c r="D28" i="48"/>
  <c r="C28" i="48"/>
  <c r="B28" i="48"/>
  <c r="K27" i="48"/>
  <c r="J27" i="48"/>
  <c r="I27" i="48"/>
  <c r="H27" i="48"/>
  <c r="G27" i="48"/>
  <c r="F27" i="48"/>
  <c r="E27" i="48"/>
  <c r="D27" i="48"/>
  <c r="C27" i="48"/>
  <c r="B27" i="48"/>
  <c r="K26" i="48"/>
  <c r="J26" i="48"/>
  <c r="I26" i="48"/>
  <c r="H26" i="48"/>
  <c r="G26" i="48"/>
  <c r="F26" i="48"/>
  <c r="E26" i="48"/>
  <c r="D26" i="48"/>
  <c r="C26" i="48"/>
  <c r="B26" i="48"/>
  <c r="K25" i="48"/>
  <c r="J25" i="48"/>
  <c r="I25" i="48"/>
  <c r="H25" i="48"/>
  <c r="G25" i="48"/>
  <c r="F25" i="48"/>
  <c r="E25" i="48"/>
  <c r="D25" i="48"/>
  <c r="C25" i="48"/>
  <c r="B25" i="48"/>
  <c r="K24" i="48"/>
  <c r="J24" i="48"/>
  <c r="I24" i="48"/>
  <c r="H24" i="48"/>
  <c r="G24" i="48"/>
  <c r="F24" i="48"/>
  <c r="E24" i="48"/>
  <c r="D24" i="48"/>
  <c r="C24" i="48"/>
  <c r="B24" i="48"/>
  <c r="K23" i="48"/>
  <c r="J23" i="48"/>
  <c r="I23" i="48"/>
  <c r="H23" i="48"/>
  <c r="G23" i="48"/>
  <c r="F23" i="48"/>
  <c r="E23" i="48"/>
  <c r="D23" i="48"/>
  <c r="C23" i="48"/>
  <c r="B23" i="48"/>
  <c r="K22" i="48"/>
  <c r="J22" i="48"/>
  <c r="I22" i="48"/>
  <c r="H22" i="48"/>
  <c r="G22" i="48"/>
  <c r="F22" i="48"/>
  <c r="E22" i="48"/>
  <c r="D22" i="48"/>
  <c r="C22" i="48"/>
  <c r="B22" i="48"/>
  <c r="K21" i="48"/>
  <c r="J21" i="48"/>
  <c r="I21" i="48"/>
  <c r="H21" i="48"/>
  <c r="G21" i="48"/>
  <c r="F21" i="48"/>
  <c r="E21" i="48"/>
  <c r="D21" i="48"/>
  <c r="C21" i="48"/>
  <c r="B21" i="48"/>
  <c r="K20" i="48"/>
  <c r="J20" i="48"/>
  <c r="I20" i="48"/>
  <c r="H20" i="48"/>
  <c r="G20" i="48"/>
  <c r="F20" i="48"/>
  <c r="E20" i="48"/>
  <c r="D20" i="48"/>
  <c r="C20" i="48"/>
  <c r="B20" i="48"/>
  <c r="K19" i="48"/>
  <c r="J19" i="48"/>
  <c r="I19" i="48"/>
  <c r="H19" i="48"/>
  <c r="G19" i="48"/>
  <c r="F19" i="48"/>
  <c r="E19" i="48"/>
  <c r="D19" i="48"/>
  <c r="C19" i="48"/>
  <c r="B19" i="48"/>
  <c r="K18" i="48"/>
  <c r="J18" i="48"/>
  <c r="I18" i="48"/>
  <c r="H18" i="48"/>
  <c r="G18" i="48"/>
  <c r="F18" i="48"/>
  <c r="E18" i="48"/>
  <c r="D18" i="48"/>
  <c r="C18" i="48"/>
  <c r="B18" i="48"/>
  <c r="K17" i="48"/>
  <c r="J17" i="48"/>
  <c r="I17" i="48"/>
  <c r="H17" i="48"/>
  <c r="G17" i="48"/>
  <c r="F17" i="48"/>
  <c r="E17" i="48"/>
  <c r="D17" i="48"/>
  <c r="C17" i="48"/>
  <c r="B17" i="48"/>
  <c r="K16" i="48"/>
  <c r="J16" i="48"/>
  <c r="I16" i="48"/>
  <c r="H16" i="48"/>
  <c r="G16" i="48"/>
  <c r="F16" i="48"/>
  <c r="E16" i="48"/>
  <c r="D16" i="48"/>
  <c r="C16" i="48"/>
  <c r="B16" i="48"/>
  <c r="K15" i="48"/>
  <c r="J15" i="48"/>
  <c r="I15" i="48"/>
  <c r="H15" i="48"/>
  <c r="G15" i="48"/>
  <c r="F15" i="48"/>
  <c r="E15" i="48"/>
  <c r="D15" i="48"/>
  <c r="C15" i="48"/>
  <c r="B15" i="48"/>
  <c r="K14" i="48"/>
  <c r="J14" i="48"/>
  <c r="I14" i="48"/>
  <c r="H14" i="48"/>
  <c r="G14" i="48"/>
  <c r="F14" i="48"/>
  <c r="E14" i="48"/>
  <c r="D14" i="48"/>
  <c r="C14" i="48"/>
  <c r="B14" i="48"/>
  <c r="K13" i="48"/>
  <c r="J13" i="48"/>
  <c r="I13" i="48"/>
  <c r="H13" i="48"/>
  <c r="G13" i="48"/>
  <c r="F13" i="48"/>
  <c r="E13" i="48"/>
  <c r="D13" i="48"/>
  <c r="C13" i="48"/>
  <c r="B13" i="48"/>
  <c r="K12" i="48"/>
  <c r="J12" i="48"/>
  <c r="I12" i="48"/>
  <c r="H12" i="48"/>
  <c r="G12" i="48"/>
  <c r="F12" i="48"/>
  <c r="E12" i="48"/>
  <c r="D12" i="48"/>
  <c r="C12" i="48"/>
  <c r="B12" i="48"/>
  <c r="K11" i="48"/>
  <c r="J11" i="48"/>
  <c r="I11" i="48"/>
  <c r="H11" i="48"/>
  <c r="G11" i="48"/>
  <c r="F11" i="48"/>
  <c r="E11" i="48"/>
  <c r="D11" i="48"/>
  <c r="C11" i="48"/>
  <c r="B11" i="48"/>
  <c r="K10" i="48"/>
  <c r="J10" i="48"/>
  <c r="I10" i="48"/>
  <c r="H10" i="48"/>
  <c r="G10" i="48"/>
  <c r="F10" i="48"/>
  <c r="E10" i="48"/>
  <c r="D10" i="48"/>
  <c r="C10" i="48"/>
  <c r="B10" i="48"/>
  <c r="K9" i="48"/>
  <c r="J9" i="48"/>
  <c r="I9" i="48"/>
  <c r="H9" i="48"/>
  <c r="G9" i="48"/>
  <c r="F9" i="48"/>
  <c r="E9" i="48"/>
  <c r="D9" i="48"/>
  <c r="C9" i="48"/>
  <c r="B9" i="48"/>
  <c r="K8" i="48"/>
  <c r="J8" i="48"/>
  <c r="I8" i="48"/>
  <c r="H8" i="48"/>
  <c r="G8" i="48"/>
  <c r="F8" i="48"/>
  <c r="E8" i="48"/>
  <c r="D8" i="48"/>
  <c r="C8" i="48"/>
  <c r="B8" i="48"/>
  <c r="K7" i="48"/>
  <c r="J7" i="48"/>
  <c r="I7" i="48"/>
  <c r="H7" i="48"/>
  <c r="G7" i="48"/>
  <c r="F7" i="48"/>
  <c r="E7" i="48"/>
  <c r="D7" i="48"/>
  <c r="C7" i="48"/>
  <c r="B7" i="48"/>
  <c r="K6" i="48"/>
  <c r="J6" i="48"/>
  <c r="I6" i="48"/>
  <c r="H6" i="48"/>
  <c r="G6" i="48"/>
  <c r="F6" i="48"/>
  <c r="E6" i="48"/>
  <c r="D6" i="48"/>
  <c r="C6" i="48"/>
  <c r="B6" i="48"/>
  <c r="K5" i="48"/>
  <c r="J5" i="48"/>
  <c r="I5" i="48"/>
  <c r="H5" i="48"/>
  <c r="G5" i="48"/>
  <c r="F5" i="48"/>
  <c r="E5" i="48"/>
  <c r="D5" i="48"/>
  <c r="C5" i="48"/>
  <c r="B5" i="48"/>
  <c r="K4" i="48"/>
  <c r="J4" i="48"/>
  <c r="I4" i="48"/>
  <c r="H4" i="48"/>
  <c r="G4" i="48"/>
  <c r="F4" i="48"/>
  <c r="E4" i="48"/>
  <c r="D4" i="48"/>
  <c r="C4" i="48"/>
  <c r="B4" i="48"/>
  <c r="K3" i="48"/>
  <c r="J3" i="48"/>
  <c r="I3" i="48"/>
  <c r="H3" i="48"/>
  <c r="G3" i="48"/>
  <c r="F3" i="48"/>
  <c r="E3" i="48"/>
  <c r="D3" i="48"/>
  <c r="C3" i="48"/>
  <c r="B3" i="48"/>
  <c r="K2" i="48"/>
  <c r="J2" i="48"/>
  <c r="I2" i="48"/>
  <c r="H2" i="48"/>
  <c r="G2" i="48"/>
  <c r="F2" i="48"/>
  <c r="E2" i="48"/>
  <c r="D2" i="48"/>
  <c r="C2" i="48"/>
  <c r="B2" i="48"/>
  <c r="Z47" i="48"/>
  <c r="Y47" i="48"/>
  <c r="X47" i="49"/>
  <c r="X47" i="48"/>
  <c r="W47" i="48"/>
  <c r="V47" i="48"/>
  <c r="U47" i="48"/>
  <c r="T47" i="49"/>
  <c r="T47" i="48"/>
  <c r="S47" i="48"/>
  <c r="R47" i="48"/>
  <c r="Q47" i="48"/>
  <c r="P47" i="48"/>
  <c r="O47" i="48"/>
  <c r="N47" i="48"/>
  <c r="M47" i="49"/>
  <c r="M47" i="48"/>
  <c r="L47" i="48"/>
  <c r="G12" i="46"/>
  <c r="F12" i="46"/>
  <c r="E12" i="46"/>
  <c r="D12" i="46"/>
  <c r="C12" i="46"/>
  <c r="B12" i="46"/>
  <c r="Z46" i="49"/>
  <c r="Z46" i="48"/>
  <c r="Y46" i="48"/>
  <c r="X46" i="48"/>
  <c r="W46" i="48"/>
  <c r="V46" i="49"/>
  <c r="V46" i="48"/>
  <c r="U46" i="48"/>
  <c r="T46" i="48"/>
  <c r="S46" i="48"/>
  <c r="R46" i="49"/>
  <c r="R46" i="48"/>
  <c r="Q46" i="48"/>
  <c r="P46" i="48"/>
  <c r="O46" i="49"/>
  <c r="O46" i="48"/>
  <c r="N46" i="48"/>
  <c r="M46" i="48"/>
  <c r="L46" i="48"/>
  <c r="G12" i="45"/>
  <c r="F12" i="45"/>
  <c r="E12" i="45"/>
  <c r="D12" i="45"/>
  <c r="C12" i="45"/>
  <c r="B12" i="45"/>
  <c r="Z45" i="48"/>
  <c r="Y45" i="48"/>
  <c r="X45" i="49"/>
  <c r="X45" i="48"/>
  <c r="W45" i="48"/>
  <c r="V45" i="48"/>
  <c r="U45" i="48"/>
  <c r="T45" i="49"/>
  <c r="T45" i="48"/>
  <c r="S45" i="48"/>
  <c r="R45" i="48"/>
  <c r="Q45" i="49"/>
  <c r="Q45" i="48"/>
  <c r="P45" i="48"/>
  <c r="O45" i="48"/>
  <c r="N45" i="48"/>
  <c r="M45" i="48"/>
  <c r="L45" i="48"/>
  <c r="G12" i="44"/>
  <c r="F12" i="44"/>
  <c r="E12" i="44"/>
  <c r="D12" i="44"/>
  <c r="C12" i="44"/>
  <c r="B12" i="44"/>
  <c r="Z44" i="49"/>
  <c r="Z44" i="48"/>
  <c r="Y44" i="48"/>
  <c r="X44" i="48"/>
  <c r="W44" i="48"/>
  <c r="V44" i="49"/>
  <c r="V44" i="48"/>
  <c r="U44" i="48"/>
  <c r="T44" i="48"/>
  <c r="S44" i="48"/>
  <c r="R44" i="49"/>
  <c r="R44" i="48"/>
  <c r="Q44" i="48"/>
  <c r="P44" i="48"/>
  <c r="O44" i="48"/>
  <c r="N44" i="48"/>
  <c r="M44" i="48"/>
  <c r="L44" i="48"/>
  <c r="G12" i="43"/>
  <c r="F12" i="43"/>
  <c r="E12" i="43"/>
  <c r="D12" i="43"/>
  <c r="C12" i="43"/>
  <c r="B12" i="43"/>
  <c r="Z43" i="48"/>
  <c r="Y43" i="48"/>
  <c r="X43" i="49"/>
  <c r="X43" i="48"/>
  <c r="W43" i="48"/>
  <c r="V43" i="48"/>
  <c r="U43" i="48"/>
  <c r="T43" i="49"/>
  <c r="T43" i="48"/>
  <c r="S43" i="48"/>
  <c r="R43" i="48"/>
  <c r="Q43" i="49"/>
  <c r="Q43" i="48"/>
  <c r="P43" i="48"/>
  <c r="O43" i="48"/>
  <c r="N43" i="48"/>
  <c r="M43" i="48"/>
  <c r="L43" i="48"/>
  <c r="G12" i="42"/>
  <c r="F12" i="42"/>
  <c r="E12" i="42"/>
  <c r="D12" i="42"/>
  <c r="C12" i="42"/>
  <c r="B12" i="42"/>
  <c r="Z42" i="49"/>
  <c r="Z42" i="48"/>
  <c r="Y42" i="48"/>
  <c r="X42" i="48"/>
  <c r="W42" i="48"/>
  <c r="V42" i="49"/>
  <c r="V42" i="48"/>
  <c r="U42" i="48"/>
  <c r="T42" i="48"/>
  <c r="S42" i="48"/>
  <c r="R42" i="49"/>
  <c r="R42" i="48"/>
  <c r="Q42" i="48"/>
  <c r="P42" i="48"/>
  <c r="O42" i="49"/>
  <c r="N42" i="48"/>
  <c r="M42" i="48"/>
  <c r="L42" i="48"/>
  <c r="G12" i="41"/>
  <c r="F12" i="41"/>
  <c r="E12" i="41"/>
  <c r="D12" i="41"/>
  <c r="C12" i="41"/>
  <c r="B12" i="41"/>
  <c r="Z41" i="48"/>
  <c r="Y41" i="49"/>
  <c r="Y41" i="48"/>
  <c r="X41" i="49"/>
  <c r="X41" i="48"/>
  <c r="W41" i="48"/>
  <c r="V41" i="48"/>
  <c r="U41" i="49"/>
  <c r="U41" i="48"/>
  <c r="T41" i="49"/>
  <c r="T41" i="48"/>
  <c r="S41" i="48"/>
  <c r="R41" i="48"/>
  <c r="Q41" i="49"/>
  <c r="Q41" i="48"/>
  <c r="P41" i="48"/>
  <c r="O41" i="48"/>
  <c r="N41" i="49"/>
  <c r="N41" i="48"/>
  <c r="M41" i="49"/>
  <c r="M41" i="48"/>
  <c r="L41" i="48"/>
  <c r="G12" i="40"/>
  <c r="F12" i="40"/>
  <c r="E12" i="40"/>
  <c r="D12" i="40"/>
  <c r="C12" i="40"/>
  <c r="B12" i="40"/>
  <c r="Z40" i="49"/>
  <c r="Y40" i="48"/>
  <c r="X40" i="48"/>
  <c r="W40" i="49"/>
  <c r="W40" i="48"/>
  <c r="V40" i="49"/>
  <c r="U40" i="48"/>
  <c r="T40" i="48"/>
  <c r="S40" i="48"/>
  <c r="R40" i="49"/>
  <c r="Q40" i="48"/>
  <c r="P40" i="48"/>
  <c r="O40" i="49"/>
  <c r="O40" i="48"/>
  <c r="N40" i="49"/>
  <c r="N40" i="48"/>
  <c r="M40" i="48"/>
  <c r="L40" i="48"/>
  <c r="G12" i="39"/>
  <c r="F12" i="39"/>
  <c r="E12" i="39"/>
  <c r="D12" i="39"/>
  <c r="C12" i="39"/>
  <c r="B12" i="39"/>
  <c r="Z39" i="48"/>
  <c r="Y39" i="48"/>
  <c r="X39" i="49"/>
  <c r="W39" i="49"/>
  <c r="V39" i="48"/>
  <c r="U39" i="48"/>
  <c r="T39" i="49"/>
  <c r="T39" i="48"/>
  <c r="S39" i="49"/>
  <c r="S39" i="48"/>
  <c r="R39" i="48"/>
  <c r="Q39" i="49"/>
  <c r="Q39" i="48"/>
  <c r="P39" i="49"/>
  <c r="P39" i="48"/>
  <c r="O39" i="48"/>
  <c r="N39" i="49"/>
  <c r="N39" i="48"/>
  <c r="M39" i="49"/>
  <c r="M39" i="48"/>
  <c r="L39" i="49"/>
  <c r="G12" i="38"/>
  <c r="F12" i="38"/>
  <c r="E12" i="38"/>
  <c r="D12" i="38"/>
  <c r="C12" i="38"/>
  <c r="B12" i="38"/>
  <c r="Z38" i="48"/>
  <c r="Y38" i="49"/>
  <c r="Y38" i="48"/>
  <c r="X38" i="49"/>
  <c r="W38" i="48"/>
  <c r="V38" i="48"/>
  <c r="U38" i="49"/>
  <c r="U38" i="48"/>
  <c r="T38" i="49"/>
  <c r="S38" i="48"/>
  <c r="R38" i="48"/>
  <c r="Q38" i="49"/>
  <c r="P38" i="48"/>
  <c r="O38" i="48"/>
  <c r="N38" i="49"/>
  <c r="N38" i="48"/>
  <c r="M38" i="49"/>
  <c r="L38" i="48"/>
  <c r="G12" i="37"/>
  <c r="F12" i="37"/>
  <c r="E12" i="37"/>
  <c r="D12" i="37"/>
  <c r="C12" i="37"/>
  <c r="B12" i="37"/>
  <c r="Z37" i="49"/>
  <c r="Y37" i="48"/>
  <c r="X37" i="48"/>
  <c r="W37" i="49"/>
  <c r="W37" i="48"/>
  <c r="V37" i="49"/>
  <c r="U37" i="48"/>
  <c r="T37" i="48"/>
  <c r="S37" i="49"/>
  <c r="S37" i="48"/>
  <c r="R37" i="49"/>
  <c r="Q37" i="48"/>
  <c r="P37" i="49"/>
  <c r="P37" i="48"/>
  <c r="O37" i="49"/>
  <c r="N37" i="48"/>
  <c r="M37" i="48"/>
  <c r="L37" i="49"/>
  <c r="L37" i="48"/>
  <c r="G12" i="36"/>
  <c r="F12" i="36"/>
  <c r="E12" i="36"/>
  <c r="D12" i="36"/>
  <c r="C12" i="36"/>
  <c r="B12" i="36"/>
  <c r="Z36" i="48"/>
  <c r="Y36" i="49"/>
  <c r="Y36" i="48"/>
  <c r="X36" i="49"/>
  <c r="W36" i="48"/>
  <c r="V36" i="48"/>
  <c r="U36" i="49"/>
  <c r="U36" i="48"/>
  <c r="T36" i="49"/>
  <c r="S36" i="48"/>
  <c r="R36" i="48"/>
  <c r="Q36" i="49"/>
  <c r="P36" i="48"/>
  <c r="O36" i="48"/>
  <c r="N36" i="49"/>
  <c r="N36" i="48"/>
  <c r="M36" i="49"/>
  <c r="L36" i="48"/>
  <c r="G12" i="35"/>
  <c r="F12" i="35"/>
  <c r="E12" i="35"/>
  <c r="D12" i="35"/>
  <c r="C12" i="35"/>
  <c r="B12" i="35"/>
  <c r="Z35" i="49"/>
  <c r="Y35" i="48"/>
  <c r="X35" i="48"/>
  <c r="W35" i="49"/>
  <c r="W35" i="48"/>
  <c r="V35" i="49"/>
  <c r="U35" i="48"/>
  <c r="T35" i="48"/>
  <c r="S35" i="49"/>
  <c r="S35" i="48"/>
  <c r="R35" i="49"/>
  <c r="Q35" i="48"/>
  <c r="P35" i="49"/>
  <c r="P35" i="48"/>
  <c r="O35" i="49"/>
  <c r="N35" i="48"/>
  <c r="M35" i="48"/>
  <c r="L35" i="49"/>
  <c r="L35" i="48"/>
  <c r="G12" i="34"/>
  <c r="F12" i="34"/>
  <c r="E12" i="34"/>
  <c r="D12" i="34"/>
  <c r="C12" i="34"/>
  <c r="B12" i="34"/>
  <c r="Z34" i="48"/>
  <c r="Y34" i="49"/>
  <c r="Y34" i="48"/>
  <c r="X34" i="49"/>
  <c r="W34" i="48"/>
  <c r="V34" i="48"/>
  <c r="U34" i="49"/>
  <c r="U34" i="48"/>
  <c r="T34" i="49"/>
  <c r="S34" i="48"/>
  <c r="R34" i="48"/>
  <c r="Q34" i="49"/>
  <c r="P34" i="48"/>
  <c r="O34" i="48"/>
  <c r="N34" i="49"/>
  <c r="N34" i="48"/>
  <c r="M34" i="49"/>
  <c r="L34" i="48"/>
  <c r="G12" i="33"/>
  <c r="F12" i="33"/>
  <c r="E12" i="33"/>
  <c r="D12" i="33"/>
  <c r="C12" i="33"/>
  <c r="B12" i="33"/>
  <c r="Z33" i="49"/>
  <c r="Y33" i="48"/>
  <c r="X33" i="48"/>
  <c r="W33" i="49"/>
  <c r="W33" i="48"/>
  <c r="V33" i="49"/>
  <c r="U33" i="48"/>
  <c r="T33" i="48"/>
  <c r="S33" i="49"/>
  <c r="S33" i="48"/>
  <c r="R33" i="49"/>
  <c r="Q33" i="48"/>
  <c r="P33" i="49"/>
  <c r="P33" i="48"/>
  <c r="O33" i="49"/>
  <c r="N33" i="48"/>
  <c r="M33" i="48"/>
  <c r="L33" i="49"/>
  <c r="L33" i="48"/>
  <c r="G12" i="32"/>
  <c r="F12" i="32"/>
  <c r="E12" i="32"/>
  <c r="D12" i="32"/>
  <c r="C12" i="32"/>
  <c r="B12" i="32"/>
  <c r="Z32" i="48"/>
  <c r="Y32" i="49"/>
  <c r="Y32" i="48"/>
  <c r="X32" i="49"/>
  <c r="W32" i="49"/>
  <c r="W32" i="48"/>
  <c r="V32" i="48"/>
  <c r="U32" i="49"/>
  <c r="U32" i="48"/>
  <c r="T32" i="49"/>
  <c r="S32" i="49"/>
  <c r="S32" i="48"/>
  <c r="R32" i="48"/>
  <c r="Q32" i="49"/>
  <c r="P32" i="49"/>
  <c r="P32" i="48"/>
  <c r="O32" i="48"/>
  <c r="N32" i="49"/>
  <c r="N32" i="48"/>
  <c r="M32" i="49"/>
  <c r="L32" i="49"/>
  <c r="L32" i="48"/>
  <c r="G12" i="31"/>
  <c r="F12" i="31"/>
  <c r="E12" i="31"/>
  <c r="D12" i="31"/>
  <c r="C12" i="31"/>
  <c r="B12" i="31"/>
  <c r="Z31" i="49"/>
  <c r="Y31" i="49"/>
  <c r="Y31" i="48"/>
  <c r="X31" i="48"/>
  <c r="W31" i="49"/>
  <c r="W31" i="48"/>
  <c r="V31" i="49"/>
  <c r="U31" i="49"/>
  <c r="U31" i="48"/>
  <c r="T31" i="48"/>
  <c r="S31" i="49"/>
  <c r="S31" i="48"/>
  <c r="R31" i="49"/>
  <c r="Q31" i="48"/>
  <c r="P31" i="49"/>
  <c r="P31" i="48"/>
  <c r="O31" i="49"/>
  <c r="N31" i="49"/>
  <c r="N31" i="48"/>
  <c r="M31" i="48"/>
  <c r="L31" i="49"/>
  <c r="L31" i="48"/>
  <c r="G12" i="30"/>
  <c r="F12" i="30"/>
  <c r="E12" i="30"/>
  <c r="D12" i="30"/>
  <c r="C12" i="30"/>
  <c r="B12" i="30"/>
  <c r="Z30" i="48"/>
  <c r="Y30" i="49"/>
  <c r="Y30" i="48"/>
  <c r="X30" i="49"/>
  <c r="W30" i="49"/>
  <c r="W30" i="48"/>
  <c r="V30" i="48"/>
  <c r="U30" i="49"/>
  <c r="U30" i="48"/>
  <c r="T30" i="49"/>
  <c r="S30" i="49"/>
  <c r="R30" i="48"/>
  <c r="Q30" i="48"/>
  <c r="P30" i="49"/>
  <c r="O30" i="48"/>
  <c r="N30" i="48"/>
  <c r="M30" i="49"/>
  <c r="M30" i="48"/>
  <c r="L30" i="49"/>
  <c r="G12" i="29"/>
  <c r="F12" i="29"/>
  <c r="E12" i="29"/>
  <c r="D12" i="29"/>
  <c r="C12" i="29"/>
  <c r="B12" i="29"/>
  <c r="Z29" i="48"/>
  <c r="Y29" i="49"/>
  <c r="X29" i="48"/>
  <c r="W29" i="48"/>
  <c r="V29" i="48"/>
  <c r="U29" i="49"/>
  <c r="T29" i="48"/>
  <c r="S29" i="48"/>
  <c r="R29" i="49"/>
  <c r="R29" i="48"/>
  <c r="Q29" i="48"/>
  <c r="P29" i="48"/>
  <c r="O29" i="48"/>
  <c r="N29" i="49"/>
  <c r="M29" i="48"/>
  <c r="L29" i="48"/>
  <c r="G12" i="28"/>
  <c r="F12" i="28"/>
  <c r="E12" i="28"/>
  <c r="D12" i="28"/>
  <c r="C12" i="28"/>
  <c r="B12" i="28"/>
  <c r="Z28" i="48"/>
  <c r="Y28" i="48"/>
  <c r="X28" i="48"/>
  <c r="W28" i="49"/>
  <c r="V28" i="48"/>
  <c r="U28" i="48"/>
  <c r="T28" i="48"/>
  <c r="S28" i="49"/>
  <c r="R28" i="48"/>
  <c r="Q28" i="48"/>
  <c r="P28" i="49"/>
  <c r="O28" i="48"/>
  <c r="N28" i="48"/>
  <c r="M28" i="49"/>
  <c r="M28" i="48"/>
  <c r="L28" i="49"/>
  <c r="G12" i="27"/>
  <c r="F12" i="27"/>
  <c r="E12" i="27"/>
  <c r="D12" i="27"/>
  <c r="C12" i="27"/>
  <c r="B12" i="27"/>
  <c r="Z27" i="48"/>
  <c r="Y27" i="49"/>
  <c r="X27" i="48"/>
  <c r="W27" i="48"/>
  <c r="V27" i="49"/>
  <c r="V27" i="48"/>
  <c r="U27" i="49"/>
  <c r="T27" i="48"/>
  <c r="S27" i="48"/>
  <c r="R27" i="49"/>
  <c r="R27" i="48"/>
  <c r="Q27" i="48"/>
  <c r="P27" i="48"/>
  <c r="O27" i="48"/>
  <c r="N27" i="49"/>
  <c r="M27" i="48"/>
  <c r="L27" i="48"/>
  <c r="G12" i="26"/>
  <c r="F12" i="26"/>
  <c r="E12" i="26"/>
  <c r="D12" i="26"/>
  <c r="C12" i="26"/>
  <c r="B12" i="26"/>
  <c r="Z26" i="48"/>
  <c r="Y26" i="48"/>
  <c r="X26" i="48"/>
  <c r="W26" i="49"/>
  <c r="V26" i="48"/>
  <c r="U26" i="48"/>
  <c r="T26" i="49"/>
  <c r="T26" i="48"/>
  <c r="S26" i="49"/>
  <c r="R26" i="48"/>
  <c r="Q26" i="48"/>
  <c r="P26" i="49"/>
  <c r="O26" i="48"/>
  <c r="N26" i="48"/>
  <c r="M26" i="49"/>
  <c r="M26" i="48"/>
  <c r="L26" i="49"/>
  <c r="G12" i="25"/>
  <c r="F12" i="25"/>
  <c r="E12" i="25"/>
  <c r="D12" i="25"/>
  <c r="C12" i="25"/>
  <c r="B12" i="25"/>
  <c r="Z25" i="48"/>
  <c r="Y25" i="49"/>
  <c r="X25" i="48"/>
  <c r="W25" i="48"/>
  <c r="V25" i="49"/>
  <c r="V25" i="48"/>
  <c r="U25" i="49"/>
  <c r="T25" i="48"/>
  <c r="S25" i="48"/>
  <c r="R25" i="49"/>
  <c r="R25" i="48"/>
  <c r="Q25" i="48"/>
  <c r="P25" i="48"/>
  <c r="O25" i="48"/>
  <c r="N25" i="49"/>
  <c r="M25" i="48"/>
  <c r="L25" i="48"/>
  <c r="G12" i="24"/>
  <c r="F12" i="24"/>
  <c r="E12" i="24"/>
  <c r="D12" i="24"/>
  <c r="C12" i="24"/>
  <c r="B12" i="24"/>
  <c r="Z24" i="48"/>
  <c r="Y24" i="48"/>
  <c r="X24" i="48"/>
  <c r="W24" i="49"/>
  <c r="V24" i="48"/>
  <c r="U24" i="48"/>
  <c r="T24" i="49"/>
  <c r="T24" i="48"/>
  <c r="S24" i="49"/>
  <c r="R24" i="48"/>
  <c r="Q24" i="48"/>
  <c r="P24" i="49"/>
  <c r="O24" i="48"/>
  <c r="N24" i="48"/>
  <c r="M24" i="49"/>
  <c r="M24" i="48"/>
  <c r="L24" i="49"/>
  <c r="G12" i="23"/>
  <c r="F12" i="23"/>
  <c r="E12" i="23"/>
  <c r="D12" i="23"/>
  <c r="C12" i="23"/>
  <c r="B12" i="23"/>
  <c r="Z23" i="48"/>
  <c r="Y23" i="49"/>
  <c r="X23" i="48"/>
  <c r="W23" i="48"/>
  <c r="V23" i="48"/>
  <c r="U23" i="49"/>
  <c r="T23" i="48"/>
  <c r="S23" i="48"/>
  <c r="R23" i="49"/>
  <c r="R23" i="48"/>
  <c r="Q23" i="48"/>
  <c r="P23" i="48"/>
  <c r="O23" i="48"/>
  <c r="N23" i="49"/>
  <c r="M23" i="48"/>
  <c r="L23" i="48"/>
  <c r="G12" i="22"/>
  <c r="F12" i="22"/>
  <c r="E12" i="22"/>
  <c r="D12" i="22"/>
  <c r="C12" i="22"/>
  <c r="B12" i="22"/>
  <c r="Z22" i="48"/>
  <c r="Y22" i="48"/>
  <c r="X22" i="48"/>
  <c r="W22" i="49"/>
  <c r="V22" i="48"/>
  <c r="U22" i="48"/>
  <c r="T22" i="48"/>
  <c r="S22" i="49"/>
  <c r="R22" i="48"/>
  <c r="Q22" i="48"/>
  <c r="P22" i="49"/>
  <c r="O22" i="48"/>
  <c r="N22" i="48"/>
  <c r="M22" i="49"/>
  <c r="M22" i="48"/>
  <c r="L22" i="49"/>
  <c r="G12" i="21"/>
  <c r="F12" i="21"/>
  <c r="E12" i="21"/>
  <c r="D12" i="21"/>
  <c r="C12" i="21"/>
  <c r="B12" i="21"/>
  <c r="Z21" i="48"/>
  <c r="Y21" i="49"/>
  <c r="X21" i="48"/>
  <c r="W21" i="48"/>
  <c r="V21" i="49"/>
  <c r="V21" i="48"/>
  <c r="U21" i="49"/>
  <c r="T21" i="48"/>
  <c r="S21" i="48"/>
  <c r="R21" i="49"/>
  <c r="R21" i="48"/>
  <c r="Q21" i="48"/>
  <c r="P21" i="48"/>
  <c r="O21" i="49"/>
  <c r="O21" i="48"/>
  <c r="N21" i="49"/>
  <c r="N21" i="48"/>
  <c r="M21" i="48"/>
  <c r="L21" i="48"/>
  <c r="G12" i="20"/>
  <c r="F12" i="20"/>
  <c r="E12" i="20"/>
  <c r="D12" i="20"/>
  <c r="C12" i="20"/>
  <c r="B12" i="20"/>
  <c r="Z20" i="48"/>
  <c r="Y20" i="48"/>
  <c r="X20" i="49"/>
  <c r="X20" i="48"/>
  <c r="W20" i="49"/>
  <c r="V20" i="48"/>
  <c r="U20" i="48"/>
  <c r="T20" i="49"/>
  <c r="T20" i="48"/>
  <c r="S20" i="49"/>
  <c r="R20" i="48"/>
  <c r="Q20" i="49"/>
  <c r="Q20" i="48"/>
  <c r="P20" i="49"/>
  <c r="O20" i="48"/>
  <c r="N20" i="48"/>
  <c r="M20" i="49"/>
  <c r="M20" i="48"/>
  <c r="L20" i="49"/>
  <c r="G12" i="19"/>
  <c r="F12" i="19"/>
  <c r="E12" i="19"/>
  <c r="D12" i="19"/>
  <c r="C12" i="19"/>
  <c r="B12" i="19"/>
  <c r="Z19" i="49"/>
  <c r="Z19" i="48"/>
  <c r="Y19" i="49"/>
  <c r="Y19" i="48"/>
  <c r="X19" i="48"/>
  <c r="W19" i="48"/>
  <c r="V19" i="49"/>
  <c r="V19" i="48"/>
  <c r="U19" i="49"/>
  <c r="U19" i="48"/>
  <c r="T19" i="48"/>
  <c r="S19" i="48"/>
  <c r="R19" i="49"/>
  <c r="R19" i="48"/>
  <c r="Q19" i="48"/>
  <c r="P19" i="48"/>
  <c r="O19" i="49"/>
  <c r="O19" i="48"/>
  <c r="N19" i="49"/>
  <c r="N19" i="48"/>
  <c r="M19" i="48"/>
  <c r="L19" i="48"/>
  <c r="G12" i="18"/>
  <c r="F12" i="18"/>
  <c r="E12" i="18"/>
  <c r="D12" i="18"/>
  <c r="C12" i="18"/>
  <c r="B12" i="18"/>
  <c r="Z18" i="48"/>
  <c r="Y18" i="48"/>
  <c r="X18" i="49"/>
  <c r="X18" i="48"/>
  <c r="W18" i="49"/>
  <c r="V18" i="48"/>
  <c r="U18" i="48"/>
  <c r="T18" i="49"/>
  <c r="T18" i="48"/>
  <c r="S18" i="49"/>
  <c r="R18" i="48"/>
  <c r="Q18" i="49"/>
  <c r="Q18" i="48"/>
  <c r="P18" i="49"/>
  <c r="O18" i="48"/>
  <c r="N18" i="48"/>
  <c r="M18" i="49"/>
  <c r="M18" i="48"/>
  <c r="L18" i="49"/>
  <c r="G12" i="17"/>
  <c r="F12" i="17"/>
  <c r="E12" i="17"/>
  <c r="D12" i="17"/>
  <c r="C12" i="17"/>
  <c r="B12" i="17"/>
  <c r="Z17" i="49"/>
  <c r="Z17" i="48"/>
  <c r="Y17" i="49"/>
  <c r="Y17" i="48"/>
  <c r="X17" i="48"/>
  <c r="W17" i="48"/>
  <c r="V17" i="49"/>
  <c r="V17" i="48"/>
  <c r="U17" i="49"/>
  <c r="U17" i="48"/>
  <c r="T17" i="48"/>
  <c r="S17" i="48"/>
  <c r="R17" i="48"/>
  <c r="Q17" i="49"/>
  <c r="Q17" i="48"/>
  <c r="P17" i="48"/>
  <c r="O17" i="49"/>
  <c r="O17" i="48"/>
  <c r="N17" i="49"/>
  <c r="N17" i="48"/>
  <c r="M17" i="49"/>
  <c r="L17" i="48"/>
  <c r="G12" i="16"/>
  <c r="F12" i="16"/>
  <c r="E12" i="16"/>
  <c r="D12" i="16"/>
  <c r="C12" i="16"/>
  <c r="B12" i="16"/>
  <c r="Z16" i="49"/>
  <c r="Z16" i="48"/>
  <c r="Y16" i="48"/>
  <c r="X16" i="48"/>
  <c r="W16" i="49"/>
  <c r="W16" i="48"/>
  <c r="V16" i="49"/>
  <c r="V16" i="48"/>
  <c r="U16" i="48"/>
  <c r="T16" i="49"/>
  <c r="T16" i="48"/>
  <c r="S16" i="49"/>
  <c r="S16" i="48"/>
  <c r="R16" i="49"/>
  <c r="Q16" i="48"/>
  <c r="P16" i="49"/>
  <c r="O16" i="49"/>
  <c r="N16" i="48"/>
  <c r="M16" i="48"/>
  <c r="L16" i="49"/>
  <c r="L16" i="48"/>
  <c r="G12" i="15"/>
  <c r="F12" i="15"/>
  <c r="E12" i="15"/>
  <c r="D12" i="15"/>
  <c r="C12" i="15"/>
  <c r="B12" i="15"/>
  <c r="Z15" i="49"/>
  <c r="Z15" i="48"/>
  <c r="Y15" i="49"/>
  <c r="X15" i="49"/>
  <c r="W15" i="48"/>
  <c r="V15" i="48"/>
  <c r="U15" i="49"/>
  <c r="U15" i="48"/>
  <c r="T15" i="49"/>
  <c r="T15" i="48"/>
  <c r="S15" i="48"/>
  <c r="R15" i="48"/>
  <c r="Q15" i="49"/>
  <c r="Q15" i="48"/>
  <c r="P15" i="48"/>
  <c r="O15" i="49"/>
  <c r="O15" i="48"/>
  <c r="N15" i="49"/>
  <c r="N15" i="48"/>
  <c r="M15" i="49"/>
  <c r="L15" i="48"/>
  <c r="G12" i="14"/>
  <c r="F12" i="14"/>
  <c r="E12" i="14"/>
  <c r="D12" i="14"/>
  <c r="C12" i="14"/>
  <c r="B12" i="14"/>
  <c r="Z14" i="49"/>
  <c r="Z14" i="48"/>
  <c r="Y14" i="48"/>
  <c r="X14" i="48"/>
  <c r="W14" i="49"/>
  <c r="W14" i="48"/>
  <c r="V14" i="49"/>
  <c r="V14" i="48"/>
  <c r="U14" i="48"/>
  <c r="T14" i="49"/>
  <c r="T14" i="48"/>
  <c r="S14" i="49"/>
  <c r="S14" i="48"/>
  <c r="R14" i="49"/>
  <c r="Q14" i="48"/>
  <c r="P14" i="49"/>
  <c r="O14" i="49"/>
  <c r="N14" i="48"/>
  <c r="M14" i="48"/>
  <c r="L14" i="49"/>
  <c r="L14" i="48"/>
  <c r="G12" i="13"/>
  <c r="F12" i="13"/>
  <c r="E12" i="13"/>
  <c r="D12" i="13"/>
  <c r="C12" i="13"/>
  <c r="B12" i="13"/>
  <c r="Z13" i="49"/>
  <c r="Z13" i="48"/>
  <c r="Y13" i="49"/>
  <c r="X13" i="49"/>
  <c r="W13" i="48"/>
  <c r="V13" i="48"/>
  <c r="U13" i="48"/>
  <c r="T13" i="48"/>
  <c r="S13" i="49"/>
  <c r="S13" i="48"/>
  <c r="R13" i="49"/>
  <c r="Q13" i="48"/>
  <c r="P13" i="49"/>
  <c r="P13" i="48"/>
  <c r="O13" i="49"/>
  <c r="N13" i="48"/>
  <c r="M13" i="48"/>
  <c r="L13" i="49"/>
  <c r="L13" i="48"/>
  <c r="G12" i="12"/>
  <c r="F12" i="12"/>
  <c r="E12" i="12"/>
  <c r="D12" i="12"/>
  <c r="C12" i="12"/>
  <c r="B12" i="12"/>
  <c r="Z12" i="48"/>
  <c r="Y12" i="49"/>
  <c r="Y12" i="48"/>
  <c r="X12" i="49"/>
  <c r="W12" i="48"/>
  <c r="V12" i="48"/>
  <c r="U12" i="49"/>
  <c r="U12" i="48"/>
  <c r="T12" i="49"/>
  <c r="S12" i="48"/>
  <c r="R12" i="48"/>
  <c r="Q12" i="49"/>
  <c r="P12" i="48"/>
  <c r="O12" i="48"/>
  <c r="N12" i="49"/>
  <c r="N12" i="48"/>
  <c r="M12" i="49"/>
  <c r="L12" i="48"/>
  <c r="G12" i="11"/>
  <c r="F12" i="11"/>
  <c r="E12" i="11"/>
  <c r="D12" i="11"/>
  <c r="C12" i="11"/>
  <c r="B12" i="11"/>
  <c r="Z11" i="49"/>
  <c r="Y11" i="48"/>
  <c r="X11" i="48"/>
  <c r="W11" i="49"/>
  <c r="W11" i="48"/>
  <c r="V11" i="49"/>
  <c r="U11" i="48"/>
  <c r="T11" i="48"/>
  <c r="S11" i="49"/>
  <c r="S11" i="48"/>
  <c r="R11" i="49"/>
  <c r="Q11" i="48"/>
  <c r="P11" i="49"/>
  <c r="P11" i="48"/>
  <c r="O11" i="49"/>
  <c r="N11" i="48"/>
  <c r="M11" i="48"/>
  <c r="L11" i="49"/>
  <c r="L11" i="48"/>
  <c r="G12" i="10"/>
  <c r="F12" i="10"/>
  <c r="E12" i="10"/>
  <c r="D12" i="10"/>
  <c r="C12" i="10"/>
  <c r="B12" i="10"/>
  <c r="Z10" i="48"/>
  <c r="Y10" i="49"/>
  <c r="Y10" i="48"/>
  <c r="X10" i="49"/>
  <c r="W10" i="48"/>
  <c r="V10" i="48"/>
  <c r="U10" i="49"/>
  <c r="U10" i="48"/>
  <c r="T10" i="49"/>
  <c r="S10" i="48"/>
  <c r="R10" i="48"/>
  <c r="Q10" i="49"/>
  <c r="P10" i="48"/>
  <c r="O10" i="48"/>
  <c r="N10" i="49"/>
  <c r="N10" i="48"/>
  <c r="M10" i="49"/>
  <c r="L10" i="48"/>
  <c r="G12" i="9"/>
  <c r="F12" i="9"/>
  <c r="E12" i="9"/>
  <c r="D12" i="9"/>
  <c r="C12" i="9"/>
  <c r="B12" i="9"/>
  <c r="Z9" i="49"/>
  <c r="Z9" i="48"/>
  <c r="Y9" i="48"/>
  <c r="X9" i="48"/>
  <c r="W9" i="48"/>
  <c r="V9" i="49"/>
  <c r="V9" i="48"/>
  <c r="U9" i="48"/>
  <c r="T9" i="48"/>
  <c r="S9" i="48"/>
  <c r="R9" i="49"/>
  <c r="R9" i="48"/>
  <c r="Q9" i="48"/>
  <c r="P9" i="48"/>
  <c r="O9" i="49"/>
  <c r="O9" i="48"/>
  <c r="N9" i="49"/>
  <c r="M9" i="48"/>
  <c r="L9" i="48"/>
  <c r="G12" i="8"/>
  <c r="F12" i="8"/>
  <c r="E12" i="8"/>
  <c r="D12" i="8"/>
  <c r="C12" i="8"/>
  <c r="B12" i="8"/>
  <c r="Z8" i="48"/>
  <c r="Y8" i="48"/>
  <c r="X8" i="49"/>
  <c r="X8" i="48"/>
  <c r="W8" i="49"/>
  <c r="W8" i="48"/>
  <c r="V8" i="48"/>
  <c r="U8" i="48"/>
  <c r="T8" i="49"/>
  <c r="T8" i="48"/>
  <c r="S8" i="49"/>
  <c r="R8" i="48"/>
  <c r="Q8" i="49"/>
  <c r="Q8" i="48"/>
  <c r="P8" i="49"/>
  <c r="P8" i="48"/>
  <c r="O8" i="48"/>
  <c r="N8" i="48"/>
  <c r="M8" i="49"/>
  <c r="M8" i="48"/>
  <c r="L8" i="49"/>
  <c r="G12" i="7"/>
  <c r="F12" i="7"/>
  <c r="E12" i="7"/>
  <c r="D12" i="7"/>
  <c r="C12" i="7"/>
  <c r="B12" i="7"/>
  <c r="Z7" i="49"/>
  <c r="Z7" i="48"/>
  <c r="Y7" i="49"/>
  <c r="Y7" i="48"/>
  <c r="X7" i="48"/>
  <c r="W7" i="48"/>
  <c r="V7" i="49"/>
  <c r="V7" i="48"/>
  <c r="U7" i="49"/>
  <c r="T7" i="48"/>
  <c r="S7" i="48"/>
  <c r="R7" i="49"/>
  <c r="R7" i="48"/>
  <c r="Q7" i="48"/>
  <c r="P7" i="48"/>
  <c r="O7" i="49"/>
  <c r="O7" i="48"/>
  <c r="N7" i="49"/>
  <c r="M7" i="48"/>
  <c r="L7" i="48"/>
  <c r="G12" i="6"/>
  <c r="F12" i="6"/>
  <c r="E12" i="6"/>
  <c r="D12" i="6"/>
  <c r="C12" i="6"/>
  <c r="B12" i="6"/>
  <c r="Z6" i="48"/>
  <c r="Y6" i="49"/>
  <c r="Y6" i="48"/>
  <c r="X6" i="49"/>
  <c r="X6" i="48"/>
  <c r="W6" i="49"/>
  <c r="W6" i="48"/>
  <c r="V6" i="48"/>
  <c r="U6" i="49"/>
  <c r="U6" i="48"/>
  <c r="T6" i="49"/>
  <c r="S6" i="49"/>
  <c r="R6" i="48"/>
  <c r="Q6" i="49"/>
  <c r="Q6" i="48"/>
  <c r="P6" i="49"/>
  <c r="P6" i="48"/>
  <c r="O6" i="48"/>
  <c r="N6" i="48"/>
  <c r="M6" i="49"/>
  <c r="M6" i="48"/>
  <c r="L6" i="49"/>
  <c r="G12" i="5"/>
  <c r="F12" i="5"/>
  <c r="E12" i="5"/>
  <c r="D12" i="5"/>
  <c r="C12" i="5"/>
  <c r="B12" i="5"/>
  <c r="Z5" i="49"/>
  <c r="Z5" i="48"/>
  <c r="Y5" i="49"/>
  <c r="X5" i="49"/>
  <c r="X5" i="48"/>
  <c r="W5" i="48"/>
  <c r="V5" i="49"/>
  <c r="V5" i="48"/>
  <c r="U5" i="49"/>
  <c r="T5" i="49"/>
  <c r="T5" i="48"/>
  <c r="S5" i="48"/>
  <c r="R5" i="49"/>
  <c r="R5" i="48"/>
  <c r="Q5" i="49"/>
  <c r="Q5" i="48"/>
  <c r="P5" i="48"/>
  <c r="O5" i="49"/>
  <c r="O5" i="48"/>
  <c r="N5" i="49"/>
  <c r="M5" i="49"/>
  <c r="M5" i="48"/>
  <c r="L5" i="48"/>
  <c r="G12" i="4"/>
  <c r="F12" i="4"/>
  <c r="E12" i="4"/>
  <c r="D12" i="4"/>
  <c r="C12" i="4"/>
  <c r="B12" i="4"/>
  <c r="Z4" i="49"/>
  <c r="Z4" i="48"/>
  <c r="Y4" i="48"/>
  <c r="X4" i="49"/>
  <c r="X4" i="48"/>
  <c r="W4" i="49"/>
  <c r="V4" i="49"/>
  <c r="V4" i="48"/>
  <c r="U4" i="48"/>
  <c r="T4" i="49"/>
  <c r="T4" i="48"/>
  <c r="S4" i="49"/>
  <c r="R4" i="49"/>
  <c r="R4" i="48"/>
  <c r="Q4" i="49"/>
  <c r="Q4" i="48"/>
  <c r="P4" i="49"/>
  <c r="O4" i="49"/>
  <c r="O4" i="48"/>
  <c r="N4" i="48"/>
  <c r="M4" i="49"/>
  <c r="M4" i="48"/>
  <c r="L4" i="49"/>
  <c r="G12" i="3"/>
  <c r="F12" i="3"/>
  <c r="E12" i="3"/>
  <c r="D12" i="3"/>
  <c r="C12" i="3"/>
  <c r="B12" i="3"/>
  <c r="Z3" i="49"/>
  <c r="Z3" i="48"/>
  <c r="Y3" i="49"/>
  <c r="X3" i="49"/>
  <c r="X3" i="48"/>
  <c r="W3" i="48"/>
  <c r="V3" i="49"/>
  <c r="V3" i="48"/>
  <c r="U3" i="49"/>
  <c r="T3" i="49"/>
  <c r="T3" i="48"/>
  <c r="S3" i="48"/>
  <c r="R3" i="49"/>
  <c r="R3" i="48"/>
  <c r="Q3" i="49"/>
  <c r="Q3" i="48"/>
  <c r="P3" i="48"/>
  <c r="O3" i="49"/>
  <c r="O3" i="48"/>
  <c r="N3" i="49"/>
  <c r="M3" i="49"/>
  <c r="M3" i="48"/>
  <c r="L3" i="48"/>
  <c r="G12" i="2"/>
  <c r="F12" i="2"/>
  <c r="E12" i="2"/>
  <c r="D12" i="2"/>
  <c r="C12" i="2"/>
  <c r="B12" i="2"/>
  <c r="E29" i="1"/>
  <c r="Z2" i="49" s="1"/>
  <c r="C29" i="1"/>
  <c r="Z2" i="48" s="1"/>
  <c r="E28" i="1"/>
  <c r="C28" i="1"/>
  <c r="Y2" i="48" s="1"/>
  <c r="E27" i="1"/>
  <c r="X2" i="49" s="1"/>
  <c r="C27" i="1"/>
  <c r="X2" i="48" s="1"/>
  <c r="E26" i="1"/>
  <c r="W2" i="49" s="1"/>
  <c r="C26" i="1"/>
  <c r="E25" i="1"/>
  <c r="V2" i="49" s="1"/>
  <c r="C25" i="1"/>
  <c r="V2" i="48" s="1"/>
  <c r="E24" i="1"/>
  <c r="C24" i="1"/>
  <c r="U2" i="48" s="1"/>
  <c r="E23" i="1"/>
  <c r="T2" i="49" s="1"/>
  <c r="C23" i="1"/>
  <c r="T2" i="48" s="1"/>
  <c r="E22" i="1"/>
  <c r="S2" i="49" s="1"/>
  <c r="C22" i="1"/>
  <c r="E21" i="1"/>
  <c r="R2" i="49" s="1"/>
  <c r="C21" i="1"/>
  <c r="R2" i="48" s="1"/>
  <c r="E20" i="1"/>
  <c r="Q2" i="49" s="1"/>
  <c r="C20" i="1"/>
  <c r="Q2" i="48" s="1"/>
  <c r="E19" i="1"/>
  <c r="P2" i="49" s="1"/>
  <c r="C19" i="1"/>
  <c r="E18" i="1"/>
  <c r="O2" i="49" s="1"/>
  <c r="C18" i="1"/>
  <c r="O2" i="48" s="1"/>
  <c r="E17" i="1"/>
  <c r="C17" i="1"/>
  <c r="N2" i="48" s="1"/>
  <c r="E16" i="1"/>
  <c r="M2" i="49" s="1"/>
  <c r="C16" i="1"/>
  <c r="M2" i="48" s="1"/>
  <c r="E15" i="1"/>
  <c r="C15" i="1"/>
  <c r="L2" i="48" s="1"/>
  <c r="G12" i="1"/>
  <c r="F12" i="1"/>
  <c r="E12" i="1"/>
  <c r="D12" i="1"/>
  <c r="C12" i="1"/>
  <c r="B12" i="1"/>
  <c r="F23" i="46" l="1"/>
  <c r="F18" i="45"/>
  <c r="Y39" i="49"/>
  <c r="F28" i="38"/>
  <c r="Q28" i="49"/>
  <c r="F20" i="27"/>
  <c r="O27" i="49"/>
  <c r="F18" i="26"/>
  <c r="Z23" i="49"/>
  <c r="F29" i="22"/>
  <c r="X22" i="49"/>
  <c r="F27" i="21"/>
  <c r="Q16" i="49"/>
  <c r="F20" i="15"/>
  <c r="Q14" i="49"/>
  <c r="F20" i="13"/>
  <c r="F24" i="5"/>
  <c r="F26" i="5"/>
  <c r="F29" i="14"/>
  <c r="Z21" i="49"/>
  <c r="F29" i="20"/>
  <c r="T22" i="49"/>
  <c r="F23" i="21"/>
  <c r="X28" i="49"/>
  <c r="F27" i="27"/>
  <c r="O44" i="49"/>
  <c r="F18" i="43"/>
  <c r="O25" i="49"/>
  <c r="F18" i="24"/>
  <c r="F29" i="12"/>
  <c r="V23" i="49"/>
  <c r="F25" i="22"/>
  <c r="X26" i="49"/>
  <c r="F27" i="25"/>
  <c r="O23" i="49"/>
  <c r="F18" i="22"/>
  <c r="X24" i="49"/>
  <c r="F27" i="23"/>
  <c r="Q26" i="49"/>
  <c r="F20" i="25"/>
  <c r="Q30" i="49"/>
  <c r="F20" i="29"/>
  <c r="Z25" i="49"/>
  <c r="F29" i="24"/>
  <c r="Z27" i="49"/>
  <c r="F29" i="26"/>
  <c r="V29" i="49"/>
  <c r="F25" i="28"/>
  <c r="S40" i="49"/>
  <c r="F22" i="39"/>
  <c r="L42" i="49"/>
  <c r="F15" i="41"/>
  <c r="M43" i="49"/>
  <c r="F16" i="42"/>
  <c r="Q22" i="49"/>
  <c r="F20" i="21"/>
  <c r="Q24" i="49"/>
  <c r="F20" i="23"/>
  <c r="T28" i="49"/>
  <c r="F23" i="27"/>
  <c r="Z29" i="49"/>
  <c r="F29" i="28"/>
  <c r="M45" i="49"/>
  <c r="F16" i="44"/>
  <c r="O29" i="49"/>
  <c r="F18" i="28"/>
  <c r="Q47" i="49"/>
  <c r="F20" i="46"/>
  <c r="F23" i="25"/>
  <c r="F25" i="26"/>
  <c r="F25" i="20"/>
  <c r="F23" i="23"/>
  <c r="F25" i="24"/>
  <c r="F26" i="39"/>
  <c r="N2" i="49"/>
  <c r="F17" i="1"/>
  <c r="U2" i="49"/>
  <c r="F24" i="1"/>
  <c r="N3" i="48"/>
  <c r="F17" i="2"/>
  <c r="U3" i="48"/>
  <c r="F24" i="2"/>
  <c r="N4" i="49"/>
  <c r="F17" i="3"/>
  <c r="U4" i="49"/>
  <c r="F24" i="3"/>
  <c r="N5" i="48"/>
  <c r="F17" i="4"/>
  <c r="U5" i="48"/>
  <c r="F24" i="4"/>
  <c r="N6" i="49"/>
  <c r="F17" i="5"/>
  <c r="P7" i="49"/>
  <c r="F19" i="6"/>
  <c r="U7" i="48"/>
  <c r="F24" i="6"/>
  <c r="N8" i="49"/>
  <c r="F17" i="7"/>
  <c r="S8" i="48"/>
  <c r="F22" i="7"/>
  <c r="P9" i="49"/>
  <c r="F19" i="8"/>
  <c r="P2" i="48"/>
  <c r="F19" i="1"/>
  <c r="W2" i="48"/>
  <c r="F26" i="1"/>
  <c r="P3" i="49"/>
  <c r="F19" i="2"/>
  <c r="W3" i="49"/>
  <c r="F26" i="2"/>
  <c r="P4" i="48"/>
  <c r="F19" i="3"/>
  <c r="W4" i="48"/>
  <c r="F26" i="3"/>
  <c r="P5" i="49"/>
  <c r="F19" i="4"/>
  <c r="W5" i="49"/>
  <c r="F26" i="4"/>
  <c r="T6" i="48"/>
  <c r="F23" i="5"/>
  <c r="Z6" i="49"/>
  <c r="F29" i="5"/>
  <c r="L7" i="49"/>
  <c r="F15" i="6"/>
  <c r="L2" i="49"/>
  <c r="F15" i="1"/>
  <c r="Y2" i="49"/>
  <c r="F28" i="1"/>
  <c r="Y3" i="48"/>
  <c r="F28" i="2"/>
  <c r="Y4" i="49"/>
  <c r="F28" i="3"/>
  <c r="Y5" i="48"/>
  <c r="F28" i="4"/>
  <c r="N7" i="48"/>
  <c r="F17" i="6"/>
  <c r="W7" i="49"/>
  <c r="F26" i="6"/>
  <c r="L8" i="48"/>
  <c r="F15" i="7"/>
  <c r="U8" i="49"/>
  <c r="F24" i="7"/>
  <c r="N9" i="48"/>
  <c r="F17" i="8"/>
  <c r="S2" i="48"/>
  <c r="F22" i="1"/>
  <c r="L3" i="49"/>
  <c r="F15" i="2"/>
  <c r="S3" i="49"/>
  <c r="F22" i="2"/>
  <c r="L4" i="48"/>
  <c r="F15" i="3"/>
  <c r="S4" i="48"/>
  <c r="F22" i="3"/>
  <c r="L5" i="49"/>
  <c r="F15" i="4"/>
  <c r="S5" i="49"/>
  <c r="F22" i="4"/>
  <c r="L6" i="48"/>
  <c r="F15" i="5"/>
  <c r="S6" i="48"/>
  <c r="F22" i="5"/>
  <c r="O6" i="49"/>
  <c r="F18" i="5"/>
  <c r="F19" i="5"/>
  <c r="U9" i="49"/>
  <c r="F24" i="8"/>
  <c r="F25" i="8"/>
  <c r="V13" i="49"/>
  <c r="F25" i="12"/>
  <c r="P14" i="48"/>
  <c r="F19" i="13"/>
  <c r="O16" i="48"/>
  <c r="F18" i="15"/>
  <c r="X16" i="49"/>
  <c r="F27" i="15"/>
  <c r="R17" i="49"/>
  <c r="F21" i="16"/>
  <c r="W17" i="49"/>
  <c r="F26" i="16"/>
  <c r="W19" i="49"/>
  <c r="F26" i="18"/>
  <c r="F18" i="1"/>
  <c r="F21" i="1"/>
  <c r="F25" i="1"/>
  <c r="F29" i="1"/>
  <c r="F16" i="2"/>
  <c r="F20" i="2"/>
  <c r="F23" i="2"/>
  <c r="F27" i="2"/>
  <c r="F18" i="3"/>
  <c r="F21" i="3"/>
  <c r="F25" i="3"/>
  <c r="F29" i="3"/>
  <c r="F16" i="4"/>
  <c r="F20" i="4"/>
  <c r="F23" i="4"/>
  <c r="F27" i="4"/>
  <c r="F20" i="5"/>
  <c r="R6" i="49"/>
  <c r="F21" i="5"/>
  <c r="M7" i="49"/>
  <c r="F16" i="6"/>
  <c r="F18" i="6"/>
  <c r="T7" i="49"/>
  <c r="F23" i="6"/>
  <c r="F25" i="6"/>
  <c r="F16" i="7"/>
  <c r="R8" i="49"/>
  <c r="F21" i="7"/>
  <c r="F23" i="7"/>
  <c r="Z8" i="49"/>
  <c r="F29" i="7"/>
  <c r="M9" i="49"/>
  <c r="F16" i="8"/>
  <c r="F18" i="8"/>
  <c r="T9" i="49"/>
  <c r="F23" i="8"/>
  <c r="Y9" i="49"/>
  <c r="F28" i="8"/>
  <c r="F29" i="8"/>
  <c r="X13" i="48"/>
  <c r="F27" i="12"/>
  <c r="M14" i="49"/>
  <c r="F16" i="13"/>
  <c r="U14" i="49"/>
  <c r="F24" i="13"/>
  <c r="Y14" i="49"/>
  <c r="F28" i="13"/>
  <c r="P15" i="49"/>
  <c r="F19" i="14"/>
  <c r="S15" i="49"/>
  <c r="F22" i="14"/>
  <c r="Y15" i="48"/>
  <c r="F28" i="14"/>
  <c r="R16" i="48"/>
  <c r="F21" i="15"/>
  <c r="M17" i="48"/>
  <c r="F16" i="16"/>
  <c r="L18" i="48"/>
  <c r="F15" i="17"/>
  <c r="N18" i="49"/>
  <c r="F17" i="17"/>
  <c r="P18" i="48"/>
  <c r="F19" i="17"/>
  <c r="S18" i="48"/>
  <c r="F22" i="17"/>
  <c r="U18" i="49"/>
  <c r="F24" i="17"/>
  <c r="W18" i="48"/>
  <c r="F26" i="17"/>
  <c r="Y18" i="49"/>
  <c r="F28" i="17"/>
  <c r="L19" i="49"/>
  <c r="F15" i="18"/>
  <c r="L20" i="48"/>
  <c r="F15" i="19"/>
  <c r="N20" i="49"/>
  <c r="F17" i="19"/>
  <c r="P20" i="48"/>
  <c r="F19" i="19"/>
  <c r="S20" i="48"/>
  <c r="F22" i="19"/>
  <c r="U20" i="49"/>
  <c r="F24" i="19"/>
  <c r="W20" i="48"/>
  <c r="F26" i="19"/>
  <c r="Y20" i="49"/>
  <c r="F28" i="19"/>
  <c r="L21" i="49"/>
  <c r="F15" i="20"/>
  <c r="V6" i="49"/>
  <c r="F25" i="5"/>
  <c r="S7" i="49"/>
  <c r="F22" i="6"/>
  <c r="Y8" i="49"/>
  <c r="F28" i="7"/>
  <c r="L9" i="49"/>
  <c r="F15" i="8"/>
  <c r="S9" i="49"/>
  <c r="F22" i="8"/>
  <c r="X9" i="49"/>
  <c r="F27" i="8"/>
  <c r="L10" i="49"/>
  <c r="F15" i="9"/>
  <c r="P10" i="49"/>
  <c r="F19" i="9"/>
  <c r="S10" i="49"/>
  <c r="F22" i="9"/>
  <c r="W10" i="49"/>
  <c r="F26" i="9"/>
  <c r="N11" i="49"/>
  <c r="F17" i="10"/>
  <c r="U11" i="49"/>
  <c r="F24" i="10"/>
  <c r="Y11" i="49"/>
  <c r="F28" i="10"/>
  <c r="L12" i="49"/>
  <c r="F15" i="11"/>
  <c r="P12" i="49"/>
  <c r="F19" i="11"/>
  <c r="S12" i="49"/>
  <c r="F22" i="11"/>
  <c r="W12" i="49"/>
  <c r="F26" i="11"/>
  <c r="N13" i="49"/>
  <c r="F17" i="12"/>
  <c r="U13" i="49"/>
  <c r="F24" i="12"/>
  <c r="O14" i="48"/>
  <c r="F18" i="13"/>
  <c r="X14" i="49"/>
  <c r="F27" i="13"/>
  <c r="R15" i="49"/>
  <c r="F21" i="14"/>
  <c r="V15" i="49"/>
  <c r="F25" i="14"/>
  <c r="P16" i="48"/>
  <c r="F19" i="15"/>
  <c r="P19" i="49"/>
  <c r="F19" i="18"/>
  <c r="P21" i="49"/>
  <c r="F19" i="20"/>
  <c r="F16" i="1"/>
  <c r="F20" i="1"/>
  <c r="F23" i="1"/>
  <c r="F27" i="1"/>
  <c r="F18" i="2"/>
  <c r="F21" i="2"/>
  <c r="F25" i="2"/>
  <c r="F29" i="2"/>
  <c r="F16" i="3"/>
  <c r="F20" i="3"/>
  <c r="F23" i="3"/>
  <c r="F27" i="3"/>
  <c r="F18" i="4"/>
  <c r="F21" i="4"/>
  <c r="F25" i="4"/>
  <c r="F29" i="4"/>
  <c r="F16" i="5"/>
  <c r="F27" i="5"/>
  <c r="F28" i="5"/>
  <c r="Q7" i="49"/>
  <c r="F20" i="6"/>
  <c r="F21" i="6"/>
  <c r="X7" i="49"/>
  <c r="F27" i="6"/>
  <c r="F28" i="6"/>
  <c r="F29" i="6"/>
  <c r="O8" i="49"/>
  <c r="F18" i="7"/>
  <c r="F19" i="7"/>
  <c r="F20" i="7"/>
  <c r="V8" i="49"/>
  <c r="F25" i="7"/>
  <c r="F26" i="7"/>
  <c r="F27" i="7"/>
  <c r="Q9" i="49"/>
  <c r="F20" i="8"/>
  <c r="F21" i="8"/>
  <c r="W9" i="49"/>
  <c r="F26" i="8"/>
  <c r="M10" i="48"/>
  <c r="F16" i="9"/>
  <c r="O10" i="49"/>
  <c r="F18" i="9"/>
  <c r="Q10" i="48"/>
  <c r="F20" i="9"/>
  <c r="R10" i="49"/>
  <c r="F21" i="9"/>
  <c r="T10" i="48"/>
  <c r="F23" i="9"/>
  <c r="V10" i="49"/>
  <c r="F25" i="9"/>
  <c r="X10" i="48"/>
  <c r="F27" i="9"/>
  <c r="Z10" i="49"/>
  <c r="F29" i="9"/>
  <c r="M11" i="49"/>
  <c r="F16" i="10"/>
  <c r="O11" i="48"/>
  <c r="F18" i="10"/>
  <c r="Q11" i="49"/>
  <c r="F20" i="10"/>
  <c r="R11" i="48"/>
  <c r="F21" i="10"/>
  <c r="T11" i="49"/>
  <c r="F23" i="10"/>
  <c r="V11" i="48"/>
  <c r="F25" i="10"/>
  <c r="X11" i="49"/>
  <c r="F27" i="10"/>
  <c r="Z11" i="48"/>
  <c r="F29" i="10"/>
  <c r="M12" i="48"/>
  <c r="F16" i="11"/>
  <c r="O12" i="49"/>
  <c r="F18" i="11"/>
  <c r="Q12" i="48"/>
  <c r="F20" i="11"/>
  <c r="R12" i="49"/>
  <c r="F21" i="11"/>
  <c r="T12" i="48"/>
  <c r="F23" i="11"/>
  <c r="V12" i="49"/>
  <c r="F25" i="11"/>
  <c r="X12" i="48"/>
  <c r="F27" i="11"/>
  <c r="Z12" i="49"/>
  <c r="F29" i="11"/>
  <c r="M13" i="49"/>
  <c r="F16" i="12"/>
  <c r="O13" i="48"/>
  <c r="F18" i="12"/>
  <c r="Q13" i="49"/>
  <c r="F20" i="12"/>
  <c r="R13" i="48"/>
  <c r="F21" i="12"/>
  <c r="T13" i="49"/>
  <c r="F23" i="12"/>
  <c r="Y13" i="48"/>
  <c r="F28" i="12"/>
  <c r="R14" i="48"/>
  <c r="F21" i="13"/>
  <c r="M15" i="48"/>
  <c r="F16" i="14"/>
  <c r="X15" i="48"/>
  <c r="F27" i="14"/>
  <c r="M16" i="49"/>
  <c r="F16" i="15"/>
  <c r="U16" i="49"/>
  <c r="F24" i="15"/>
  <c r="Y16" i="49"/>
  <c r="F28" i="15"/>
  <c r="P17" i="49"/>
  <c r="F19" i="16"/>
  <c r="S17" i="49"/>
  <c r="F22" i="16"/>
  <c r="S19" i="49"/>
  <c r="F22" i="18"/>
  <c r="W13" i="49"/>
  <c r="F26" i="12"/>
  <c r="F15" i="13"/>
  <c r="N14" i="49"/>
  <c r="F17" i="13"/>
  <c r="F24" i="14"/>
  <c r="W15" i="49"/>
  <c r="F26" i="14"/>
  <c r="F15" i="15"/>
  <c r="N16" i="49"/>
  <c r="F17" i="15"/>
  <c r="U21" i="48"/>
  <c r="F24" i="20"/>
  <c r="P22" i="48"/>
  <c r="F19" i="21"/>
  <c r="V22" i="49"/>
  <c r="F25" i="21"/>
  <c r="Y22" i="49"/>
  <c r="F28" i="21"/>
  <c r="M23" i="49"/>
  <c r="F16" i="22"/>
  <c r="P23" i="49"/>
  <c r="F19" i="22"/>
  <c r="U23" i="48"/>
  <c r="F24" i="22"/>
  <c r="P24" i="48"/>
  <c r="F19" i="23"/>
  <c r="V24" i="49"/>
  <c r="F25" i="23"/>
  <c r="Y24" i="49"/>
  <c r="F28" i="23"/>
  <c r="M25" i="49"/>
  <c r="F16" i="24"/>
  <c r="P25" i="49"/>
  <c r="F19" i="24"/>
  <c r="U25" i="48"/>
  <c r="F24" i="24"/>
  <c r="P26" i="48"/>
  <c r="F19" i="25"/>
  <c r="V26" i="49"/>
  <c r="F25" i="25"/>
  <c r="Y26" i="49"/>
  <c r="F28" i="25"/>
  <c r="M27" i="49"/>
  <c r="F16" i="26"/>
  <c r="P27" i="49"/>
  <c r="F19" i="26"/>
  <c r="U27" i="48"/>
  <c r="F24" i="26"/>
  <c r="P28" i="48"/>
  <c r="F19" i="27"/>
  <c r="V28" i="49"/>
  <c r="F25" i="27"/>
  <c r="Y28" i="49"/>
  <c r="F28" i="27"/>
  <c r="M29" i="49"/>
  <c r="F16" i="28"/>
  <c r="P29" i="49"/>
  <c r="F19" i="28"/>
  <c r="U29" i="48"/>
  <c r="F24" i="28"/>
  <c r="P30" i="48"/>
  <c r="F19" i="29"/>
  <c r="X30" i="48"/>
  <c r="F27" i="29"/>
  <c r="Q31" i="49"/>
  <c r="F20" i="30"/>
  <c r="X31" i="49"/>
  <c r="F27" i="30"/>
  <c r="Q32" i="48"/>
  <c r="F20" i="31"/>
  <c r="X32" i="48"/>
  <c r="F27" i="31"/>
  <c r="N33" i="49"/>
  <c r="F17" i="32"/>
  <c r="U33" i="49"/>
  <c r="F24" i="32"/>
  <c r="Y33" i="49"/>
  <c r="F28" i="32"/>
  <c r="L34" i="49"/>
  <c r="F15" i="33"/>
  <c r="P34" i="49"/>
  <c r="F19" i="33"/>
  <c r="S34" i="49"/>
  <c r="F22" i="33"/>
  <c r="W34" i="49"/>
  <c r="F26" i="33"/>
  <c r="N35" i="49"/>
  <c r="F17" i="34"/>
  <c r="U35" i="49"/>
  <c r="F24" i="34"/>
  <c r="Y35" i="49"/>
  <c r="F28" i="34"/>
  <c r="L36" i="49"/>
  <c r="F15" i="35"/>
  <c r="P36" i="49"/>
  <c r="F19" i="35"/>
  <c r="S36" i="49"/>
  <c r="F22" i="35"/>
  <c r="W36" i="49"/>
  <c r="F26" i="35"/>
  <c r="N37" i="49"/>
  <c r="F17" i="36"/>
  <c r="U37" i="49"/>
  <c r="F24" i="36"/>
  <c r="Y37" i="49"/>
  <c r="F28" i="36"/>
  <c r="L38" i="49"/>
  <c r="F15" i="37"/>
  <c r="P38" i="49"/>
  <c r="F19" i="37"/>
  <c r="S38" i="49"/>
  <c r="F22" i="37"/>
  <c r="W38" i="49"/>
  <c r="F26" i="37"/>
  <c r="L39" i="48"/>
  <c r="F15" i="38"/>
  <c r="W39" i="48"/>
  <c r="F26" i="38"/>
  <c r="L40" i="49"/>
  <c r="F15" i="39"/>
  <c r="P40" i="49"/>
  <c r="F19" i="39"/>
  <c r="O41" i="49"/>
  <c r="F18" i="40"/>
  <c r="L15" i="49"/>
  <c r="F15" i="14"/>
  <c r="L17" i="49"/>
  <c r="F15" i="16"/>
  <c r="O18" i="49"/>
  <c r="F18" i="17"/>
  <c r="R18" i="49"/>
  <c r="F21" i="17"/>
  <c r="V18" i="49"/>
  <c r="F25" i="17"/>
  <c r="Z18" i="49"/>
  <c r="F29" i="17"/>
  <c r="O20" i="49"/>
  <c r="F18" i="19"/>
  <c r="R20" i="49"/>
  <c r="F21" i="19"/>
  <c r="V20" i="49"/>
  <c r="F25" i="19"/>
  <c r="Z20" i="49"/>
  <c r="F29" i="19"/>
  <c r="X21" i="49"/>
  <c r="F27" i="20"/>
  <c r="L22" i="48"/>
  <c r="F15" i="21"/>
  <c r="R22" i="49"/>
  <c r="F21" i="21"/>
  <c r="U22" i="49"/>
  <c r="F24" i="21"/>
  <c r="L23" i="49"/>
  <c r="F15" i="22"/>
  <c r="X23" i="49"/>
  <c r="F27" i="22"/>
  <c r="L24" i="48"/>
  <c r="F15" i="23"/>
  <c r="R24" i="49"/>
  <c r="F21" i="23"/>
  <c r="U24" i="49"/>
  <c r="F24" i="23"/>
  <c r="L25" i="49"/>
  <c r="F15" i="24"/>
  <c r="X25" i="49"/>
  <c r="F27" i="24"/>
  <c r="L26" i="48"/>
  <c r="F15" i="25"/>
  <c r="R26" i="49"/>
  <c r="F21" i="25"/>
  <c r="U26" i="49"/>
  <c r="F24" i="25"/>
  <c r="L27" i="49"/>
  <c r="F15" i="26"/>
  <c r="X27" i="49"/>
  <c r="F27" i="26"/>
  <c r="L28" i="48"/>
  <c r="F15" i="27"/>
  <c r="R28" i="49"/>
  <c r="F21" i="27"/>
  <c r="U28" i="49"/>
  <c r="F24" i="27"/>
  <c r="L29" i="49"/>
  <c r="F15" i="28"/>
  <c r="X29" i="49"/>
  <c r="F27" i="28"/>
  <c r="L30" i="48"/>
  <c r="F15" i="29"/>
  <c r="R30" i="49"/>
  <c r="F21" i="29"/>
  <c r="Z30" i="49"/>
  <c r="F29" i="29"/>
  <c r="R31" i="48"/>
  <c r="F21" i="30"/>
  <c r="Z31" i="48"/>
  <c r="F29" i="30"/>
  <c r="R32" i="49"/>
  <c r="F21" i="31"/>
  <c r="Z32" i="49"/>
  <c r="F29" i="31"/>
  <c r="M33" i="49"/>
  <c r="F16" i="32"/>
  <c r="O33" i="48"/>
  <c r="F18" i="32"/>
  <c r="Q33" i="49"/>
  <c r="F20" i="32"/>
  <c r="R33" i="48"/>
  <c r="F21" i="32"/>
  <c r="T33" i="49"/>
  <c r="F23" i="32"/>
  <c r="V33" i="48"/>
  <c r="F25" i="32"/>
  <c r="X33" i="49"/>
  <c r="F27" i="32"/>
  <c r="Z33" i="48"/>
  <c r="F29" i="32"/>
  <c r="M34" i="48"/>
  <c r="F16" i="33"/>
  <c r="O34" i="49"/>
  <c r="F18" i="33"/>
  <c r="Q34" i="48"/>
  <c r="F20" i="33"/>
  <c r="R34" i="49"/>
  <c r="F21" i="33"/>
  <c r="T34" i="48"/>
  <c r="F23" i="33"/>
  <c r="V34" i="49"/>
  <c r="F25" i="33"/>
  <c r="X34" i="48"/>
  <c r="F27" i="33"/>
  <c r="Z34" i="49"/>
  <c r="F29" i="33"/>
  <c r="M35" i="49"/>
  <c r="F16" i="34"/>
  <c r="O35" i="48"/>
  <c r="F18" i="34"/>
  <c r="Q35" i="49"/>
  <c r="F20" i="34"/>
  <c r="R35" i="48"/>
  <c r="F21" i="34"/>
  <c r="T35" i="49"/>
  <c r="F23" i="34"/>
  <c r="V35" i="48"/>
  <c r="F25" i="34"/>
  <c r="X35" i="49"/>
  <c r="F27" i="34"/>
  <c r="Z35" i="48"/>
  <c r="F29" i="34"/>
  <c r="M36" i="48"/>
  <c r="F16" i="35"/>
  <c r="O36" i="49"/>
  <c r="F18" i="35"/>
  <c r="Q36" i="48"/>
  <c r="F20" i="35"/>
  <c r="R36" i="49"/>
  <c r="F21" i="35"/>
  <c r="T36" i="48"/>
  <c r="F23" i="35"/>
  <c r="V36" i="49"/>
  <c r="F25" i="35"/>
  <c r="X36" i="48"/>
  <c r="F27" i="35"/>
  <c r="Z36" i="49"/>
  <c r="F29" i="35"/>
  <c r="M37" i="49"/>
  <c r="F16" i="36"/>
  <c r="O37" i="48"/>
  <c r="F18" i="36"/>
  <c r="Q37" i="49"/>
  <c r="F20" i="36"/>
  <c r="R37" i="48"/>
  <c r="F21" i="36"/>
  <c r="T37" i="49"/>
  <c r="F23" i="36"/>
  <c r="V37" i="48"/>
  <c r="F25" i="36"/>
  <c r="X37" i="49"/>
  <c r="F27" i="36"/>
  <c r="Z37" i="48"/>
  <c r="F29" i="36"/>
  <c r="M38" i="48"/>
  <c r="F16" i="37"/>
  <c r="O38" i="49"/>
  <c r="F18" i="37"/>
  <c r="Q38" i="48"/>
  <c r="F20" i="37"/>
  <c r="R38" i="49"/>
  <c r="F21" i="37"/>
  <c r="T38" i="48"/>
  <c r="F23" i="37"/>
  <c r="V38" i="49"/>
  <c r="F25" i="37"/>
  <c r="X38" i="48"/>
  <c r="F27" i="37"/>
  <c r="Z38" i="49"/>
  <c r="F29" i="37"/>
  <c r="V40" i="48"/>
  <c r="F25" i="39"/>
  <c r="R41" i="49"/>
  <c r="F21" i="40"/>
  <c r="F17" i="9"/>
  <c r="F24" i="9"/>
  <c r="F28" i="9"/>
  <c r="F15" i="10"/>
  <c r="F19" i="10"/>
  <c r="F22" i="10"/>
  <c r="F26" i="10"/>
  <c r="F17" i="11"/>
  <c r="F24" i="11"/>
  <c r="F28" i="11"/>
  <c r="F15" i="12"/>
  <c r="F19" i="12"/>
  <c r="F22" i="12"/>
  <c r="F22" i="13"/>
  <c r="F23" i="13"/>
  <c r="F25" i="13"/>
  <c r="F17" i="14"/>
  <c r="F18" i="14"/>
  <c r="F20" i="14"/>
  <c r="F22" i="15"/>
  <c r="F23" i="15"/>
  <c r="F25" i="15"/>
  <c r="F17" i="16"/>
  <c r="F18" i="16"/>
  <c r="F20" i="16"/>
  <c r="T17" i="49"/>
  <c r="F23" i="16"/>
  <c r="X17" i="49"/>
  <c r="F27" i="16"/>
  <c r="F16" i="17"/>
  <c r="F20" i="17"/>
  <c r="F23" i="17"/>
  <c r="F27" i="17"/>
  <c r="M19" i="49"/>
  <c r="F16" i="18"/>
  <c r="Q19" i="49"/>
  <c r="F20" i="18"/>
  <c r="T19" i="49"/>
  <c r="F23" i="18"/>
  <c r="X19" i="49"/>
  <c r="F27" i="18"/>
  <c r="F16" i="19"/>
  <c r="F20" i="19"/>
  <c r="F23" i="19"/>
  <c r="F27" i="19"/>
  <c r="M21" i="49"/>
  <c r="F16" i="20"/>
  <c r="Q21" i="49"/>
  <c r="F20" i="20"/>
  <c r="T21" i="49"/>
  <c r="F23" i="20"/>
  <c r="W21" i="49"/>
  <c r="F26" i="20"/>
  <c r="O22" i="49"/>
  <c r="F18" i="21"/>
  <c r="W22" i="48"/>
  <c r="F26" i="21"/>
  <c r="N23" i="48"/>
  <c r="F17" i="22"/>
  <c r="T23" i="49"/>
  <c r="F23" i="22"/>
  <c r="W23" i="49"/>
  <c r="F26" i="22"/>
  <c r="O24" i="49"/>
  <c r="F18" i="23"/>
  <c r="W24" i="48"/>
  <c r="F26" i="23"/>
  <c r="N25" i="48"/>
  <c r="F17" i="24"/>
  <c r="T25" i="49"/>
  <c r="F23" i="24"/>
  <c r="W25" i="49"/>
  <c r="F26" i="24"/>
  <c r="O26" i="49"/>
  <c r="F18" i="25"/>
  <c r="W26" i="48"/>
  <c r="F26" i="25"/>
  <c r="N27" i="48"/>
  <c r="F17" i="26"/>
  <c r="T27" i="49"/>
  <c r="F23" i="26"/>
  <c r="W27" i="49"/>
  <c r="F26" i="26"/>
  <c r="O28" i="49"/>
  <c r="F18" i="27"/>
  <c r="W28" i="48"/>
  <c r="F26" i="27"/>
  <c r="N29" i="48"/>
  <c r="F17" i="28"/>
  <c r="T29" i="49"/>
  <c r="F23" i="28"/>
  <c r="W29" i="49"/>
  <c r="F26" i="28"/>
  <c r="O30" i="49"/>
  <c r="F18" i="29"/>
  <c r="T30" i="48"/>
  <c r="F23" i="29"/>
  <c r="M31" i="49"/>
  <c r="F16" i="30"/>
  <c r="T31" i="49"/>
  <c r="F23" i="30"/>
  <c r="M32" i="48"/>
  <c r="F16" i="31"/>
  <c r="T32" i="48"/>
  <c r="F23" i="31"/>
  <c r="O39" i="49"/>
  <c r="F18" i="38"/>
  <c r="R39" i="49"/>
  <c r="F21" i="38"/>
  <c r="X39" i="48"/>
  <c r="F27" i="38"/>
  <c r="V41" i="49"/>
  <c r="F25" i="40"/>
  <c r="O42" i="48"/>
  <c r="F18" i="41"/>
  <c r="F26" i="13"/>
  <c r="F29" i="13"/>
  <c r="F23" i="14"/>
  <c r="F26" i="15"/>
  <c r="F29" i="15"/>
  <c r="F24" i="16"/>
  <c r="F25" i="16"/>
  <c r="F28" i="16"/>
  <c r="F29" i="16"/>
  <c r="F17" i="18"/>
  <c r="F18" i="18"/>
  <c r="F21" i="18"/>
  <c r="F24" i="18"/>
  <c r="F25" i="18"/>
  <c r="F28" i="18"/>
  <c r="F29" i="18"/>
  <c r="F17" i="20"/>
  <c r="F18" i="20"/>
  <c r="F21" i="20"/>
  <c r="S21" i="49"/>
  <c r="F22" i="20"/>
  <c r="Y21" i="48"/>
  <c r="F28" i="20"/>
  <c r="F16" i="21"/>
  <c r="N22" i="49"/>
  <c r="F17" i="21"/>
  <c r="S22" i="48"/>
  <c r="F22" i="21"/>
  <c r="Z22" i="49"/>
  <c r="F29" i="21"/>
  <c r="Q23" i="49"/>
  <c r="F20" i="22"/>
  <c r="F21" i="22"/>
  <c r="S23" i="49"/>
  <c r="F22" i="22"/>
  <c r="Y23" i="48"/>
  <c r="F28" i="22"/>
  <c r="F16" i="23"/>
  <c r="N24" i="49"/>
  <c r="F17" i="23"/>
  <c r="S24" i="48"/>
  <c r="F22" i="23"/>
  <c r="Z24" i="49"/>
  <c r="F29" i="23"/>
  <c r="Q25" i="49"/>
  <c r="F20" i="24"/>
  <c r="F21" i="24"/>
  <c r="S25" i="49"/>
  <c r="F22" i="24"/>
  <c r="Y25" i="48"/>
  <c r="F28" i="24"/>
  <c r="F16" i="25"/>
  <c r="N26" i="49"/>
  <c r="F17" i="25"/>
  <c r="S26" i="48"/>
  <c r="F22" i="25"/>
  <c r="Z26" i="49"/>
  <c r="F29" i="25"/>
  <c r="Q27" i="49"/>
  <c r="F20" i="26"/>
  <c r="F21" i="26"/>
  <c r="S27" i="49"/>
  <c r="F22" i="26"/>
  <c r="Y27" i="48"/>
  <c r="F28" i="26"/>
  <c r="F16" i="27"/>
  <c r="N28" i="49"/>
  <c r="F17" i="27"/>
  <c r="S28" i="48"/>
  <c r="F22" i="27"/>
  <c r="Z28" i="49"/>
  <c r="F29" i="27"/>
  <c r="Q29" i="49"/>
  <c r="F20" i="28"/>
  <c r="F21" i="28"/>
  <c r="S29" i="49"/>
  <c r="F22" i="28"/>
  <c r="Y29" i="48"/>
  <c r="F28" i="28"/>
  <c r="F16" i="29"/>
  <c r="N30" i="49"/>
  <c r="F17" i="29"/>
  <c r="S30" i="48"/>
  <c r="F22" i="29"/>
  <c r="V30" i="49"/>
  <c r="F25" i="29"/>
  <c r="O31" i="48"/>
  <c r="F18" i="30"/>
  <c r="V31" i="48"/>
  <c r="F25" i="30"/>
  <c r="O32" i="49"/>
  <c r="F18" i="31"/>
  <c r="V32" i="49"/>
  <c r="F25" i="31"/>
  <c r="U39" i="49"/>
  <c r="F24" i="38"/>
  <c r="M40" i="49"/>
  <c r="F16" i="39"/>
  <c r="R40" i="48"/>
  <c r="F21" i="39"/>
  <c r="Z40" i="48"/>
  <c r="F29" i="39"/>
  <c r="Z39" i="49"/>
  <c r="F29" i="38"/>
  <c r="T40" i="49"/>
  <c r="F23" i="39"/>
  <c r="X40" i="49"/>
  <c r="F27" i="39"/>
  <c r="M42" i="49"/>
  <c r="F16" i="41"/>
  <c r="S42" i="49"/>
  <c r="F22" i="41"/>
  <c r="X42" i="49"/>
  <c r="F27" i="41"/>
  <c r="L43" i="49"/>
  <c r="F15" i="42"/>
  <c r="V43" i="49"/>
  <c r="F25" i="42"/>
  <c r="N44" i="49"/>
  <c r="F17" i="43"/>
  <c r="S44" i="49"/>
  <c r="F22" i="43"/>
  <c r="X44" i="49"/>
  <c r="F27" i="43"/>
  <c r="L45" i="49"/>
  <c r="F15" i="44"/>
  <c r="V45" i="49"/>
  <c r="F25" i="44"/>
  <c r="L46" i="49"/>
  <c r="F15" i="45"/>
  <c r="T46" i="49"/>
  <c r="F23" i="45"/>
  <c r="N47" i="49"/>
  <c r="F17" i="46"/>
  <c r="S47" i="49"/>
  <c r="F22" i="46"/>
  <c r="V47" i="49"/>
  <c r="F25" i="46"/>
  <c r="F24" i="29"/>
  <c r="F28" i="29"/>
  <c r="F15" i="30"/>
  <c r="F19" i="30"/>
  <c r="F22" i="30"/>
  <c r="F26" i="30"/>
  <c r="F17" i="31"/>
  <c r="F24" i="31"/>
  <c r="F28" i="31"/>
  <c r="F15" i="32"/>
  <c r="F19" i="32"/>
  <c r="F22" i="32"/>
  <c r="F26" i="32"/>
  <c r="F17" i="33"/>
  <c r="F24" i="33"/>
  <c r="F28" i="33"/>
  <c r="F15" i="34"/>
  <c r="F19" i="34"/>
  <c r="F22" i="34"/>
  <c r="F26" i="34"/>
  <c r="F17" i="35"/>
  <c r="F24" i="35"/>
  <c r="F28" i="35"/>
  <c r="F15" i="36"/>
  <c r="F19" i="36"/>
  <c r="F22" i="36"/>
  <c r="F26" i="36"/>
  <c r="F17" i="37"/>
  <c r="F24" i="37"/>
  <c r="F28" i="37"/>
  <c r="F16" i="38"/>
  <c r="F17" i="38"/>
  <c r="F19" i="38"/>
  <c r="L41" i="49"/>
  <c r="F15" i="40"/>
  <c r="P41" i="49"/>
  <c r="F19" i="40"/>
  <c r="S41" i="49"/>
  <c r="F22" i="40"/>
  <c r="W41" i="49"/>
  <c r="F26" i="40"/>
  <c r="F21" i="41"/>
  <c r="W42" i="49"/>
  <c r="F26" i="41"/>
  <c r="P43" i="49"/>
  <c r="F19" i="42"/>
  <c r="F20" i="42"/>
  <c r="U43" i="49"/>
  <c r="F24" i="42"/>
  <c r="Z43" i="49"/>
  <c r="F29" i="42"/>
  <c r="M44" i="49"/>
  <c r="F16" i="43"/>
  <c r="F21" i="43"/>
  <c r="W44" i="49"/>
  <c r="F26" i="43"/>
  <c r="P45" i="49"/>
  <c r="F19" i="44"/>
  <c r="F20" i="44"/>
  <c r="U45" i="49"/>
  <c r="F24" i="44"/>
  <c r="Y45" i="49"/>
  <c r="F28" i="44"/>
  <c r="N46" i="49"/>
  <c r="F17" i="45"/>
  <c r="Q46" i="49"/>
  <c r="F20" i="45"/>
  <c r="W46" i="49"/>
  <c r="F26" i="45"/>
  <c r="F29" i="45"/>
  <c r="F16" i="46"/>
  <c r="P47" i="49"/>
  <c r="F19" i="46"/>
  <c r="R47" i="49"/>
  <c r="F21" i="46"/>
  <c r="Y47" i="49"/>
  <c r="F28" i="46"/>
  <c r="F20" i="38"/>
  <c r="F22" i="38"/>
  <c r="F17" i="39"/>
  <c r="F16" i="40"/>
  <c r="F17" i="40"/>
  <c r="F20" i="40"/>
  <c r="F23" i="40"/>
  <c r="F24" i="40"/>
  <c r="F27" i="40"/>
  <c r="F28" i="40"/>
  <c r="Z41" i="49"/>
  <c r="F29" i="40"/>
  <c r="Q42" i="49"/>
  <c r="F20" i="41"/>
  <c r="F24" i="41"/>
  <c r="U42" i="49"/>
  <c r="F25" i="41"/>
  <c r="O43" i="49"/>
  <c r="F18" i="42"/>
  <c r="S43" i="49"/>
  <c r="F22" i="42"/>
  <c r="F23" i="42"/>
  <c r="Y43" i="49"/>
  <c r="F28" i="42"/>
  <c r="L44" i="49"/>
  <c r="F15" i="43"/>
  <c r="Q44" i="49"/>
  <c r="F20" i="43"/>
  <c r="U44" i="49"/>
  <c r="F24" i="43"/>
  <c r="F25" i="43"/>
  <c r="O45" i="49"/>
  <c r="F18" i="44"/>
  <c r="S45" i="49"/>
  <c r="F22" i="44"/>
  <c r="F23" i="44"/>
  <c r="F27" i="44"/>
  <c r="M46" i="49"/>
  <c r="F16" i="45"/>
  <c r="S46" i="49"/>
  <c r="F22" i="45"/>
  <c r="F25" i="45"/>
  <c r="Y46" i="49"/>
  <c r="F28" i="45"/>
  <c r="L47" i="49"/>
  <c r="F15" i="46"/>
  <c r="O47" i="49"/>
  <c r="F18" i="46"/>
  <c r="U47" i="49"/>
  <c r="F24" i="46"/>
  <c r="F27" i="46"/>
  <c r="F26" i="29"/>
  <c r="F17" i="30"/>
  <c r="F24" i="30"/>
  <c r="F28" i="30"/>
  <c r="F15" i="31"/>
  <c r="F19" i="31"/>
  <c r="F22" i="31"/>
  <c r="F26" i="31"/>
  <c r="F23" i="38"/>
  <c r="V39" i="49"/>
  <c r="F25" i="38"/>
  <c r="F18" i="39"/>
  <c r="Q40" i="49"/>
  <c r="F20" i="39"/>
  <c r="U40" i="49"/>
  <c r="F24" i="39"/>
  <c r="Y40" i="49"/>
  <c r="F28" i="39"/>
  <c r="N42" i="49"/>
  <c r="F17" i="41"/>
  <c r="P42" i="49"/>
  <c r="F19" i="41"/>
  <c r="T42" i="49"/>
  <c r="F23" i="41"/>
  <c r="Y42" i="49"/>
  <c r="F28" i="41"/>
  <c r="F29" i="41"/>
  <c r="N43" i="49"/>
  <c r="F17" i="42"/>
  <c r="R43" i="49"/>
  <c r="F21" i="42"/>
  <c r="W43" i="49"/>
  <c r="F26" i="42"/>
  <c r="F27" i="42"/>
  <c r="P44" i="49"/>
  <c r="F19" i="43"/>
  <c r="T44" i="49"/>
  <c r="F23" i="43"/>
  <c r="Y44" i="49"/>
  <c r="F28" i="43"/>
  <c r="F29" i="43"/>
  <c r="N45" i="49"/>
  <c r="F17" i="44"/>
  <c r="R45" i="49"/>
  <c r="F21" i="44"/>
  <c r="W45" i="49"/>
  <c r="F26" i="44"/>
  <c r="Z45" i="49"/>
  <c r="F29" i="44"/>
  <c r="P46" i="49"/>
  <c r="F19" i="45"/>
  <c r="U46" i="49"/>
  <c r="F24" i="45"/>
  <c r="X46" i="49"/>
  <c r="F27" i="45"/>
  <c r="W47" i="49"/>
  <c r="F26" i="46"/>
  <c r="Z47" i="49"/>
  <c r="F29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100-000001000000}">
      <text>
        <r>
          <rPr>
            <sz val="10"/>
            <color rgb="FF000000"/>
            <rFont val="Arial"/>
          </rPr>
          <t>different from B12 because weirdness in NoData for a few pixels, but so negligible it makes no difference to leave them out here.
	-Julie Fortin</t>
        </r>
      </text>
    </comment>
  </commentList>
</comments>
</file>

<file path=xl/sharedStrings.xml><?xml version="1.0" encoding="utf-8"?>
<sst xmlns="http://schemas.openxmlformats.org/spreadsheetml/2006/main" count="1845" uniqueCount="116">
  <si>
    <t># pixels H</t>
  </si>
  <si>
    <t>% cover H</t>
  </si>
  <si>
    <t># pixels R</t>
  </si>
  <si>
    <t>% cover R</t>
  </si>
  <si>
    <t># pixels in common</t>
  </si>
  <si>
    <t>% cover in common</t>
  </si>
  <si>
    <t>Coniferous Forest</t>
  </si>
  <si>
    <t>Broadleaf Forest</t>
  </si>
  <si>
    <t>Mixedwood Forest</t>
  </si>
  <si>
    <t>Wetland</t>
  </si>
  <si>
    <t>Shrub</t>
  </si>
  <si>
    <t>Herbaceous</t>
  </si>
  <si>
    <t>Rock</t>
  </si>
  <si>
    <t>Water</t>
  </si>
  <si>
    <t>Regenerating Area</t>
  </si>
  <si>
    <t>Snow/Ice</t>
  </si>
  <si>
    <t>OCCUR. PROB</t>
  </si>
  <si>
    <t>H ODDS</t>
  </si>
  <si>
    <t>H PROB</t>
  </si>
  <si>
    <t>R ODDS</t>
  </si>
  <si>
    <t>R PROB</t>
  </si>
  <si>
    <t>Gray Jay 1250</t>
  </si>
  <si>
    <t>Wilson Warbler 1250</t>
  </si>
  <si>
    <t>Savannah Sparrow 4250</t>
  </si>
  <si>
    <t>Golden-crowned Kinglet 250</t>
  </si>
  <si>
    <t>Ruby-crowned Kinglet 1500</t>
  </si>
  <si>
    <t>Dark-eyed Junco 1250</t>
  </si>
  <si>
    <t>American Robin 1500</t>
  </si>
  <si>
    <t>Hermit Thrush 500</t>
  </si>
  <si>
    <t>Pine Siskin 4500</t>
  </si>
  <si>
    <t>American Pipit 250</t>
  </si>
  <si>
    <t>Golden-crowned Sparrow 250</t>
  </si>
  <si>
    <t>Swainson's Thrush 4000</t>
  </si>
  <si>
    <t>Yellow-rumped Warbler 4500</t>
  </si>
  <si>
    <t>Chipping Sparrow 250</t>
  </si>
  <si>
    <t>Varied Thrush 3750</t>
  </si>
  <si>
    <t>Mean % cover H</t>
  </si>
  <si>
    <t>Std dev H</t>
  </si>
  <si>
    <t>Mean % cover R</t>
  </si>
  <si>
    <t>Std dev R</t>
  </si>
  <si>
    <t>Upland Shrub</t>
  </si>
  <si>
    <t>Upland Herbaceous</t>
  </si>
  <si>
    <t>Barren Land</t>
  </si>
  <si>
    <t>CF</t>
  </si>
  <si>
    <t>BF</t>
  </si>
  <si>
    <t>MF</t>
  </si>
  <si>
    <t>WE</t>
  </si>
  <si>
    <t>SH</t>
  </si>
  <si>
    <t>HE</t>
  </si>
  <si>
    <t>RO</t>
  </si>
  <si>
    <t>WA</t>
  </si>
  <si>
    <t>RG</t>
  </si>
  <si>
    <t>SN</t>
  </si>
  <si>
    <t>GRAJ</t>
  </si>
  <si>
    <t>WIWA</t>
  </si>
  <si>
    <t>SAVS</t>
  </si>
  <si>
    <t>GCKI</t>
  </si>
  <si>
    <t>RCKI</t>
  </si>
  <si>
    <t>DEJU</t>
  </si>
  <si>
    <t>AMRO</t>
  </si>
  <si>
    <t>HETH</t>
  </si>
  <si>
    <t>PISI</t>
  </si>
  <si>
    <t>AMPI</t>
  </si>
  <si>
    <t>GCSP</t>
  </si>
  <si>
    <t>SWTH</t>
  </si>
  <si>
    <t>YRWA</t>
  </si>
  <si>
    <t>CHSP</t>
  </si>
  <si>
    <t>VATH</t>
  </si>
  <si>
    <t>LAM5</t>
  </si>
  <si>
    <t>LAM15</t>
  </si>
  <si>
    <t>LAM33</t>
  </si>
  <si>
    <t>LAM35</t>
  </si>
  <si>
    <t>LAM36</t>
  </si>
  <si>
    <t>LAM37</t>
  </si>
  <si>
    <t>LAM39</t>
  </si>
  <si>
    <t>LAM42</t>
  </si>
  <si>
    <t>LAM51</t>
  </si>
  <si>
    <t>MIL1</t>
  </si>
  <si>
    <t>MIL2</t>
  </si>
  <si>
    <t>MIL4B</t>
  </si>
  <si>
    <t>MIL5</t>
  </si>
  <si>
    <t>MIL6</t>
  </si>
  <si>
    <t>MIL7</t>
  </si>
  <si>
    <t>MIL8</t>
  </si>
  <si>
    <t>MIL9</t>
  </si>
  <si>
    <t>MIL10</t>
  </si>
  <si>
    <t>MIL12</t>
  </si>
  <si>
    <t>MIL13</t>
  </si>
  <si>
    <t>MIL14</t>
  </si>
  <si>
    <t>MIL16</t>
  </si>
  <si>
    <t>MIL18</t>
  </si>
  <si>
    <t>MIL19</t>
  </si>
  <si>
    <t>MIL20</t>
  </si>
  <si>
    <t>NID11</t>
  </si>
  <si>
    <t>NID12</t>
  </si>
  <si>
    <t>NID15</t>
  </si>
  <si>
    <t>NID19</t>
  </si>
  <si>
    <t>NID21</t>
  </si>
  <si>
    <t>NID8</t>
  </si>
  <si>
    <t>NID12B</t>
  </si>
  <si>
    <t>NID2</t>
  </si>
  <si>
    <t>NID3</t>
  </si>
  <si>
    <t>NID5</t>
  </si>
  <si>
    <t>WHE245</t>
  </si>
  <si>
    <t>WHE247</t>
  </si>
  <si>
    <t>WHE248</t>
  </si>
  <si>
    <t>WHE249</t>
  </si>
  <si>
    <t>WHE250</t>
  </si>
  <si>
    <t>WHE251</t>
  </si>
  <si>
    <t>WHE254</t>
  </si>
  <si>
    <t>WHE289</t>
  </si>
  <si>
    <t>WHE292</t>
  </si>
  <si>
    <t>WHE297</t>
  </si>
  <si>
    <t>WHE309</t>
  </si>
  <si>
    <t>STATION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</si>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</sst>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1155CC"/>
        <bgColor rgb="FF1155CC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Fill="1" applyAlignment="1"/>
  </cellXfs>
  <cellStyles count="1">
    <cellStyle name="Normal" xfId="0" builtinId="0"/>
  </cellStyles>
  <dxfs count="9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3FC7D243-9CF6-45E9-AFE6-A85D4CACD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5DAF165-0D89-429B-98C4-FDB89637D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7E1411F-4D9B-47F8-AB0E-139C9198A6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52D3CD5-52BE-42D9-852F-7B77E69AA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52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BE6F1F9-B29B-D640-AFD0-335D5B8728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B1D5E05-F46D-C544-9AF8-CCCD94F5D8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4AE2D0EA-6E32-2443-B052-C91B16D58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AB839E-6DBD-6D4E-A4B7-5FFBDC8F1C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5100AD9-3B3C-0047-A6D1-F92E52ACC2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4"/>
  <sheetViews>
    <sheetView topLeftCell="A4" zoomScale="125" workbookViewId="0">
      <selection activeCell="F30" sqref="F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3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A2" s="3" t="s">
        <v>6</v>
      </c>
      <c r="B2" s="4">
        <v>5398740</v>
      </c>
      <c r="C2" s="4">
        <v>48.1</v>
      </c>
      <c r="D2" s="4">
        <v>2896731</v>
      </c>
      <c r="E2" s="4">
        <v>25.8</v>
      </c>
      <c r="F2" s="4">
        <v>2236905</v>
      </c>
      <c r="G2" s="4">
        <v>19.899999999999999</v>
      </c>
      <c r="J2" s="4"/>
      <c r="K2" s="14"/>
      <c r="L2" s="14"/>
      <c r="M2" s="14"/>
      <c r="N2" s="14"/>
    </row>
    <row r="3" spans="1:23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J3" s="4"/>
      <c r="K3" s="14"/>
      <c r="L3" s="14"/>
      <c r="M3" s="14"/>
      <c r="N3" s="14"/>
    </row>
    <row r="4" spans="1:23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J4" s="4"/>
      <c r="K4" s="14"/>
      <c r="L4" s="14"/>
      <c r="M4" s="14"/>
      <c r="N4" s="14"/>
    </row>
    <row r="5" spans="1:23" ht="15.75" customHeight="1" x14ac:dyDescent="0.15">
      <c r="A5" s="7" t="s">
        <v>9</v>
      </c>
      <c r="B5" s="4">
        <v>438582</v>
      </c>
      <c r="C5" s="4">
        <v>3.9</v>
      </c>
      <c r="D5" s="4">
        <v>668222</v>
      </c>
      <c r="E5" s="4">
        <v>5.9</v>
      </c>
      <c r="F5" s="4">
        <v>325394</v>
      </c>
      <c r="G5" s="4">
        <v>2.9</v>
      </c>
      <c r="J5" s="4"/>
      <c r="K5" s="14"/>
      <c r="M5" s="14"/>
    </row>
    <row r="6" spans="1:23" ht="15.75" customHeight="1" x14ac:dyDescent="0.15">
      <c r="A6" s="8" t="s">
        <v>10</v>
      </c>
      <c r="B6" s="4">
        <v>1570923</v>
      </c>
      <c r="C6" s="4">
        <v>14</v>
      </c>
      <c r="D6" s="4">
        <v>1330547</v>
      </c>
      <c r="E6" s="4">
        <v>11.8</v>
      </c>
      <c r="F6" s="4">
        <v>831420</v>
      </c>
      <c r="G6" s="4">
        <v>7.4</v>
      </c>
      <c r="J6" s="4"/>
    </row>
    <row r="7" spans="1:23" ht="15.75" customHeight="1" x14ac:dyDescent="0.15">
      <c r="A7" s="9" t="s">
        <v>11</v>
      </c>
      <c r="B7" s="4">
        <v>1186709</v>
      </c>
      <c r="C7" s="4">
        <v>10.5</v>
      </c>
      <c r="D7" s="4">
        <v>437660</v>
      </c>
      <c r="E7" s="4">
        <v>3.9</v>
      </c>
      <c r="F7" s="4">
        <v>221345</v>
      </c>
      <c r="G7" s="4">
        <v>1.9</v>
      </c>
      <c r="J7" s="4"/>
      <c r="K7" s="14"/>
      <c r="M7" s="14"/>
    </row>
    <row r="8" spans="1:23" ht="15.75" customHeight="1" x14ac:dyDescent="0.15">
      <c r="A8" s="10" t="s">
        <v>12</v>
      </c>
      <c r="B8" s="4">
        <v>2483224</v>
      </c>
      <c r="C8" s="4">
        <v>22.1</v>
      </c>
      <c r="D8" s="4">
        <v>2053571</v>
      </c>
      <c r="E8" s="4">
        <v>18.3</v>
      </c>
      <c r="F8" s="4">
        <v>1866572</v>
      </c>
      <c r="G8" s="4">
        <v>16.600000000000001</v>
      </c>
      <c r="J8" s="4"/>
    </row>
    <row r="9" spans="1:23" ht="15.75" customHeight="1" x14ac:dyDescent="0.15">
      <c r="A9" s="11" t="s">
        <v>13</v>
      </c>
      <c r="B9" s="4">
        <v>74554</v>
      </c>
      <c r="C9" s="4">
        <v>0.6</v>
      </c>
      <c r="D9" s="4">
        <v>16440</v>
      </c>
      <c r="E9" s="4">
        <v>0.1</v>
      </c>
      <c r="F9" s="4">
        <v>5169</v>
      </c>
      <c r="G9" s="4">
        <v>0</v>
      </c>
      <c r="J9" s="4"/>
    </row>
    <row r="10" spans="1:23" ht="15.75" customHeight="1" x14ac:dyDescent="0.15">
      <c r="A10" s="12" t="s">
        <v>14</v>
      </c>
      <c r="B10" s="4">
        <v>0</v>
      </c>
      <c r="C10" s="4">
        <v>0</v>
      </c>
      <c r="D10" s="4">
        <v>3807111</v>
      </c>
      <c r="E10" s="4">
        <v>33.9</v>
      </c>
      <c r="F10" s="4">
        <v>0</v>
      </c>
      <c r="G10" s="4">
        <v>0</v>
      </c>
      <c r="J10" s="4"/>
    </row>
    <row r="11" spans="1:23" ht="15.75" customHeight="1" x14ac:dyDescent="0.15">
      <c r="A11" s="13" t="s">
        <v>15</v>
      </c>
      <c r="B11" s="4">
        <v>57550</v>
      </c>
      <c r="C11" s="4">
        <v>0.5</v>
      </c>
      <c r="D11" s="4">
        <v>0</v>
      </c>
      <c r="E11" s="4">
        <v>0</v>
      </c>
      <c r="F11" s="4">
        <v>0</v>
      </c>
      <c r="G11" s="4">
        <v>0</v>
      </c>
      <c r="J11" s="4"/>
    </row>
    <row r="12" spans="1:23" ht="15.75" customHeight="1" x14ac:dyDescent="0.15">
      <c r="A12" s="1"/>
      <c r="B12">
        <f t="shared" ref="B12:G12" si="0">SUM(B2:B11)</f>
        <v>11210282</v>
      </c>
      <c r="C12">
        <f t="shared" si="0"/>
        <v>99.699999999999989</v>
      </c>
      <c r="D12">
        <f t="shared" si="0"/>
        <v>11210282</v>
      </c>
      <c r="E12">
        <f t="shared" si="0"/>
        <v>99.699999999999989</v>
      </c>
      <c r="F12">
        <f t="shared" si="0"/>
        <v>5486805</v>
      </c>
      <c r="G12">
        <f t="shared" si="0"/>
        <v>48.699999999999996</v>
      </c>
    </row>
    <row r="13" spans="1:23" ht="15.75" customHeight="1" x14ac:dyDescent="0.15">
      <c r="A13" s="1"/>
    </row>
    <row r="14" spans="1:23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3" ht="15.75" customHeight="1" x14ac:dyDescent="0.15">
      <c r="A15" s="2" t="s">
        <v>21</v>
      </c>
      <c r="B15">
        <f>EXP(-((-4.41432+0.8343)+(0.04345+0.01026)*C2+(0.06422+0.02529)*C6))</f>
        <v>0.77370005990506185</v>
      </c>
      <c r="C15">
        <f t="shared" ref="C15:C29" si="1">B15/(1+B15)</f>
        <v>0.43620681838758835</v>
      </c>
      <c r="D15">
        <f>EXP(-((-4.41432+0.8343)+(0.04345+0.01026)*E2+(0.06422+0.02529)*E6))</f>
        <v>3.1207832126056179</v>
      </c>
      <c r="E15">
        <f t="shared" ref="E15:E29" si="2">D15/(1+D15)</f>
        <v>0.75732768544072748</v>
      </c>
      <c r="F15">
        <f t="shared" ref="F15:F29" si="3">E15-C15</f>
        <v>0.32112086705313914</v>
      </c>
    </row>
    <row r="16" spans="1:23" ht="15.75" customHeight="1" x14ac:dyDescent="0.15">
      <c r="A16" s="2" t="s">
        <v>22</v>
      </c>
      <c r="B16">
        <f>EXP(-((-2.04493+0.37147)+(-0.05813+0.03198)*(C7)+(0.07854+0.02332)*(C6)))</f>
        <v>1.6853866443431198</v>
      </c>
      <c r="C16">
        <f t="shared" si="1"/>
        <v>0.62761414558065898</v>
      </c>
      <c r="D16">
        <f>EXP(-((-2.04493+0.37147)+(-0.05813+0.03198)*(E7)+(0.07854+0.02332)*(E6)))</f>
        <v>1.7744615060037452</v>
      </c>
      <c r="E16">
        <f t="shared" si="2"/>
        <v>0.63956969745802261</v>
      </c>
      <c r="F16">
        <f t="shared" si="3"/>
        <v>1.1955551877363635E-2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3.5268495722354296</v>
      </c>
      <c r="C17">
        <f t="shared" si="1"/>
        <v>0.779095818395798</v>
      </c>
      <c r="D17">
        <f>EXP(-((-5.26319+0.80942)+(0.23697+0.06716)*(E7)))</f>
        <v>26.249921537879398</v>
      </c>
      <c r="E17">
        <f t="shared" si="2"/>
        <v>0.96330264662927834</v>
      </c>
      <c r="F17">
        <f t="shared" si="3"/>
        <v>0.18420682823348034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2.0220462626795093</v>
      </c>
      <c r="C18">
        <f t="shared" si="1"/>
        <v>0.66909838133538502</v>
      </c>
      <c r="D18">
        <f>EXP(-((-6.22088+1.39384)+(0.04872+0.01441)*(E2)+(0.04949+0.01494)*(E5)+(0.04056+0.01909)*(E6)))</f>
        <v>8.2836111288973999</v>
      </c>
      <c r="E18">
        <f t="shared" si="2"/>
        <v>0.89228329514069504</v>
      </c>
      <c r="F18">
        <f t="shared" si="3"/>
        <v>0.22318491380531003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1.3775767811728983</v>
      </c>
      <c r="C19">
        <f t="shared" si="1"/>
        <v>0.57940369879172382</v>
      </c>
      <c r="D19">
        <f>EXP(-((-4.84614+1.22028)+(0.03008+0.01287)*E2+(0.7327+0.35501)*E3+(0.03927+0.02034)*E5+(0.04634+0.0256)*E6))</f>
        <v>3.7328014099347127</v>
      </c>
      <c r="E19">
        <f t="shared" si="2"/>
        <v>0.78870864982822209</v>
      </c>
      <c r="F19">
        <f t="shared" si="3"/>
        <v>0.20930495103649827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4.4369402233781896</v>
      </c>
      <c r="C20">
        <f t="shared" si="1"/>
        <v>0.81607301921398356</v>
      </c>
      <c r="D20">
        <f>EXP(-((-1.56105+0.27146)+(-0.14222+0.04567)*E7+(0.04149+0.01661)*E6))</f>
        <v>2.6659354255791823</v>
      </c>
      <c r="E20">
        <f t="shared" si="2"/>
        <v>0.7272183265906792</v>
      </c>
      <c r="F20">
        <f t="shared" si="3"/>
        <v>-8.8854692623304365E-2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3.4552371689460419</v>
      </c>
      <c r="C21">
        <f t="shared" si="1"/>
        <v>0.77554505807901453</v>
      </c>
      <c r="D21">
        <f>EXP(-((-0.802771+0.371008)+(-0.025303+0.008502)*E2+(0.485604+0.255258)*E3))</f>
        <v>2.3755495495394441</v>
      </c>
      <c r="E21">
        <f t="shared" si="2"/>
        <v>0.70375194162490107</v>
      </c>
      <c r="F21">
        <f t="shared" si="3"/>
        <v>-7.1793116454113459E-2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2.1494988028272823</v>
      </c>
      <c r="C22">
        <f t="shared" si="1"/>
        <v>0.68248916332265086</v>
      </c>
      <c r="D22">
        <f>EXP(-((-2.360104+0.529999)+(0.014709+0.007358)*E2+(0.938919+0.331041)*E3+(-0.018119+0.019003)*E5))</f>
        <v>3.5098061218077321</v>
      </c>
      <c r="E22">
        <f t="shared" si="2"/>
        <v>0.77826097774705327</v>
      </c>
      <c r="F22">
        <f t="shared" si="3"/>
        <v>9.5771814424402413E-2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0.61227221476150995</v>
      </c>
      <c r="C23">
        <f t="shared" si="1"/>
        <v>0.37975734442094716</v>
      </c>
      <c r="D23">
        <f>EXP(-((-1.022244+0.395315)+(0.015959+0.007274)*E2+(-2.13038+0.655748)*E3))</f>
        <v>1.0278997059828776</v>
      </c>
      <c r="E23">
        <f t="shared" si="2"/>
        <v>0.5068789659322317</v>
      </c>
      <c r="F23">
        <f t="shared" si="3"/>
        <v>0.12712162151128453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16.540236695783282</v>
      </c>
      <c r="C24">
        <f t="shared" si="1"/>
        <v>0.94298822659329318</v>
      </c>
      <c r="D24">
        <f>EXP(-((0.21381+0.19584)+(-0.08054+0.01531)*E2+(-0.03271+0.01274)*E5+(0.72939+0.23281)*E3))</f>
        <v>4.0192969529078475</v>
      </c>
      <c r="E24">
        <f t="shared" si="2"/>
        <v>0.80076891059002464</v>
      </c>
      <c r="F24">
        <f t="shared" si="3"/>
        <v>-0.14221931600326854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20.870277132710278</v>
      </c>
      <c r="C25">
        <f t="shared" si="1"/>
        <v>0.9542758423255483</v>
      </c>
      <c r="D25">
        <f>EXP(-((-0.11314+0.21668)+(-0.0841+0.01982)*E2+(-0.02521+0.01239)*E5+(1.28239+0.38444)*E3))</f>
        <v>5.1065396366229088</v>
      </c>
      <c r="E25">
        <f t="shared" si="2"/>
        <v>0.83624113499523134</v>
      </c>
      <c r="F25">
        <f t="shared" si="3"/>
        <v>-0.11803470733031696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0.95022925732631347</v>
      </c>
      <c r="C26">
        <f t="shared" si="1"/>
        <v>0.48723977130208779</v>
      </c>
      <c r="D26">
        <f>EXP(-((-9.52346+1.9962)+(0.0714+0.01844)*E2+(0.11318+0.03814)*E5+(0.14192+0.04857)*E6+(1.47314+0.66464)*E3))</f>
        <v>7.9154615107239463</v>
      </c>
      <c r="E26">
        <f t="shared" si="2"/>
        <v>0.88783530737055483</v>
      </c>
      <c r="F26">
        <f t="shared" si="3"/>
        <v>0.40059553606846704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0.25691653843547618</v>
      </c>
      <c r="C27">
        <f t="shared" si="1"/>
        <v>0.20440222606607464</v>
      </c>
      <c r="D27">
        <f>EXP(-((-1.00599+0.92673)+(0.03107+0.01232)*E2+(-0.12507+0.06328)*E7))</f>
        <v>0.44967912775129648</v>
      </c>
      <c r="E27">
        <f t="shared" si="2"/>
        <v>0.31019217918162811</v>
      </c>
      <c r="F27">
        <f t="shared" si="3"/>
        <v>0.10578995311555348</v>
      </c>
      <c r="G27" t="s">
        <v>115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0.43888243657760706</v>
      </c>
      <c r="C28">
        <f t="shared" si="1"/>
        <v>0.30501618855081192</v>
      </c>
      <c r="D28">
        <f>EXP(-((1.049734+0.468174)+(-0.018323+0.006169)*E2+(-0.023371+0.008305)*E5+(-0.012844+0.007985)*E7))</f>
        <v>0.33403974369024053</v>
      </c>
      <c r="E28">
        <f t="shared" si="2"/>
        <v>0.25039714541503455</v>
      </c>
      <c r="F28">
        <f t="shared" si="3"/>
        <v>-5.4619043135777368E-2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5.7477127898657061</v>
      </c>
      <c r="C29">
        <f t="shared" si="1"/>
        <v>0.85180163543684229</v>
      </c>
      <c r="D29">
        <f>EXP(-((-3.7924+0.8923)+(1.94461+0.65889)*E3+(-0.10873+0.09755)*E5+(0.04748+0.03787)*E6))</f>
        <v>7.0917490312414628</v>
      </c>
      <c r="E29">
        <f t="shared" si="2"/>
        <v>0.87641732385185245</v>
      </c>
      <c r="F29">
        <f t="shared" si="3"/>
        <v>2.4615688415010162E-2</v>
      </c>
    </row>
    <row r="30" spans="1:7" ht="13" x14ac:dyDescent="0.15">
      <c r="A30" s="1"/>
      <c r="F30" s="24"/>
    </row>
    <row r="31" spans="1:7" ht="13" x14ac:dyDescent="0.15">
      <c r="A31" s="1"/>
      <c r="F31" s="24"/>
    </row>
    <row r="32" spans="1:7" ht="13" x14ac:dyDescent="0.15">
      <c r="A32" s="1"/>
    </row>
    <row r="33" spans="1:9" ht="13" x14ac:dyDescent="0.15">
      <c r="A33" s="4"/>
      <c r="B33" s="4"/>
      <c r="C33" s="4"/>
      <c r="D33" s="4"/>
      <c r="E33" s="4"/>
      <c r="F33" s="4"/>
      <c r="G33" s="4"/>
      <c r="H33" s="4"/>
      <c r="I33" s="4"/>
    </row>
    <row r="34" spans="1:9" ht="13" x14ac:dyDescent="0.15">
      <c r="A34" s="4"/>
      <c r="B34" s="4"/>
      <c r="C34" s="4"/>
      <c r="D34" s="4"/>
      <c r="E34" s="4"/>
      <c r="F34" s="4"/>
      <c r="G34" s="4"/>
      <c r="H34" s="4"/>
      <c r="I34" s="4"/>
    </row>
    <row r="35" spans="1:9" ht="13" x14ac:dyDescent="0.15">
      <c r="A35" s="4"/>
      <c r="B35" s="4"/>
      <c r="C35" s="4"/>
      <c r="D35" s="4"/>
      <c r="E35" s="4"/>
      <c r="F35" s="4"/>
      <c r="G35" s="4"/>
      <c r="H35" s="4"/>
      <c r="I35" s="4"/>
    </row>
    <row r="36" spans="1:9" ht="13" x14ac:dyDescent="0.15">
      <c r="A36" s="4"/>
      <c r="B36" s="4"/>
      <c r="C36" s="4"/>
      <c r="D36" s="4"/>
      <c r="E36" s="4"/>
      <c r="F36" s="4"/>
      <c r="G36" s="4"/>
      <c r="H36" s="4"/>
      <c r="I36" s="4"/>
    </row>
    <row r="37" spans="1:9" ht="13" x14ac:dyDescent="0.15">
      <c r="A37" s="4"/>
      <c r="B37" s="4"/>
      <c r="C37" s="4"/>
      <c r="D37" s="4"/>
      <c r="E37" s="4"/>
      <c r="F37" s="4"/>
      <c r="G37" s="4"/>
      <c r="H37" s="4"/>
      <c r="I37" s="4"/>
    </row>
    <row r="38" spans="1:9" ht="13" x14ac:dyDescent="0.15">
      <c r="A38" s="4"/>
      <c r="B38" s="4"/>
      <c r="C38" s="4"/>
      <c r="D38" s="4"/>
      <c r="E38" s="4"/>
      <c r="F38" s="4"/>
      <c r="G38" s="4"/>
      <c r="H38" s="4"/>
      <c r="I38" s="4"/>
    </row>
    <row r="39" spans="1:9" ht="13" x14ac:dyDescent="0.15">
      <c r="A39" s="4"/>
      <c r="B39" s="4"/>
      <c r="C39" s="4"/>
      <c r="D39" s="4"/>
      <c r="E39" s="4"/>
      <c r="F39" s="4"/>
      <c r="G39" s="4"/>
      <c r="H39" s="4"/>
      <c r="I39" s="4"/>
    </row>
    <row r="40" spans="1:9" ht="13" x14ac:dyDescent="0.15">
      <c r="A40" s="4"/>
      <c r="B40" s="4"/>
      <c r="C40" s="4"/>
      <c r="D40" s="4"/>
      <c r="E40" s="4"/>
      <c r="F40" s="4"/>
      <c r="G40" s="4"/>
      <c r="H40" s="4"/>
      <c r="I40" s="4"/>
    </row>
    <row r="41" spans="1:9" ht="13" x14ac:dyDescent="0.15">
      <c r="A41" s="1"/>
    </row>
    <row r="42" spans="1:9" ht="13" x14ac:dyDescent="0.15">
      <c r="A42" s="1"/>
    </row>
    <row r="43" spans="1:9" ht="13" x14ac:dyDescent="0.15">
      <c r="A43" s="1"/>
    </row>
    <row r="44" spans="1:9" ht="13" x14ac:dyDescent="0.15">
      <c r="A44" s="1"/>
    </row>
    <row r="45" spans="1:9" ht="13" x14ac:dyDescent="0.15">
      <c r="A45" s="1"/>
    </row>
    <row r="46" spans="1:9" ht="13" x14ac:dyDescent="0.15">
      <c r="A46" s="1"/>
    </row>
    <row r="47" spans="1:9" ht="13" x14ac:dyDescent="0.15">
      <c r="A47" s="1"/>
    </row>
    <row r="48" spans="1:9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</sheetData>
  <conditionalFormatting sqref="F15:F31">
    <cfRule type="cellIs" dxfId="91" priority="1" operator="lessThanOrEqual">
      <formula>0</formula>
    </cfRule>
  </conditionalFormatting>
  <conditionalFormatting sqref="F15:F31">
    <cfRule type="cellIs" dxfId="9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97"/>
  <sheetViews>
    <sheetView topLeftCell="A14" zoomScale="125" workbookViewId="0">
      <selection activeCell="G22" sqref="G22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7881045</v>
      </c>
      <c r="C2" s="4">
        <v>72.099999999999994</v>
      </c>
      <c r="D2" s="4">
        <v>8641406</v>
      </c>
      <c r="E2" s="4">
        <v>79.099999999999994</v>
      </c>
      <c r="F2" s="4">
        <v>7619626</v>
      </c>
      <c r="G2" s="4">
        <v>69.7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15907</v>
      </c>
      <c r="C5" s="4">
        <v>0.1</v>
      </c>
      <c r="D5" s="4">
        <v>208957</v>
      </c>
      <c r="E5" s="4">
        <v>1.9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102568</v>
      </c>
      <c r="C6" s="4">
        <v>0.9</v>
      </c>
      <c r="D6" s="4">
        <v>65402</v>
      </c>
      <c r="E6" s="4">
        <v>0.5</v>
      </c>
      <c r="F6" s="4">
        <v>1184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2074187</v>
      </c>
      <c r="C7" s="4">
        <v>18.899999999999999</v>
      </c>
      <c r="D7" s="4">
        <v>1227973</v>
      </c>
      <c r="E7" s="4">
        <v>11.2</v>
      </c>
      <c r="F7" s="4">
        <v>1162312</v>
      </c>
      <c r="G7" s="4">
        <v>10.6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846039</v>
      </c>
      <c r="C8" s="4">
        <v>7.7</v>
      </c>
      <c r="D8" s="4">
        <v>779023</v>
      </c>
      <c r="E8" s="4">
        <v>7.1</v>
      </c>
      <c r="F8" s="4">
        <v>695218</v>
      </c>
      <c r="G8" s="4">
        <v>6.3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3015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10922761</v>
      </c>
      <c r="C12">
        <f t="shared" si="0"/>
        <v>99.7</v>
      </c>
      <c r="D12">
        <f t="shared" si="0"/>
        <v>10922761</v>
      </c>
      <c r="E12">
        <f t="shared" si="0"/>
        <v>99.8</v>
      </c>
      <c r="F12">
        <f t="shared" si="0"/>
        <v>9478340</v>
      </c>
      <c r="G12">
        <f t="shared" si="0"/>
        <v>86.6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0.68864457319686712</v>
      </c>
      <c r="C15">
        <f t="shared" ref="C15:C29" si="1">B15/(1+B15)</f>
        <v>0.40780907014266221</v>
      </c>
      <c r="D15">
        <f>EXP(-((-4.41432+0.8343)+(0.04345+0.01026)*E2+(0.06422+0.02529)*E6))</f>
        <v>0.49007541086221784</v>
      </c>
      <c r="E15">
        <f t="shared" ref="E15:E29" si="2">D15/(1+D15)</f>
        <v>0.32889302601043552</v>
      </c>
      <c r="F15">
        <f t="shared" ref="F15:F29" si="3">E15-C15</f>
        <v>-7.8916044132226693E-2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7.9726824136675178</v>
      </c>
      <c r="C16">
        <f t="shared" si="1"/>
        <v>0.8885506079567953</v>
      </c>
      <c r="D16">
        <f>EXP(-((-2.04493+0.37147)+(-0.05813+0.03198)*(E7)+(0.07854+0.02332)*(E6)))</f>
        <v>6.7897220124262567</v>
      </c>
      <c r="E16">
        <f t="shared" si="2"/>
        <v>0.87162571419046941</v>
      </c>
      <c r="F16">
        <f t="shared" si="3"/>
        <v>-1.6924893766325888E-2</v>
      </c>
    </row>
    <row r="17" spans="1:6" ht="15.75" customHeight="1" x14ac:dyDescent="0.15">
      <c r="A17" s="2" t="s">
        <v>23</v>
      </c>
      <c r="B17">
        <f>EXP(-((-5.26319+0.80942)+(0.23697+0.06716)*(C7)))</f>
        <v>0.27409322314585483</v>
      </c>
      <c r="C17">
        <f t="shared" si="1"/>
        <v>0.21512807553366708</v>
      </c>
      <c r="D17">
        <f>EXP(-((-5.26319+0.80942)+(0.23697+0.06716)*(E7)))</f>
        <v>2.8505558204927315</v>
      </c>
      <c r="E17">
        <f t="shared" si="2"/>
        <v>0.74029723327786057</v>
      </c>
      <c r="F17">
        <f t="shared" si="3"/>
        <v>0.52516915774419348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1.2401582593733351</v>
      </c>
      <c r="C18">
        <f t="shared" si="1"/>
        <v>0.55360296719404933</v>
      </c>
      <c r="D18">
        <f>EXP(-((-6.22088+1.39384)+(0.04872+0.01441)*(E2)+(0.04949+0.01494)*(E5)+(0.04056+0.01909)*(E6)))</f>
        <v>0.72703184435055501</v>
      </c>
      <c r="E18">
        <f t="shared" si="2"/>
        <v>0.42097188116641421</v>
      </c>
      <c r="F18">
        <f t="shared" si="3"/>
        <v>-0.13263108602763513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1.5816332252190368</v>
      </c>
      <c r="C19">
        <f t="shared" si="1"/>
        <v>0.61264830719121388</v>
      </c>
      <c r="D19">
        <f>EXP(-((-4.84614+1.22028)+(0.03008+0.01287)*E2+(0.7327+0.35501)*E3+(0.03927+0.02034)*E5+(0.04634+0.0256)*E6))</f>
        <v>1.0825138767706393</v>
      </c>
      <c r="E19">
        <f t="shared" si="2"/>
        <v>0.51981112291520326</v>
      </c>
      <c r="F19">
        <f t="shared" si="3"/>
        <v>-9.283718427601062E-2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21.372285230573773</v>
      </c>
      <c r="C20">
        <f t="shared" si="1"/>
        <v>0.95530183932066948</v>
      </c>
      <c r="D20">
        <f>EXP(-((-1.56105+0.27146)+(-0.14222+0.04567)*E7+(0.04149+0.01661)*E6))</f>
        <v>10.400979662206158</v>
      </c>
      <c r="E20">
        <f t="shared" si="2"/>
        <v>0.91228823928921088</v>
      </c>
      <c r="F20">
        <f t="shared" si="3"/>
        <v>-4.3013600031458599E-2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5.1712534192653239</v>
      </c>
      <c r="C21">
        <f t="shared" si="1"/>
        <v>0.83795836403700175</v>
      </c>
      <c r="D21">
        <f>EXP(-((-0.802771+0.371008)+(-0.025303+0.008502)*E2+(0.485604+0.255258)*E3))</f>
        <v>5.8166360711948988</v>
      </c>
      <c r="E21">
        <f t="shared" si="2"/>
        <v>0.85330007505817917</v>
      </c>
      <c r="F21">
        <f t="shared" si="3"/>
        <v>1.5341711021177429E-2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1.2699606300127126</v>
      </c>
      <c r="C22">
        <f t="shared" si="1"/>
        <v>0.55946372515086329</v>
      </c>
      <c r="D22">
        <f>EXP(-((-2.360104+0.529999)+(0.014709+0.007358)*E2+(0.938919+0.331041)*E3+(-0.018119+0.019003)*E5))</f>
        <v>1.0864610814909106</v>
      </c>
      <c r="E22">
        <f t="shared" si="2"/>
        <v>0.52071955289698679</v>
      </c>
      <c r="F22">
        <f t="shared" si="3"/>
        <v>-3.8744172253876497E-2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0.35057861632928716</v>
      </c>
      <c r="C23">
        <f t="shared" si="1"/>
        <v>0.25957660819635836</v>
      </c>
      <c r="D23">
        <f>EXP(-((-1.022244+0.395315)+(0.015959+0.007274)*E2+(-2.13038+0.655748)*E3))</f>
        <v>0.29795842965782149</v>
      </c>
      <c r="E23">
        <f t="shared" si="2"/>
        <v>0.22955930086017604</v>
      </c>
      <c r="F23">
        <f t="shared" si="3"/>
        <v>-3.0017307336182325E-2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73.363754077770437</v>
      </c>
      <c r="C24">
        <f t="shared" si="1"/>
        <v>0.9865525885237828</v>
      </c>
      <c r="D24">
        <f>EXP(-((0.21381+0.19584)+(-0.08054+0.01531)*E2+(-0.03271+0.01274)*E5+(0.72939+0.23281)*E3))</f>
        <v>120.05932552598138</v>
      </c>
      <c r="E24">
        <f t="shared" si="2"/>
        <v>0.99173958721762923</v>
      </c>
      <c r="F24">
        <f t="shared" si="3"/>
        <v>5.186998693846423E-3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92.974940513578787</v>
      </c>
      <c r="C25">
        <f t="shared" si="1"/>
        <v>0.98935886530457018</v>
      </c>
      <c r="D25">
        <f>EXP(-((-0.11314+0.21668)+(-0.0841+0.01982)*E2+(-0.02521+0.01239)*E5+(1.28239+0.38444)*E3))</f>
        <v>149.2116846422858</v>
      </c>
      <c r="E25">
        <f t="shared" si="2"/>
        <v>0.99334272828121595</v>
      </c>
      <c r="F25">
        <f t="shared" si="3"/>
        <v>3.9838629766457689E-3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2.370789447754976</v>
      </c>
      <c r="C26">
        <f t="shared" si="1"/>
        <v>0.70333359128496642</v>
      </c>
      <c r="D26">
        <f>EXP(-((-9.52346+1.9962)+(0.0714+0.01844)*E2+(0.11318+0.03814)*E5+(0.14192+0.04857)*E6+(1.47314+0.66464)*E3))</f>
        <v>1.0389005598692318</v>
      </c>
      <c r="E26">
        <f t="shared" si="2"/>
        <v>0.50953959222801104</v>
      </c>
      <c r="F26">
        <f t="shared" si="3"/>
        <v>-0.19379399905695538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0.15238760058963105</v>
      </c>
      <c r="C27">
        <f t="shared" si="1"/>
        <v>0.13223641117941601</v>
      </c>
      <c r="D27">
        <f>EXP(-((-1.00599+0.92673)+(0.03107+0.01232)*E2+(-0.12507+0.06328)*E7))</f>
        <v>6.988942001975923E-2</v>
      </c>
      <c r="E27">
        <f t="shared" si="2"/>
        <v>6.5323965927682956E-2</v>
      </c>
      <c r="F27">
        <f t="shared" si="3"/>
        <v>-6.6912445251733052E-2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0.57795290087811357</v>
      </c>
      <c r="C28">
        <f t="shared" si="1"/>
        <v>0.36626752329330553</v>
      </c>
      <c r="D28">
        <f>EXP(-((1.049734+0.468174)+(-0.018323+0.006169)*E2+(-0.023371+0.008305)*E5+(-0.012844+0.007985)*E7))</f>
        <v>0.62283079138422626</v>
      </c>
      <c r="E28">
        <f t="shared" si="2"/>
        <v>0.38379281111185365</v>
      </c>
      <c r="F28">
        <f t="shared" si="3"/>
        <v>1.7525287818548119E-2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16.850882006030766</v>
      </c>
      <c r="C29">
        <f t="shared" si="1"/>
        <v>0.94398035908465705</v>
      </c>
      <c r="D29">
        <f>EXP(-((-3.7924+0.8923)+(1.94461+0.65889)*E3+(-0.10873+0.09755)*E5+(0.04748+0.03787)*E6))</f>
        <v>17.790542573426688</v>
      </c>
      <c r="E29">
        <f t="shared" si="2"/>
        <v>0.94678173894700701</v>
      </c>
      <c r="F29">
        <f t="shared" si="3"/>
        <v>2.8013798623499619E-3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3" priority="1" operator="lessThanOrEqual">
      <formula>0</formula>
    </cfRule>
  </conditionalFormatting>
  <conditionalFormatting sqref="F15:F29 I17:I29"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97"/>
  <sheetViews>
    <sheetView topLeftCell="A11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4729146</v>
      </c>
      <c r="C2" s="4">
        <v>36.5</v>
      </c>
      <c r="D2" s="4">
        <v>10999114</v>
      </c>
      <c r="E2" s="4">
        <v>84.9</v>
      </c>
      <c r="F2" s="4">
        <v>4703555</v>
      </c>
      <c r="G2" s="4">
        <v>36.299999999999997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330676</v>
      </c>
      <c r="C5" s="4">
        <v>2.5</v>
      </c>
      <c r="D5" s="4">
        <v>173548</v>
      </c>
      <c r="E5" s="4">
        <v>1.3</v>
      </c>
      <c r="F5" s="4">
        <v>149307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111596</v>
      </c>
      <c r="C6" s="4">
        <v>0.8</v>
      </c>
      <c r="D6" s="4">
        <v>50226</v>
      </c>
      <c r="E6" s="4">
        <v>0.3</v>
      </c>
      <c r="F6" s="4">
        <v>4842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446400</v>
      </c>
      <c r="C7" s="4">
        <v>3.4</v>
      </c>
      <c r="D7" s="4">
        <v>270681</v>
      </c>
      <c r="E7" s="4">
        <v>2</v>
      </c>
      <c r="F7" s="4">
        <v>179391</v>
      </c>
      <c r="G7" s="4">
        <v>1.3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1523112</v>
      </c>
      <c r="C8" s="4">
        <v>11.7</v>
      </c>
      <c r="D8" s="4">
        <v>1453797</v>
      </c>
      <c r="E8" s="4">
        <v>11.2</v>
      </c>
      <c r="F8" s="4">
        <v>1380742</v>
      </c>
      <c r="G8" s="4">
        <v>10.6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16992</v>
      </c>
      <c r="C9" s="4">
        <v>0.1</v>
      </c>
      <c r="D9" s="4">
        <v>1857</v>
      </c>
      <c r="E9" s="4">
        <v>0</v>
      </c>
      <c r="F9" s="4">
        <v>1000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5758876</v>
      </c>
      <c r="C10" s="4">
        <v>44.4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37555</v>
      </c>
      <c r="C11" s="4">
        <v>0.2</v>
      </c>
      <c r="D11" s="4">
        <v>5130</v>
      </c>
      <c r="E11" s="4">
        <v>0</v>
      </c>
      <c r="F11" s="4">
        <v>2401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12954353</v>
      </c>
      <c r="C12">
        <f t="shared" si="0"/>
        <v>99.6</v>
      </c>
      <c r="D12">
        <f t="shared" si="0"/>
        <v>12954353</v>
      </c>
      <c r="E12">
        <f t="shared" si="0"/>
        <v>99.7</v>
      </c>
      <c r="F12">
        <f t="shared" si="0"/>
        <v>6421238</v>
      </c>
      <c r="G12">
        <f t="shared" si="0"/>
        <v>49.3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4.7020425527382876</v>
      </c>
      <c r="C15">
        <f t="shared" ref="C15:C29" si="1">B15/(1+B15)</f>
        <v>0.82462424810916735</v>
      </c>
      <c r="D15">
        <f>EXP(-((-4.41432+0.8343)+(0.04345+0.01026)*E2+(0.06422+0.02529)*E6))</f>
        <v>0.36538196248818366</v>
      </c>
      <c r="E15">
        <f t="shared" ref="E15:E29" si="2">D15/(1+D15)</f>
        <v>0.26760421078240648</v>
      </c>
      <c r="F15">
        <f t="shared" ref="F15:F29" si="3">E15-C15</f>
        <v>-0.55702003732676086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5.3702904790995989</v>
      </c>
      <c r="C16">
        <f t="shared" si="1"/>
        <v>0.84302128713267976</v>
      </c>
      <c r="D16">
        <f>EXP(-((-2.04493+0.37147)+(-0.05813+0.03198)*(E7)+(0.07854+0.02332)*(E6)))</f>
        <v>5.4477462988277239</v>
      </c>
      <c r="E16">
        <f t="shared" si="2"/>
        <v>0.84490704912167347</v>
      </c>
      <c r="F16">
        <f t="shared" si="3"/>
        <v>1.8857619889937061E-3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30.561101270885754</v>
      </c>
      <c r="C17">
        <f t="shared" si="1"/>
        <v>0.96831542754427036</v>
      </c>
      <c r="D17">
        <f>EXP(-((-5.26319+0.80942)+(0.23697+0.06716)*(E7)))</f>
        <v>46.782537361931922</v>
      </c>
      <c r="E17">
        <f t="shared" si="2"/>
        <v>0.97907185228726057</v>
      </c>
      <c r="F17">
        <f t="shared" si="3"/>
        <v>1.0756424742990212E-2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10.114803056598962</v>
      </c>
      <c r="C18">
        <f t="shared" si="1"/>
        <v>0.91002989482514574</v>
      </c>
      <c r="D18">
        <f>EXP(-((-6.22088+1.39384)+(0.04872+0.01441)*(E2)+(0.04949+0.01494)*(E5)+(0.04056+0.01909)*(E6)))</f>
        <v>0.53027952807831324</v>
      </c>
      <c r="E18">
        <f t="shared" si="2"/>
        <v>0.34652461746268343</v>
      </c>
      <c r="F18">
        <f t="shared" si="3"/>
        <v>-0.56350527736246225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6.3700543389812276</v>
      </c>
      <c r="C19">
        <f t="shared" si="1"/>
        <v>0.86431579008707404</v>
      </c>
      <c r="D19">
        <f>EXP(-((-4.84614+1.22028)+(0.03008+0.01287)*E2+(0.7327+0.35501)*E3+(0.03927+0.02034)*E5+(0.04634+0.0256)*E6))</f>
        <v>0.88721316875940448</v>
      </c>
      <c r="E19">
        <f t="shared" si="2"/>
        <v>0.47011815275888041</v>
      </c>
      <c r="F19">
        <f t="shared" si="3"/>
        <v>-0.39419763732819363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4.8132859472790939</v>
      </c>
      <c r="C20">
        <f t="shared" si="1"/>
        <v>0.82798024919657542</v>
      </c>
      <c r="D20">
        <f>EXP(-((-1.56105+0.27146)+(-0.14222+0.04567)*E7+(0.04149+0.01661)*E6))</f>
        <v>4.3286685478268909</v>
      </c>
      <c r="E20">
        <f t="shared" si="2"/>
        <v>0.81233586006999536</v>
      </c>
      <c r="F20">
        <f t="shared" si="3"/>
        <v>-1.5644389126580061E-2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2.8433971019528621</v>
      </c>
      <c r="C21">
        <f t="shared" si="1"/>
        <v>0.73981351042495935</v>
      </c>
      <c r="D21">
        <f>EXP(-((-0.802771+0.371008)+(-0.025303+0.008502)*E2+(0.485604+0.255258)*E3))</f>
        <v>6.4119786176359241</v>
      </c>
      <c r="E21">
        <f t="shared" si="2"/>
        <v>0.86508325892621729</v>
      </c>
      <c r="F21">
        <f t="shared" si="3"/>
        <v>0.12526974850125794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2.7799960309897562</v>
      </c>
      <c r="C22">
        <f t="shared" si="1"/>
        <v>0.73544945767094905</v>
      </c>
      <c r="D22">
        <f>EXP(-((-2.360104+0.529999)+(0.014709+0.007358)*E2+(0.938919+0.331041)*E3+(-0.018119+0.019003)*E5))</f>
        <v>0.95644451514175088</v>
      </c>
      <c r="E22">
        <f t="shared" si="2"/>
        <v>0.48886871451729019</v>
      </c>
      <c r="F22">
        <f t="shared" si="3"/>
        <v>-0.24658074315365885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0.80165615296576842</v>
      </c>
      <c r="C23">
        <f t="shared" si="1"/>
        <v>0.44495513289044336</v>
      </c>
      <c r="D23">
        <f>EXP(-((-1.022244+0.395315)+(0.015959+0.007274)*E2+(-2.13038+0.655748)*E3))</f>
        <v>0.26039574735059284</v>
      </c>
      <c r="E23">
        <f t="shared" si="2"/>
        <v>0.20659840204789337</v>
      </c>
      <c r="F23">
        <f t="shared" si="3"/>
        <v>-0.23835673084254999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7.54714993545364</v>
      </c>
      <c r="C24">
        <f t="shared" si="1"/>
        <v>0.88300193543440819</v>
      </c>
      <c r="D24">
        <f>EXP(-((0.21381+0.19584)+(-0.08054+0.01531)*E2+(-0.03271+0.01274)*E5+(0.72939+0.23281)*E3))</f>
        <v>173.18112289935655</v>
      </c>
      <c r="E24">
        <f t="shared" si="2"/>
        <v>0.99425884973437784</v>
      </c>
      <c r="F24">
        <f t="shared" si="3"/>
        <v>0.11125691429996964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9.725292828977226</v>
      </c>
      <c r="C25">
        <f t="shared" si="1"/>
        <v>0.90676245246206855</v>
      </c>
      <c r="D25">
        <f>EXP(-((-0.11314+0.21668)+(-0.0841+0.01982)*E2+(-0.02521+0.01239)*E5+(1.28239+0.38444)*E3))</f>
        <v>214.96989606030075</v>
      </c>
      <c r="E25">
        <f t="shared" si="2"/>
        <v>0.99536972504852805</v>
      </c>
      <c r="F25">
        <f t="shared" si="3"/>
        <v>8.8607272586459507E-2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41.157575296067201</v>
      </c>
      <c r="C26">
        <f t="shared" si="1"/>
        <v>0.97627947070064802</v>
      </c>
      <c r="D26">
        <f>EXP(-((-9.52346+1.9962)+(0.0714+0.01844)*E2+(0.11318+0.03814)*E5+(0.14192+0.04857)*E6+(1.47314+0.66464)*E3))</f>
        <v>0.70186163185770123</v>
      </c>
      <c r="E26">
        <f t="shared" si="2"/>
        <v>0.41240816451779927</v>
      </c>
      <c r="F26">
        <f t="shared" si="3"/>
        <v>-0.56387130618284875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0.27406526706287859</v>
      </c>
      <c r="C27">
        <f t="shared" si="1"/>
        <v>0.21511085353946213</v>
      </c>
      <c r="D27">
        <f>EXP(-((-1.00599+0.92673)+(0.03107+0.01232)*E2+(-0.12507+0.06328)*E7))</f>
        <v>3.0777511555183844E-2</v>
      </c>
      <c r="E27">
        <f t="shared" si="2"/>
        <v>2.9858539995452876E-2</v>
      </c>
      <c r="F27">
        <f t="shared" si="3"/>
        <v>-0.18525231354400926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0.36055837769989346</v>
      </c>
      <c r="C28">
        <f t="shared" si="1"/>
        <v>0.26500764951331179</v>
      </c>
      <c r="D28">
        <f>EXP(-((1.049734+0.468174)+(-0.018323+0.006169)*E2+(-0.023371+0.008305)*E5+(-0.012844+0.007985)*E7))</f>
        <v>0.63335157517665686</v>
      </c>
      <c r="E28">
        <f t="shared" si="2"/>
        <v>0.38776193980659435</v>
      </c>
      <c r="F28">
        <f t="shared" si="3"/>
        <v>0.12275429029328255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17.457511247206561</v>
      </c>
      <c r="C29">
        <f t="shared" si="1"/>
        <v>0.94582151479651166</v>
      </c>
      <c r="D29">
        <f>EXP(-((-3.7924+0.8923)+(1.94461+0.65889)*E3+(-0.10873+0.09755)*E5+(0.04748+0.03787)*E6))</f>
        <v>17.975846577597409</v>
      </c>
      <c r="E29">
        <f t="shared" si="2"/>
        <v>0.94730142890275137</v>
      </c>
      <c r="F29">
        <f t="shared" si="3"/>
        <v>1.4799141062397103E-3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1" priority="1" operator="lessThanOrEqual">
      <formula>0</formula>
    </cfRule>
  </conditionalFormatting>
  <conditionalFormatting sqref="F15:F29 I17:I29"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4399783</v>
      </c>
      <c r="C2" s="4">
        <v>40.5</v>
      </c>
      <c r="D2" s="4">
        <v>5370897</v>
      </c>
      <c r="E2" s="4">
        <v>49.5</v>
      </c>
      <c r="F2" s="4">
        <v>4388837</v>
      </c>
      <c r="G2" s="4">
        <v>40.4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2562793</v>
      </c>
      <c r="C5" s="4">
        <v>23.6</v>
      </c>
      <c r="D5" s="4">
        <v>2330701</v>
      </c>
      <c r="E5" s="4">
        <v>21.5</v>
      </c>
      <c r="F5" s="4">
        <v>2301251</v>
      </c>
      <c r="G5" s="4">
        <v>21.2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28211</v>
      </c>
      <c r="C6" s="4">
        <v>0.2</v>
      </c>
      <c r="D6" s="4">
        <v>82146</v>
      </c>
      <c r="E6" s="4">
        <v>0.7</v>
      </c>
      <c r="F6" s="4">
        <v>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617552</v>
      </c>
      <c r="C7" s="4">
        <v>5.6</v>
      </c>
      <c r="D7" s="4">
        <v>378025</v>
      </c>
      <c r="E7" s="4">
        <v>3.4</v>
      </c>
      <c r="F7" s="4">
        <v>47942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3192755</v>
      </c>
      <c r="C8" s="4">
        <v>29.4</v>
      </c>
      <c r="D8" s="4">
        <v>2651096</v>
      </c>
      <c r="E8" s="4">
        <v>24.4</v>
      </c>
      <c r="F8" s="4">
        <v>2574937</v>
      </c>
      <c r="G8" s="4">
        <v>23.7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23764</v>
      </c>
      <c r="C9" s="4">
        <v>0.2</v>
      </c>
      <c r="D9" s="4">
        <v>14500</v>
      </c>
      <c r="E9" s="4">
        <v>0.1</v>
      </c>
      <c r="F9" s="4">
        <v>2562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15036</v>
      </c>
      <c r="C11" s="4">
        <v>0.1</v>
      </c>
      <c r="D11" s="4">
        <v>12529</v>
      </c>
      <c r="E11" s="4">
        <v>0.1</v>
      </c>
      <c r="F11" s="4">
        <v>3057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10839894</v>
      </c>
      <c r="C12">
        <f t="shared" si="0"/>
        <v>99.59999999999998</v>
      </c>
      <c r="D12">
        <f t="shared" si="0"/>
        <v>10839894</v>
      </c>
      <c r="E12">
        <f t="shared" si="0"/>
        <v>99.699999999999989</v>
      </c>
      <c r="F12">
        <f t="shared" si="0"/>
        <v>9318628</v>
      </c>
      <c r="G12">
        <f t="shared" si="0"/>
        <v>85.699999999999989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4.0022752023433874</v>
      </c>
      <c r="C15">
        <f t="shared" ref="C15:C29" si="1">B15/(1+B15)</f>
        <v>0.80009096670020563</v>
      </c>
      <c r="D15">
        <f>EXP(-((-4.41432+0.8343)+(0.04345+0.01026)*E2+(0.06422+0.02529)*E6))</f>
        <v>2.3601330628225266</v>
      </c>
      <c r="E15">
        <f t="shared" ref="E15:E29" si="2">D15/(1+D15)</f>
        <v>0.70239273823281401</v>
      </c>
      <c r="F15">
        <f t="shared" ref="F15:F29" si="3">E15-C15</f>
        <v>-9.7698228467391623E-2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6.0467927045860606</v>
      </c>
      <c r="C16">
        <f t="shared" si="1"/>
        <v>0.85809146913755541</v>
      </c>
      <c r="D16">
        <f>EXP(-((-2.04493+0.37147)+(-0.05813+0.03198)*(E7)+(0.07854+0.02332)*(E6)))</f>
        <v>5.4252718024197835</v>
      </c>
      <c r="E16">
        <f t="shared" si="2"/>
        <v>0.84436456063642384</v>
      </c>
      <c r="F16">
        <f t="shared" si="3"/>
        <v>-1.3726908501131563E-2</v>
      </c>
    </row>
    <row r="17" spans="1:6" ht="15.75" customHeight="1" x14ac:dyDescent="0.15">
      <c r="A17" s="2" t="s">
        <v>23</v>
      </c>
      <c r="B17">
        <f>EXP(-((-5.26319+0.80942)+(0.23697+0.06716)*(C7)))</f>
        <v>15.652677678212653</v>
      </c>
      <c r="C17">
        <f t="shared" si="1"/>
        <v>0.93994959733662886</v>
      </c>
      <c r="D17">
        <f>EXP(-((-5.26319+0.80942)+(0.23697+0.06716)*(E7)))</f>
        <v>30.561101270885754</v>
      </c>
      <c r="E17">
        <f t="shared" si="2"/>
        <v>0.96831542754427036</v>
      </c>
      <c r="F17">
        <f t="shared" si="3"/>
        <v>2.8365830207641496E-2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2.0913232508297179</v>
      </c>
      <c r="C18">
        <f t="shared" si="1"/>
        <v>0.67651393307652385</v>
      </c>
      <c r="D18">
        <f>EXP(-((-6.22088+1.39384)+(0.04872+0.01441)*(E2)+(0.04949+0.01494)*(E5)+(0.04056+0.01909)*(E6)))</f>
        <v>1.3166689178461126</v>
      </c>
      <c r="E18">
        <f t="shared" si="2"/>
        <v>0.56834574319331965</v>
      </c>
      <c r="F18">
        <f t="shared" si="3"/>
        <v>-0.1081681898832042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1.5923342159007052</v>
      </c>
      <c r="C19">
        <f t="shared" si="1"/>
        <v>0.6142472703302454</v>
      </c>
      <c r="D19">
        <f>EXP(-((-4.84614+1.22028)+(0.03008+0.01287)*E2+(0.7327+0.35501)*E3+(0.03927+0.02034)*E5+(0.04634+0.0256)*E6))</f>
        <v>1.1827733766589459</v>
      </c>
      <c r="E19">
        <f t="shared" si="2"/>
        <v>0.54186723610737531</v>
      </c>
      <c r="F19">
        <f t="shared" si="3"/>
        <v>-7.2380034222870093E-2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6.1635320625522292</v>
      </c>
      <c r="C20">
        <f t="shared" si="1"/>
        <v>0.86040405888213212</v>
      </c>
      <c r="D20">
        <f>EXP(-((-1.56105+0.27146)+(-0.14222+0.04567)*E7+(0.04149+0.01661)*E6))</f>
        <v>4.8413325350750931</v>
      </c>
      <c r="E20">
        <f t="shared" si="2"/>
        <v>0.82880618523335881</v>
      </c>
      <c r="F20">
        <f t="shared" si="3"/>
        <v>-3.1597873648773311E-2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3.0410519751019733</v>
      </c>
      <c r="C21">
        <f t="shared" si="1"/>
        <v>0.75253968368601198</v>
      </c>
      <c r="D21">
        <f>EXP(-((-0.802771+0.371008)+(-0.025303+0.008502)*E2+(0.485604+0.255258)*E3))</f>
        <v>3.5374725386024943</v>
      </c>
      <c r="E21">
        <f t="shared" si="2"/>
        <v>0.7796129912649582</v>
      </c>
      <c r="F21">
        <f t="shared" si="3"/>
        <v>2.7073307578946215E-2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2.4980966452344502</v>
      </c>
      <c r="C22">
        <f t="shared" si="1"/>
        <v>0.71413025384466533</v>
      </c>
      <c r="D22">
        <f>EXP(-((-2.360104+0.529999)+(0.014709+0.007358)*E2+(0.938919+0.331041)*E3+(-0.018119+0.019003)*E5))</f>
        <v>2.0519334602417696</v>
      </c>
      <c r="E22">
        <f t="shared" si="2"/>
        <v>0.67233885894721257</v>
      </c>
      <c r="F22">
        <f t="shared" si="3"/>
        <v>-4.179139489745276E-2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0.73051354928725942</v>
      </c>
      <c r="C23">
        <f t="shared" si="1"/>
        <v>0.42213685618823005</v>
      </c>
      <c r="D23">
        <f>EXP(-((-1.022244+0.395315)+(0.015959+0.007274)*E2+(-2.13038+0.655748)*E3))</f>
        <v>0.59267772093736726</v>
      </c>
      <c r="E23">
        <f t="shared" si="2"/>
        <v>0.37212658477356486</v>
      </c>
      <c r="F23">
        <f t="shared" si="3"/>
        <v>-5.0010271414665186E-2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14.931259972704911</v>
      </c>
      <c r="C24">
        <f t="shared" si="1"/>
        <v>0.93723032567961961</v>
      </c>
      <c r="D24">
        <f>EXP(-((0.21381+0.19584)+(-0.08054+0.01531)*E2+(-0.03271+0.01274)*E5+(0.72939+0.23281)*E3))</f>
        <v>25.754001162752125</v>
      </c>
      <c r="E24">
        <f t="shared" si="2"/>
        <v>0.96262241322646591</v>
      </c>
      <c r="F24">
        <f t="shared" si="3"/>
        <v>2.5392087546846298E-2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16.483370101087587</v>
      </c>
      <c r="C25">
        <f t="shared" si="1"/>
        <v>0.94280278949549934</v>
      </c>
      <c r="D25">
        <f>EXP(-((-0.11314+0.21668)+(-0.0841+0.01982)*E2+(-0.02521+0.01239)*E5+(1.28239+0.38444)*E3))</f>
        <v>28.615542091670303</v>
      </c>
      <c r="E25">
        <f t="shared" si="2"/>
        <v>0.96623394578074395</v>
      </c>
      <c r="F25">
        <f t="shared" si="3"/>
        <v>2.3431156285244614E-2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1.3224551881769273</v>
      </c>
      <c r="C26">
        <f t="shared" si="1"/>
        <v>0.56942118621243398</v>
      </c>
      <c r="D26">
        <f>EXP(-((-9.52346+1.9962)+(0.0714+0.01844)*E2+(0.11318+0.03814)*E5+(0.14192+0.04857)*E6+(1.47314+0.66464)*E3))</f>
        <v>0.73598687006351704</v>
      </c>
      <c r="E26">
        <f t="shared" si="2"/>
        <v>0.42395877685214778</v>
      </c>
      <c r="F26">
        <f t="shared" si="3"/>
        <v>-0.1454624093602862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0.26394593195806648</v>
      </c>
      <c r="C27">
        <f t="shared" si="1"/>
        <v>0.20882691678841794</v>
      </c>
      <c r="D27">
        <f>EXP(-((-1.00599+0.92673)+(0.03107+0.01232)*E2+(-0.12507+0.06328)*E7))</f>
        <v>0.15591270682279401</v>
      </c>
      <c r="E27">
        <f t="shared" si="2"/>
        <v>0.13488276917670053</v>
      </c>
      <c r="F27">
        <f t="shared" si="3"/>
        <v>-7.3944147611717415E-2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0.52576391384205656</v>
      </c>
      <c r="C28">
        <f t="shared" si="1"/>
        <v>0.34459060741456382</v>
      </c>
      <c r="D28">
        <f>EXP(-((1.049734+0.468174)+(-0.018323+0.006169)*E2+(-0.023371+0.008305)*E5+(-0.012844+0.007985)*E7))</f>
        <v>0.56222935913712435</v>
      </c>
      <c r="E28">
        <f t="shared" si="2"/>
        <v>0.35988912629811537</v>
      </c>
      <c r="F28">
        <f t="shared" si="3"/>
        <v>1.5298518883551548E-2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23.263322996018719</v>
      </c>
      <c r="C29">
        <f t="shared" si="1"/>
        <v>0.95878552990601962</v>
      </c>
      <c r="D29">
        <f>EXP(-((-3.7924+0.8923)+(1.94461+0.65889)*E3+(-0.10873+0.09755)*E5+(0.04748+0.03787)*E6))</f>
        <v>21.774182957696645</v>
      </c>
      <c r="E29">
        <f t="shared" si="2"/>
        <v>0.95609063113888593</v>
      </c>
      <c r="F29">
        <f t="shared" si="3"/>
        <v>-2.694898767133691E-3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9" priority="1" operator="lessThanOrEqual">
      <formula>0</formula>
    </cfRule>
  </conditionalFormatting>
  <conditionalFormatting sqref="F15:F29 I17:I29">
    <cfRule type="cellIs" dxfId="68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3088007</v>
      </c>
      <c r="C2" s="4">
        <v>65.3</v>
      </c>
      <c r="D2" s="4">
        <v>4361469</v>
      </c>
      <c r="E2" s="4">
        <v>92.3</v>
      </c>
      <c r="F2" s="4">
        <v>3083195</v>
      </c>
      <c r="G2" s="4">
        <v>65.2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93196</v>
      </c>
      <c r="C5" s="4">
        <v>1.9</v>
      </c>
      <c r="D5" s="4">
        <v>93582</v>
      </c>
      <c r="E5" s="4">
        <v>1.9</v>
      </c>
      <c r="F5" s="4">
        <v>82845</v>
      </c>
      <c r="G5" s="4">
        <v>1.7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9686</v>
      </c>
      <c r="C6" s="4">
        <v>0.2</v>
      </c>
      <c r="D6" s="4">
        <v>187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157414</v>
      </c>
      <c r="C7" s="4">
        <v>3.3</v>
      </c>
      <c r="D7" s="4">
        <v>35277</v>
      </c>
      <c r="E7" s="4">
        <v>0.7</v>
      </c>
      <c r="F7" s="4">
        <v>23959</v>
      </c>
      <c r="G7" s="4">
        <v>0.5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247377</v>
      </c>
      <c r="C8" s="4">
        <v>5.2</v>
      </c>
      <c r="D8" s="4">
        <v>232463</v>
      </c>
      <c r="E8" s="4">
        <v>4.9000000000000004</v>
      </c>
      <c r="F8" s="4">
        <v>230650</v>
      </c>
      <c r="G8" s="4">
        <v>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759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1126336</v>
      </c>
      <c r="C10" s="4">
        <v>23.8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815</v>
      </c>
      <c r="C11" s="4">
        <v>0</v>
      </c>
      <c r="D11" s="4">
        <v>612</v>
      </c>
      <c r="E11" s="4">
        <v>0</v>
      </c>
      <c r="F11" s="4">
        <v>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4723590</v>
      </c>
      <c r="C12">
        <f t="shared" si="0"/>
        <v>99.7</v>
      </c>
      <c r="D12">
        <f t="shared" si="0"/>
        <v>4723590</v>
      </c>
      <c r="E12">
        <f t="shared" si="0"/>
        <v>99.800000000000011</v>
      </c>
      <c r="F12">
        <f t="shared" si="0"/>
        <v>3420686</v>
      </c>
      <c r="G12">
        <f t="shared" si="0"/>
        <v>72.2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1.056387427392713</v>
      </c>
      <c r="C15">
        <f t="shared" ref="C15:C29" si="1">B15/(1+B15)</f>
        <v>0.51371031223046482</v>
      </c>
      <c r="D15">
        <f>EXP(-((-4.41432+0.8343)+(0.04345+0.01026)*E2+(0.06422+0.02529)*E6))</f>
        <v>0.2522302293563628</v>
      </c>
      <c r="E15">
        <f t="shared" ref="E15:E29" si="2">D15/(1+D15)</f>
        <v>0.2014248046751014</v>
      </c>
      <c r="F15">
        <f t="shared" ref="F15:F29" si="3">E15-C15</f>
        <v>-0.31228550755536344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5.6938292460151843</v>
      </c>
      <c r="C16">
        <f t="shared" si="1"/>
        <v>0.85060867804548546</v>
      </c>
      <c r="D16">
        <f>EXP(-((-2.04493+0.37147)+(-0.05813+0.03198)*(E7)+(0.07854+0.02332)*(E6)))</f>
        <v>5.4290545349952319</v>
      </c>
      <c r="E16">
        <f t="shared" si="2"/>
        <v>0.84445613354861027</v>
      </c>
      <c r="F16">
        <f t="shared" si="3"/>
        <v>-6.1525444968751897E-3</v>
      </c>
    </row>
    <row r="17" spans="1:6" ht="15.75" customHeight="1" x14ac:dyDescent="0.15">
      <c r="A17" s="2" t="s">
        <v>23</v>
      </c>
      <c r="B17">
        <f>EXP(-((-5.26319+0.80942)+(0.23697+0.06716)*(C7)))</f>
        <v>31.504834177207815</v>
      </c>
      <c r="C17">
        <f t="shared" si="1"/>
        <v>0.96923534528592703</v>
      </c>
      <c r="D17">
        <f>EXP(-((-5.26319+0.80942)+(0.23697+0.06716)*(E7)))</f>
        <v>69.468888162055592</v>
      </c>
      <c r="E17">
        <f t="shared" si="2"/>
        <v>0.98580934046099433</v>
      </c>
      <c r="F17">
        <f t="shared" si="3"/>
        <v>1.6573995175067302E-2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1.7688046863337372</v>
      </c>
      <c r="C18">
        <f t="shared" si="1"/>
        <v>0.63883331860286185</v>
      </c>
      <c r="D18">
        <f>EXP(-((-6.22088+1.39384)+(0.04872+0.01441)*(E2)+(0.04949+0.01494)*(E5)+(0.04056+0.01909)*(E6)))</f>
        <v>0.32553802626307893</v>
      </c>
      <c r="E18">
        <f t="shared" si="2"/>
        <v>0.24558935301224588</v>
      </c>
      <c r="F18">
        <f t="shared" si="3"/>
        <v>-0.39324396559061597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2.0008618245121568</v>
      </c>
      <c r="C19">
        <f t="shared" si="1"/>
        <v>0.66676239744475152</v>
      </c>
      <c r="D19">
        <f>EXP(-((-4.84614+1.22028)+(0.03008+0.01287)*E2+(0.7327+0.35501)*E3+(0.03927+0.02034)*E5+(0.04634+0.0256)*E6))</f>
        <v>0.63655528941795803</v>
      </c>
      <c r="E19">
        <f t="shared" si="2"/>
        <v>0.38896045464149842</v>
      </c>
      <c r="F19">
        <f t="shared" si="3"/>
        <v>-0.2778019428032531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4.9361466675061489</v>
      </c>
      <c r="C20">
        <f t="shared" si="1"/>
        <v>0.8315405504594594</v>
      </c>
      <c r="D20">
        <f>EXP(-((-1.56105+0.27146)+(-0.14222+0.04567)*E7+(0.04149+0.01661)*E6))</f>
        <v>3.8852020881166927</v>
      </c>
      <c r="E20">
        <f t="shared" si="2"/>
        <v>0.7953001775642996</v>
      </c>
      <c r="F20">
        <f t="shared" si="3"/>
        <v>-3.62403728951598E-2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4.6129533878278712</v>
      </c>
      <c r="C21">
        <f t="shared" si="1"/>
        <v>0.82184067265397598</v>
      </c>
      <c r="D21">
        <f>EXP(-((-0.802771+0.371008)+(-0.025303+0.008502)*E2+(0.485604+0.255258)*E3))</f>
        <v>7.2608383690483169</v>
      </c>
      <c r="E21">
        <f t="shared" si="2"/>
        <v>0.87894691127878777</v>
      </c>
      <c r="F21">
        <f t="shared" si="3"/>
        <v>5.7106238624811789E-2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1.4732197327787737</v>
      </c>
      <c r="C22">
        <f t="shared" si="1"/>
        <v>0.59566876054459783</v>
      </c>
      <c r="D22">
        <f>EXP(-((-2.360104+0.529999)+(0.014709+0.007358)*E2+(0.938919+0.331041)*E3+(-0.018119+0.019003)*E5))</f>
        <v>0.81191575029321317</v>
      </c>
      <c r="E22">
        <f t="shared" si="2"/>
        <v>0.44809795939012337</v>
      </c>
      <c r="F22">
        <f t="shared" si="3"/>
        <v>-0.14757080115447446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0.41057941894335614</v>
      </c>
      <c r="C23">
        <f t="shared" si="1"/>
        <v>0.29107146568954972</v>
      </c>
      <c r="D23">
        <f>EXP(-((-1.022244+0.395315)+(0.015959+0.007274)*E2+(-2.13038+0.655748)*E3))</f>
        <v>0.21926441566366184</v>
      </c>
      <c r="E23">
        <f t="shared" si="2"/>
        <v>0.17983335923431612</v>
      </c>
      <c r="F23">
        <f t="shared" si="3"/>
        <v>-0.1112381064552336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48.803986495296279</v>
      </c>
      <c r="C24">
        <f t="shared" si="1"/>
        <v>0.97992128601804906</v>
      </c>
      <c r="D24">
        <f>EXP(-((0.21381+0.19584)+(-0.08054+0.01531)*E2+(-0.03271+0.01274)*E5+(0.72939+0.23281)*E3))</f>
        <v>284.01356468615194</v>
      </c>
      <c r="E24">
        <f t="shared" si="2"/>
        <v>0.99649139506359574</v>
      </c>
      <c r="F24">
        <f t="shared" si="3"/>
        <v>1.6570109045546677E-2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61.454803364782528</v>
      </c>
      <c r="C25">
        <f t="shared" si="1"/>
        <v>0.98398842128828334</v>
      </c>
      <c r="D25">
        <f>EXP(-((-0.11314+0.21668)+(-0.0841+0.01982)*E2+(-0.02521+0.01239)*E5+(1.28239+0.38444)*E3))</f>
        <v>348.57799250095587</v>
      </c>
      <c r="E25">
        <f t="shared" si="2"/>
        <v>0.9971394080249566</v>
      </c>
      <c r="F25">
        <f t="shared" si="3"/>
        <v>1.3150986736673254E-2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3.8003835657740579</v>
      </c>
      <c r="C26">
        <f t="shared" si="1"/>
        <v>0.79168331315650797</v>
      </c>
      <c r="D26">
        <f>EXP(-((-9.52346+1.9962)+(0.0714+0.01844)*E2+(0.11318+0.03814)*E5+(0.14192+0.04857)*E6+(1.47314+0.66464)*E3))</f>
        <v>0.3490709787328774</v>
      </c>
      <c r="E26">
        <f t="shared" si="2"/>
        <v>0.25874915718722546</v>
      </c>
      <c r="F26">
        <f t="shared" si="3"/>
        <v>-0.53293415596928251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7.8066051229482125E-2</v>
      </c>
      <c r="C27">
        <f t="shared" si="1"/>
        <v>7.2413050332539058E-2</v>
      </c>
      <c r="D27">
        <f>EXP(-((-1.00599+0.92673)+(0.03107+0.01232)*E2+(-0.12507+0.06328)*E7))</f>
        <v>2.060165225190104E-2</v>
      </c>
      <c r="E27">
        <f t="shared" si="2"/>
        <v>2.0185791593071239E-2</v>
      </c>
      <c r="F27">
        <f t="shared" si="3"/>
        <v>-5.2227258739467819E-2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0.5068238863180986</v>
      </c>
      <c r="C28">
        <f t="shared" si="1"/>
        <v>0.33635243701672068</v>
      </c>
      <c r="D28">
        <f>EXP(-((1.049734+0.468174)+(-0.018323+0.006169)*E2+(-0.023371+0.008305)*E5+(-0.012844+0.007985)*E7))</f>
        <v>0.69484456910805092</v>
      </c>
      <c r="E28">
        <f t="shared" si="2"/>
        <v>0.40997539348031664</v>
      </c>
      <c r="F28">
        <f t="shared" si="3"/>
        <v>7.3622956463595957E-2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18.251951393799494</v>
      </c>
      <c r="C29">
        <f t="shared" si="1"/>
        <v>0.94805721354968353</v>
      </c>
      <c r="D29">
        <f>EXP(-((-3.7924+0.8923)+(1.94461+0.65889)*E3+(-0.10873+0.09755)*E5+(0.04748+0.03787)*E6))</f>
        <v>18.566186571084693</v>
      </c>
      <c r="E29">
        <f t="shared" si="2"/>
        <v>0.94889142059609</v>
      </c>
      <c r="F29">
        <f t="shared" si="3"/>
        <v>8.3420704640646548E-4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7" priority="1" operator="lessThanOrEqual">
      <formula>0</formula>
    </cfRule>
  </conditionalFormatting>
  <conditionalFormatting sqref="F15:F29 I17:I29"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2591710</v>
      </c>
      <c r="C2" s="4">
        <v>23.1</v>
      </c>
      <c r="D2" s="4">
        <v>5938109</v>
      </c>
      <c r="E2" s="4">
        <v>52.9</v>
      </c>
      <c r="F2" s="4">
        <v>2536011</v>
      </c>
      <c r="G2" s="4">
        <v>22.6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28541</v>
      </c>
      <c r="C5" s="4">
        <v>0.2</v>
      </c>
      <c r="D5" s="4">
        <v>3979</v>
      </c>
      <c r="E5" s="4">
        <v>0</v>
      </c>
      <c r="F5" s="4">
        <v>3278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580631</v>
      </c>
      <c r="C6" s="4">
        <v>5.0999999999999996</v>
      </c>
      <c r="D6" s="4">
        <v>1276217</v>
      </c>
      <c r="E6" s="4">
        <v>11.3</v>
      </c>
      <c r="F6" s="4">
        <v>254840</v>
      </c>
      <c r="G6" s="4">
        <v>2.2000000000000002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5059331</v>
      </c>
      <c r="C7" s="4">
        <v>45.1</v>
      </c>
      <c r="D7" s="4">
        <v>2123306</v>
      </c>
      <c r="E7" s="4">
        <v>18.899999999999999</v>
      </c>
      <c r="F7" s="4">
        <v>1876043</v>
      </c>
      <c r="G7" s="4">
        <v>16.7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1973754</v>
      </c>
      <c r="C8" s="4">
        <v>17.600000000000001</v>
      </c>
      <c r="D8" s="4">
        <v>1849582</v>
      </c>
      <c r="E8" s="4">
        <v>16.5</v>
      </c>
      <c r="F8" s="4">
        <v>1665946</v>
      </c>
      <c r="G8" s="4">
        <v>14.8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625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958957</v>
      </c>
      <c r="C10" s="4">
        <v>8.5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15655</v>
      </c>
      <c r="C11" s="4">
        <v>0.1</v>
      </c>
      <c r="D11" s="4">
        <v>16761</v>
      </c>
      <c r="E11" s="4">
        <v>0.1</v>
      </c>
      <c r="F11" s="4">
        <v>4209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11208579</v>
      </c>
      <c r="C12">
        <f t="shared" si="0"/>
        <v>99.699999999999989</v>
      </c>
      <c r="D12">
        <f t="shared" si="0"/>
        <v>11208579</v>
      </c>
      <c r="E12">
        <f t="shared" si="0"/>
        <v>99.699999999999989</v>
      </c>
      <c r="F12">
        <f t="shared" si="0"/>
        <v>6340327</v>
      </c>
      <c r="G12">
        <f t="shared" si="0"/>
        <v>56.3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6.5719986844498903</v>
      </c>
      <c r="C15">
        <f t="shared" ref="C15:C29" si="1">B15/(1+B15)</f>
        <v>0.867934472564868</v>
      </c>
      <c r="D15">
        <f>EXP(-((-4.41432+0.8343)+(0.04345+0.01026)*E2+(0.06422+0.02529)*E6))</f>
        <v>0.76131962707704681</v>
      </c>
      <c r="E15">
        <f t="shared" ref="E15:E29" si="2">D15/(1+D15)</f>
        <v>0.43224387860849278</v>
      </c>
      <c r="F15">
        <f t="shared" ref="F15:F29" si="3">E15-C15</f>
        <v>-0.43569059395637522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10.312316937622843</v>
      </c>
      <c r="C16">
        <f t="shared" si="1"/>
        <v>0.91160077944119744</v>
      </c>
      <c r="D16">
        <f>EXP(-((-2.04493+0.37147)+(-0.05813+0.03198)*(E7)+(0.07854+0.02332)*(E6)))</f>
        <v>2.7639947320824296</v>
      </c>
      <c r="E16">
        <f t="shared" si="2"/>
        <v>0.73432481414586093</v>
      </c>
      <c r="F16">
        <f t="shared" si="3"/>
        <v>-0.17727596529533651</v>
      </c>
    </row>
    <row r="17" spans="1:6" ht="15.75" customHeight="1" x14ac:dyDescent="0.15">
      <c r="A17" s="2" t="s">
        <v>23</v>
      </c>
      <c r="B17">
        <f>EXP(-((-5.26319+0.80942)+(0.23697+0.06716)*(C7)))</f>
        <v>9.4918398371088235E-5</v>
      </c>
      <c r="C17">
        <f t="shared" si="1"/>
        <v>9.4909389723825269E-5</v>
      </c>
      <c r="D17">
        <f>EXP(-((-5.26319+0.80942)+(0.23697+0.06716)*(E7)))</f>
        <v>0.27409322314585483</v>
      </c>
      <c r="E17">
        <f t="shared" si="2"/>
        <v>0.21512807553366708</v>
      </c>
      <c r="F17">
        <f t="shared" si="3"/>
        <v>0.21503316614394327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21.149917398999435</v>
      </c>
      <c r="C18">
        <f t="shared" si="1"/>
        <v>0.95485310477748453</v>
      </c>
      <c r="D18">
        <f>EXP(-((-6.22088+1.39384)+(0.04872+0.01441)*(E2)+(0.04949+0.01494)*(E5)+(0.04056+0.01909)*(E6)))</f>
        <v>2.2556044819924272</v>
      </c>
      <c r="E18">
        <f t="shared" si="2"/>
        <v>0.69283738072875456</v>
      </c>
      <c r="F18">
        <f t="shared" si="3"/>
        <v>-0.26201572404872997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9.5343302941555645</v>
      </c>
      <c r="C19">
        <f t="shared" si="1"/>
        <v>0.90507227587549643</v>
      </c>
      <c r="D19">
        <f>EXP(-((-4.84614+1.22028)+(0.03008+0.01287)*E2+(0.7327+0.35501)*E3+(0.03927+0.02034)*E5+(0.04634+0.0256)*E6))</f>
        <v>1.7175227654169507</v>
      </c>
      <c r="E19">
        <f t="shared" si="2"/>
        <v>0.63201780212259984</v>
      </c>
      <c r="F19">
        <f t="shared" si="3"/>
        <v>-0.2730544737528966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210.12130357050361</v>
      </c>
      <c r="C20">
        <f t="shared" si="1"/>
        <v>0.99526338657876823</v>
      </c>
      <c r="D20">
        <f>EXP(-((-1.56105+0.27146)+(-0.14222+0.04567)*E7+(0.04149+0.01661)*E6))</f>
        <v>11.679731627050327</v>
      </c>
      <c r="E20">
        <f t="shared" si="2"/>
        <v>0.92113397748366788</v>
      </c>
      <c r="F20">
        <f t="shared" si="3"/>
        <v>-7.4129409095100351E-2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2.2701958379573859</v>
      </c>
      <c r="C21">
        <f t="shared" si="1"/>
        <v>0.69420791611531885</v>
      </c>
      <c r="D21">
        <f>EXP(-((-0.802771+0.371008)+(-0.025303+0.008502)*E2+(0.485604+0.255258)*E3))</f>
        <v>3.7454280144073357</v>
      </c>
      <c r="E21">
        <f t="shared" si="2"/>
        <v>0.78927085249972084</v>
      </c>
      <c r="F21">
        <f t="shared" si="3"/>
        <v>9.5062936384401997E-2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3.7440971258039295</v>
      </c>
      <c r="C22">
        <f t="shared" si="1"/>
        <v>0.78921173545102308</v>
      </c>
      <c r="D22">
        <f>EXP(-((-2.360104+0.529999)+(0.014709+0.007358)*E2+(0.938919+0.331041)*E3+(-0.018119+0.019003)*E5))</f>
        <v>1.9401410953646949</v>
      </c>
      <c r="E22">
        <f t="shared" si="2"/>
        <v>0.6598802684753603</v>
      </c>
      <c r="F22">
        <f t="shared" si="3"/>
        <v>-0.12933146697566278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1.0944442497999487</v>
      </c>
      <c r="C23">
        <f t="shared" si="1"/>
        <v>0.5225463747266057</v>
      </c>
      <c r="D23">
        <f>EXP(-((-1.022244+0.395315)+(0.015959+0.007274)*E2+(-2.13038+0.655748)*E3))</f>
        <v>0.54766214822334736</v>
      </c>
      <c r="E23">
        <f t="shared" si="2"/>
        <v>0.35386414848488806</v>
      </c>
      <c r="F23">
        <f t="shared" si="3"/>
        <v>-0.16868222624171764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3.0076438555737699</v>
      </c>
      <c r="C24">
        <f t="shared" si="1"/>
        <v>0.75047682976888896</v>
      </c>
      <c r="D24">
        <f>EXP(-((0.21381+0.19584)+(-0.08054+0.01531)*E2+(-0.03271+0.01274)*E5+(0.72939+0.23281)*E3))</f>
        <v>20.926514682160271</v>
      </c>
      <c r="E24">
        <f t="shared" si="2"/>
        <v>0.95439311653057135</v>
      </c>
      <c r="F24">
        <f t="shared" si="3"/>
        <v>0.20391628676168239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3.9904020889606597</v>
      </c>
      <c r="C25">
        <f t="shared" si="1"/>
        <v>0.79961534518188138</v>
      </c>
      <c r="D25">
        <f>EXP(-((-0.11314+0.21668)+(-0.0841+0.01982)*E2+(-0.02521+0.01239)*E5+(1.28239+0.38444)*E3))</f>
        <v>27.027963088157804</v>
      </c>
      <c r="E25">
        <f t="shared" si="2"/>
        <v>0.96432134590535001</v>
      </c>
      <c r="F25">
        <f t="shared" si="3"/>
        <v>0.16470600072346864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85.64347159725466</v>
      </c>
      <c r="C26">
        <f t="shared" si="1"/>
        <v>0.98845844953387485</v>
      </c>
      <c r="D26">
        <f>EXP(-((-9.52346+1.9962)+(0.0714+0.01844)*E2+(0.11318+0.03814)*E5+(0.14192+0.04857)*E6+(1.47314+0.66464)*E3))</f>
        <v>1.8629979663140717</v>
      </c>
      <c r="E26">
        <f t="shared" si="2"/>
        <v>0.65071578402570907</v>
      </c>
      <c r="F26">
        <f t="shared" si="3"/>
        <v>-0.33774266550816578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6.4474196725591293</v>
      </c>
      <c r="C27">
        <f t="shared" si="1"/>
        <v>0.86572530568075623</v>
      </c>
      <c r="D27">
        <f>EXP(-((-1.00599+0.92673)+(0.03107+0.01232)*E2+(-0.12507+0.06328)*E7))</f>
        <v>0.35055418185128023</v>
      </c>
      <c r="E27">
        <f t="shared" si="2"/>
        <v>0.25956321231833585</v>
      </c>
      <c r="F27">
        <f t="shared" si="3"/>
        <v>-0.60616209336242033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0.3624036982432145</v>
      </c>
      <c r="C28">
        <f t="shared" si="1"/>
        <v>0.26600316683705794</v>
      </c>
      <c r="D28">
        <f>EXP(-((1.049734+0.468174)+(-0.018323+0.006169)*E2+(-0.023371+0.008305)*E5+(-0.012844+0.007985)*E7))</f>
        <v>0.45697513443268278</v>
      </c>
      <c r="E28">
        <f t="shared" si="2"/>
        <v>0.31364648828452374</v>
      </c>
      <c r="F28">
        <f t="shared" si="3"/>
        <v>4.7643321447465803E-2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11.787633812936024</v>
      </c>
      <c r="C29">
        <f t="shared" si="1"/>
        <v>0.92179944979434769</v>
      </c>
      <c r="D29">
        <f>EXP(-((-3.7924+0.8923)+(1.94461+0.65889)*E3+(-0.10873+0.09755)*E5+(0.04748+0.03787)*E6))</f>
        <v>6.9285115043914223</v>
      </c>
      <c r="E29">
        <f t="shared" si="2"/>
        <v>0.87387292060481681</v>
      </c>
      <c r="F29">
        <f t="shared" si="3"/>
        <v>-4.7926529189530886E-2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5" priority="1" operator="lessThanOrEqual">
      <formula>0</formula>
    </cfRule>
  </conditionalFormatting>
  <conditionalFormatting sqref="F15:F29 I17:I29">
    <cfRule type="cellIs" dxfId="64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4302839</v>
      </c>
      <c r="C2" s="4">
        <v>47.3</v>
      </c>
      <c r="D2" s="4">
        <v>6765422</v>
      </c>
      <c r="E2" s="4">
        <v>74.5</v>
      </c>
      <c r="F2" s="4">
        <v>4258542</v>
      </c>
      <c r="G2" s="4">
        <v>46.8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823839</v>
      </c>
      <c r="C5" s="4">
        <v>9</v>
      </c>
      <c r="D5" s="4">
        <v>675548</v>
      </c>
      <c r="E5" s="4">
        <v>7.4</v>
      </c>
      <c r="F5" s="4">
        <v>518400</v>
      </c>
      <c r="G5" s="4">
        <v>5.7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70773</v>
      </c>
      <c r="C6" s="4">
        <v>0.7</v>
      </c>
      <c r="D6" s="4">
        <v>50503</v>
      </c>
      <c r="E6" s="4">
        <v>0.5</v>
      </c>
      <c r="F6" s="4">
        <v>6283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628532</v>
      </c>
      <c r="C7" s="4">
        <v>6.9</v>
      </c>
      <c r="D7" s="4">
        <v>423365</v>
      </c>
      <c r="E7" s="4">
        <v>4.5999999999999996</v>
      </c>
      <c r="F7" s="4">
        <v>284361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1283917</v>
      </c>
      <c r="C8" s="4">
        <v>14.1</v>
      </c>
      <c r="D8" s="4">
        <v>1160335</v>
      </c>
      <c r="E8" s="4">
        <v>12.7</v>
      </c>
      <c r="F8" s="4">
        <v>1084581</v>
      </c>
      <c r="G8" s="4">
        <v>11.9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4198</v>
      </c>
      <c r="C9" s="4">
        <v>0</v>
      </c>
      <c r="D9" s="4">
        <v>1792</v>
      </c>
      <c r="E9" s="4">
        <v>0</v>
      </c>
      <c r="F9" s="4">
        <v>45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1961236</v>
      </c>
      <c r="C10" s="4">
        <v>21.5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5401</v>
      </c>
      <c r="C11" s="4">
        <v>0</v>
      </c>
      <c r="D11" s="4">
        <v>3770</v>
      </c>
      <c r="E11" s="4">
        <v>0</v>
      </c>
      <c r="F11" s="4">
        <v>330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9080735</v>
      </c>
      <c r="C12">
        <f t="shared" si="0"/>
        <v>99.5</v>
      </c>
      <c r="D12">
        <f t="shared" si="0"/>
        <v>9080735</v>
      </c>
      <c r="E12">
        <f t="shared" si="0"/>
        <v>99.7</v>
      </c>
      <c r="F12">
        <f t="shared" si="0"/>
        <v>6152542</v>
      </c>
      <c r="G12">
        <f t="shared" si="0"/>
        <v>67.5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2.6561560934193529</v>
      </c>
      <c r="C15">
        <f t="shared" ref="C15:C29" si="1">B15/(1+B15)</f>
        <v>0.72648870167226143</v>
      </c>
      <c r="D15">
        <f>EXP(-((-4.41432+0.8343)+(0.04345+0.01026)*E2+(0.06422+0.02529)*E6))</f>
        <v>0.62742571340262121</v>
      </c>
      <c r="E15">
        <f t="shared" ref="E15:E29" si="2">D15/(1+D15)</f>
        <v>0.38553262876177602</v>
      </c>
      <c r="F15">
        <f t="shared" ref="F15:F29" si="3">E15-C15</f>
        <v>-0.34095607291048541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5.9452524886629217</v>
      </c>
      <c r="C16">
        <f t="shared" si="1"/>
        <v>0.85601675365548635</v>
      </c>
      <c r="D16">
        <f>EXP(-((-2.04493+0.37147)+(-0.05813+0.03198)*(E7)+(0.07854+0.02332)*(E6)))</f>
        <v>5.7134326062104153</v>
      </c>
      <c r="E16">
        <f t="shared" si="2"/>
        <v>0.85104490375386699</v>
      </c>
      <c r="F16">
        <f t="shared" si="3"/>
        <v>-4.9718499016193629E-3</v>
      </c>
    </row>
    <row r="17" spans="1:6" ht="15.75" customHeight="1" x14ac:dyDescent="0.15">
      <c r="A17" s="2" t="s">
        <v>23</v>
      </c>
      <c r="B17">
        <f>EXP(-((-5.26319+0.80942)+(0.23697+0.06716)*(C7)))</f>
        <v>10.541006163608554</v>
      </c>
      <c r="C17">
        <f t="shared" si="1"/>
        <v>0.91335244208141664</v>
      </c>
      <c r="D17">
        <f>EXP(-((-5.26319+0.80942)+(0.23697+0.06716)*(E7)))</f>
        <v>21.216347648151032</v>
      </c>
      <c r="E17">
        <f t="shared" si="2"/>
        <v>0.95498810084189401</v>
      </c>
      <c r="F17">
        <f t="shared" si="3"/>
        <v>4.1635658760477368E-2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3.3850409372045949</v>
      </c>
      <c r="C18">
        <f t="shared" si="1"/>
        <v>0.77195195795880378</v>
      </c>
      <c r="D18">
        <f>EXP(-((-6.22088+1.39384)+(0.04872+0.01441)*(E2)+(0.04949+0.01494)*(E5)+(0.04056+0.01909)*(E6)))</f>
        <v>0.6819820098538576</v>
      </c>
      <c r="E18">
        <f t="shared" si="2"/>
        <v>0.40546331997517204</v>
      </c>
      <c r="F18">
        <f t="shared" si="3"/>
        <v>-0.36648863798363174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2.7386825949129414</v>
      </c>
      <c r="C19">
        <f t="shared" si="1"/>
        <v>0.732526103884653</v>
      </c>
      <c r="D19">
        <f>EXP(-((-4.84614+1.22028)+(0.03008+0.01287)*E2+(0.7327+0.35501)*E3+(0.03927+0.02034)*E5+(0.04634+0.0256)*E6))</f>
        <v>0.95027962081157269</v>
      </c>
      <c r="E19">
        <f t="shared" si="2"/>
        <v>0.4872530126813977</v>
      </c>
      <c r="F19">
        <f t="shared" si="3"/>
        <v>-0.2452730912032553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6.7877193398413214</v>
      </c>
      <c r="C20">
        <f t="shared" si="1"/>
        <v>0.87159270174464509</v>
      </c>
      <c r="D20">
        <f>EXP(-((-1.56105+0.27146)+(-0.14222+0.04567)*E7+(0.04149+0.01661)*E6))</f>
        <v>5.4995705094588176</v>
      </c>
      <c r="E20">
        <f t="shared" si="2"/>
        <v>0.84614368002551843</v>
      </c>
      <c r="F20">
        <f t="shared" si="3"/>
        <v>-2.5449021719126663E-2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3.4091067267026229</v>
      </c>
      <c r="C21">
        <f t="shared" si="1"/>
        <v>0.77319668994543567</v>
      </c>
      <c r="D21">
        <f>EXP(-((-0.802771+0.371008)+(-0.025303+0.008502)*E2+(0.485604+0.255258)*E3))</f>
        <v>5.3840318069223274</v>
      </c>
      <c r="E21">
        <f t="shared" si="2"/>
        <v>0.84335917641956593</v>
      </c>
      <c r="F21">
        <f t="shared" si="3"/>
        <v>7.0162486474130259E-2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2.1779409236167586</v>
      </c>
      <c r="C22">
        <f t="shared" si="1"/>
        <v>0.68533084030337554</v>
      </c>
      <c r="D22">
        <f>EXP(-((-2.360104+0.529999)+(0.014709+0.007358)*E2+(0.938919+0.331041)*E3+(-0.018119+0.019003)*E5))</f>
        <v>1.1967049440597839</v>
      </c>
      <c r="E22">
        <f t="shared" si="2"/>
        <v>0.54477272757811723</v>
      </c>
      <c r="F22">
        <f t="shared" si="3"/>
        <v>-0.14055811272525831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0.62375856534166896</v>
      </c>
      <c r="C23">
        <f t="shared" si="1"/>
        <v>0.384144896079682</v>
      </c>
      <c r="D23">
        <f>EXP(-((-1.022244+0.395315)+(0.015959+0.007274)*E2+(-2.13038+0.655748)*E3))</f>
        <v>0.33156563333806727</v>
      </c>
      <c r="E23">
        <f t="shared" si="2"/>
        <v>0.2490043487431213</v>
      </c>
      <c r="F23">
        <f t="shared" si="3"/>
        <v>-0.1351405473365607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17.38241390484653</v>
      </c>
      <c r="C24">
        <f t="shared" si="1"/>
        <v>0.94560018041284832</v>
      </c>
      <c r="D24">
        <f>EXP(-((0.21381+0.19584)+(-0.08054+0.01531)*E2+(-0.03271+0.01274)*E5+(0.72939+0.23281)*E3))</f>
        <v>99.2620179605007</v>
      </c>
      <c r="E24">
        <f t="shared" si="2"/>
        <v>0.99002613332205258</v>
      </c>
      <c r="F24">
        <f t="shared" si="3"/>
        <v>4.4425952909204258E-2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21.16362698690072</v>
      </c>
      <c r="C25">
        <f t="shared" si="1"/>
        <v>0.95488103095260424</v>
      </c>
      <c r="D25">
        <f>EXP(-((-0.11314+0.21668)+(-0.0841+0.01982)*E2+(-0.02521+0.01239)*E5+(1.28239+0.38444)*E3))</f>
        <v>119.12674376756624</v>
      </c>
      <c r="E25">
        <f t="shared" si="2"/>
        <v>0.99167545903071419</v>
      </c>
      <c r="F25">
        <f t="shared" si="3"/>
        <v>3.6794428078109953E-2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5.9453238321208461</v>
      </c>
      <c r="C26">
        <f t="shared" si="1"/>
        <v>0.85601823267402111</v>
      </c>
      <c r="D26">
        <f>EXP(-((-9.52346+1.9962)+(0.0714+0.01844)*E2+(0.11318+0.03814)*E5+(0.14192+0.04857)*E6+(1.47314+0.66464)*E3))</f>
        <v>0.68329198985457051</v>
      </c>
      <c r="E26">
        <f t="shared" si="2"/>
        <v>0.40592600331544626</v>
      </c>
      <c r="F26">
        <f t="shared" si="3"/>
        <v>-0.45009222935857485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0.2129418830571195</v>
      </c>
      <c r="C27">
        <f t="shared" si="1"/>
        <v>0.17555819123041339</v>
      </c>
      <c r="D27">
        <f>EXP(-((-1.00599+0.92673)+(0.03107+0.01232)*E2+(-0.12507+0.06328)*E7))</f>
        <v>5.67521918760482E-2</v>
      </c>
      <c r="E27">
        <f t="shared" si="2"/>
        <v>5.3704352176735248E-2</v>
      </c>
      <c r="F27">
        <f t="shared" si="3"/>
        <v>-0.12185383905367814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0.46120958871850914</v>
      </c>
      <c r="C28">
        <f t="shared" si="1"/>
        <v>0.31563547918063767</v>
      </c>
      <c r="D28">
        <f>EXP(-((1.049734+0.468174)+(-0.018323+0.006169)*E2+(-0.023371+0.008305)*E5+(-0.012844+0.007985)*E7))</f>
        <v>0.61965326957403843</v>
      </c>
      <c r="E28">
        <f t="shared" si="2"/>
        <v>0.38258390311958834</v>
      </c>
      <c r="F28">
        <f t="shared" si="3"/>
        <v>6.6948423938950674E-2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18.934298256270463</v>
      </c>
      <c r="C29">
        <f t="shared" si="1"/>
        <v>0.9498352042723428</v>
      </c>
      <c r="D29">
        <f>EXP(-((-3.7924+0.8923)+(1.94461+0.65889)*E3+(-0.10873+0.09755)*E5+(0.04748+0.03787)*E6))</f>
        <v>18.918816333266616</v>
      </c>
      <c r="E29">
        <f t="shared" si="2"/>
        <v>0.94979621362691669</v>
      </c>
      <c r="F29">
        <f t="shared" si="3"/>
        <v>-3.8990645426117965E-5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3" priority="1" operator="lessThanOrEqual">
      <formula>0</formula>
    </cfRule>
  </conditionalFormatting>
  <conditionalFormatting sqref="F15:F29 I17:I29">
    <cfRule type="cellIs" dxfId="62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997"/>
  <sheetViews>
    <sheetView topLeftCell="A11" workbookViewId="0">
      <selection activeCell="G31" sqref="G3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635931</v>
      </c>
      <c r="C2" s="4">
        <v>8.1999999999999993</v>
      </c>
      <c r="D2" s="4">
        <v>2300734</v>
      </c>
      <c r="E2" s="4">
        <v>29.9</v>
      </c>
      <c r="F2" s="4">
        <v>629232</v>
      </c>
      <c r="G2" s="4">
        <v>8.1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24703</v>
      </c>
      <c r="C5" s="4">
        <v>0.3</v>
      </c>
      <c r="D5" s="4">
        <v>19334</v>
      </c>
      <c r="E5" s="4">
        <v>0.2</v>
      </c>
      <c r="F5" s="4">
        <v>10581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733524</v>
      </c>
      <c r="C6" s="4">
        <v>9.5</v>
      </c>
      <c r="D6" s="4">
        <v>584342</v>
      </c>
      <c r="E6" s="4">
        <v>7.6</v>
      </c>
      <c r="F6" s="4">
        <v>149385</v>
      </c>
      <c r="G6" s="4">
        <v>1.9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4260236</v>
      </c>
      <c r="C7" s="4">
        <v>55.4</v>
      </c>
      <c r="D7" s="4">
        <v>2730171</v>
      </c>
      <c r="E7" s="4">
        <v>35.5</v>
      </c>
      <c r="F7" s="4">
        <v>2561615</v>
      </c>
      <c r="G7" s="4">
        <v>33.299999999999997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2006791</v>
      </c>
      <c r="C8" s="4">
        <v>26.1</v>
      </c>
      <c r="D8" s="4">
        <v>2025026</v>
      </c>
      <c r="E8" s="4">
        <v>26.3</v>
      </c>
      <c r="F8" s="4">
        <v>1804471</v>
      </c>
      <c r="G8" s="4">
        <v>23.4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18287</v>
      </c>
      <c r="C11" s="4">
        <v>0.2</v>
      </c>
      <c r="D11" s="4">
        <v>19865</v>
      </c>
      <c r="E11" s="4">
        <v>0.2</v>
      </c>
      <c r="F11" s="4">
        <v>4038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7679472</v>
      </c>
      <c r="C12">
        <f t="shared" si="0"/>
        <v>99.7</v>
      </c>
      <c r="D12">
        <f t="shared" si="0"/>
        <v>7679472</v>
      </c>
      <c r="E12">
        <f t="shared" si="0"/>
        <v>99.699999999999989</v>
      </c>
      <c r="F12">
        <f t="shared" si="0"/>
        <v>5159322</v>
      </c>
      <c r="G12">
        <f t="shared" si="0"/>
        <v>66.8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9.867563857191497</v>
      </c>
      <c r="C15">
        <f t="shared" ref="C15:C29" si="1">B15/(1+B15)</f>
        <v>0.90798305736770435</v>
      </c>
      <c r="D15">
        <f>EXP(-((-4.41432+0.8343)+(0.04345+0.01026)*E2+(0.06422+0.02529)*E6))</f>
        <v>3.6466721063095795</v>
      </c>
      <c r="E15">
        <f t="shared" ref="E15:E29" si="2">D15/(1+D15)</f>
        <v>0.78479221750075079</v>
      </c>
      <c r="F15">
        <f t="shared" ref="F15:F29" si="3">E15-C15</f>
        <v>-0.12319083986695356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8.6235773121858124</v>
      </c>
      <c r="C16">
        <f t="shared" si="1"/>
        <v>0.89608853677168943</v>
      </c>
      <c r="D16">
        <f>EXP(-((-2.04493+0.37147)+(-0.05813+0.03198)*(E7)+(0.07854+0.02332)*(E6)))</f>
        <v>6.2192480054697565</v>
      </c>
      <c r="E16">
        <f t="shared" si="2"/>
        <v>0.8614814175600648</v>
      </c>
      <c r="F16">
        <f t="shared" si="3"/>
        <v>-3.4607119211624626E-2</v>
      </c>
    </row>
    <row r="17" spans="1:6" ht="15.75" customHeight="1" x14ac:dyDescent="0.15">
      <c r="A17" s="2" t="s">
        <v>23</v>
      </c>
      <c r="B17">
        <f>EXP(-((-5.26319+0.80942)+(0.23697+0.06716)*(C7)))</f>
        <v>4.1391007659997691E-6</v>
      </c>
      <c r="C17">
        <f t="shared" si="1"/>
        <v>4.1390836339155301E-6</v>
      </c>
      <c r="D17">
        <f>EXP(-((-5.26319+0.80942)+(0.23697+0.06716)*(E7)))</f>
        <v>1.7592899303573134E-3</v>
      </c>
      <c r="E17">
        <f t="shared" si="2"/>
        <v>1.7562002649155566E-3</v>
      </c>
      <c r="F17">
        <f t="shared" si="3"/>
        <v>1.752061181281641E-3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41.403689697994444</v>
      </c>
      <c r="C18">
        <f t="shared" si="1"/>
        <v>0.97641714654733702</v>
      </c>
      <c r="D18">
        <f>EXP(-((-6.22088+1.39384)+(0.04872+0.01441)*(E2)+(0.04949+0.01494)*(E5)+(0.04056+0.01909)*(E6)))</f>
        <v>11.86065951060114</v>
      </c>
      <c r="E18">
        <f t="shared" si="2"/>
        <v>0.92224348998776517</v>
      </c>
      <c r="F18">
        <f t="shared" si="3"/>
        <v>-5.4173656559571848E-2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13.096656910933723</v>
      </c>
      <c r="C19">
        <f t="shared" si="1"/>
        <v>0.92906119469898041</v>
      </c>
      <c r="D19">
        <f>EXP(-((-4.84614+1.22028)+(0.03008+0.01287)*E2+(0.7327+0.35501)*E3+(0.03927+0.02034)*E5+(0.04634+0.0256)*E6))</f>
        <v>5.9476072748653284</v>
      </c>
      <c r="E19">
        <f t="shared" si="2"/>
        <v>0.85606555459492584</v>
      </c>
      <c r="F19">
        <f t="shared" si="3"/>
        <v>-7.2995640104054571E-2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439.88353557489921</v>
      </c>
      <c r="C20">
        <f t="shared" si="1"/>
        <v>0.99773182729834531</v>
      </c>
      <c r="D20">
        <f>EXP(-((-1.56105+0.27146)+(-0.14222+0.04567)*E7+(0.04149+0.01661)*E6))</f>
        <v>71.920043859464229</v>
      </c>
      <c r="E20">
        <f t="shared" si="2"/>
        <v>0.98628634944423155</v>
      </c>
      <c r="F20">
        <f t="shared" si="3"/>
        <v>-1.1445477854113761E-2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1.7674382821187289</v>
      </c>
      <c r="C21">
        <f t="shared" si="1"/>
        <v>0.63865499496002931</v>
      </c>
      <c r="D21">
        <f>EXP(-((-0.802771+0.371008)+(-0.025303+0.008502)*E2+(0.485604+0.255258)*E3))</f>
        <v>2.5449548266445876</v>
      </c>
      <c r="E21">
        <f t="shared" si="2"/>
        <v>0.71790895825137169</v>
      </c>
      <c r="F21">
        <f t="shared" si="3"/>
        <v>7.9253963291342377E-2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5.2012053666267901</v>
      </c>
      <c r="C22">
        <f t="shared" si="1"/>
        <v>0.83874102841655118</v>
      </c>
      <c r="D22">
        <f>EXP(-((-2.360104+0.529999)+(0.014709+0.007358)*E2+(0.938919+0.331041)*E3+(-0.018119+0.019003)*E5))</f>
        <v>3.2223950905416574</v>
      </c>
      <c r="E22">
        <f t="shared" si="2"/>
        <v>0.76316759124695788</v>
      </c>
      <c r="F22">
        <f t="shared" si="3"/>
        <v>-7.5573437169593305E-2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1.5471559894127827</v>
      </c>
      <c r="C23">
        <f t="shared" si="1"/>
        <v>0.60740527703977076</v>
      </c>
      <c r="D23">
        <f>EXP(-((-1.022244+0.395315)+(0.015959+0.007274)*E2+(-2.13038+0.655748)*E3))</f>
        <v>0.9345055622414058</v>
      </c>
      <c r="E23">
        <f t="shared" si="2"/>
        <v>0.4830720471843179</v>
      </c>
      <c r="F23">
        <f t="shared" si="3"/>
        <v>-0.12433322985545286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1.1402265833712706</v>
      </c>
      <c r="C24">
        <f t="shared" si="1"/>
        <v>0.53275975180870494</v>
      </c>
      <c r="D24">
        <f>EXP(-((0.21381+0.19584)+(-0.08054+0.01531)*E2+(-0.03271+0.01274)*E5+(0.72939+0.23281)*E3))</f>
        <v>4.6866638653793062</v>
      </c>
      <c r="E24">
        <f t="shared" si="2"/>
        <v>0.82414997199182982</v>
      </c>
      <c r="F24">
        <f t="shared" si="3"/>
        <v>0.29139022018312488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1.5332689119520284</v>
      </c>
      <c r="C25">
        <f t="shared" si="1"/>
        <v>0.60525311968185691</v>
      </c>
      <c r="D25">
        <f>EXP(-((-0.11314+0.21668)+(-0.0841+0.01982)*E2+(-0.02521+0.01239)*E5+(1.28239+0.38444)*E3))</f>
        <v>6.1780086832074028</v>
      </c>
      <c r="E25">
        <f t="shared" si="2"/>
        <v>0.86068559622399865</v>
      </c>
      <c r="F25">
        <f t="shared" si="3"/>
        <v>0.25543247654214174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139.14561851769244</v>
      </c>
      <c r="C26">
        <f t="shared" si="1"/>
        <v>0.99286456465370154</v>
      </c>
      <c r="D26">
        <f>EXP(-((-9.52346+1.9962)+(0.0714+0.01844)*E2+(0.11318+0.03814)*E5+(0.14192+0.04857)*E6+(1.47314+0.66464)*E3))</f>
        <v>28.877305216701316</v>
      </c>
      <c r="E26">
        <f t="shared" si="2"/>
        <v>0.96652977928407668</v>
      </c>
      <c r="F26">
        <f t="shared" si="3"/>
        <v>-2.6334785369624858E-2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23.257507892187952</v>
      </c>
      <c r="C27">
        <f t="shared" si="1"/>
        <v>0.95877564981347296</v>
      </c>
      <c r="D27">
        <f>EXP(-((-1.00599+0.92673)+(0.03107+0.01232)*E2+(-0.12507+0.06328)*E7))</f>
        <v>2.6523445905832106</v>
      </c>
      <c r="E27">
        <f t="shared" si="2"/>
        <v>0.72620327157018916</v>
      </c>
      <c r="F27">
        <f t="shared" si="3"/>
        <v>-0.23257237824328381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0.31837135325255655</v>
      </c>
      <c r="C28">
        <f t="shared" si="1"/>
        <v>0.24148837311058222</v>
      </c>
      <c r="D28">
        <f>EXP(-((1.049734+0.468174)+(-0.018323+0.006169)*E2+(-0.023371+0.008305)*E5+(-0.012844+0.007985)*E7))</f>
        <v>0.37568821312421113</v>
      </c>
      <c r="E28">
        <f t="shared" si="2"/>
        <v>0.27309110417615401</v>
      </c>
      <c r="F28">
        <f t="shared" si="3"/>
        <v>3.1602731065571793E-2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8.106198370788448</v>
      </c>
      <c r="C29">
        <f t="shared" si="1"/>
        <v>0.89018468967161146</v>
      </c>
      <c r="D29">
        <f>EXP(-((-3.7924+0.8923)+(1.94461+0.65889)*E3+(-0.10873+0.09755)*E5+(0.04748+0.03787)*E6))</f>
        <v>9.5226769356870342</v>
      </c>
      <c r="E29">
        <f t="shared" si="2"/>
        <v>0.90496714798792699</v>
      </c>
      <c r="F29">
        <f t="shared" si="3"/>
        <v>1.4782458316315528E-2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1" priority="1" operator="lessThanOrEqual">
      <formula>0</formula>
    </cfRule>
  </conditionalFormatting>
  <conditionalFormatting sqref="F15:F29 I17:I29"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97"/>
  <sheetViews>
    <sheetView topLeftCell="A10" workbookViewId="0">
      <selection activeCell="G32" sqref="G32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822741</v>
      </c>
      <c r="C2" s="4">
        <v>10.8</v>
      </c>
      <c r="D2" s="4">
        <v>2219452</v>
      </c>
      <c r="E2" s="4">
        <v>29.2</v>
      </c>
      <c r="F2" s="4">
        <v>809169</v>
      </c>
      <c r="G2" s="4">
        <v>10.6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24494</v>
      </c>
      <c r="C5" s="4">
        <v>0.3</v>
      </c>
      <c r="D5" s="4">
        <v>21146</v>
      </c>
      <c r="E5" s="4">
        <v>0.2</v>
      </c>
      <c r="F5" s="4">
        <v>12400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357057</v>
      </c>
      <c r="C6" s="4">
        <v>4.5999999999999996</v>
      </c>
      <c r="D6" s="4">
        <v>230898</v>
      </c>
      <c r="E6" s="4">
        <v>3</v>
      </c>
      <c r="F6" s="4">
        <v>87145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2791864</v>
      </c>
      <c r="C7" s="4">
        <v>36.700000000000003</v>
      </c>
      <c r="D7" s="4">
        <v>1687592</v>
      </c>
      <c r="E7" s="4">
        <v>22.2</v>
      </c>
      <c r="F7" s="4">
        <v>1200361</v>
      </c>
      <c r="G7" s="4">
        <v>15.7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3600399</v>
      </c>
      <c r="C8" s="4">
        <v>47.3</v>
      </c>
      <c r="D8" s="4">
        <v>3436776</v>
      </c>
      <c r="E8" s="4">
        <v>45.2</v>
      </c>
      <c r="F8" s="4">
        <v>2969999</v>
      </c>
      <c r="G8" s="4">
        <v>39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452</v>
      </c>
      <c r="C9" s="4">
        <v>0</v>
      </c>
      <c r="D9" s="4">
        <v>924</v>
      </c>
      <c r="E9" s="4">
        <v>0</v>
      </c>
      <c r="F9" s="4">
        <v>380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806</v>
      </c>
      <c r="C11" s="4">
        <v>0</v>
      </c>
      <c r="D11" s="4">
        <v>1025</v>
      </c>
      <c r="E11" s="4">
        <v>0</v>
      </c>
      <c r="F11" s="4">
        <v>171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7597813</v>
      </c>
      <c r="C12">
        <f t="shared" si="0"/>
        <v>99.7</v>
      </c>
      <c r="D12">
        <f t="shared" si="0"/>
        <v>7597813</v>
      </c>
      <c r="E12">
        <f t="shared" si="0"/>
        <v>99.8</v>
      </c>
      <c r="F12">
        <f t="shared" si="0"/>
        <v>5079625</v>
      </c>
      <c r="G12">
        <f t="shared" si="0"/>
        <v>66.5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13.305879430626394</v>
      </c>
      <c r="C15">
        <f t="shared" ref="C15:C29" si="1">B15/(1+B15)</f>
        <v>0.93009866993152657</v>
      </c>
      <c r="D15">
        <f>EXP(-((-4.41432+0.8343)+(0.04345+0.01026)*E2+(0.06422+0.02529)*E6))</f>
        <v>5.715364072830786</v>
      </c>
      <c r="E15">
        <f t="shared" ref="E15:E29" si="2">D15/(1+D15)</f>
        <v>0.85108774607681681</v>
      </c>
      <c r="F15">
        <f t="shared" ref="F15:F29" si="3">E15-C15</f>
        <v>-7.9010923854709758E-2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8.7111951735634676</v>
      </c>
      <c r="C16">
        <f t="shared" si="1"/>
        <v>0.89702606299971466</v>
      </c>
      <c r="D16">
        <f>EXP(-((-2.04493+0.37147)+(-0.05813+0.03198)*(E7)+(0.07854+0.02332)*(E6)))</f>
        <v>7.0175208472417188</v>
      </c>
      <c r="E16">
        <f t="shared" si="2"/>
        <v>0.87527316497792051</v>
      </c>
      <c r="F16">
        <f t="shared" si="3"/>
        <v>-2.1752898021794143E-2</v>
      </c>
    </row>
    <row r="17" spans="1:6" ht="15.75" customHeight="1" x14ac:dyDescent="0.15">
      <c r="A17" s="2" t="s">
        <v>23</v>
      </c>
      <c r="B17">
        <f>EXP(-((-5.26319+0.80942)+(0.23697+0.06716)*(C7)))</f>
        <v>1.2213469156594407E-3</v>
      </c>
      <c r="C17">
        <f t="shared" si="1"/>
        <v>1.2198570470175205E-3</v>
      </c>
      <c r="D17">
        <f>EXP(-((-5.26319+0.80942)+(0.23697+0.06716)*(E7)))</f>
        <v>0.10046800101932647</v>
      </c>
      <c r="E17">
        <f t="shared" si="2"/>
        <v>9.1295704124305613E-2</v>
      </c>
      <c r="F17">
        <f t="shared" si="3"/>
        <v>9.0075847077288093E-2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47.064405808164302</v>
      </c>
      <c r="C18">
        <f t="shared" si="1"/>
        <v>0.97919458311850938</v>
      </c>
      <c r="D18">
        <f>EXP(-((-6.22088+1.39384)+(0.04872+0.01441)*(E2)+(0.04949+0.01494)*(E5)+(0.04056+0.01909)*(E6)))</f>
        <v>16.310482511854168</v>
      </c>
      <c r="E18">
        <f t="shared" si="2"/>
        <v>0.94223153518018909</v>
      </c>
      <c r="F18">
        <f t="shared" si="3"/>
        <v>-3.6963047938320281E-2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16.663038448975634</v>
      </c>
      <c r="C19">
        <f t="shared" si="1"/>
        <v>0.9433845992642339</v>
      </c>
      <c r="D19">
        <f>EXP(-((-4.84614+1.22028)+(0.03008+0.01287)*E2+(0.7327+0.35501)*E3+(0.03927+0.02034)*E5+(0.04634+0.0256)*E6))</f>
        <v>8.5333157306429506</v>
      </c>
      <c r="E19">
        <f t="shared" si="2"/>
        <v>0.89510470142243392</v>
      </c>
      <c r="F19">
        <f t="shared" si="3"/>
        <v>-4.8279897841799979E-2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96.131303331903609</v>
      </c>
      <c r="C20">
        <f t="shared" si="1"/>
        <v>0.98970465786315109</v>
      </c>
      <c r="D20">
        <f>EXP(-((-1.56105+0.27146)+(-0.14222+0.04567)*E7+(0.04149+0.01661)*E6))</f>
        <v>26.015694746556584</v>
      </c>
      <c r="E20">
        <f t="shared" si="2"/>
        <v>0.96298447960041966</v>
      </c>
      <c r="F20">
        <f t="shared" si="3"/>
        <v>-2.6720178262731431E-2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1.8463556918584945</v>
      </c>
      <c r="C21">
        <f t="shared" si="1"/>
        <v>0.64867356428420875</v>
      </c>
      <c r="D21">
        <f>EXP(-((-0.802771+0.371008)+(-0.025303+0.008502)*E2+(0.485604+0.255258)*E3))</f>
        <v>2.5151996899947013</v>
      </c>
      <c r="E21">
        <f t="shared" si="2"/>
        <v>0.71552114013713186</v>
      </c>
      <c r="F21">
        <f t="shared" si="3"/>
        <v>6.6847575852923113E-2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4.9111896318236425</v>
      </c>
      <c r="C22">
        <f t="shared" si="1"/>
        <v>0.83082931486136524</v>
      </c>
      <c r="D22">
        <f>EXP(-((-2.360104+0.529999)+(0.014709+0.007358)*E2+(0.938919+0.331041)*E3+(-0.018119+0.019003)*E5))</f>
        <v>3.2725575349764897</v>
      </c>
      <c r="E22">
        <f t="shared" si="2"/>
        <v>0.7659481488982447</v>
      </c>
      <c r="F22">
        <f t="shared" si="3"/>
        <v>-6.4881165963120546E-2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1.4564654851205845</v>
      </c>
      <c r="C23">
        <f t="shared" si="1"/>
        <v>0.5929110317009354</v>
      </c>
      <c r="D23">
        <f>EXP(-((-1.022244+0.395315)+(0.015959+0.007274)*E2+(-2.13038+0.655748)*E3))</f>
        <v>0.94982777528129869</v>
      </c>
      <c r="E23">
        <f t="shared" si="2"/>
        <v>0.48713419068218394</v>
      </c>
      <c r="F23">
        <f t="shared" si="3"/>
        <v>-0.10577684101875146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1.3509729005924327</v>
      </c>
      <c r="C24">
        <f t="shared" si="1"/>
        <v>0.57464418252205063</v>
      </c>
      <c r="D24">
        <f>EXP(-((0.21381+0.19584)+(-0.08054+0.01531)*E2+(-0.03271+0.01274)*E5+(0.72939+0.23281)*E3))</f>
        <v>4.4774782620019211</v>
      </c>
      <c r="E24">
        <f t="shared" si="2"/>
        <v>0.81743423667472159</v>
      </c>
      <c r="F24">
        <f t="shared" si="3"/>
        <v>0.24279005415267096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1.8121790206339246</v>
      </c>
      <c r="C25">
        <f t="shared" si="1"/>
        <v>0.64440386168069108</v>
      </c>
      <c r="D25">
        <f>EXP(-((-0.11314+0.21668)+(-0.0841+0.01982)*E2+(-0.02521+0.01239)*E5+(1.28239+0.38444)*E3))</f>
        <v>5.9061843685795283</v>
      </c>
      <c r="E25">
        <f t="shared" si="2"/>
        <v>0.85520224386860944</v>
      </c>
      <c r="F25">
        <f t="shared" si="3"/>
        <v>0.21079838218791835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280.15359322377913</v>
      </c>
      <c r="C26">
        <f t="shared" si="1"/>
        <v>0.9964432252544464</v>
      </c>
      <c r="D26">
        <f>EXP(-((-9.52346+1.9962)+(0.0714+0.01844)*E2+(0.11318+0.03814)*E5+(0.14192+0.04857)*E6+(1.47314+0.66464)*E3))</f>
        <v>73.861964006024508</v>
      </c>
      <c r="E26">
        <f t="shared" si="2"/>
        <v>0.98664208168624157</v>
      </c>
      <c r="F26">
        <f t="shared" si="3"/>
        <v>-9.8011435682048287E-3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6.5426416111830408</v>
      </c>
      <c r="C27">
        <f t="shared" si="1"/>
        <v>0.86742045405984058</v>
      </c>
      <c r="D27">
        <f>EXP(-((-1.00599+0.92673)+(0.03107+0.01232)*E2+(-0.12507+0.06328)*E7))</f>
        <v>1.202027843314633</v>
      </c>
      <c r="E27">
        <f t="shared" si="2"/>
        <v>0.54587313551188521</v>
      </c>
      <c r="F27">
        <f t="shared" si="3"/>
        <v>-0.32154731854795537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0.30005193579280637</v>
      </c>
      <c r="C28">
        <f t="shared" si="1"/>
        <v>0.23079996077989506</v>
      </c>
      <c r="D28">
        <f>EXP(-((1.049734+0.468174)+(-0.018323+0.006169)*E2+(-0.023371+0.008305)*E5+(-0.012844+0.007985)*E7))</f>
        <v>0.34919380350680668</v>
      </c>
      <c r="E28">
        <f t="shared" si="2"/>
        <v>0.25881663746096872</v>
      </c>
      <c r="F28">
        <f t="shared" si="3"/>
        <v>2.801667668107366E-2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12.315319805337051</v>
      </c>
      <c r="C29">
        <f t="shared" si="1"/>
        <v>0.92489853682679257</v>
      </c>
      <c r="D29">
        <f>EXP(-((-3.7924+0.8923)+(1.94461+0.65889)*E3+(-0.10873+0.09755)*E5+(0.04748+0.03787)*E6))</f>
        <v>14.101568044067555</v>
      </c>
      <c r="E29">
        <f t="shared" si="2"/>
        <v>0.93378171080765116</v>
      </c>
      <c r="F29">
        <f t="shared" si="3"/>
        <v>8.883173980858583E-3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9" priority="1" operator="lessThanOrEqual">
      <formula>0</formula>
    </cfRule>
  </conditionalFormatting>
  <conditionalFormatting sqref="F15:F29 I17:I29">
    <cfRule type="cellIs" dxfId="58" priority="2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1811081</v>
      </c>
      <c r="C2" s="4">
        <v>27.9</v>
      </c>
      <c r="D2" s="4">
        <v>3492255</v>
      </c>
      <c r="E2" s="4">
        <v>53.8</v>
      </c>
      <c r="F2" s="4">
        <v>1781664</v>
      </c>
      <c r="G2" s="4">
        <v>27.4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31820</v>
      </c>
      <c r="C5" s="4">
        <v>0.4</v>
      </c>
      <c r="D5" s="4">
        <v>35495</v>
      </c>
      <c r="E5" s="4">
        <v>0.5</v>
      </c>
      <c r="F5" s="4">
        <v>16268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29766</v>
      </c>
      <c r="C6" s="4">
        <v>0.4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3240090</v>
      </c>
      <c r="C7" s="4">
        <v>49.9</v>
      </c>
      <c r="D7" s="4">
        <v>2134006</v>
      </c>
      <c r="E7" s="4">
        <v>32.799999999999997</v>
      </c>
      <c r="F7" s="4">
        <v>1918213</v>
      </c>
      <c r="G7" s="4">
        <v>29.5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810325</v>
      </c>
      <c r="C8" s="4">
        <v>12.4</v>
      </c>
      <c r="D8" s="4">
        <v>822436</v>
      </c>
      <c r="E8" s="4">
        <v>12.6</v>
      </c>
      <c r="F8" s="4">
        <v>579408</v>
      </c>
      <c r="G8" s="4">
        <v>8.9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561826</v>
      </c>
      <c r="C10" s="4">
        <v>8.6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1687</v>
      </c>
      <c r="C11" s="4">
        <v>0</v>
      </c>
      <c r="D11" s="4">
        <v>2403</v>
      </c>
      <c r="E11" s="4">
        <v>0</v>
      </c>
      <c r="F11" s="4">
        <v>808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6486595</v>
      </c>
      <c r="C12">
        <f t="shared" si="0"/>
        <v>99.6</v>
      </c>
      <c r="D12">
        <f t="shared" si="0"/>
        <v>6486595</v>
      </c>
      <c r="E12">
        <f t="shared" si="0"/>
        <v>99.699999999999989</v>
      </c>
      <c r="F12">
        <f t="shared" si="0"/>
        <v>4296361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7.7346249851575868</v>
      </c>
      <c r="C15">
        <f t="shared" ref="C15:C29" si="1">B15/(1+B15)</f>
        <v>0.88551311570911606</v>
      </c>
      <c r="D15">
        <f>EXP(-((-4.41432+0.8343)+(0.04345+0.01026)*E2+(0.06422+0.02529)*E6))</f>
        <v>1.9945570587475046</v>
      </c>
      <c r="E15">
        <f t="shared" ref="E15:E29" si="2">D15/(1+D15)</f>
        <v>0.66606079617722913</v>
      </c>
      <c r="F15">
        <f t="shared" ref="F15:F29" si="3">E15-C15</f>
        <v>-0.21945231953188693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18.870521585699183</v>
      </c>
      <c r="C16">
        <f t="shared" si="1"/>
        <v>0.94967419472674031</v>
      </c>
      <c r="D16">
        <f>EXP(-((-2.04493+0.37147)+(-0.05813+0.03198)*(E7)+(0.07854+0.02332)*(E6)))</f>
        <v>12.568328017099121</v>
      </c>
      <c r="E16">
        <f t="shared" si="2"/>
        <v>0.92629895159228337</v>
      </c>
      <c r="F16">
        <f t="shared" si="3"/>
        <v>-2.3375243134456936E-2</v>
      </c>
    </row>
    <row r="17" spans="1:6" ht="15.75" customHeight="1" x14ac:dyDescent="0.15">
      <c r="A17" s="2" t="s">
        <v>23</v>
      </c>
      <c r="B17">
        <f>EXP(-((-5.26319+0.80942)+(0.23697+0.06716)*(C7)))</f>
        <v>2.2047375237608896E-5</v>
      </c>
      <c r="C17">
        <f t="shared" si="1"/>
        <v>2.2046889161570729E-5</v>
      </c>
      <c r="D17">
        <f>EXP(-((-5.26319+0.80942)+(0.23697+0.06716)*(E7)))</f>
        <v>3.9990677800951138E-3</v>
      </c>
      <c r="E17">
        <f t="shared" si="2"/>
        <v>3.9831389375064889E-3</v>
      </c>
      <c r="F17">
        <f t="shared" si="3"/>
        <v>3.9610920483449177E-3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20.411143465098</v>
      </c>
      <c r="C18">
        <f t="shared" si="1"/>
        <v>0.95329534820827833</v>
      </c>
      <c r="D18">
        <f>EXP(-((-6.22088+1.39384)+(0.04872+0.01441)*(E2)+(0.04949+0.01494)*(E5)+(0.04056+0.01909)*(E6)))</f>
        <v>4.0488423469537471</v>
      </c>
      <c r="E18">
        <f t="shared" si="2"/>
        <v>0.80193479390312972</v>
      </c>
      <c r="F18">
        <f t="shared" si="3"/>
        <v>-0.15136055430514861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10.750314392930285</v>
      </c>
      <c r="C19">
        <f t="shared" si="1"/>
        <v>0.91489589413865713</v>
      </c>
      <c r="D19">
        <f>EXP(-((-4.84614+1.22028)+(0.03008+0.01287)*E2+(0.7327+0.35501)*E3+(0.03927+0.02034)*E5+(0.04634+0.0256)*E6))</f>
        <v>3.615915232805357</v>
      </c>
      <c r="E19">
        <f t="shared" si="2"/>
        <v>0.78335824000991405</v>
      </c>
      <c r="F19">
        <f t="shared" si="3"/>
        <v>-0.13153765412874308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438.86638299841286</v>
      </c>
      <c r="C20">
        <f t="shared" si="1"/>
        <v>0.99772658234715883</v>
      </c>
      <c r="D20">
        <f>EXP(-((-1.56105+0.27146)+(-0.14222+0.04567)*E7+(0.04149+0.01661)*E6))</f>
        <v>86.179299170914362</v>
      </c>
      <c r="E20">
        <f t="shared" si="2"/>
        <v>0.98852938702753845</v>
      </c>
      <c r="F20">
        <f t="shared" si="3"/>
        <v>-9.1971953196203771E-3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2.4608600434424517</v>
      </c>
      <c r="C21">
        <f t="shared" si="1"/>
        <v>0.7110544814157469</v>
      </c>
      <c r="D21">
        <f>EXP(-((-0.802771+0.371008)+(-0.025303+0.008502)*E2+(0.485604+0.255258)*E3))</f>
        <v>3.8024926035693341</v>
      </c>
      <c r="E21">
        <f t="shared" si="2"/>
        <v>0.79177479643450677</v>
      </c>
      <c r="F21">
        <f t="shared" si="3"/>
        <v>8.0720315018759869E-2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3.3672018907701249</v>
      </c>
      <c r="C22">
        <f t="shared" si="1"/>
        <v>0.77102043253062036</v>
      </c>
      <c r="D22">
        <f>EXP(-((-2.360104+0.529999)+(0.014709+0.007358)*E2+(0.938919+0.331041)*E3+(-0.018119+0.019003)*E5))</f>
        <v>1.9011489235075356</v>
      </c>
      <c r="E22">
        <f t="shared" si="2"/>
        <v>0.65530897366310181</v>
      </c>
      <c r="F22">
        <f t="shared" si="3"/>
        <v>-0.11571145886751855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0.97895294691692047</v>
      </c>
      <c r="C23">
        <f t="shared" si="1"/>
        <v>0.49468227551446603</v>
      </c>
      <c r="D23">
        <f>EXP(-((-1.022244+0.395315)+(0.015959+0.007274)*E2+(-2.13038+0.655748)*E3))</f>
        <v>0.53632959009256342</v>
      </c>
      <c r="E23">
        <f t="shared" si="2"/>
        <v>0.34909800185535039</v>
      </c>
      <c r="F23">
        <f t="shared" si="3"/>
        <v>-0.14558427365911564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4.1299074602385231</v>
      </c>
      <c r="C24">
        <f t="shared" si="1"/>
        <v>0.80506470969487953</v>
      </c>
      <c r="D24">
        <f>EXP(-((0.21381+0.19584)+(-0.08054+0.01531)*E2+(-0.03271+0.01274)*E5+(0.72939+0.23281)*E3))</f>
        <v>22.41452082605187</v>
      </c>
      <c r="E24">
        <f t="shared" si="2"/>
        <v>0.95729145996926135</v>
      </c>
      <c r="F24">
        <f t="shared" si="3"/>
        <v>0.15222675027438182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5.4466459652127961</v>
      </c>
      <c r="C25">
        <f t="shared" si="1"/>
        <v>0.84488057737369615</v>
      </c>
      <c r="D25">
        <f>EXP(-((-0.11314+0.21668)+(-0.0841+0.01982)*E2+(-0.02521+0.01239)*E5+(1.28239+0.38444)*E3))</f>
        <v>28.821856339515154</v>
      </c>
      <c r="E25">
        <f t="shared" si="2"/>
        <v>0.96646754686847047</v>
      </c>
      <c r="F25">
        <f t="shared" si="3"/>
        <v>0.12158696949477432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132.15824099215016</v>
      </c>
      <c r="C26">
        <f t="shared" si="1"/>
        <v>0.99249013810524167</v>
      </c>
      <c r="D26">
        <f>EXP(-((-9.52346+1.9962)+(0.0714+0.01844)*E2+(0.11318+0.03814)*E5+(0.14192+0.04857)*E6+(1.47314+0.66464)*E3))</f>
        <v>13.711131209762799</v>
      </c>
      <c r="E26">
        <f t="shared" si="2"/>
        <v>0.9320242620542758</v>
      </c>
      <c r="F26">
        <f t="shared" si="3"/>
        <v>-6.0465876050965872E-2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7.0427590225018992</v>
      </c>
      <c r="C27">
        <f t="shared" si="1"/>
        <v>0.87566455774663687</v>
      </c>
      <c r="D27">
        <f>EXP(-((-1.00599+0.92673)+(0.03107+0.01232)*E2+(-0.12507+0.06328)*E7))</f>
        <v>0.7957979157940207</v>
      </c>
      <c r="E27">
        <f t="shared" si="2"/>
        <v>0.44314447009598784</v>
      </c>
      <c r="F27">
        <f t="shared" si="3"/>
        <v>-0.43252008765064903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0.39442711839871136</v>
      </c>
      <c r="C28">
        <f t="shared" si="1"/>
        <v>0.28285961538933008</v>
      </c>
      <c r="D28">
        <f>EXP(-((1.049734+0.468174)+(-0.018323+0.006169)*E2+(-0.023371+0.008305)*E5+(-0.012844+0.007985)*E7))</f>
        <v>0.49802022018531383</v>
      </c>
      <c r="E28">
        <f t="shared" si="2"/>
        <v>0.33245226831698294</v>
      </c>
      <c r="F28">
        <f t="shared" si="3"/>
        <v>4.9592652927652858E-2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17.644639037682108</v>
      </c>
      <c r="C29">
        <f t="shared" si="1"/>
        <v>0.94636527969359285</v>
      </c>
      <c r="D29">
        <f>EXP(-((-3.7924+0.8923)+(1.94461+0.65889)*E3+(-0.10873+0.09755)*E5+(0.04748+0.03787)*E6))</f>
        <v>18.277851019370686</v>
      </c>
      <c r="E29">
        <f t="shared" si="2"/>
        <v>0.94812699823257351</v>
      </c>
      <c r="F29">
        <f t="shared" si="3"/>
        <v>1.7617185389806611E-3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7" priority="1" operator="lessThanOrEqual">
      <formula>0</formula>
    </cfRule>
  </conditionalFormatting>
  <conditionalFormatting sqref="F15:F29 I17:I29">
    <cfRule type="cellIs" dxfId="56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997"/>
  <sheetViews>
    <sheetView topLeftCell="A10" workbookViewId="0">
      <selection activeCell="D26" sqref="D26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2391163</v>
      </c>
      <c r="C2" s="4">
        <v>24.5</v>
      </c>
      <c r="D2" s="4">
        <v>4248447</v>
      </c>
      <c r="E2" s="4">
        <v>43.6</v>
      </c>
      <c r="F2" s="4">
        <v>2358525</v>
      </c>
      <c r="G2" s="4">
        <v>24.2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157837</v>
      </c>
      <c r="C5" s="4">
        <v>1.6</v>
      </c>
      <c r="D5" s="4">
        <v>120635</v>
      </c>
      <c r="E5" s="4">
        <v>1.2</v>
      </c>
      <c r="F5" s="4">
        <v>114638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124701</v>
      </c>
      <c r="C6" s="4">
        <v>1.2</v>
      </c>
      <c r="D6" s="4">
        <v>707589</v>
      </c>
      <c r="E6" s="4">
        <v>7.2</v>
      </c>
      <c r="F6" s="4">
        <v>30202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3808712</v>
      </c>
      <c r="C7" s="4">
        <v>39.1</v>
      </c>
      <c r="D7" s="4">
        <v>1026014</v>
      </c>
      <c r="E7" s="4">
        <v>10.5</v>
      </c>
      <c r="F7" s="4">
        <v>965091</v>
      </c>
      <c r="G7" s="4">
        <v>9.9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3212406</v>
      </c>
      <c r="C8" s="4">
        <v>33</v>
      </c>
      <c r="D8" s="4">
        <v>3560876</v>
      </c>
      <c r="E8" s="4">
        <v>36.6</v>
      </c>
      <c r="F8" s="4">
        <v>2966885</v>
      </c>
      <c r="G8" s="4">
        <v>30.4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966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31831</v>
      </c>
      <c r="C11" s="4">
        <v>0.3</v>
      </c>
      <c r="D11" s="4">
        <v>64055</v>
      </c>
      <c r="E11" s="4">
        <v>0.6</v>
      </c>
      <c r="F11" s="4">
        <v>15920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9727616</v>
      </c>
      <c r="C12">
        <f t="shared" si="0"/>
        <v>99.7</v>
      </c>
      <c r="D12">
        <f t="shared" si="0"/>
        <v>9727616</v>
      </c>
      <c r="E12">
        <f t="shared" si="0"/>
        <v>99.7</v>
      </c>
      <c r="F12">
        <f t="shared" si="0"/>
        <v>6451261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8.6426824207832809</v>
      </c>
      <c r="C15">
        <f t="shared" ref="C15:C29" si="1">B15/(1+B15)</f>
        <v>0.89629441722101544</v>
      </c>
      <c r="D15">
        <f>EXP(-((-4.41432+0.8343)+(0.04345+0.01026)*E2+(0.06422+0.02529)*E6))</f>
        <v>1.8108421258915341</v>
      </c>
      <c r="E15">
        <f t="shared" ref="E15:E29" si="2">D15/(1+D15)</f>
        <v>0.64423473279104104</v>
      </c>
      <c r="F15">
        <f t="shared" ref="F15:F29" si="3">E15-C15</f>
        <v>-0.2520596844299744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13.114165737858826</v>
      </c>
      <c r="C16">
        <f t="shared" si="1"/>
        <v>0.92914919531391982</v>
      </c>
      <c r="D16">
        <f>EXP(-((-2.04493+0.37147)+(-0.05813+0.03198)*(E7)+(0.07854+0.02332)*(E6)))</f>
        <v>3.3690910840853925</v>
      </c>
      <c r="E16">
        <f t="shared" si="2"/>
        <v>0.77111944320809789</v>
      </c>
      <c r="F16">
        <f t="shared" si="3"/>
        <v>-0.15802975210582193</v>
      </c>
    </row>
    <row r="17" spans="1:7" ht="15.75" customHeight="1" x14ac:dyDescent="0.15">
      <c r="A17" s="2" t="s">
        <v>23</v>
      </c>
      <c r="B17">
        <f>EXP(-((-5.26319+0.80942)+(0.23697+0.06716)*(C7)))</f>
        <v>5.8862985582342994E-4</v>
      </c>
      <c r="C17">
        <f t="shared" si="1"/>
        <v>5.8828357454776049E-4</v>
      </c>
      <c r="D17">
        <f>EXP(-((-5.26319+0.80942)+(0.23697+0.06716)*(E7)))</f>
        <v>3.5268495722354296</v>
      </c>
      <c r="E17">
        <f t="shared" si="2"/>
        <v>0.779095818395798</v>
      </c>
      <c r="F17">
        <f t="shared" si="3"/>
        <v>0.77850753482125024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22.324550674547538</v>
      </c>
      <c r="C18">
        <f t="shared" si="1"/>
        <v>0.95712671965461571</v>
      </c>
      <c r="D18">
        <f>EXP(-((-6.22088+1.39384)+(0.04872+0.01441)*(E2)+(0.04949+0.01494)*(E5)+(0.04056+0.01909)*(E6)))</f>
        <v>4.7959700866486639</v>
      </c>
      <c r="E18">
        <f t="shared" si="2"/>
        <v>0.82746632831947231</v>
      </c>
      <c r="F18">
        <f t="shared" si="3"/>
        <v>-0.1296603913351434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10.934041544109252</v>
      </c>
      <c r="C19">
        <f t="shared" si="1"/>
        <v>0.91620609025836608</v>
      </c>
      <c r="D19">
        <f>EXP(-((-4.84614+1.22028)+(0.03008+0.01287)*E2+(0.7327+0.35501)*E3+(0.03927+0.02034)*E5+(0.04634+0.0256)*E6))</f>
        <v>3.201885964163059</v>
      </c>
      <c r="E19">
        <f t="shared" si="2"/>
        <v>0.76201162798591504</v>
      </c>
      <c r="F19">
        <f t="shared" si="3"/>
        <v>-0.15419446227245104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147.6692536059856</v>
      </c>
      <c r="C20">
        <f t="shared" si="1"/>
        <v>0.99327365964552239</v>
      </c>
      <c r="D20">
        <f>EXP(-((-1.56105+0.27146)+(-0.14222+0.04567)*E7+(0.04149+0.01661)*E6))</f>
        <v>6.5866508346337449</v>
      </c>
      <c r="E20">
        <f t="shared" si="2"/>
        <v>0.86818953161322387</v>
      </c>
      <c r="F20">
        <f t="shared" si="3"/>
        <v>-0.12508412803229851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2.3242269752711557</v>
      </c>
      <c r="C21">
        <f t="shared" si="1"/>
        <v>0.69917818264547638</v>
      </c>
      <c r="D21">
        <f>EXP(-((-0.802771+0.371008)+(-0.025303+0.008502)*E2+(0.485604+0.255258)*E3))</f>
        <v>3.2036365934344637</v>
      </c>
      <c r="E21">
        <f t="shared" si="2"/>
        <v>0.76211073964817255</v>
      </c>
      <c r="F21">
        <f t="shared" si="3"/>
        <v>6.2932557002696177E-2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3.6257062611801718</v>
      </c>
      <c r="C22">
        <f t="shared" si="1"/>
        <v>0.78381679606589061</v>
      </c>
      <c r="D22">
        <f>EXP(-((-2.360104+0.529999)+(0.014709+0.007358)*E2+(0.938919+0.331041)*E3+(-0.018119+0.019003)*E5))</f>
        <v>2.3795776167985649</v>
      </c>
      <c r="E22">
        <f t="shared" si="2"/>
        <v>0.7041050351886019</v>
      </c>
      <c r="F22">
        <f t="shared" si="3"/>
        <v>-7.9711760877288707E-2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1.0594188467577303</v>
      </c>
      <c r="C23">
        <f t="shared" si="1"/>
        <v>0.51442611998313914</v>
      </c>
      <c r="D23">
        <f>EXP(-((-1.022244+0.395315)+(0.015959+0.007274)*E2+(-2.13038+0.655748)*E3))</f>
        <v>0.67975026882048439</v>
      </c>
      <c r="E23">
        <f t="shared" si="2"/>
        <v>0.40467340975501259</v>
      </c>
      <c r="F23">
        <f t="shared" si="3"/>
        <v>-0.10975271022812655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3.3886682581319714</v>
      </c>
      <c r="C24">
        <f t="shared" si="1"/>
        <v>0.77214044416616523</v>
      </c>
      <c r="D24">
        <f>EXP(-((0.21381+0.19584)+(-0.08054+0.01531)*E2+(-0.03271+0.01274)*E5+(0.72939+0.23281)*E3))</f>
        <v>11.68542104161269</v>
      </c>
      <c r="E24">
        <f t="shared" si="2"/>
        <v>0.92116934891481772</v>
      </c>
      <c r="F24">
        <f t="shared" si="3"/>
        <v>0.14902890474865249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4.445231728486787</v>
      </c>
      <c r="C25">
        <f t="shared" si="1"/>
        <v>0.81635308654203098</v>
      </c>
      <c r="D25">
        <f>EXP(-((-0.11314+0.21668)+(-0.0841+0.01982)*E2+(-0.02521+0.01239)*E5+(1.28239+0.38444)*E3))</f>
        <v>15.096335013149179</v>
      </c>
      <c r="E25">
        <f t="shared" si="2"/>
        <v>0.93787405647415423</v>
      </c>
      <c r="F25">
        <f t="shared" si="3"/>
        <v>0.12152096993212325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128.44232873832539</v>
      </c>
      <c r="C26">
        <f t="shared" si="1"/>
        <v>0.99227455184291724</v>
      </c>
      <c r="D26">
        <f>EXP(-((-9.52346+1.9962)+(0.0714+0.01844)*E2+(0.11318+0.03814)*E5+(0.14192+0.04857)*E6+(1.47314+0.66464)*E3))</f>
        <v>7.8234372185422396</v>
      </c>
      <c r="E26">
        <f t="shared" si="2"/>
        <v>0.88666548248356958</v>
      </c>
      <c r="F26">
        <f t="shared" si="3"/>
        <v>-0.10560906935934766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4.1878773226780792</v>
      </c>
      <c r="C27">
        <f t="shared" si="1"/>
        <v>0.80724293621427012</v>
      </c>
      <c r="D27">
        <f>EXP(-((-1.00599+0.92673)+(0.03107+0.01232)*E2+(-0.12507+0.06328)*E7))</f>
        <v>0.31231312146430151</v>
      </c>
      <c r="E27">
        <f t="shared" si="2"/>
        <v>0.23798673986877245</v>
      </c>
      <c r="F27">
        <f t="shared" si="3"/>
        <v>-0.56925619634549762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0.36566323211292751</v>
      </c>
      <c r="C28">
        <f t="shared" si="1"/>
        <v>0.26775505374570308</v>
      </c>
      <c r="D28">
        <f>EXP(-((1.049734+0.468174)+(-0.018323+0.006169)*E2+(-0.023371+0.008305)*E5+(-0.012844+0.007985)*E7))</f>
        <v>0.39895968791137604</v>
      </c>
      <c r="E28">
        <f t="shared" si="2"/>
        <v>0.28518311954150471</v>
      </c>
      <c r="F28">
        <f t="shared" si="3"/>
        <v>1.7428065795801639E-2</v>
      </c>
      <c r="G28" t="s">
        <v>115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16.70266019749403</v>
      </c>
      <c r="C29">
        <f t="shared" si="1"/>
        <v>0.943511314749093</v>
      </c>
      <c r="D29">
        <f>EXP(-((-3.7924+0.8923)+(1.94461+0.65889)*E3+(-0.10873+0.09755)*E5+(0.04748+0.03787)*E6))</f>
        <v>9.9641734010158665</v>
      </c>
      <c r="E29">
        <f t="shared" si="2"/>
        <v>0.90879385399839197</v>
      </c>
      <c r="F29">
        <f t="shared" si="3"/>
        <v>-3.4717460750701035E-2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5" priority="1" operator="lessThanOrEqual">
      <formula>0</formula>
    </cfRule>
  </conditionalFormatting>
  <conditionalFormatting sqref="F15:F29 I17:I29"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8"/>
  <sheetViews>
    <sheetView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18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4"/>
      <c r="J1" s="4"/>
      <c r="K1" s="4"/>
      <c r="L1" s="4"/>
      <c r="M1" s="4"/>
      <c r="N1" s="4"/>
      <c r="O1" s="1"/>
      <c r="P1" s="1"/>
      <c r="Q1" s="1"/>
      <c r="R1" s="1"/>
    </row>
    <row r="2" spans="1:18" ht="15.75" customHeight="1" x14ac:dyDescent="0.15">
      <c r="A2" s="3" t="s">
        <v>6</v>
      </c>
      <c r="B2" s="4">
        <v>134328</v>
      </c>
      <c r="C2" s="4">
        <v>0.2</v>
      </c>
      <c r="D2" s="4">
        <v>4006370</v>
      </c>
      <c r="E2" s="4">
        <v>8.3000000000000007</v>
      </c>
      <c r="F2" s="4">
        <v>133203</v>
      </c>
      <c r="G2" s="4">
        <v>0.2</v>
      </c>
      <c r="H2" s="4"/>
      <c r="I2" s="4"/>
      <c r="J2" s="4"/>
      <c r="K2" s="4"/>
      <c r="L2" s="4"/>
      <c r="M2" s="4"/>
      <c r="N2" s="4"/>
    </row>
    <row r="3" spans="1:18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18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  <c r="O4" s="4"/>
    </row>
    <row r="5" spans="1:18" ht="15.75" customHeight="1" x14ac:dyDescent="0.15">
      <c r="A5" s="7" t="s">
        <v>9</v>
      </c>
      <c r="B5" s="4">
        <v>186403</v>
      </c>
      <c r="C5" s="4">
        <v>0.3</v>
      </c>
      <c r="D5" s="4">
        <v>453735</v>
      </c>
      <c r="E5" s="4">
        <v>0.9</v>
      </c>
      <c r="F5" s="4">
        <v>109196</v>
      </c>
      <c r="G5" s="4">
        <v>0.2</v>
      </c>
      <c r="H5" s="4"/>
      <c r="I5" s="4"/>
      <c r="J5" s="4"/>
      <c r="K5" s="4"/>
      <c r="L5" s="4"/>
      <c r="M5" s="4"/>
      <c r="N5" s="4"/>
    </row>
    <row r="6" spans="1:18" ht="15.75" customHeight="1" x14ac:dyDescent="0.15">
      <c r="A6" s="8" t="s">
        <v>10</v>
      </c>
      <c r="B6" s="4">
        <v>3194429</v>
      </c>
      <c r="C6" s="4">
        <v>6.6</v>
      </c>
      <c r="D6" s="4">
        <v>6375647</v>
      </c>
      <c r="E6" s="4">
        <v>13.2</v>
      </c>
      <c r="F6" s="4">
        <v>2360651</v>
      </c>
      <c r="G6" s="4">
        <v>4.9000000000000004</v>
      </c>
      <c r="H6" s="4"/>
      <c r="I6" s="4"/>
      <c r="J6" s="4"/>
      <c r="K6" s="4"/>
      <c r="L6" s="4"/>
      <c r="M6" s="4"/>
      <c r="N6" s="4"/>
    </row>
    <row r="7" spans="1:18" ht="15.75" customHeight="1" x14ac:dyDescent="0.15">
      <c r="A7" s="9" t="s">
        <v>11</v>
      </c>
      <c r="B7" s="4">
        <v>17252624</v>
      </c>
      <c r="C7" s="4">
        <v>36</v>
      </c>
      <c r="D7" s="4">
        <v>11980974</v>
      </c>
      <c r="E7" s="4">
        <v>24.9</v>
      </c>
      <c r="F7" s="4">
        <v>9578442</v>
      </c>
      <c r="G7" s="4">
        <v>19.899999999999999</v>
      </c>
      <c r="H7" s="4"/>
      <c r="I7" s="4"/>
      <c r="J7" s="4"/>
      <c r="K7" s="4"/>
      <c r="L7" s="4"/>
      <c r="M7" s="4"/>
      <c r="N7" s="4"/>
    </row>
    <row r="8" spans="1:18" ht="15.75" customHeight="1" x14ac:dyDescent="0.15">
      <c r="A8" s="10" t="s">
        <v>12</v>
      </c>
      <c r="B8" s="4">
        <v>20367222</v>
      </c>
      <c r="C8" s="4">
        <v>42.4</v>
      </c>
      <c r="D8" s="4">
        <v>24235261</v>
      </c>
      <c r="E8" s="4">
        <v>50.5</v>
      </c>
      <c r="F8" s="4">
        <v>18204616</v>
      </c>
      <c r="G8" s="4">
        <v>38</v>
      </c>
      <c r="H8" s="4"/>
      <c r="I8" s="4"/>
      <c r="J8" s="4"/>
      <c r="K8" s="4"/>
      <c r="L8" s="4"/>
      <c r="M8" s="4"/>
      <c r="N8" s="4"/>
    </row>
    <row r="9" spans="1:18" ht="15.75" customHeight="1" x14ac:dyDescent="0.15">
      <c r="A9" s="11" t="s">
        <v>13</v>
      </c>
      <c r="B9" s="4">
        <v>106458</v>
      </c>
      <c r="C9" s="4">
        <v>0.2</v>
      </c>
      <c r="D9" s="4">
        <v>28493</v>
      </c>
      <c r="E9" s="4">
        <v>0</v>
      </c>
      <c r="F9" s="4">
        <v>9026</v>
      </c>
      <c r="G9" s="4">
        <v>0</v>
      </c>
      <c r="H9" s="4"/>
      <c r="I9" s="4"/>
      <c r="J9" s="4"/>
      <c r="K9" s="4"/>
      <c r="L9" s="4"/>
    </row>
    <row r="10" spans="1:18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</row>
    <row r="11" spans="1:18" ht="15.75" customHeight="1" x14ac:dyDescent="0.15">
      <c r="A11" s="13" t="s">
        <v>15</v>
      </c>
      <c r="B11" s="4">
        <v>6663386</v>
      </c>
      <c r="C11" s="4">
        <v>13.8</v>
      </c>
      <c r="D11" s="4">
        <v>824079</v>
      </c>
      <c r="E11" s="4">
        <v>1.7</v>
      </c>
      <c r="F11" s="4">
        <v>745016</v>
      </c>
      <c r="G11" s="4">
        <v>1.5</v>
      </c>
      <c r="H11" s="4"/>
      <c r="I11" s="4"/>
      <c r="J11" s="4"/>
      <c r="K11" s="4"/>
      <c r="L11" s="4"/>
    </row>
    <row r="12" spans="1:18" ht="15.75" customHeight="1" x14ac:dyDescent="0.15">
      <c r="A12" s="1"/>
      <c r="B12">
        <f t="shared" ref="B12:G12" si="0">SUM(B2:B11)</f>
        <v>47904850</v>
      </c>
      <c r="C12">
        <f t="shared" si="0"/>
        <v>99.5</v>
      </c>
      <c r="D12">
        <f t="shared" si="0"/>
        <v>47904559</v>
      </c>
      <c r="E12">
        <f t="shared" si="0"/>
        <v>99.5</v>
      </c>
      <c r="F12">
        <f t="shared" si="0"/>
        <v>31140150</v>
      </c>
      <c r="G12">
        <f t="shared" si="0"/>
        <v>64.7</v>
      </c>
      <c r="H12" s="4"/>
      <c r="I12" s="4"/>
      <c r="J12" s="4"/>
      <c r="K12" s="4"/>
      <c r="L12" s="4"/>
    </row>
    <row r="13" spans="1:18" ht="15.75" customHeight="1" x14ac:dyDescent="0.15">
      <c r="A13" s="1"/>
      <c r="I13" s="14"/>
    </row>
    <row r="14" spans="1:18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18" ht="15.75" customHeight="1" x14ac:dyDescent="0.15">
      <c r="A15" s="2" t="s">
        <v>21</v>
      </c>
      <c r="B15">
        <f>EXP(-((-4.41432+0.8343)+(0.04345+0.01026)*C2+(0.06422+0.02529)*C6))</f>
        <v>19.658542958618835</v>
      </c>
      <c r="C15">
        <f t="shared" ref="C15:C29" si="1">B15/(1+B15)</f>
        <v>0.95159387561828046</v>
      </c>
      <c r="D15">
        <f>EXP(-((-4.41432+0.8343)+(0.04345+0.01026)*E2+(0.06422+0.02529)*E6))</f>
        <v>7.0476554413309955</v>
      </c>
      <c r="E15">
        <f t="shared" ref="E15:E29" si="2">D15/(1+D15)</f>
        <v>0.87574020690992571</v>
      </c>
      <c r="F15">
        <f t="shared" ref="F15:F29" si="3">E15-C15</f>
        <v>-7.5853668708354749E-2</v>
      </c>
    </row>
    <row r="16" spans="1:18" ht="15.75" customHeight="1" x14ac:dyDescent="0.15">
      <c r="A16" s="2" t="s">
        <v>22</v>
      </c>
      <c r="B16">
        <f>EXP(-((-2.04493+0.37147)+(-0.05813+0.03198)*(C7)+(0.07854+0.02332)*(C6)))</f>
        <v>6.9767556351537765</v>
      </c>
      <c r="C16">
        <f t="shared" si="1"/>
        <v>0.87463574844978664</v>
      </c>
      <c r="D16">
        <f>EXP(-((-2.04493+0.37147)+(-0.05813+0.03198)*(E7)+(0.07854+0.02332)*(E6)))</f>
        <v>2.6645708160111452</v>
      </c>
      <c r="E16">
        <f t="shared" si="2"/>
        <v>0.72711674839770413</v>
      </c>
      <c r="F16">
        <f t="shared" si="3"/>
        <v>-0.14751900005208252</v>
      </c>
    </row>
    <row r="17" spans="1:14" ht="15.75" customHeight="1" x14ac:dyDescent="0.15">
      <c r="A17" s="2" t="s">
        <v>23</v>
      </c>
      <c r="B17">
        <f>EXP(-((-5.26319+0.80942)+(0.23697+0.06716)*(C7)))</f>
        <v>1.5111112071820433E-3</v>
      </c>
      <c r="C17">
        <f t="shared" si="1"/>
        <v>1.5088311954528488E-3</v>
      </c>
      <c r="D17">
        <f>EXP(-((-5.26319+0.80942)+(0.23697+0.06716)*(E7)))</f>
        <v>4.4198386282971673E-2</v>
      </c>
      <c r="E17">
        <f t="shared" si="2"/>
        <v>4.2327575739993697E-2</v>
      </c>
      <c r="F17">
        <f t="shared" si="3"/>
        <v>4.0818744544540847E-2</v>
      </c>
    </row>
    <row r="18" spans="1:14" ht="15.75" customHeight="1" x14ac:dyDescent="0.15">
      <c r="A18" s="2" t="s">
        <v>24</v>
      </c>
      <c r="B18">
        <f>EXP(-((-6.22088+1.39384)+(0.04872+0.01441)*(C2)+(0.04949+0.01494)*(C5)+(0.04056+0.01909)*(C6)))</f>
        <v>81.564571916334458</v>
      </c>
      <c r="C18">
        <f t="shared" si="1"/>
        <v>0.98788826760934056</v>
      </c>
      <c r="D18">
        <f>EXP(-((-6.22088+1.39384)+(0.04872+0.01441)*(E2)+(0.04949+0.01494)*(E5)+(0.04056+0.01909)*(E6)))</f>
        <v>31.743691097386449</v>
      </c>
      <c r="E18">
        <f t="shared" si="2"/>
        <v>0.96945976563772873</v>
      </c>
      <c r="F18">
        <f t="shared" si="3"/>
        <v>-1.8428501971611833E-2</v>
      </c>
    </row>
    <row r="19" spans="1:14" ht="15.75" customHeight="1" x14ac:dyDescent="0.15">
      <c r="A19" s="2" t="s">
        <v>25</v>
      </c>
      <c r="B19">
        <f>EXP(-((-4.84614+1.22028)+(0.03008+0.01287)*C2+(0.7327+0.35501)*C3+(0.03927+0.02034)*C5+(0.04634+0.0256)*C6))</f>
        <v>22.750406195845404</v>
      </c>
      <c r="C19">
        <f t="shared" si="1"/>
        <v>0.95789545695538769</v>
      </c>
      <c r="D19">
        <f>EXP(-((-4.84614+1.22028)+(0.03008+0.01287)*E2+(0.7327+0.35501)*E3+(0.03927+0.02034)*E5+(0.04634+0.0256)*E6))</f>
        <v>9.6418982197449594</v>
      </c>
      <c r="E19">
        <f t="shared" si="2"/>
        <v>0.90603180190686261</v>
      </c>
      <c r="F19">
        <f t="shared" si="3"/>
        <v>-5.1863655048525081E-2</v>
      </c>
    </row>
    <row r="20" spans="1:14" ht="15.75" customHeight="1" x14ac:dyDescent="0.15">
      <c r="A20" s="2" t="s">
        <v>26</v>
      </c>
      <c r="B20">
        <f>EXP(-((-1.56105+0.27146)+(-0.14222+0.04567)*C7+(0.04149+0.01661)*C6))</f>
        <v>79.992269599607823</v>
      </c>
      <c r="C20">
        <f t="shared" si="1"/>
        <v>0.98765314264011139</v>
      </c>
      <c r="D20">
        <f>EXP(-((-1.56105+0.27146)+(-0.14222+0.04567)*E7+(0.04149+0.01661)*E6))</f>
        <v>18.667144500864364</v>
      </c>
      <c r="E20">
        <f t="shared" si="2"/>
        <v>0.94915377776595633</v>
      </c>
      <c r="F20">
        <f t="shared" si="3"/>
        <v>-3.8499364874155062E-2</v>
      </c>
    </row>
    <row r="21" spans="1:14" ht="15.75" customHeight="1" x14ac:dyDescent="0.15">
      <c r="A21" s="2" t="s">
        <v>27</v>
      </c>
      <c r="B21">
        <f>EXP(-((-0.802771+0.371008)+(-0.025303+0.008502)*C2+(0.485604+0.255258)*C3))</f>
        <v>1.5451534101255928</v>
      </c>
      <c r="C21">
        <f t="shared" si="1"/>
        <v>0.60709637540054839</v>
      </c>
      <c r="D21">
        <f>EXP(-((-0.802771+0.371008)+(-0.025303+0.008502)*E2+(0.485604+0.255258)*E3))</f>
        <v>1.7704102510799524</v>
      </c>
      <c r="E21">
        <f t="shared" si="2"/>
        <v>0.63904262929644329</v>
      </c>
      <c r="F21">
        <f t="shared" si="3"/>
        <v>3.1946253895894894E-2</v>
      </c>
      <c r="I21" s="4"/>
      <c r="J21" s="4"/>
      <c r="K21" s="4"/>
      <c r="L21" s="4"/>
      <c r="M21" s="4"/>
      <c r="N21" s="4"/>
    </row>
    <row r="22" spans="1:14" ht="15.75" customHeight="1" x14ac:dyDescent="0.15">
      <c r="A22" s="2" t="s">
        <v>28</v>
      </c>
      <c r="B22">
        <f>EXP(-((-2.360104+0.529999)+(0.014709+0.007358)*C2+(0.938919+0.331041)*C3+(-0.018119+0.019003)*C5))</f>
        <v>6.2054404548678344</v>
      </c>
      <c r="C22">
        <f t="shared" si="1"/>
        <v>0.86121597891709423</v>
      </c>
      <c r="D22">
        <f>EXP(-((-2.360104+0.529999)+(0.014709+0.007358)*E2+(0.938919+0.331041)*E3+(-0.018119+0.019003)*E5))</f>
        <v>5.186988612632133</v>
      </c>
      <c r="E22">
        <f t="shared" si="2"/>
        <v>0.83837047995235126</v>
      </c>
      <c r="F22">
        <f t="shared" si="3"/>
        <v>-2.2845498964742972E-2</v>
      </c>
      <c r="I22" s="4"/>
      <c r="J22" s="4"/>
      <c r="K22" s="4"/>
      <c r="L22" s="4"/>
      <c r="M22" s="4"/>
      <c r="N22" s="4"/>
    </row>
    <row r="23" spans="1:14" ht="15.75" customHeight="1" x14ac:dyDescent="0.15">
      <c r="A23" s="2" t="s">
        <v>29</v>
      </c>
      <c r="B23">
        <f>EXP(-((-1.022244+0.395315)+(0.015959+0.007274)*C2+(-2.13038+0.655748)*C3))</f>
        <v>1.8631757047980491</v>
      </c>
      <c r="C23">
        <f t="shared" si="1"/>
        <v>0.65073746667931642</v>
      </c>
      <c r="D23">
        <f>EXP(-((-1.022244+0.395315)+(0.015959+0.007274)*E2+(-2.13038+0.655748)*E3))</f>
        <v>1.5435656542304137</v>
      </c>
      <c r="E23">
        <f t="shared" si="2"/>
        <v>0.6068511153479299</v>
      </c>
      <c r="F23">
        <f t="shared" si="3"/>
        <v>-4.3886351331386519E-2</v>
      </c>
    </row>
    <row r="24" spans="1:14" ht="15.75" customHeight="1" x14ac:dyDescent="0.15">
      <c r="A24" s="2" t="s">
        <v>30</v>
      </c>
      <c r="B24">
        <f>EXP(-((0.21381+0.19584)+(-0.08054+0.01531)*C2+(-0.03271+0.01274)*C5+(0.72939+0.23281)*C3))</f>
        <v>0.67664196581660074</v>
      </c>
      <c r="C24">
        <f t="shared" si="1"/>
        <v>0.4035697421464966</v>
      </c>
      <c r="D24">
        <f>EXP(-((0.21381+0.19584)+(-0.08054+0.01531)*E2+(-0.03271+0.01274)*E5+(0.72939+0.23281)*E3))</f>
        <v>1.1615229128712963</v>
      </c>
      <c r="E24">
        <f t="shared" si="2"/>
        <v>0.53736322014202809</v>
      </c>
      <c r="F24">
        <f t="shared" si="3"/>
        <v>0.13379347799553148</v>
      </c>
    </row>
    <row r="25" spans="1:14" ht="15.75" customHeight="1" x14ac:dyDescent="0.15">
      <c r="A25" s="2" t="s">
        <v>31</v>
      </c>
      <c r="B25">
        <f>EXP(-((-0.11314+0.21668)+(-0.0841+0.01982)*C2+(-0.02521+0.01239)*C5+(1.28239+0.38444)*C3))</f>
        <v>0.91682560935193125</v>
      </c>
      <c r="C25">
        <f t="shared" si="1"/>
        <v>0.47830413203938005</v>
      </c>
      <c r="D25">
        <f>EXP(-((-0.11314+0.21668)+(-0.0841+0.01982)*E2+(-0.02521+0.01239)*E5+(1.28239+0.38444)*E3))</f>
        <v>1.5550722382213653</v>
      </c>
      <c r="E25">
        <f t="shared" si="2"/>
        <v>0.60862163306344752</v>
      </c>
      <c r="F25">
        <f t="shared" si="3"/>
        <v>0.13031750102406747</v>
      </c>
    </row>
    <row r="26" spans="1:14" ht="15.75" customHeight="1" x14ac:dyDescent="0.15">
      <c r="A26" s="2" t="s">
        <v>32</v>
      </c>
      <c r="B26">
        <f>EXP(-((-9.52346+1.9962)+(0.0714+0.01844)*C2+(0.11318+0.03814)*C5+(0.14192+0.04857)*C6+(1.47314+0.66464)*C3))</f>
        <v>496.04269418182349</v>
      </c>
      <c r="C26">
        <f t="shared" si="1"/>
        <v>0.99798810039518615</v>
      </c>
      <c r="D26">
        <f>EXP(-((-9.52346+1.9962)+(0.0714+0.01844)*E2+(0.11318+0.03814)*E5+(0.14192+0.04857)*E6+(1.47314+0.66464)*E3))</f>
        <v>62.235899771945483</v>
      </c>
      <c r="E26">
        <f t="shared" si="2"/>
        <v>0.98418619797288553</v>
      </c>
      <c r="F26">
        <f t="shared" si="3"/>
        <v>-1.3801902422300616E-2</v>
      </c>
    </row>
    <row r="27" spans="1:14" ht="15.75" customHeight="1" x14ac:dyDescent="0.15">
      <c r="A27" s="2" t="s">
        <v>33</v>
      </c>
      <c r="B27">
        <f>EXP(-((-1.00599+0.92673)+(0.03107+0.01232)*C2+(-0.12507+0.06328)*C7))</f>
        <v>9.9246543522793456</v>
      </c>
      <c r="C27">
        <f t="shared" si="1"/>
        <v>0.90846392318203117</v>
      </c>
      <c r="D27">
        <f>EXP(-((-1.00599+0.92673)+(0.03107+0.01232)*E2+(-0.12507+0.06328)*E7))</f>
        <v>3.5173012316687138</v>
      </c>
      <c r="E27">
        <f t="shared" si="2"/>
        <v>0.77862888731230451</v>
      </c>
      <c r="F27">
        <f t="shared" si="3"/>
        <v>-0.12983503586972667</v>
      </c>
    </row>
    <row r="28" spans="1:14" ht="15.75" customHeight="1" x14ac:dyDescent="0.15">
      <c r="A28" s="2" t="s">
        <v>34</v>
      </c>
      <c r="B28" s="23">
        <f>EXP(-((1.049734+0.468174)+(-0.018323+0.006169)*C2+(-0.023371+0.008305)*C5+(-0.012844+0.007985)*C7))</f>
        <v>0.26288636826447731</v>
      </c>
      <c r="C28">
        <f t="shared" si="1"/>
        <v>0.20816312129946349</v>
      </c>
      <c r="D28">
        <f>EXP(-((1.049734+0.468174)+(-0.018323+0.006169)*E2+(-0.023371+0.008305)*E5+(-0.012844+0.007985)*E7))</f>
        <v>0.27734826170902327</v>
      </c>
      <c r="E28">
        <f t="shared" si="2"/>
        <v>0.21712814744660647</v>
      </c>
      <c r="F28">
        <f t="shared" si="3"/>
        <v>8.9650261471429793E-3</v>
      </c>
      <c r="G28" s="23"/>
    </row>
    <row r="29" spans="1:14" ht="13" x14ac:dyDescent="0.15">
      <c r="A29" s="2" t="s">
        <v>35</v>
      </c>
      <c r="B29">
        <f>EXP(-((-3.7924+0.8923)+(1.94461+0.65889)*C3+(-0.10873+0.09755)*C5+(0.04748+0.03787)*C6))</f>
        <v>10.382731568434705</v>
      </c>
      <c r="C29">
        <f t="shared" si="1"/>
        <v>0.91214762519981707</v>
      </c>
      <c r="D29">
        <f>EXP(-((-3.7924+0.8923)+(1.94461+0.65889)*E3+(-0.10873+0.09755)*E5+(0.04748+0.03787)*E6))</f>
        <v>5.9508972112719043</v>
      </c>
      <c r="E29">
        <f t="shared" si="2"/>
        <v>0.85613368035735693</v>
      </c>
      <c r="F29">
        <f t="shared" si="3"/>
        <v>-5.6013944842460139E-2</v>
      </c>
      <c r="G29" s="23"/>
    </row>
    <row r="30" spans="1:14" ht="13" x14ac:dyDescent="0.15">
      <c r="A30" s="2"/>
    </row>
    <row r="31" spans="1:14" ht="13" x14ac:dyDescent="0.15">
      <c r="A31" s="2"/>
    </row>
    <row r="32" spans="1:14" ht="13" x14ac:dyDescent="0.15">
      <c r="A32" s="2"/>
    </row>
    <row r="33" spans="1:1" ht="13" x14ac:dyDescent="0.15">
      <c r="A33" s="2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</sheetData>
  <conditionalFormatting sqref="F15:F30">
    <cfRule type="cellIs" dxfId="89" priority="1" operator="greaterThan">
      <formula>0</formula>
    </cfRule>
  </conditionalFormatting>
  <conditionalFormatting sqref="F15:F30">
    <cfRule type="cellIs" dxfId="88" priority="2" operator="lessThanOrEqual">
      <formula>0</formula>
    </cfRule>
  </conditionalFormatting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99"/>
  <sheetViews>
    <sheetView topLeftCell="A14" workbookViewId="0">
      <selection activeCell="G17" sqref="G1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4352968</v>
      </c>
      <c r="C2" s="4">
        <v>37.200000000000003</v>
      </c>
      <c r="D2" s="4">
        <v>5541647</v>
      </c>
      <c r="E2" s="4">
        <v>47.4</v>
      </c>
      <c r="F2" s="4">
        <v>4342506</v>
      </c>
      <c r="G2" s="4">
        <v>37.1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2630723</v>
      </c>
      <c r="C5" s="4">
        <v>22.5</v>
      </c>
      <c r="D5" s="4">
        <v>2146783</v>
      </c>
      <c r="E5" s="4">
        <v>18.3</v>
      </c>
      <c r="F5" s="4">
        <v>2118880</v>
      </c>
      <c r="G5" s="4">
        <v>18.100000000000001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352087</v>
      </c>
      <c r="C6" s="4">
        <v>3</v>
      </c>
      <c r="D6" s="4">
        <v>151129</v>
      </c>
      <c r="E6" s="4">
        <v>1.2</v>
      </c>
      <c r="F6" s="4">
        <v>71006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900389</v>
      </c>
      <c r="C7" s="4">
        <v>7.7</v>
      </c>
      <c r="D7" s="4">
        <v>541754</v>
      </c>
      <c r="E7" s="4">
        <v>4.5999999999999996</v>
      </c>
      <c r="F7" s="4">
        <v>315256</v>
      </c>
      <c r="G7" s="4">
        <v>2.6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3415655</v>
      </c>
      <c r="C8" s="4">
        <v>29.2</v>
      </c>
      <c r="D8" s="4">
        <v>3253451</v>
      </c>
      <c r="E8" s="4">
        <v>27.8</v>
      </c>
      <c r="F8" s="4">
        <v>3097522</v>
      </c>
      <c r="G8" s="4">
        <v>26.5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21301</v>
      </c>
      <c r="C9" s="4">
        <v>0.1</v>
      </c>
      <c r="D9" s="4">
        <v>28292</v>
      </c>
      <c r="E9" s="4">
        <v>0.2</v>
      </c>
      <c r="F9" s="4">
        <v>1111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4578</v>
      </c>
      <c r="C11" s="4">
        <v>0</v>
      </c>
      <c r="D11" s="4">
        <v>14645</v>
      </c>
      <c r="E11" s="4">
        <v>0.1</v>
      </c>
      <c r="F11" s="4">
        <v>1825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11677701</v>
      </c>
      <c r="C12">
        <f t="shared" si="0"/>
        <v>99.7</v>
      </c>
      <c r="D12">
        <f t="shared" si="0"/>
        <v>11677701</v>
      </c>
      <c r="E12">
        <f t="shared" si="0"/>
        <v>99.6</v>
      </c>
      <c r="F12">
        <f t="shared" si="0"/>
        <v>9948106</v>
      </c>
      <c r="G12">
        <f t="shared" si="0"/>
        <v>84.9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3.7190862262268078</v>
      </c>
      <c r="C15">
        <f t="shared" ref="C15:C29" si="1">B15/(1+B15)</f>
        <v>0.78809456914722242</v>
      </c>
      <c r="D15">
        <f>EXP(-((-4.41432+0.8343)+(0.04345+0.01026)*E2+(0.06422+0.02529)*E6))</f>
        <v>2.5262954988399264</v>
      </c>
      <c r="E15">
        <f t="shared" ref="E15:E29" si="2">D15/(1+D15)</f>
        <v>0.71641627868992319</v>
      </c>
      <c r="F15">
        <f t="shared" ref="F15:F29" si="3">E15-C15</f>
        <v>-7.1678290457299232E-2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4.8029725140336996</v>
      </c>
      <c r="C16">
        <f t="shared" si="1"/>
        <v>0.82767452411989961</v>
      </c>
      <c r="D16">
        <f>EXP(-((-2.04493+0.37147)+(-0.05813+0.03198)*(E7)+(0.07854+0.02332)*(E6)))</f>
        <v>5.3202377914732981</v>
      </c>
      <c r="E16">
        <f t="shared" si="2"/>
        <v>0.84177810503441641</v>
      </c>
      <c r="F16">
        <f t="shared" si="3"/>
        <v>1.41035809145168E-2</v>
      </c>
      <c r="G16" t="s">
        <v>115</v>
      </c>
    </row>
    <row r="17" spans="1:6" ht="15.75" customHeight="1" x14ac:dyDescent="0.15">
      <c r="A17" s="2" t="s">
        <v>23</v>
      </c>
      <c r="B17">
        <f>EXP(-((-5.26319+0.80942)+(0.23697+0.06716)*(C7)))</f>
        <v>8.2644980712702925</v>
      </c>
      <c r="C17">
        <f t="shared" si="1"/>
        <v>0.89206107094986031</v>
      </c>
      <c r="D17">
        <f>EXP(-((-5.26319+0.80942)+(0.23697+0.06716)*(E7)))</f>
        <v>21.216347648151032</v>
      </c>
      <c r="E17">
        <f t="shared" si="2"/>
        <v>0.95498810084189401</v>
      </c>
      <c r="F17">
        <f t="shared" si="3"/>
        <v>6.2927029892033692E-2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2.3395977198579896</v>
      </c>
      <c r="C18">
        <f t="shared" si="1"/>
        <v>0.70056273722617013</v>
      </c>
      <c r="D18">
        <f>EXP(-((-6.22088+1.39384)+(0.04872+0.01441)*(E2)+(0.04949+0.01494)*(E5)+(0.04056+0.01909)*(E6)))</f>
        <v>1.793248895314574</v>
      </c>
      <c r="E18">
        <f t="shared" si="2"/>
        <v>0.64199395131690173</v>
      </c>
      <c r="F18">
        <f t="shared" si="3"/>
        <v>-5.8568785909268395E-2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1.6017151118030815</v>
      </c>
      <c r="C19">
        <f t="shared" si="1"/>
        <v>0.61563816289364426</v>
      </c>
      <c r="D19">
        <f>EXP(-((-4.84614+1.22028)+(0.03008+0.01287)*E2+(0.7327+0.35501)*E3+(0.03927+0.02034)*E5+(0.04634+0.0256)*E6))</f>
        <v>1.5111017189715545</v>
      </c>
      <c r="E19">
        <f t="shared" si="2"/>
        <v>0.60176842202570779</v>
      </c>
      <c r="F19">
        <f t="shared" si="3"/>
        <v>-1.3869740867936464E-2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6.4155517261207651</v>
      </c>
      <c r="C20">
        <f t="shared" si="1"/>
        <v>0.86514826719129079</v>
      </c>
      <c r="D20">
        <f>EXP(-((-1.56105+0.27146)+(-0.14222+0.04567)*E7+(0.04149+0.01661)*E6))</f>
        <v>5.2803902184669012</v>
      </c>
      <c r="E20">
        <f t="shared" si="2"/>
        <v>0.84077422497417542</v>
      </c>
      <c r="F20">
        <f t="shared" si="3"/>
        <v>-2.4374042217115366E-2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2.8770348563049541</v>
      </c>
      <c r="C21">
        <f t="shared" si="1"/>
        <v>0.74207092867020041</v>
      </c>
      <c r="D21">
        <f>EXP(-((-0.802771+0.371008)+(-0.025303+0.008502)*E2+(0.485604+0.255258)*E3))</f>
        <v>3.4148391811140506</v>
      </c>
      <c r="E21">
        <f t="shared" si="2"/>
        <v>0.77349118303610376</v>
      </c>
      <c r="F21">
        <f t="shared" si="3"/>
        <v>3.1420254365903344E-2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2.6894120474426972</v>
      </c>
      <c r="C22">
        <f t="shared" si="1"/>
        <v>0.72895410240416314</v>
      </c>
      <c r="D22">
        <f>EXP(-((-2.360104+0.529999)+(0.014709+0.007358)*E2+(0.938919+0.331041)*E3+(-0.018119+0.019003)*E5))</f>
        <v>2.1553475787648231</v>
      </c>
      <c r="E22">
        <f t="shared" si="2"/>
        <v>0.68307770379089106</v>
      </c>
      <c r="F22">
        <f t="shared" si="3"/>
        <v>-4.5876398613272085E-2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0.78872418079129225</v>
      </c>
      <c r="C23">
        <f t="shared" si="1"/>
        <v>0.44094231478571388</v>
      </c>
      <c r="D23">
        <f>EXP(-((-1.022244+0.395315)+(0.015959+0.007274)*E2+(-2.13038+0.655748)*E3))</f>
        <v>0.62231106920180002</v>
      </c>
      <c r="E23">
        <f t="shared" si="2"/>
        <v>0.38359540350543614</v>
      </c>
      <c r="F23">
        <f t="shared" si="3"/>
        <v>-5.7346911280277746E-2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11.777971915128905</v>
      </c>
      <c r="C24">
        <f t="shared" si="1"/>
        <v>0.92174031946211932</v>
      </c>
      <c r="D24">
        <f>EXP(-((0.21381+0.19584)+(-0.08054+0.01531)*E2+(-0.03271+0.01274)*E5+(0.72939+0.23281)*E3))</f>
        <v>21.066898138260587</v>
      </c>
      <c r="E24">
        <f t="shared" si="2"/>
        <v>0.95468325481295646</v>
      </c>
      <c r="F24">
        <f t="shared" si="3"/>
        <v>3.2942935350837144E-2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13.146111349176731</v>
      </c>
      <c r="C25">
        <f t="shared" si="1"/>
        <v>0.92930919492174102</v>
      </c>
      <c r="D25">
        <f>EXP(-((-0.11314+0.21668)+(-0.0841+0.01982)*E2+(-0.02521+0.01239)*E5+(1.28239+0.38444)*E3))</f>
        <v>23.997220232643105</v>
      </c>
      <c r="E25">
        <f t="shared" si="2"/>
        <v>0.95999555187763919</v>
      </c>
      <c r="F25">
        <f t="shared" si="3"/>
        <v>3.0686356955898164E-2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1.2324967623072247</v>
      </c>
      <c r="C26">
        <f t="shared" si="1"/>
        <v>0.55207101892209365</v>
      </c>
      <c r="D26">
        <f>EXP(-((-9.52346+1.9962)+(0.0714+0.01844)*E2+(0.11318+0.03814)*E5+(0.14192+0.04857)*E6+(1.47314+0.66464)*E3))</f>
        <v>1.3114062044482195</v>
      </c>
      <c r="E26">
        <f t="shared" si="2"/>
        <v>0.5673629334058482</v>
      </c>
      <c r="F26">
        <f t="shared" si="3"/>
        <v>1.5291914483754554E-2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0.34677989800009118</v>
      </c>
      <c r="C27">
        <f t="shared" si="1"/>
        <v>0.25748817495349025</v>
      </c>
      <c r="D27">
        <f>EXP(-((-1.00599+0.92673)+(0.03107+0.01232)*E2+(-0.12507+0.06328)*E7))</f>
        <v>0.18393147669518531</v>
      </c>
      <c r="E27">
        <f t="shared" si="2"/>
        <v>0.15535652216005763</v>
      </c>
      <c r="F27">
        <f t="shared" si="3"/>
        <v>-0.10213165279343261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0.50188719284044014</v>
      </c>
      <c r="C28">
        <f t="shared" si="1"/>
        <v>0.3341710317745285</v>
      </c>
      <c r="D28">
        <f>EXP(-((1.049734+0.468174)+(-0.018323+0.006169)*E2+(-0.023371+0.008305)*E5+(-0.012844+0.007985)*E7))</f>
        <v>0.52531920060287163</v>
      </c>
      <c r="E28">
        <f t="shared" si="2"/>
        <v>0.34439952004488167</v>
      </c>
      <c r="F28">
        <f t="shared" si="3"/>
        <v>1.0228488270353164E-2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18.094354797803863</v>
      </c>
      <c r="C29">
        <f t="shared" si="1"/>
        <v>0.94762850012009758</v>
      </c>
      <c r="D29">
        <f>EXP(-((-3.7924+0.8923)+(1.94461+0.65889)*E3+(-0.10873+0.09755)*E5+(0.04748+0.03787)*E6))</f>
        <v>20.131263405456743</v>
      </c>
      <c r="E29">
        <f t="shared" si="2"/>
        <v>0.95267675288445985</v>
      </c>
      <c r="F29">
        <f t="shared" si="3"/>
        <v>5.048252764362271E-3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2"/>
    </row>
    <row r="34" spans="1:1" ht="13" x14ac:dyDescent="0.15">
      <c r="A34" s="2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</sheetData>
  <conditionalFormatting sqref="F15:F31">
    <cfRule type="cellIs" dxfId="53" priority="1" operator="lessThanOrEqual">
      <formula>0</formula>
    </cfRule>
  </conditionalFormatting>
  <conditionalFormatting sqref="F15:F31 I17:I31">
    <cfRule type="cellIs" dxfId="52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997"/>
  <sheetViews>
    <sheetView topLeftCell="A14" workbookViewId="0">
      <selection activeCell="G29" sqref="G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5032231</v>
      </c>
      <c r="C2" s="4">
        <v>53.1</v>
      </c>
      <c r="D2" s="4">
        <v>7276019</v>
      </c>
      <c r="E2" s="4">
        <v>76.8</v>
      </c>
      <c r="F2" s="4">
        <v>4956769</v>
      </c>
      <c r="G2" s="4">
        <v>52.3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317395</v>
      </c>
      <c r="C5" s="4">
        <v>3.3</v>
      </c>
      <c r="D5" s="4">
        <v>282473</v>
      </c>
      <c r="E5" s="4">
        <v>2.9</v>
      </c>
      <c r="F5" s="4">
        <v>199680</v>
      </c>
      <c r="G5" s="4">
        <v>2.1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180966</v>
      </c>
      <c r="C6" s="4">
        <v>1.9</v>
      </c>
      <c r="D6" s="4">
        <v>68802</v>
      </c>
      <c r="E6" s="4">
        <v>0.7</v>
      </c>
      <c r="F6" s="4">
        <v>3282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2304299</v>
      </c>
      <c r="C7" s="4">
        <v>24.3</v>
      </c>
      <c r="D7" s="4">
        <v>1138692</v>
      </c>
      <c r="E7" s="4">
        <v>12</v>
      </c>
      <c r="F7" s="4">
        <v>975923</v>
      </c>
      <c r="G7" s="4">
        <v>10.3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805375</v>
      </c>
      <c r="C8" s="4">
        <v>8.5</v>
      </c>
      <c r="D8" s="4">
        <v>692392</v>
      </c>
      <c r="E8" s="4">
        <v>7.3</v>
      </c>
      <c r="F8" s="4">
        <v>591470</v>
      </c>
      <c r="G8" s="4">
        <v>6.2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22413</v>
      </c>
      <c r="C9" s="4">
        <v>0.2</v>
      </c>
      <c r="D9" s="4">
        <v>2082</v>
      </c>
      <c r="E9" s="4">
        <v>0</v>
      </c>
      <c r="F9" s="4">
        <v>1288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799727</v>
      </c>
      <c r="C10" s="4">
        <v>8.4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1946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9462406</v>
      </c>
      <c r="C12">
        <f t="shared" si="0"/>
        <v>99.7</v>
      </c>
      <c r="D12">
        <f t="shared" si="0"/>
        <v>9462406</v>
      </c>
      <c r="E12">
        <f t="shared" si="0"/>
        <v>99.7</v>
      </c>
      <c r="F12">
        <f t="shared" si="0"/>
        <v>6728412</v>
      </c>
      <c r="G12">
        <f t="shared" si="0"/>
        <v>70.900000000000006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1.7470872977586629</v>
      </c>
      <c r="C15">
        <f t="shared" ref="C15:C29" si="1">B15/(1+B15)</f>
        <v>0.63597807728356659</v>
      </c>
      <c r="D15">
        <f>EXP(-((-4.41432+0.8343)+(0.04345+0.01026)*E2+(0.06422+0.02529)*E6))</f>
        <v>0.54467554057372392</v>
      </c>
      <c r="E15">
        <f t="shared" ref="E15:E29" si="2">D15/(1+D15)</f>
        <v>0.35261485423108363</v>
      </c>
      <c r="F15">
        <f t="shared" ref="F15:F29" si="3">E15-C15</f>
        <v>-0.28336322305248296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8.2926617730024503</v>
      </c>
      <c r="C16">
        <f t="shared" si="1"/>
        <v>0.89238820647650663</v>
      </c>
      <c r="D16">
        <f>EXP(-((-2.04493+0.37147)+(-0.05813+0.03198)*(E7)+(0.07854+0.02332)*(E6)))</f>
        <v>6.793443799765658</v>
      </c>
      <c r="E16">
        <f t="shared" si="2"/>
        <v>0.87168701979604069</v>
      </c>
      <c r="F16">
        <f t="shared" si="3"/>
        <v>-2.0701186680465944E-2</v>
      </c>
    </row>
    <row r="17" spans="1:6" ht="15.75" customHeight="1" x14ac:dyDescent="0.15">
      <c r="A17" s="2" t="s">
        <v>23</v>
      </c>
      <c r="B17">
        <f>EXP(-((-5.26319+0.80942)+(0.23697+0.06716)*(C7)))</f>
        <v>5.3046361633341831E-2</v>
      </c>
      <c r="C17">
        <f t="shared" si="1"/>
        <v>5.0374193925387625E-2</v>
      </c>
      <c r="D17">
        <f>EXP(-((-5.26319+0.80942)+(0.23697+0.06716)*(E7)))</f>
        <v>2.2349302063633001</v>
      </c>
      <c r="E17">
        <f t="shared" si="2"/>
        <v>0.69087431993650417</v>
      </c>
      <c r="F17">
        <f t="shared" si="3"/>
        <v>0.6405001260111165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3.1546671776975477</v>
      </c>
      <c r="C18">
        <f t="shared" si="1"/>
        <v>0.75930683320001002</v>
      </c>
      <c r="D18">
        <f>EXP(-((-6.22088+1.39384)+(0.04872+0.01441)*(E2)+(0.04949+0.01494)*(E5)+(0.04056+0.01909)*(E6)))</f>
        <v>0.77884283944920341</v>
      </c>
      <c r="E18">
        <f t="shared" si="2"/>
        <v>0.43783679039929257</v>
      </c>
      <c r="F18">
        <f t="shared" si="3"/>
        <v>-0.32147004280071745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2.7505915565003471</v>
      </c>
      <c r="C19">
        <f t="shared" si="1"/>
        <v>0.73337539293852261</v>
      </c>
      <c r="D19">
        <f>EXP(-((-4.84614+1.22028)+(0.03008+0.01287)*E2+(0.7327+0.35501)*E3+(0.03927+0.02034)*E5+(0.04634+0.0256)*E6))</f>
        <v>1.1096814587053938</v>
      </c>
      <c r="E19">
        <f t="shared" si="2"/>
        <v>0.52599479135885752</v>
      </c>
      <c r="F19">
        <f t="shared" si="3"/>
        <v>-0.20738060157966509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33.966169005638449</v>
      </c>
      <c r="C20">
        <f t="shared" si="1"/>
        <v>0.97140092756976759</v>
      </c>
      <c r="D20">
        <f>EXP(-((-1.56105+0.27146)+(-0.14222+0.04567)*E7+(0.04149+0.01661)*E6))</f>
        <v>11.106383132296029</v>
      </c>
      <c r="E20">
        <f t="shared" si="2"/>
        <v>0.9173989465662693</v>
      </c>
      <c r="F20">
        <f t="shared" si="3"/>
        <v>-5.4001981003498289E-2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3.7580345700337987</v>
      </c>
      <c r="C21">
        <f t="shared" si="1"/>
        <v>0.78982918571083516</v>
      </c>
      <c r="D21">
        <f>EXP(-((-0.802771+0.371008)+(-0.025303+0.008502)*E2+(0.485604+0.255258)*E3))</f>
        <v>5.5961552530826966</v>
      </c>
      <c r="E21">
        <f t="shared" si="2"/>
        <v>0.84839653379403823</v>
      </c>
      <c r="F21">
        <f t="shared" si="3"/>
        <v>5.8567348083203075E-2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1.9259706992608336</v>
      </c>
      <c r="C22">
        <f t="shared" si="1"/>
        <v>0.65823307791406704</v>
      </c>
      <c r="D22">
        <f>EXP(-((-2.360104+0.529999)+(0.014709+0.007358)*E2+(0.938919+0.331041)*E3+(-0.018119+0.019003)*E5))</f>
        <v>1.1420167746941789</v>
      </c>
      <c r="E22">
        <f t="shared" si="2"/>
        <v>0.53315024802138977</v>
      </c>
      <c r="F22">
        <f t="shared" si="3"/>
        <v>-0.12508282989267727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0.54512328439576951</v>
      </c>
      <c r="C23">
        <f t="shared" si="1"/>
        <v>0.35280245265926696</v>
      </c>
      <c r="D23">
        <f>EXP(-((-1.022244+0.395315)+(0.015959+0.007274)*E2+(-2.13038+0.655748)*E3))</f>
        <v>0.31431318050300011</v>
      </c>
      <c r="E23">
        <f t="shared" si="2"/>
        <v>0.239146335261364</v>
      </c>
      <c r="F23">
        <f t="shared" si="3"/>
        <v>-0.11365611739790296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22.645564388182919</v>
      </c>
      <c r="C24">
        <f t="shared" si="1"/>
        <v>0.95770877008544741</v>
      </c>
      <c r="D24">
        <f>EXP(-((0.21381+0.19584)+(-0.08054+0.01531)*E2+(-0.03271+0.01274)*E5+(0.72939+0.23281)*E3))</f>
        <v>105.41732537808888</v>
      </c>
      <c r="E24">
        <f t="shared" si="2"/>
        <v>0.99060303389089033</v>
      </c>
      <c r="F24">
        <f t="shared" si="3"/>
        <v>3.2894263805442914E-2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28.560767204121738</v>
      </c>
      <c r="C25">
        <f t="shared" si="1"/>
        <v>0.96617137866907032</v>
      </c>
      <c r="D25">
        <f>EXP(-((-0.11314+0.21668)+(-0.0841+0.01982)*E2+(-0.02521+0.01239)*E5+(1.28239+0.38444)*E3))</f>
        <v>130.36549427233408</v>
      </c>
      <c r="E25">
        <f t="shared" si="2"/>
        <v>0.99238765091594827</v>
      </c>
      <c r="F25">
        <f t="shared" si="3"/>
        <v>2.6216272246877947E-2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6.6556691815996398</v>
      </c>
      <c r="C26">
        <f t="shared" si="1"/>
        <v>0.86937784584481592</v>
      </c>
      <c r="D26">
        <f>EXP(-((-9.52346+1.9962)+(0.0714+0.01844)*E2+(0.11318+0.03814)*E5+(0.14192+0.04857)*E6+(1.47314+0.66464)*E3))</f>
        <v>1.0569390055791936</v>
      </c>
      <c r="E26">
        <f t="shared" si="2"/>
        <v>0.51384071317252322</v>
      </c>
      <c r="F26">
        <f t="shared" si="3"/>
        <v>-0.3555371326722927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0.48517190866104487</v>
      </c>
      <c r="C27">
        <f t="shared" si="1"/>
        <v>0.32667727273299363</v>
      </c>
      <c r="D27">
        <f>EXP(-((-1.00599+0.92673)+(0.03107+0.01232)*E2+(-0.12507+0.06328)*E7))</f>
        <v>8.1137340372069183E-2</v>
      </c>
      <c r="E27">
        <f t="shared" si="2"/>
        <v>7.5048134350947565E-2</v>
      </c>
      <c r="F27">
        <f t="shared" si="3"/>
        <v>-0.25162913838204604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0.49423750400131905</v>
      </c>
      <c r="C28">
        <f t="shared" si="1"/>
        <v>0.3307623471354677</v>
      </c>
      <c r="D28">
        <f>EXP(-((1.049734+0.468174)+(-0.018323+0.006169)*E2+(-0.023371+0.008305)*E5+(-0.012844+0.007985)*E7))</f>
        <v>0.6172498461546837</v>
      </c>
      <c r="E28">
        <f t="shared" si="2"/>
        <v>0.38166635020699585</v>
      </c>
      <c r="F28">
        <f t="shared" si="3"/>
        <v>5.0904003071528148E-2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16.035884624918801</v>
      </c>
      <c r="C29">
        <f t="shared" si="1"/>
        <v>0.9413003772908114</v>
      </c>
      <c r="D29">
        <f>EXP(-((-3.7924+0.8923)+(1.94461+0.65889)*E3+(-0.10873+0.09755)*E5+(0.04748+0.03787)*E6))</f>
        <v>17.686064268325204</v>
      </c>
      <c r="E29">
        <f t="shared" si="2"/>
        <v>0.94648418277704938</v>
      </c>
      <c r="F29">
        <f t="shared" si="3"/>
        <v>5.1838054862379801E-3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1" priority="1" operator="lessThanOrEqual">
      <formula>0</formula>
    </cfRule>
  </conditionalFormatting>
  <conditionalFormatting sqref="F15:F29 I17:I29">
    <cfRule type="cellIs" dxfId="50" priority="2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4780855</v>
      </c>
      <c r="C2" s="4">
        <v>33.5</v>
      </c>
      <c r="D2" s="4">
        <v>6185927</v>
      </c>
      <c r="E2" s="4">
        <v>43.4</v>
      </c>
      <c r="F2" s="4">
        <v>4724356</v>
      </c>
      <c r="G2" s="4">
        <v>33.1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3508012</v>
      </c>
      <c r="C5" s="4">
        <v>24.6</v>
      </c>
      <c r="D5" s="4">
        <v>2906808</v>
      </c>
      <c r="E5" s="4">
        <v>20.399999999999999</v>
      </c>
      <c r="F5" s="4">
        <v>2838145</v>
      </c>
      <c r="G5" s="4">
        <v>19.899999999999999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229906</v>
      </c>
      <c r="C6" s="4">
        <v>1.6</v>
      </c>
      <c r="D6" s="4">
        <v>249411</v>
      </c>
      <c r="E6" s="4">
        <v>1.7</v>
      </c>
      <c r="F6" s="4">
        <v>27110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1234057</v>
      </c>
      <c r="C7" s="4">
        <v>8.6</v>
      </c>
      <c r="D7" s="4">
        <v>878415</v>
      </c>
      <c r="E7" s="4">
        <v>6.1</v>
      </c>
      <c r="F7" s="4">
        <v>450139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4451899</v>
      </c>
      <c r="C8" s="4">
        <v>31.2</v>
      </c>
      <c r="D8" s="4">
        <v>3974149</v>
      </c>
      <c r="E8" s="4">
        <v>27.9</v>
      </c>
      <c r="F8" s="4">
        <v>3767078</v>
      </c>
      <c r="G8" s="4">
        <v>26.4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27235</v>
      </c>
      <c r="C9" s="4">
        <v>0.1</v>
      </c>
      <c r="D9" s="4">
        <v>10265</v>
      </c>
      <c r="E9" s="4">
        <v>0</v>
      </c>
      <c r="F9" s="4">
        <v>1220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1641</v>
      </c>
      <c r="C11" s="4">
        <v>0</v>
      </c>
      <c r="D11" s="4">
        <v>28630</v>
      </c>
      <c r="E11" s="4">
        <v>0.2</v>
      </c>
      <c r="F11" s="4">
        <v>621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14233605</v>
      </c>
      <c r="C12">
        <f t="shared" si="0"/>
        <v>99.6</v>
      </c>
      <c r="D12">
        <f t="shared" si="0"/>
        <v>14233605</v>
      </c>
      <c r="E12">
        <f t="shared" si="0"/>
        <v>99.7</v>
      </c>
      <c r="F12">
        <f t="shared" si="0"/>
        <v>11808669</v>
      </c>
      <c r="G12">
        <f t="shared" si="0"/>
        <v>82.6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5.1423953895264916</v>
      </c>
      <c r="C15">
        <f t="shared" ref="C15:C29" si="1">B15/(1+B15)</f>
        <v>0.83719706456782028</v>
      </c>
      <c r="D15">
        <f>EXP(-((-4.41432+0.8343)+(0.04345+0.01026)*E2+(0.06422+0.02529)*E6))</f>
        <v>2.9946848480378576</v>
      </c>
      <c r="E15">
        <f t="shared" ref="E15:E29" si="2">D15/(1+D15)</f>
        <v>0.7496673609956519</v>
      </c>
      <c r="F15">
        <f t="shared" ref="F15:F29" si="3">E15-C15</f>
        <v>-8.7529703572168382E-2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5.671048379326507</v>
      </c>
      <c r="C16">
        <f t="shared" si="1"/>
        <v>0.85009852377941264</v>
      </c>
      <c r="D16">
        <f>EXP(-((-2.04493+0.37147)+(-0.05813+0.03198)*(E7)+(0.07854+0.02332)*(E6)))</f>
        <v>5.2583274452696758</v>
      </c>
      <c r="E16">
        <f t="shared" si="2"/>
        <v>0.84021289893422801</v>
      </c>
      <c r="F16">
        <f t="shared" si="3"/>
        <v>-9.8856248451846263E-3</v>
      </c>
    </row>
    <row r="17" spans="1:6" ht="15.75" customHeight="1" x14ac:dyDescent="0.15">
      <c r="A17" s="2" t="s">
        <v>23</v>
      </c>
      <c r="B17">
        <f>EXP(-((-5.26319+0.80942)+(0.23697+0.06716)*(C7)))</f>
        <v>6.2855415260927598</v>
      </c>
      <c r="C17">
        <f t="shared" si="1"/>
        <v>0.86274184335940496</v>
      </c>
      <c r="D17">
        <f>EXP(-((-5.26319+0.80942)+(0.23697+0.06716)*(E7)))</f>
        <v>13.444592760871075</v>
      </c>
      <c r="E17">
        <f t="shared" si="2"/>
        <v>0.93076994162764504</v>
      </c>
      <c r="F17">
        <f t="shared" si="3"/>
        <v>6.8028098268240078E-2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2.8060196934742723</v>
      </c>
      <c r="C18">
        <f t="shared" si="1"/>
        <v>0.73725832220085974</v>
      </c>
      <c r="D18">
        <f>EXP(-((-6.22088+1.39384)+(0.04872+0.01441)*(E2)+(0.04949+0.01494)*(E5)+(0.04056+0.01909)*(E6)))</f>
        <v>1.9570162658415202</v>
      </c>
      <c r="E18">
        <f t="shared" si="2"/>
        <v>0.66182127181657024</v>
      </c>
      <c r="F18">
        <f t="shared" si="3"/>
        <v>-7.5437050384289495E-2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1.8322138687090541</v>
      </c>
      <c r="C19">
        <f t="shared" si="1"/>
        <v>0.64691931953012849</v>
      </c>
      <c r="D19">
        <f>EXP(-((-4.84614+1.22028)+(0.03008+0.01287)*E2+(0.7327+0.35501)*E3+(0.03927+0.02034)*E5+(0.04634+0.0256)*E6))</f>
        <v>1.5272794264999516</v>
      </c>
      <c r="E19">
        <f t="shared" si="2"/>
        <v>0.6043175956269673</v>
      </c>
      <c r="F19">
        <f t="shared" si="3"/>
        <v>-4.2601723903161193E-2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7.5909746837943288</v>
      </c>
      <c r="C20">
        <f t="shared" si="1"/>
        <v>0.88359877233879414</v>
      </c>
      <c r="D20">
        <f>EXP(-((-1.56105+0.27146)+(-0.14222+0.04567)*E7+(0.04149+0.01661)*E6))</f>
        <v>5.9285223509851956</v>
      </c>
      <c r="E20">
        <f t="shared" si="2"/>
        <v>0.85566908074449588</v>
      </c>
      <c r="F20">
        <f t="shared" si="3"/>
        <v>-2.7929691594298256E-2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2.7036332051592624</v>
      </c>
      <c r="C21">
        <f t="shared" si="1"/>
        <v>0.729994860558283</v>
      </c>
      <c r="D21">
        <f>EXP(-((-0.802771+0.371008)+(-0.025303+0.008502)*E2+(0.485604+0.255258)*E3))</f>
        <v>3.1928897995533903</v>
      </c>
      <c r="E21">
        <f t="shared" si="2"/>
        <v>0.76150100579640423</v>
      </c>
      <c r="F21">
        <f t="shared" si="3"/>
        <v>3.150614523812123E-2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2.9127979089625473</v>
      </c>
      <c r="C22">
        <f t="shared" si="1"/>
        <v>0.74442840564051938</v>
      </c>
      <c r="D22">
        <f>EXP(-((-2.360104+0.529999)+(0.014709+0.007358)*E2+(0.938919+0.331041)*E3+(-0.018119+0.019003)*E5))</f>
        <v>2.3498784419772547</v>
      </c>
      <c r="E22">
        <f t="shared" si="2"/>
        <v>0.70148170528547493</v>
      </c>
      <c r="F22">
        <f t="shared" si="3"/>
        <v>-4.2946700355044443E-2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0.85952402693568553</v>
      </c>
      <c r="C23">
        <f t="shared" si="1"/>
        <v>0.46222797580738839</v>
      </c>
      <c r="D23">
        <f>EXP(-((-1.022244+0.395315)+(0.015959+0.007274)*E2+(-2.13038+0.655748)*E3))</f>
        <v>0.68291614600587658</v>
      </c>
      <c r="E23">
        <f t="shared" si="2"/>
        <v>0.40579332941018198</v>
      </c>
      <c r="F23">
        <f t="shared" si="3"/>
        <v>-5.6434646397206412E-2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9.648640262670046</v>
      </c>
      <c r="C24">
        <f t="shared" si="1"/>
        <v>0.90609129660379195</v>
      </c>
      <c r="D24">
        <f>EXP(-((0.21381+0.19584)+(-0.08054+0.01531)*E2+(-0.03271+0.01274)*E5+(0.72939+0.23281)*E3))</f>
        <v>16.923784510486133</v>
      </c>
      <c r="E24">
        <f t="shared" si="2"/>
        <v>0.94420821119474185</v>
      </c>
      <c r="F24">
        <f t="shared" si="3"/>
        <v>3.8116914590949902E-2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10.646295592949061</v>
      </c>
      <c r="C25">
        <f t="shared" si="1"/>
        <v>0.91413578746829827</v>
      </c>
      <c r="D25">
        <f>EXP(-((-0.11314+0.21668)+(-0.0841+0.01982)*E2+(-0.02521+0.01239)*E5+(1.28239+0.38444)*E3))</f>
        <v>19.062823028853995</v>
      </c>
      <c r="E25">
        <f t="shared" si="2"/>
        <v>0.95015656577532392</v>
      </c>
      <c r="F25">
        <f t="shared" si="3"/>
        <v>3.6020778307025658E-2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1.6329104912102483</v>
      </c>
      <c r="C26">
        <f t="shared" si="1"/>
        <v>0.62019217769141166</v>
      </c>
      <c r="D26">
        <f>EXP(-((-9.52346+1.9962)+(0.0714+0.01844)*E2+(0.11318+0.03814)*E5+(0.14192+0.04857)*E6+(1.47314+0.66464)*E3))</f>
        <v>1.2428945824974085</v>
      </c>
      <c r="E26">
        <f t="shared" si="2"/>
        <v>0.55414756992879965</v>
      </c>
      <c r="F26">
        <f t="shared" si="3"/>
        <v>-6.6044607762612006E-2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0.4304556414622277</v>
      </c>
      <c r="C27">
        <f t="shared" si="1"/>
        <v>0.30092204818194235</v>
      </c>
      <c r="D27">
        <f>EXP(-((-1.00599+0.92673)+(0.03107+0.01232)*E2+(-0.12507+0.06328)*E7))</f>
        <v>0.24004064879558917</v>
      </c>
      <c r="E27">
        <f t="shared" si="2"/>
        <v>0.19357482275176444</v>
      </c>
      <c r="F27">
        <f t="shared" si="3"/>
        <v>-0.10734722543017791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0.49741131479131495</v>
      </c>
      <c r="C28">
        <f t="shared" si="1"/>
        <v>0.33218081757358442</v>
      </c>
      <c r="D28">
        <f>EXP(-((1.049734+0.468174)+(-0.018323+0.006169)*E2+(-0.023371+0.008305)*E5+(-0.012844+0.007985)*E7))</f>
        <v>0.52025401307226948</v>
      </c>
      <c r="E28">
        <f t="shared" si="2"/>
        <v>0.34221518811905138</v>
      </c>
      <c r="F28">
        <f t="shared" si="3"/>
        <v>1.0034370545466964E-2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20.875328350949157</v>
      </c>
      <c r="C29">
        <f t="shared" si="1"/>
        <v>0.95428640046188795</v>
      </c>
      <c r="D29">
        <f>EXP(-((-3.7924+0.8923)+(1.94461+0.65889)*E3+(-0.10873+0.09755)*E5+(0.04748+0.03787)*E6))</f>
        <v>19.748489353670593</v>
      </c>
      <c r="E29">
        <f t="shared" si="2"/>
        <v>0.95180372011887737</v>
      </c>
      <c r="F29">
        <f t="shared" si="3"/>
        <v>-2.4826803430105793E-3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9" priority="1" operator="lessThanOrEqual">
      <formula>0</formula>
    </cfRule>
  </conditionalFormatting>
  <conditionalFormatting sqref="F15:F29 I17:I29">
    <cfRule type="cellIs" dxfId="48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2282110</v>
      </c>
      <c r="C2" s="4">
        <v>26</v>
      </c>
      <c r="D2" s="4">
        <v>5912477</v>
      </c>
      <c r="E2" s="4">
        <v>67.5</v>
      </c>
      <c r="F2" s="4">
        <v>2198468</v>
      </c>
      <c r="G2" s="4">
        <v>25.1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185591</v>
      </c>
      <c r="C5" s="4">
        <v>2.1</v>
      </c>
      <c r="D5" s="4">
        <v>86889</v>
      </c>
      <c r="E5" s="4">
        <v>0.9</v>
      </c>
      <c r="F5" s="4">
        <v>40922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80982</v>
      </c>
      <c r="C6" s="4">
        <v>0.9</v>
      </c>
      <c r="D6" s="4">
        <v>364631</v>
      </c>
      <c r="E6" s="4">
        <v>4.0999999999999996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2319365</v>
      </c>
      <c r="C7" s="4">
        <v>26.5</v>
      </c>
      <c r="D7" s="4">
        <v>277475</v>
      </c>
      <c r="E7" s="4">
        <v>3.1</v>
      </c>
      <c r="F7" s="4">
        <v>165270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2455851</v>
      </c>
      <c r="C8" s="4">
        <v>28</v>
      </c>
      <c r="D8" s="4">
        <v>2104914</v>
      </c>
      <c r="E8" s="4">
        <v>24</v>
      </c>
      <c r="F8" s="4">
        <v>1841192</v>
      </c>
      <c r="G8" s="4">
        <v>21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1422487</v>
      </c>
      <c r="C10" s="4">
        <v>16.2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8746386</v>
      </c>
      <c r="C12">
        <f t="shared" si="0"/>
        <v>99.7</v>
      </c>
      <c r="D12">
        <f t="shared" si="0"/>
        <v>8746386</v>
      </c>
      <c r="E12">
        <f t="shared" si="0"/>
        <v>99.6</v>
      </c>
      <c r="F12">
        <f t="shared" si="0"/>
        <v>4245852</v>
      </c>
      <c r="G12">
        <f t="shared" si="0"/>
        <v>48.3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8.1907133975546031</v>
      </c>
      <c r="C15">
        <f t="shared" ref="C15:C29" si="1">B15/(1+B15)</f>
        <v>0.89119451812455897</v>
      </c>
      <c r="D15">
        <f>EXP(-((-4.41432+0.8343)+(0.04345+0.01026)*E2+(0.06422+0.02529)*E6))</f>
        <v>0.66206204756347331</v>
      </c>
      <c r="E15">
        <f t="shared" ref="E15:E29" si="2">D15/(1+D15)</f>
        <v>0.39833774469132116</v>
      </c>
      <c r="F15">
        <f t="shared" ref="F15:F29" si="3">E15-C15</f>
        <v>-0.4928567734332378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9.7255943177279836</v>
      </c>
      <c r="C16">
        <f t="shared" si="1"/>
        <v>0.90676507330254574</v>
      </c>
      <c r="D16">
        <f>EXP(-((-2.04493+0.37147)+(-0.05813+0.03198)*(E7)+(0.07854+0.02332)*(E6)))</f>
        <v>3.8072189948353437</v>
      </c>
      <c r="E16">
        <f t="shared" si="2"/>
        <v>0.79197952057637599</v>
      </c>
      <c r="F16">
        <f t="shared" si="3"/>
        <v>-0.11478555272616975</v>
      </c>
    </row>
    <row r="17" spans="1:6" ht="15.75" customHeight="1" x14ac:dyDescent="0.15">
      <c r="A17" s="2" t="s">
        <v>23</v>
      </c>
      <c r="B17">
        <f>EXP(-((-5.26319+0.80942)+(0.23697+0.06716)*(C7)))</f>
        <v>2.7169099480050925E-2</v>
      </c>
      <c r="C17">
        <f t="shared" si="1"/>
        <v>2.64504641872539E-2</v>
      </c>
      <c r="D17">
        <f>EXP(-((-5.26319+0.80942)+(0.23697+0.06716)*(E7)))</f>
        <v>33.480627902487655</v>
      </c>
      <c r="E17">
        <f t="shared" si="2"/>
        <v>0.97099820795526015</v>
      </c>
      <c r="F17">
        <f t="shared" si="3"/>
        <v>0.94454774376800621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20.018803362544965</v>
      </c>
      <c r="C18">
        <f t="shared" si="1"/>
        <v>0.95242355224741393</v>
      </c>
      <c r="D18">
        <f>EXP(-((-6.22088+1.39384)+(0.04872+0.01441)*(E2)+(0.04949+0.01494)*(E5)+(0.04056+0.01909)*(E6)))</f>
        <v>1.3011038245535609</v>
      </c>
      <c r="E18">
        <f t="shared" si="2"/>
        <v>0.56542595369680426</v>
      </c>
      <c r="F18">
        <f t="shared" si="3"/>
        <v>-0.38699759855060967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10.167872556234119</v>
      </c>
      <c r="C19">
        <f t="shared" si="1"/>
        <v>0.91045743090596243</v>
      </c>
      <c r="D19">
        <f>EXP(-((-4.84614+1.22028)+(0.03008+0.01287)*E2+(0.7327+0.35501)*E3+(0.03927+0.02034)*E5+(0.04634+0.0256)*E6))</f>
        <v>1.4595555914987859</v>
      </c>
      <c r="E19">
        <f t="shared" si="2"/>
        <v>0.59342248516097684</v>
      </c>
      <c r="F19">
        <f t="shared" si="3"/>
        <v>-0.31703494574498559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44.517171894175696</v>
      </c>
      <c r="C20">
        <f t="shared" si="1"/>
        <v>0.97803026949202965</v>
      </c>
      <c r="D20">
        <f>EXP(-((-1.56105+0.27146)+(-0.14222+0.04567)*E7+(0.04149+0.01661)*E6))</f>
        <v>3.8600687723924261</v>
      </c>
      <c r="E20">
        <f t="shared" si="2"/>
        <v>0.7942415947526319</v>
      </c>
      <c r="F20">
        <f t="shared" si="3"/>
        <v>-0.18378867473939775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2.3835452972682725</v>
      </c>
      <c r="C21">
        <f t="shared" si="1"/>
        <v>0.70445201345247055</v>
      </c>
      <c r="D21">
        <f>EXP(-((-0.802771+0.371008)+(-0.025303+0.008502)*E2+(0.485604+0.255258)*E3))</f>
        <v>4.7866485972640174</v>
      </c>
      <c r="E21">
        <f t="shared" si="2"/>
        <v>0.82718840047193987</v>
      </c>
      <c r="F21">
        <f t="shared" si="3"/>
        <v>0.12273638701946932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3.5061080337987973</v>
      </c>
      <c r="C22">
        <f t="shared" si="1"/>
        <v>0.77807900021496657</v>
      </c>
      <c r="D22">
        <f>EXP(-((-2.360104+0.529999)+(0.014709+0.007358)*E2+(0.938919+0.331041)*E3+(-0.018119+0.019003)*E5))</f>
        <v>1.4046482281302448</v>
      </c>
      <c r="E22">
        <f t="shared" si="2"/>
        <v>0.58413875746908783</v>
      </c>
      <c r="F22">
        <f t="shared" si="3"/>
        <v>-0.19394024274587873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1.0231345466773389</v>
      </c>
      <c r="C23">
        <f t="shared" si="1"/>
        <v>0.50571750077505562</v>
      </c>
      <c r="D23">
        <f>EXP(-((-1.022244+0.395315)+(0.015959+0.007274)*E2+(-2.13038+0.655748)*E3))</f>
        <v>0.39012093429104994</v>
      </c>
      <c r="E23">
        <f t="shared" si="2"/>
        <v>0.28063812627209184</v>
      </c>
      <c r="F23">
        <f t="shared" si="3"/>
        <v>-0.22507937450296378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3.7744965138826854</v>
      </c>
      <c r="C24">
        <f t="shared" si="1"/>
        <v>0.79055383178261318</v>
      </c>
      <c r="D24">
        <f>EXP(-((0.21381+0.19584)+(-0.08054+0.01531)*E2+(-0.03271+0.01274)*E5+(0.72939+0.23281)*E3))</f>
        <v>55.221258671303751</v>
      </c>
      <c r="E24">
        <f t="shared" si="2"/>
        <v>0.98221313389928755</v>
      </c>
      <c r="F24">
        <f t="shared" si="3"/>
        <v>0.19165930211667437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4.9266635783770454</v>
      </c>
      <c r="C25">
        <f t="shared" si="1"/>
        <v>0.83127100319167446</v>
      </c>
      <c r="D25">
        <f>EXP(-((-0.11314+0.21668)+(-0.0841+0.01982)*E2+(-0.02521+0.01239)*E5+(1.28239+0.38444)*E3))</f>
        <v>69.888282300399609</v>
      </c>
      <c r="E25">
        <f t="shared" si="2"/>
        <v>0.98589329621837429</v>
      </c>
      <c r="F25">
        <f t="shared" si="3"/>
        <v>0.15462229302669983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110.19009382685964</v>
      </c>
      <c r="C26">
        <f t="shared" si="1"/>
        <v>0.99100639305550764</v>
      </c>
      <c r="D26">
        <f>EXP(-((-9.52346+1.9962)+(0.0714+0.01844)*E2+(0.11318+0.03814)*E5+(0.14192+0.04857)*E6+(1.47314+0.66464)*E3))</f>
        <v>1.7260973618126403</v>
      </c>
      <c r="E26">
        <f t="shared" si="2"/>
        <v>0.6331752438456274</v>
      </c>
      <c r="F26">
        <f t="shared" si="3"/>
        <v>-0.35783114920988024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1.8013835346172249</v>
      </c>
      <c r="C27">
        <f t="shared" si="1"/>
        <v>0.64303352695451688</v>
      </c>
      <c r="D27">
        <f>EXP(-((-1.00599+0.92673)+(0.03107+0.01232)*E2+(-0.12507+0.06328)*E7))</f>
        <v>7.0087136774739489E-2</v>
      </c>
      <c r="E27">
        <f t="shared" si="2"/>
        <v>6.5496663183881726E-2</v>
      </c>
      <c r="F27">
        <f t="shared" si="3"/>
        <v>-0.57753686377063518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0.35292422681694752</v>
      </c>
      <c r="C28">
        <f t="shared" si="1"/>
        <v>0.26086030527169995</v>
      </c>
      <c r="D28">
        <f>EXP(-((1.049734+0.468174)+(-0.018323+0.006169)*E2+(-0.023371+0.008305)*E5+(-0.012844+0.007985)*E7))</f>
        <v>0.51227653106892812</v>
      </c>
      <c r="E28">
        <f t="shared" si="2"/>
        <v>0.33874527610822192</v>
      </c>
      <c r="F28">
        <f t="shared" si="3"/>
        <v>7.7884970836521961E-2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17.23191176525129</v>
      </c>
      <c r="C29">
        <f t="shared" si="1"/>
        <v>0.94515111674103602</v>
      </c>
      <c r="D29">
        <f>EXP(-((-3.7924+0.8923)+(1.94461+0.65889)*E3+(-0.10873+0.09755)*E5+(0.04748+0.03787)*E6))</f>
        <v>12.938754079383793</v>
      </c>
      <c r="E29">
        <f t="shared" si="2"/>
        <v>0.92825757637269346</v>
      </c>
      <c r="F29">
        <f t="shared" si="3"/>
        <v>-1.6893540368342563E-2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7" priority="1" operator="lessThanOrEqual">
      <formula>0</formula>
    </cfRule>
  </conditionalFormatting>
  <conditionalFormatting sqref="F15:F29 I17:I29"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997"/>
  <sheetViews>
    <sheetView topLeftCell="A12" workbookViewId="0">
      <selection activeCell="G17" sqref="G1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3886194</v>
      </c>
      <c r="C2" s="4">
        <v>37.5</v>
      </c>
      <c r="D2" s="4">
        <v>8002112</v>
      </c>
      <c r="E2" s="4">
        <v>77.3</v>
      </c>
      <c r="F2" s="4">
        <v>3827094</v>
      </c>
      <c r="G2" s="4">
        <v>36.9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659045</v>
      </c>
      <c r="C5" s="4">
        <v>6.3</v>
      </c>
      <c r="D5" s="4">
        <v>571036</v>
      </c>
      <c r="E5" s="4">
        <v>5.5</v>
      </c>
      <c r="F5" s="4">
        <v>516220</v>
      </c>
      <c r="G5" s="4">
        <v>4.9000000000000004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765372</v>
      </c>
      <c r="C6" s="4">
        <v>7.3</v>
      </c>
      <c r="D6" s="4">
        <v>341946</v>
      </c>
      <c r="E6" s="4">
        <v>3.3</v>
      </c>
      <c r="F6" s="4">
        <v>59008</v>
      </c>
      <c r="G6" s="4">
        <v>0.5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1892645</v>
      </c>
      <c r="C7" s="4">
        <v>18.2</v>
      </c>
      <c r="D7" s="4">
        <v>536240</v>
      </c>
      <c r="E7" s="4">
        <v>5.0999999999999996</v>
      </c>
      <c r="F7" s="4">
        <v>395704</v>
      </c>
      <c r="G7" s="4">
        <v>3.8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1077385</v>
      </c>
      <c r="C8" s="4">
        <v>10.4</v>
      </c>
      <c r="D8" s="4">
        <v>883153</v>
      </c>
      <c r="E8" s="4">
        <v>8.5</v>
      </c>
      <c r="F8" s="4">
        <v>768511</v>
      </c>
      <c r="G8" s="4">
        <v>7.4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9707</v>
      </c>
      <c r="C9" s="4">
        <v>0</v>
      </c>
      <c r="D9" s="4">
        <v>10358</v>
      </c>
      <c r="E9" s="4">
        <v>0.1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2054590</v>
      </c>
      <c r="C10" s="4">
        <v>19.8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93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10344938</v>
      </c>
      <c r="C12">
        <f t="shared" si="0"/>
        <v>99.5</v>
      </c>
      <c r="D12">
        <f t="shared" si="0"/>
        <v>10344938</v>
      </c>
      <c r="E12">
        <f t="shared" si="0"/>
        <v>99.799999999999983</v>
      </c>
      <c r="F12">
        <f t="shared" si="0"/>
        <v>5566537</v>
      </c>
      <c r="G12">
        <f t="shared" si="0"/>
        <v>53.499999999999993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2.4904713755250429</v>
      </c>
      <c r="C15">
        <f t="shared" ref="C15:C29" si="1">B15/(1+B15)</f>
        <v>0.7135057439485295</v>
      </c>
      <c r="D15">
        <f>EXP(-((-4.41432+0.8343)+(0.04345+0.01026)*E2+(0.06422+0.02529)*E6))</f>
        <v>0.42014894483993837</v>
      </c>
      <c r="E15">
        <f t="shared" ref="E15:E29" si="2">D15/(1+D15)</f>
        <v>0.29584850685312614</v>
      </c>
      <c r="F15">
        <f t="shared" ref="F15:F29" si="3">E15-C15</f>
        <v>-0.41765723709540337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4.0788374129322245</v>
      </c>
      <c r="C16">
        <f t="shared" si="1"/>
        <v>0.80310454564784772</v>
      </c>
      <c r="D16">
        <f>EXP(-((-2.04493+0.37147)+(-0.05813+0.03198)*(E7)+(0.07854+0.02332)*(E6)))</f>
        <v>4.3522240921918058</v>
      </c>
      <c r="E16">
        <f t="shared" si="2"/>
        <v>0.81316178419007734</v>
      </c>
      <c r="F16">
        <f t="shared" si="3"/>
        <v>1.0057238542229618E-2</v>
      </c>
      <c r="G16" t="s">
        <v>115</v>
      </c>
    </row>
    <row r="17" spans="1:6" ht="15.75" customHeight="1" x14ac:dyDescent="0.15">
      <c r="A17" s="2" t="s">
        <v>23</v>
      </c>
      <c r="B17">
        <f>EXP(-((-5.26319+0.80942)+(0.23697+0.06716)*(C7)))</f>
        <v>0.33912178104180835</v>
      </c>
      <c r="C17">
        <f t="shared" si="1"/>
        <v>0.25324192753998731</v>
      </c>
      <c r="D17">
        <f>EXP(-((-5.26319+0.80942)+(0.23697+0.06716)*(E7)))</f>
        <v>18.223409429780503</v>
      </c>
      <c r="E17">
        <f t="shared" si="2"/>
        <v>0.94798009147894335</v>
      </c>
      <c r="F17">
        <f t="shared" si="3"/>
        <v>0.69473816393895604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5.0445628504914994</v>
      </c>
      <c r="C18">
        <f t="shared" si="1"/>
        <v>0.83456206433213154</v>
      </c>
      <c r="D18">
        <f>EXP(-((-6.22088+1.39384)+(0.04872+0.01441)*(E2)+(0.04949+0.01494)*(E5)+(0.04056+0.01909)*(E6)))</f>
        <v>0.54655573019266401</v>
      </c>
      <c r="E18">
        <f t="shared" si="2"/>
        <v>0.3534018978576195</v>
      </c>
      <c r="F18">
        <f t="shared" si="3"/>
        <v>-0.48116016647451204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3.0481352189105118</v>
      </c>
      <c r="C19">
        <f t="shared" si="1"/>
        <v>0.75297267854873362</v>
      </c>
      <c r="D19">
        <f>EXP(-((-4.84614+1.22028)+(0.03008+0.01287)*E2+(0.7327+0.35501)*E3+(0.03927+0.02034)*E5+(0.04634+0.0256)*E6))</f>
        <v>0.77148966750772907</v>
      </c>
      <c r="E19">
        <f t="shared" si="2"/>
        <v>0.43550334030066429</v>
      </c>
      <c r="F19">
        <f t="shared" si="3"/>
        <v>-0.31746933824806933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13.772446970953787</v>
      </c>
      <c r="C20">
        <f t="shared" si="1"/>
        <v>0.93230640787093411</v>
      </c>
      <c r="D20">
        <f>EXP(-((-1.56105+0.27146)+(-0.14222+0.04567)*E7+(0.04149+0.01661)*E6))</f>
        <v>4.905048593990724</v>
      </c>
      <c r="E20">
        <f t="shared" si="2"/>
        <v>0.83065338344249184</v>
      </c>
      <c r="F20">
        <f t="shared" si="3"/>
        <v>-0.10165302442844226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2.8915725815623881</v>
      </c>
      <c r="C21">
        <f t="shared" si="1"/>
        <v>0.74303447281496671</v>
      </c>
      <c r="D21">
        <f>EXP(-((-0.802771+0.371008)+(-0.025303+0.008502)*E2+(0.485604+0.255258)*E3))</f>
        <v>5.6433637652205535</v>
      </c>
      <c r="E21">
        <f t="shared" si="2"/>
        <v>0.84947384557876893</v>
      </c>
      <c r="F21">
        <f t="shared" si="3"/>
        <v>0.10643937276380222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2.7102023499978865</v>
      </c>
      <c r="C22">
        <f t="shared" si="1"/>
        <v>0.73047292151044818</v>
      </c>
      <c r="D22">
        <f>EXP(-((-2.360104+0.529999)+(0.014709+0.007358)*E2+(0.938919+0.331041)*E3+(-0.018119+0.019003)*E5))</f>
        <v>1.1268925625114017</v>
      </c>
      <c r="E22">
        <f t="shared" si="2"/>
        <v>0.5298305059569085</v>
      </c>
      <c r="F22">
        <f t="shared" si="3"/>
        <v>-0.20064241555353968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0.78324596560699922</v>
      </c>
      <c r="C23">
        <f t="shared" si="1"/>
        <v>0.43922486337457661</v>
      </c>
      <c r="D23">
        <f>EXP(-((-1.022244+0.395315)+(0.015959+0.007274)*E2+(-2.13038+0.655748)*E3))</f>
        <v>0.310683086754941</v>
      </c>
      <c r="E23">
        <f t="shared" si="2"/>
        <v>0.23703905993335636</v>
      </c>
      <c r="F23">
        <f t="shared" si="3"/>
        <v>-0.20218580344122025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8.6909825532232983</v>
      </c>
      <c r="C24">
        <f t="shared" si="1"/>
        <v>0.89681128879265271</v>
      </c>
      <c r="D24">
        <f>EXP(-((0.21381+0.19584)+(-0.08054+0.01531)*E2+(-0.03271+0.01274)*E5+(0.72939+0.23281)*E3))</f>
        <v>114.71651522054627</v>
      </c>
      <c r="E24">
        <f t="shared" si="2"/>
        <v>0.99135819119600965</v>
      </c>
      <c r="F24">
        <f t="shared" si="3"/>
        <v>9.4546902403356947E-2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10.888704853692268</v>
      </c>
      <c r="C25">
        <f t="shared" si="1"/>
        <v>0.91588654842504302</v>
      </c>
      <c r="D25">
        <f>EXP(-((-0.11314+0.21668)+(-0.0841+0.01982)*E2+(-0.02521+0.01239)*E5+(1.28239+0.38444)*E3))</f>
        <v>139.1863941572575</v>
      </c>
      <c r="E25">
        <f t="shared" si="2"/>
        <v>0.99286664011859649</v>
      </c>
      <c r="F25">
        <f t="shared" si="3"/>
        <v>7.6980091693553465E-2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6.137190106295896</v>
      </c>
      <c r="C26">
        <f t="shared" si="1"/>
        <v>0.85988883788903492</v>
      </c>
      <c r="D26">
        <f>EXP(-((-9.52346+1.9962)+(0.0714+0.01844)*E2+(0.11318+0.03814)*E5+(0.14192+0.04857)*E6+(1.47314+0.66464)*E3))</f>
        <v>0.4155098327936409</v>
      </c>
      <c r="E26">
        <f t="shared" si="2"/>
        <v>0.29354076048598932</v>
      </c>
      <c r="F26">
        <f t="shared" si="3"/>
        <v>-0.5663480774030456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0.65489065252060807</v>
      </c>
      <c r="C27">
        <f t="shared" si="1"/>
        <v>0.39573046806635026</v>
      </c>
      <c r="D27">
        <f>EXP(-((-1.00599+0.92673)+(0.03107+0.01232)*E2+(-0.12507+0.06328)*E7))</f>
        <v>5.1836642273218318E-2</v>
      </c>
      <c r="E27">
        <f t="shared" si="2"/>
        <v>4.9282027446001034E-2</v>
      </c>
      <c r="F27">
        <f t="shared" si="3"/>
        <v>-0.34644844062034924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0.41528784365977578</v>
      </c>
      <c r="C28">
        <f t="shared" si="1"/>
        <v>0.29342995173751224</v>
      </c>
      <c r="D28">
        <f>EXP(-((1.049734+0.468174)+(-0.018323+0.006169)*E2+(-0.023371+0.008305)*E5+(-0.012844+0.007985)*E7))</f>
        <v>0.62452750946649072</v>
      </c>
      <c r="E28">
        <f t="shared" si="2"/>
        <v>0.38443640124727163</v>
      </c>
      <c r="F28">
        <f t="shared" si="3"/>
        <v>9.1006449509759391E-2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10.459168895678962</v>
      </c>
      <c r="C29">
        <f t="shared" si="1"/>
        <v>0.91273363634800064</v>
      </c>
      <c r="D29">
        <f>EXP(-((-3.7924+0.8923)+(1.94461+0.65889)*E3+(-0.10873+0.09755)*E5+(0.04748+0.03787)*E6))</f>
        <v>14.584145295626906</v>
      </c>
      <c r="E29">
        <f t="shared" si="2"/>
        <v>0.93583222043748449</v>
      </c>
      <c r="F29">
        <f t="shared" si="3"/>
        <v>2.3098584089483842E-2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5" priority="1" operator="lessThanOrEqual">
      <formula>0</formula>
    </cfRule>
  </conditionalFormatting>
  <conditionalFormatting sqref="F15:F29 I17:I29">
    <cfRule type="cellIs" dxfId="44" priority="2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997"/>
  <sheetViews>
    <sheetView topLeftCell="A10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3615754</v>
      </c>
      <c r="C2" s="4">
        <v>47</v>
      </c>
      <c r="D2" s="4">
        <v>4692099</v>
      </c>
      <c r="E2" s="4">
        <v>61</v>
      </c>
      <c r="F2" s="4">
        <v>3540482</v>
      </c>
      <c r="G2" s="4">
        <v>46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1687428</v>
      </c>
      <c r="C5" s="4">
        <v>21.9</v>
      </c>
      <c r="D5" s="4">
        <v>1430684</v>
      </c>
      <c r="E5" s="4">
        <v>18.600000000000001</v>
      </c>
      <c r="F5" s="4">
        <v>1360453</v>
      </c>
      <c r="G5" s="4">
        <v>17.600000000000001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121892</v>
      </c>
      <c r="C6" s="4">
        <v>1.5</v>
      </c>
      <c r="D6" s="4">
        <v>65371</v>
      </c>
      <c r="E6" s="4">
        <v>0.8</v>
      </c>
      <c r="F6" s="4">
        <v>6978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1335354</v>
      </c>
      <c r="C7" s="4">
        <v>17.3</v>
      </c>
      <c r="D7" s="4">
        <v>627762</v>
      </c>
      <c r="E7" s="4">
        <v>8.1</v>
      </c>
      <c r="F7" s="4">
        <v>454029</v>
      </c>
      <c r="G7" s="4">
        <v>5.9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905788</v>
      </c>
      <c r="C8" s="4">
        <v>11.7</v>
      </c>
      <c r="D8" s="4">
        <v>857579</v>
      </c>
      <c r="E8" s="4">
        <v>11.1</v>
      </c>
      <c r="F8" s="4">
        <v>704576</v>
      </c>
      <c r="G8" s="4">
        <v>9.1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6085</v>
      </c>
      <c r="C9" s="4">
        <v>0</v>
      </c>
      <c r="D9" s="4">
        <v>14208</v>
      </c>
      <c r="E9" s="4">
        <v>0.1</v>
      </c>
      <c r="F9" s="4">
        <v>554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15402</v>
      </c>
      <c r="C11" s="4">
        <v>0.2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7687703</v>
      </c>
      <c r="C12">
        <f t="shared" si="0"/>
        <v>99.600000000000009</v>
      </c>
      <c r="D12">
        <f t="shared" si="0"/>
        <v>7687703</v>
      </c>
      <c r="E12">
        <f t="shared" si="0"/>
        <v>99.699999999999974</v>
      </c>
      <c r="F12">
        <f t="shared" si="0"/>
        <v>6067072</v>
      </c>
      <c r="G12">
        <f t="shared" si="0"/>
        <v>78.599999999999994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2.5127681649296125</v>
      </c>
      <c r="C15">
        <f t="shared" ref="C15:C29" si="1">B15/(1+B15)</f>
        <v>0.71532422492788172</v>
      </c>
      <c r="D15">
        <f>EXP(-((-4.41432+0.8343)+(0.04345+0.01026)*E2+(0.06422+0.02529)*E6))</f>
        <v>1.261248369601238</v>
      </c>
      <c r="E15">
        <f t="shared" ref="E15:E29" si="2">D15/(1+D15)</f>
        <v>0.55776640308806691</v>
      </c>
      <c r="F15">
        <f t="shared" ref="F15:F29" si="3">E15-C15</f>
        <v>-0.15755782183981482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7.1926883276951861</v>
      </c>
      <c r="C16">
        <f t="shared" si="1"/>
        <v>0.87793994352018434</v>
      </c>
      <c r="D16">
        <f>EXP(-((-2.04493+0.37147)+(-0.05813+0.03198)*(E7)+(0.07854+0.02332)*(E6)))</f>
        <v>6.0726009142860278</v>
      </c>
      <c r="E16">
        <f t="shared" si="2"/>
        <v>0.85860929916459894</v>
      </c>
      <c r="F16">
        <f t="shared" si="3"/>
        <v>-1.9330644355585402E-2</v>
      </c>
    </row>
    <row r="17" spans="1:7" ht="15.75" customHeight="1" x14ac:dyDescent="0.15">
      <c r="A17" s="2" t="s">
        <v>23</v>
      </c>
      <c r="B17">
        <f>EXP(-((-5.26319+0.80942)+(0.23697+0.06716)*(C7)))</f>
        <v>0.44589178095653714</v>
      </c>
      <c r="C17">
        <f t="shared" si="1"/>
        <v>0.30838530713657913</v>
      </c>
      <c r="D17">
        <f>EXP(-((-5.26319+0.80942)+(0.23697+0.06716)*(E7)))</f>
        <v>7.3178531541163947</v>
      </c>
      <c r="E17">
        <f t="shared" si="2"/>
        <v>0.87977667055770103</v>
      </c>
      <c r="F17">
        <f t="shared" si="3"/>
        <v>0.57139136342112185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1.4325241097412085</v>
      </c>
      <c r="C18">
        <f t="shared" si="1"/>
        <v>0.58890438290192815</v>
      </c>
      <c r="D18">
        <f>EXP(-((-6.22088+1.39384)+(0.04872+0.01441)*(E2)+(0.04949+0.01494)*(E5)+(0.04056+0.01909)*(E6)))</f>
        <v>0.76337338732532711</v>
      </c>
      <c r="E18">
        <f t="shared" si="2"/>
        <v>0.43290513104726319</v>
      </c>
      <c r="F18">
        <f t="shared" si="3"/>
        <v>-0.15599925185466496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1.2139032569932142</v>
      </c>
      <c r="C19">
        <f t="shared" si="1"/>
        <v>0.54830907952222896</v>
      </c>
      <c r="D19">
        <f>EXP(-((-4.84614+1.22028)+(0.03008+0.01287)*E2+(0.7327+0.35501)*E3+(0.03927+0.02034)*E5+(0.04634+0.0256)*E6))</f>
        <v>0.85181322131036485</v>
      </c>
      <c r="E19">
        <f t="shared" si="2"/>
        <v>0.45998873509911103</v>
      </c>
      <c r="F19">
        <f t="shared" si="3"/>
        <v>-8.8320344423117925E-2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17.6856751791913</v>
      </c>
      <c r="C20">
        <f t="shared" si="1"/>
        <v>0.94648306842486385</v>
      </c>
      <c r="D20">
        <f>EXP(-((-1.56105+0.27146)+(-0.14222+0.04567)*E7+(0.04149+0.01661)*E6))</f>
        <v>7.5773611060781958</v>
      </c>
      <c r="E20">
        <f t="shared" si="2"/>
        <v>0.88341402587197027</v>
      </c>
      <c r="F20">
        <f t="shared" si="3"/>
        <v>-6.3069042552893584E-2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3.3919670369427717</v>
      </c>
      <c r="C21">
        <f t="shared" si="1"/>
        <v>0.77231158804504707</v>
      </c>
      <c r="D21">
        <f>EXP(-((-0.802771+0.371008)+(-0.025303+0.008502)*E2+(0.485604+0.255258)*E3))</f>
        <v>4.2914471197069073</v>
      </c>
      <c r="E21">
        <f t="shared" si="2"/>
        <v>0.81101578124522766</v>
      </c>
      <c r="F21">
        <f t="shared" si="3"/>
        <v>3.8704193200180592E-2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2.1675476212078513</v>
      </c>
      <c r="C22">
        <f t="shared" si="1"/>
        <v>0.68429835330504696</v>
      </c>
      <c r="D22">
        <f>EXP(-((-2.360104+0.529999)+(0.014709+0.007358)*E2+(0.938919+0.331041)*E3+(-0.018119+0.019003)*E5))</f>
        <v>1.5961198656528806</v>
      </c>
      <c r="E22">
        <f t="shared" si="2"/>
        <v>0.61480977314253671</v>
      </c>
      <c r="F22">
        <f t="shared" si="3"/>
        <v>-6.9488580162510249E-2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0.62812128636933406</v>
      </c>
      <c r="C23">
        <f t="shared" si="1"/>
        <v>0.38579514415048727</v>
      </c>
      <c r="D23">
        <f>EXP(-((-1.022244+0.395315)+(0.015959+0.007274)*E2+(-2.13038+0.655748)*E3))</f>
        <v>0.45371592166141589</v>
      </c>
      <c r="E23">
        <f t="shared" si="2"/>
        <v>0.31210769236321989</v>
      </c>
      <c r="F23">
        <f t="shared" si="3"/>
        <v>-7.3687451787267377E-2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22.054198677960024</v>
      </c>
      <c r="C24">
        <f t="shared" si="1"/>
        <v>0.95662395323434046</v>
      </c>
      <c r="D24">
        <f>EXP(-((0.21381+0.19584)+(-0.08054+0.01531)*E2+(-0.03271+0.01274)*E5+(0.72939+0.23281)*E3))</f>
        <v>51.460884766919776</v>
      </c>
      <c r="E24">
        <f t="shared" si="2"/>
        <v>0.9809381789033309</v>
      </c>
      <c r="F24">
        <f t="shared" si="3"/>
        <v>2.4314225668990441E-2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24.492770686809365</v>
      </c>
      <c r="C25">
        <f t="shared" si="1"/>
        <v>0.96077319282845053</v>
      </c>
      <c r="D25">
        <f>EXP(-((-0.11314+0.21668)+(-0.0841+0.01982)*E2+(-0.02521+0.01239)*E5+(1.28239+0.38444)*E3))</f>
        <v>57.742415070188947</v>
      </c>
      <c r="E25">
        <f t="shared" si="2"/>
        <v>0.98297652558538595</v>
      </c>
      <c r="F25">
        <f t="shared" si="3"/>
        <v>2.2203332756935423E-2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0.744633595280768</v>
      </c>
      <c r="C26">
        <f t="shared" si="1"/>
        <v>0.42681374318080373</v>
      </c>
      <c r="D26">
        <f>EXP(-((-9.52346+1.9962)+(0.0714+0.01844)*E2+(0.11318+0.03814)*E5+(0.14192+0.04857)*E6+(1.47314+0.66464)*E3))</f>
        <v>0.39854932968258855</v>
      </c>
      <c r="E26">
        <f t="shared" si="2"/>
        <v>0.28497338007594081</v>
      </c>
      <c r="F26">
        <f t="shared" si="3"/>
        <v>-0.14184036310486292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0.41020304916898265</v>
      </c>
      <c r="C27">
        <f t="shared" si="1"/>
        <v>0.29088225940988488</v>
      </c>
      <c r="D27">
        <f>EXP(-((-1.00599+0.92673)+(0.03107+0.01232)*E2+(-0.12507+0.06328)*E7))</f>
        <v>0.12656098400311641</v>
      </c>
      <c r="E27">
        <f t="shared" si="2"/>
        <v>0.11234277220696498</v>
      </c>
      <c r="F27">
        <f t="shared" si="3"/>
        <v>-0.1785394872029199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0.58703907152369117</v>
      </c>
      <c r="C28">
        <f t="shared" si="1"/>
        <v>0.36989579025303027</v>
      </c>
      <c r="D28">
        <f>EXP(-((1.049734+0.468174)+(-0.018323+0.006169)*E2+(-0.023371+0.008305)*E5+(-0.012844+0.007985)*E7))</f>
        <v>0.63322561407560096</v>
      </c>
      <c r="E28">
        <f t="shared" si="2"/>
        <v>0.38771472148016983</v>
      </c>
      <c r="F28">
        <f t="shared" si="3"/>
        <v>1.7818931227139567E-2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20.42821431565611</v>
      </c>
      <c r="C29">
        <f t="shared" si="1"/>
        <v>0.95333255560780117</v>
      </c>
      <c r="D29">
        <f>EXP(-((-3.7924+0.8923)+(1.94461+0.65889)*E3+(-0.10873+0.09755)*E5+(0.04748+0.03787)*E6))</f>
        <v>20.900393781220615</v>
      </c>
      <c r="E29">
        <f t="shared" si="2"/>
        <v>0.95433872057325786</v>
      </c>
      <c r="F29">
        <f t="shared" si="3"/>
        <v>1.0061649654566907E-3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3" priority="1" operator="lessThanOrEqual">
      <formula>0</formula>
    </cfRule>
  </conditionalFormatting>
  <conditionalFormatting sqref="F15:F29 I17:I29"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1873241</v>
      </c>
      <c r="C2" s="4">
        <v>33.200000000000003</v>
      </c>
      <c r="D2" s="4">
        <v>4751187</v>
      </c>
      <c r="E2" s="4">
        <v>84.3</v>
      </c>
      <c r="F2" s="4">
        <v>1851840</v>
      </c>
      <c r="G2" s="4">
        <v>32.799999999999997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8759</v>
      </c>
      <c r="C5" s="4">
        <v>0.1</v>
      </c>
      <c r="D5" s="4">
        <v>8083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60286</v>
      </c>
      <c r="C6" s="4">
        <v>1</v>
      </c>
      <c r="D6" s="4">
        <v>66367</v>
      </c>
      <c r="E6" s="4">
        <v>1.1000000000000001</v>
      </c>
      <c r="F6" s="4">
        <v>17704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241461</v>
      </c>
      <c r="C7" s="4">
        <v>4.2</v>
      </c>
      <c r="D7" s="4">
        <v>151451</v>
      </c>
      <c r="E7" s="4">
        <v>2.6</v>
      </c>
      <c r="F7" s="4">
        <v>106351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634063</v>
      </c>
      <c r="C8" s="4">
        <v>11.2</v>
      </c>
      <c r="D8" s="4">
        <v>654595</v>
      </c>
      <c r="E8" s="4">
        <v>11.6</v>
      </c>
      <c r="F8" s="4">
        <v>590431</v>
      </c>
      <c r="G8" s="4">
        <v>10.4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747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2815986</v>
      </c>
      <c r="C10" s="4">
        <v>49.9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2860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5634543</v>
      </c>
      <c r="C12">
        <f t="shared" si="0"/>
        <v>99.6</v>
      </c>
      <c r="D12">
        <f t="shared" si="0"/>
        <v>5634543</v>
      </c>
      <c r="E12">
        <f t="shared" si="0"/>
        <v>99.699999999999974</v>
      </c>
      <c r="F12">
        <f t="shared" si="0"/>
        <v>2566326</v>
      </c>
      <c r="G12">
        <f t="shared" si="0"/>
        <v>45.29999999999999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5.5142629545845105</v>
      </c>
      <c r="C15">
        <f t="shared" ref="C15:C29" si="1">B15/(1+B15)</f>
        <v>0.84649069173723868</v>
      </c>
      <c r="D15">
        <f>EXP(-((-4.41432+0.8343)+(0.04345+0.01026)*E2+(0.06422+0.02529)*E6))</f>
        <v>0.35127214993824324</v>
      </c>
      <c r="E15">
        <f t="shared" ref="E15:E29" si="2">D15/(1+D15)</f>
        <v>0.25995662676411807</v>
      </c>
      <c r="F15">
        <f t="shared" ref="F15:F29" si="3">E15-C15</f>
        <v>-0.58653406497312055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5.3732342047893162</v>
      </c>
      <c r="C16">
        <f t="shared" si="1"/>
        <v>0.84309379384668992</v>
      </c>
      <c r="D16">
        <f>EXP(-((-2.04493+0.37147)+(-0.05813+0.03198)*(E7)+(0.07854+0.02332)*(E6)))</f>
        <v>5.1008337155133958</v>
      </c>
      <c r="E16">
        <f t="shared" si="2"/>
        <v>0.83608797639293664</v>
      </c>
      <c r="F16">
        <f t="shared" si="3"/>
        <v>-7.0058174537532825E-3</v>
      </c>
    </row>
    <row r="17" spans="1:6" ht="15.75" customHeight="1" x14ac:dyDescent="0.15">
      <c r="A17" s="2" t="s">
        <v>23</v>
      </c>
      <c r="B17">
        <f>EXP(-((-5.26319+0.80942)+(0.23697+0.06716)*(C7)))</f>
        <v>23.960915930502324</v>
      </c>
      <c r="C17">
        <f t="shared" si="1"/>
        <v>0.95993736757159631</v>
      </c>
      <c r="D17">
        <f>EXP(-((-5.26319+0.80942)+(0.23697+0.06716)*(E7)))</f>
        <v>38.979349270216069</v>
      </c>
      <c r="E17">
        <f t="shared" si="2"/>
        <v>0.97498708662712075</v>
      </c>
      <c r="F17">
        <f t="shared" si="3"/>
        <v>1.5049719055524435E-2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14.368394959336554</v>
      </c>
      <c r="C18">
        <f t="shared" si="1"/>
        <v>0.934931396372496</v>
      </c>
      <c r="D18">
        <f>EXP(-((-6.22088+1.39384)+(0.04872+0.01441)*(E2)+(0.04949+0.01494)*(E5)+(0.04056+0.01909)*(E6)))</f>
        <v>0.56729433533900953</v>
      </c>
      <c r="E18">
        <f t="shared" si="2"/>
        <v>0.3619577526363626</v>
      </c>
      <c r="F18">
        <f t="shared" si="3"/>
        <v>-0.57297364373613346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8.3479750460708573</v>
      </c>
      <c r="C19">
        <f t="shared" si="1"/>
        <v>0.8930249604784386</v>
      </c>
      <c r="D19">
        <f>EXP(-((-4.84614+1.22028)+(0.03008+0.01287)*E2+(0.7327+0.35501)*E3+(0.03927+0.02034)*E5+(0.04634+0.0256)*E6))</f>
        <v>0.92319019864839813</v>
      </c>
      <c r="E19">
        <f t="shared" si="2"/>
        <v>0.48003062791044193</v>
      </c>
      <c r="F19">
        <f t="shared" si="3"/>
        <v>-0.41299433256799667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5.1397271787799079</v>
      </c>
      <c r="C20">
        <f t="shared" si="1"/>
        <v>0.83712631345311328</v>
      </c>
      <c r="D20">
        <f>EXP(-((-1.56105+0.27146)+(-0.14222+0.04567)*E7+(0.04149+0.01661)*E6))</f>
        <v>4.3785166384185619</v>
      </c>
      <c r="E20">
        <f t="shared" si="2"/>
        <v>0.81407513126258013</v>
      </c>
      <c r="F20">
        <f t="shared" si="3"/>
        <v>-2.3051182190533148E-2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2.6900403674819033</v>
      </c>
      <c r="C21">
        <f t="shared" si="1"/>
        <v>0.72900025462799922</v>
      </c>
      <c r="D21">
        <f>EXP(-((-0.802771+0.371008)+(-0.025303+0.008502)*E2+(0.485604+0.255258)*E3))</f>
        <v>6.3476667218369673</v>
      </c>
      <c r="E21">
        <f t="shared" si="2"/>
        <v>0.86390237365719913</v>
      </c>
      <c r="F21">
        <f t="shared" si="3"/>
        <v>0.13490211902919991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2.9963419660123622</v>
      </c>
      <c r="C22">
        <f t="shared" si="1"/>
        <v>0.74977116360294316</v>
      </c>
      <c r="D22">
        <f>EXP(-((-2.360104+0.529999)+(0.014709+0.007358)*E2+(0.938919+0.331041)*E3+(-0.018119+0.019003)*E5))</f>
        <v>0.9702209014096651</v>
      </c>
      <c r="E22">
        <f t="shared" si="2"/>
        <v>0.49244270057001521</v>
      </c>
      <c r="F22">
        <f t="shared" si="3"/>
        <v>-0.25732846303292795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0.86553574966696656</v>
      </c>
      <c r="C23">
        <f t="shared" si="1"/>
        <v>0.46396095589241915</v>
      </c>
      <c r="D23">
        <f>EXP(-((-1.022244+0.395315)+(0.015959+0.007274)*E2+(-2.13038+0.655748)*E3))</f>
        <v>0.26405102975190681</v>
      </c>
      <c r="E23">
        <f t="shared" si="2"/>
        <v>0.20889269779221784</v>
      </c>
      <c r="F23">
        <f t="shared" si="3"/>
        <v>-0.25506825810020128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5.8007255235704189</v>
      </c>
      <c r="C24">
        <f t="shared" si="1"/>
        <v>0.8529568651853201</v>
      </c>
      <c r="D24">
        <f>EXP(-((0.21381+0.19584)+(-0.08054+0.01531)*E2+(-0.03271+0.01274)*E5+(0.72939+0.23281)*E3))</f>
        <v>162.59070001527931</v>
      </c>
      <c r="E24">
        <f t="shared" si="2"/>
        <v>0.99388718307393631</v>
      </c>
      <c r="F24">
        <f t="shared" si="3"/>
        <v>0.14093031788861621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7.6280939185113894</v>
      </c>
      <c r="C25">
        <f t="shared" si="1"/>
        <v>0.88409954626774268</v>
      </c>
      <c r="D25">
        <f>EXP(-((-0.11314+0.21668)+(-0.0841+0.01982)*E2+(-0.02521+0.01239)*E5+(1.28239+0.38444)*E3))</f>
        <v>203.67915782382414</v>
      </c>
      <c r="E25">
        <f t="shared" si="2"/>
        <v>0.99511430469700901</v>
      </c>
      <c r="F25">
        <f t="shared" si="3"/>
        <v>0.11101475842926634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76.62703869222554</v>
      </c>
      <c r="C26">
        <f t="shared" si="1"/>
        <v>0.9871178906622371</v>
      </c>
      <c r="D26">
        <f>EXP(-((-9.52346+1.9962)+(0.0714+0.01844)*E2+(0.11318+0.03814)*E5+(0.14192+0.04857)*E6+(1.47314+0.66464)*E3))</f>
        <v>0.76267522013612321</v>
      </c>
      <c r="E26">
        <f t="shared" si="2"/>
        <v>0.43268051392770207</v>
      </c>
      <c r="F26">
        <f t="shared" si="3"/>
        <v>-0.55443737673453497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0.33228242299833771</v>
      </c>
      <c r="C27">
        <f t="shared" si="1"/>
        <v>0.249408396645005</v>
      </c>
      <c r="D27">
        <f>EXP(-((-1.00599+0.92673)+(0.03107+0.01232)*E2+(-0.12507+0.06328)*E7))</f>
        <v>3.2782416160787628E-2</v>
      </c>
      <c r="E27">
        <f t="shared" si="2"/>
        <v>3.1741841890232117E-2</v>
      </c>
      <c r="F27">
        <f t="shared" si="3"/>
        <v>-0.21766655475477287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0.33538344157425326</v>
      </c>
      <c r="C28">
        <f t="shared" si="1"/>
        <v>0.25115141549072773</v>
      </c>
      <c r="D28">
        <f>EXP(-((1.049734+0.468174)+(-0.018323+0.006169)*E2+(-0.023371+0.008305)*E5+(-0.012844+0.007985)*E7))</f>
        <v>0.61928741040187596</v>
      </c>
      <c r="E28">
        <f t="shared" si="2"/>
        <v>0.38244440512767325</v>
      </c>
      <c r="F28">
        <f t="shared" si="3"/>
        <v>0.13129298963694552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16.707671747248149</v>
      </c>
      <c r="C29">
        <f t="shared" si="1"/>
        <v>0.94352730193593037</v>
      </c>
      <c r="D29">
        <f>EXP(-((-3.7924+0.8923)+(1.94461+0.65889)*E3+(-0.10873+0.09755)*E5+(0.04748+0.03787)*E6))</f>
        <v>16.56567858666925</v>
      </c>
      <c r="E29">
        <f t="shared" si="2"/>
        <v>0.94307080167350277</v>
      </c>
      <c r="F29">
        <f t="shared" si="3"/>
        <v>-4.56500262427606E-4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1" priority="1" operator="lessThanOrEqual">
      <formula>0</formula>
    </cfRule>
  </conditionalFormatting>
  <conditionalFormatting sqref="F15:F29 I17:I29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997"/>
  <sheetViews>
    <sheetView topLeftCell="A9" workbookViewId="0">
      <selection activeCell="G23" sqref="G23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1630984</v>
      </c>
      <c r="C2" s="4">
        <v>56.7</v>
      </c>
      <c r="D2" s="4">
        <v>2787287</v>
      </c>
      <c r="E2" s="4">
        <v>96.9</v>
      </c>
      <c r="F2" s="4">
        <v>1614693</v>
      </c>
      <c r="G2" s="4">
        <v>56.1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3384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936765</v>
      </c>
      <c r="C6" s="4">
        <v>32.5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230334</v>
      </c>
      <c r="C7" s="4">
        <v>8</v>
      </c>
      <c r="D7" s="4">
        <v>43908</v>
      </c>
      <c r="E7" s="4">
        <v>1.5</v>
      </c>
      <c r="F7" s="4">
        <v>669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75126</v>
      </c>
      <c r="C8" s="4">
        <v>2.6</v>
      </c>
      <c r="D8" s="4">
        <v>38790</v>
      </c>
      <c r="E8" s="4">
        <v>1.3</v>
      </c>
      <c r="F8" s="4">
        <v>4476</v>
      </c>
      <c r="G8" s="4">
        <v>0.1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518</v>
      </c>
      <c r="C9" s="4">
        <v>0</v>
      </c>
      <c r="D9" s="4">
        <v>231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127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2873727</v>
      </c>
      <c r="C12">
        <f t="shared" si="0"/>
        <v>99.8</v>
      </c>
      <c r="D12">
        <f t="shared" si="0"/>
        <v>2873727</v>
      </c>
      <c r="E12">
        <f t="shared" si="0"/>
        <v>99.8</v>
      </c>
      <c r="F12">
        <f t="shared" si="0"/>
        <v>1619838</v>
      </c>
      <c r="G12">
        <f t="shared" si="0"/>
        <v>56.2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9.3069197813072199E-2</v>
      </c>
      <c r="C15">
        <f t="shared" ref="C15:C29" si="1">B15/(1+B15)</f>
        <v>8.5144836209160232E-2</v>
      </c>
      <c r="D15">
        <f>EXP(-((-4.41432+0.8343)+(0.04345+0.01026)*E2+(0.06422+0.02529)*E6))</f>
        <v>0.19701429291656827</v>
      </c>
      <c r="E15">
        <f t="shared" ref="E15:E29" si="2">D15/(1+D15)</f>
        <v>0.16458808727883764</v>
      </c>
      <c r="F15">
        <f t="shared" ref="F15:F29" si="3">E15-C15</f>
        <v>7.9443251069677409E-2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0.23983837979701589</v>
      </c>
      <c r="C16">
        <f t="shared" si="1"/>
        <v>0.19344326140015267</v>
      </c>
      <c r="D16">
        <f>EXP(-((-2.04493+0.37147)+(-0.05813+0.03198)*(E7)+(0.07854+0.02332)*(E6)))</f>
        <v>5.5438266868041968</v>
      </c>
      <c r="E16">
        <f t="shared" si="2"/>
        <v>0.84718421684111422</v>
      </c>
      <c r="F16">
        <f t="shared" si="3"/>
        <v>0.65374095544096156</v>
      </c>
    </row>
    <row r="17" spans="1:6" ht="15.75" customHeight="1" x14ac:dyDescent="0.15">
      <c r="A17" s="2" t="s">
        <v>23</v>
      </c>
      <c r="B17">
        <f>EXP(-((-5.26319+0.80942)+(0.23697+0.06716)*(C7)))</f>
        <v>7.5438299199390153</v>
      </c>
      <c r="C17">
        <f t="shared" si="1"/>
        <v>0.88295647158585555</v>
      </c>
      <c r="D17">
        <f>EXP(-((-5.26319+0.80942)+(0.23697+0.06716)*(E7)))</f>
        <v>54.465909925249193</v>
      </c>
      <c r="E17">
        <f t="shared" si="2"/>
        <v>0.98197090787210217</v>
      </c>
      <c r="F17">
        <f t="shared" si="3"/>
        <v>9.9014436286246621E-2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0.50104668430147237</v>
      </c>
      <c r="C18">
        <f t="shared" si="1"/>
        <v>0.3337982019757364</v>
      </c>
      <c r="D18">
        <f>EXP(-((-6.22088+1.39384)+(0.04872+0.01441)*(E2)+(0.04949+0.01494)*(E5)+(0.04056+0.01909)*(E6)))</f>
        <v>0.27343263352031477</v>
      </c>
      <c r="E18">
        <f t="shared" si="2"/>
        <v>0.21472092541277943</v>
      </c>
      <c r="F18">
        <f t="shared" si="3"/>
        <v>-0.11907727656295697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0.31744363625972055</v>
      </c>
      <c r="C19">
        <f t="shared" si="1"/>
        <v>0.24095424466200069</v>
      </c>
      <c r="D19">
        <f>EXP(-((-4.84614+1.22028)+(0.03008+0.01287)*E2+(0.7327+0.35501)*E3+(0.03927+0.02034)*E5+(0.04634+0.0256)*E6))</f>
        <v>0.58160951084462464</v>
      </c>
      <c r="E19">
        <f t="shared" si="2"/>
        <v>0.36773268424140199</v>
      </c>
      <c r="F19">
        <f t="shared" si="3"/>
        <v>0.1267784395794013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1.1897461915936418</v>
      </c>
      <c r="C20">
        <f t="shared" si="1"/>
        <v>0.5433260695513642</v>
      </c>
      <c r="D20">
        <f>EXP(-((-1.56105+0.27146)+(-0.14222+0.04567)*E7+(0.04149+0.01661)*E6))</f>
        <v>4.1971889349294305</v>
      </c>
      <c r="E20">
        <f t="shared" si="2"/>
        <v>0.80758829195545145</v>
      </c>
      <c r="F20">
        <f t="shared" si="3"/>
        <v>0.26426222240408725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3.9923486826977466</v>
      </c>
      <c r="C21">
        <f t="shared" si="1"/>
        <v>0.79969347824887416</v>
      </c>
      <c r="D21">
        <f>EXP(-((-0.802771+0.371008)+(-0.025303+0.008502)*E2+(0.485604+0.255258)*E3))</f>
        <v>7.8442431023943762</v>
      </c>
      <c r="E21">
        <f t="shared" si="2"/>
        <v>0.88693209939816409</v>
      </c>
      <c r="F21">
        <f t="shared" si="3"/>
        <v>8.723862114928993E-2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1.7840857515232964</v>
      </c>
      <c r="C22">
        <f t="shared" si="1"/>
        <v>0.64081566113656674</v>
      </c>
      <c r="D22">
        <f>EXP(-((-2.360104+0.529999)+(0.014709+0.007358)*E2+(0.938919+0.331041)*E3+(-0.018119+0.019003)*E5))</f>
        <v>0.73471272978396363</v>
      </c>
      <c r="E22">
        <f t="shared" si="2"/>
        <v>0.42353567663936081</v>
      </c>
      <c r="F22">
        <f t="shared" si="3"/>
        <v>-0.21727998449720592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0.50138445346055793</v>
      </c>
      <c r="C23">
        <f t="shared" si="1"/>
        <v>0.33394807859167003</v>
      </c>
      <c r="D23">
        <f>EXP(-((-1.022244+0.395315)+(0.015959+0.007274)*E2+(-2.13038+0.655748)*E3))</f>
        <v>0.1970399655514711</v>
      </c>
      <c r="E23">
        <f t="shared" si="2"/>
        <v>0.16460600416185406</v>
      </c>
      <c r="F23">
        <f t="shared" si="3"/>
        <v>-0.16934207442981597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26.813111420767861</v>
      </c>
      <c r="C24">
        <f t="shared" si="1"/>
        <v>0.96404573422686879</v>
      </c>
      <c r="D24">
        <f>EXP(-((0.21381+0.19584)+(-0.08054+0.01531)*E2+(-0.03271+0.01274)*E5+(0.72939+0.23281)*E3))</f>
        <v>369.8634931012968</v>
      </c>
      <c r="E24">
        <f t="shared" si="2"/>
        <v>0.997303590084757</v>
      </c>
      <c r="F24">
        <f t="shared" si="3"/>
        <v>3.3257855857888208E-2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34.506095859192683</v>
      </c>
      <c r="C25">
        <f t="shared" si="1"/>
        <v>0.97183582210880848</v>
      </c>
      <c r="D25">
        <f>EXP(-((-0.11314+0.21668)+(-0.0841+0.01982)*E2+(-0.02521+0.01239)*E5+(1.28239+0.38444)*E3))</f>
        <v>457.81904143403318</v>
      </c>
      <c r="E25">
        <f t="shared" si="2"/>
        <v>0.9978204915016724</v>
      </c>
      <c r="F25">
        <f t="shared" si="3"/>
        <v>2.5984669392863924E-2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2.333985184103804E-2</v>
      </c>
      <c r="C26">
        <f t="shared" si="1"/>
        <v>2.2807527527681552E-2</v>
      </c>
      <c r="D26">
        <f>EXP(-((-9.52346+1.9962)+(0.0714+0.01844)*E2+(0.11318+0.03814)*E5+(0.14192+0.04857)*E6+(1.47314+0.66464)*E3))</f>
        <v>0.30319837036924013</v>
      </c>
      <c r="E26">
        <f t="shared" si="2"/>
        <v>0.23265711288706858</v>
      </c>
      <c r="F26">
        <f t="shared" si="3"/>
        <v>0.20984958535938703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0.15158132490567355</v>
      </c>
      <c r="C27">
        <f t="shared" si="1"/>
        <v>0.13162884950230469</v>
      </c>
      <c r="D27">
        <f>EXP(-((-1.00599+0.92673)+(0.03107+0.01232)*E2+(-0.12507+0.06328)*E7))</f>
        <v>1.7729134068373145E-2</v>
      </c>
      <c r="E27">
        <f t="shared" si="2"/>
        <v>1.7420287456546432E-2</v>
      </c>
      <c r="F27">
        <f t="shared" si="3"/>
        <v>-0.11420856204575826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0.45388827569642254</v>
      </c>
      <c r="C28">
        <f t="shared" si="1"/>
        <v>0.3121892399049761</v>
      </c>
      <c r="D28">
        <f>EXP(-((1.049734+0.468174)+(-0.018323+0.006169)*E2+(-0.023371+0.008305)*E5+(-0.012844+0.007985)*E7))</f>
        <v>0.71792490825954292</v>
      </c>
      <c r="E28">
        <f t="shared" si="2"/>
        <v>0.41790238025414284</v>
      </c>
      <c r="F28">
        <f t="shared" si="3"/>
        <v>0.10571314034916673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1.1345374104845594</v>
      </c>
      <c r="C29">
        <f t="shared" si="1"/>
        <v>0.53151441849267433</v>
      </c>
      <c r="D29">
        <f>EXP(-((-3.7924+0.8923)+(1.94461+0.65889)*E3+(-0.10873+0.09755)*E5+(0.04748+0.03787)*E6))</f>
        <v>18.196294964868368</v>
      </c>
      <c r="E29">
        <f t="shared" si="2"/>
        <v>0.94790661417580191</v>
      </c>
      <c r="F29">
        <f t="shared" si="3"/>
        <v>0.41639219568312758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9" priority="1" operator="lessThanOrEqual">
      <formula>0</formula>
    </cfRule>
  </conditionalFormatting>
  <conditionalFormatting sqref="F15:F29 I17:I29">
    <cfRule type="cellIs" dxfId="38" priority="2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4510964</v>
      </c>
      <c r="C2" s="4">
        <v>76.3</v>
      </c>
      <c r="D2" s="4">
        <v>4793710</v>
      </c>
      <c r="E2" s="4">
        <v>81.099999999999994</v>
      </c>
      <c r="F2" s="4">
        <v>4498520</v>
      </c>
      <c r="G2" s="4">
        <v>76.099999999999994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100839</v>
      </c>
      <c r="C5" s="4">
        <v>1.7</v>
      </c>
      <c r="D5" s="4">
        <v>71143</v>
      </c>
      <c r="E5" s="4">
        <v>1.2</v>
      </c>
      <c r="F5" s="4">
        <v>64248</v>
      </c>
      <c r="G5" s="4">
        <v>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28770</v>
      </c>
      <c r="C6" s="4">
        <v>0.4</v>
      </c>
      <c r="D6" s="4">
        <v>36020</v>
      </c>
      <c r="E6" s="4">
        <v>0.6</v>
      </c>
      <c r="F6" s="4">
        <v>1779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306464</v>
      </c>
      <c r="C7" s="4">
        <v>5.0999999999999996</v>
      </c>
      <c r="D7" s="4">
        <v>152691</v>
      </c>
      <c r="E7" s="4">
        <v>2.5</v>
      </c>
      <c r="F7" s="4">
        <v>93689</v>
      </c>
      <c r="G7" s="4">
        <v>1.5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889197</v>
      </c>
      <c r="C8" s="4">
        <v>15</v>
      </c>
      <c r="D8" s="4">
        <v>843314</v>
      </c>
      <c r="E8" s="4">
        <v>14.2</v>
      </c>
      <c r="F8" s="4">
        <v>756474</v>
      </c>
      <c r="G8" s="4">
        <v>12.8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2023</v>
      </c>
      <c r="C9" s="4">
        <v>0</v>
      </c>
      <c r="D9" s="4">
        <v>475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66544</v>
      </c>
      <c r="C11" s="4">
        <v>1.1000000000000001</v>
      </c>
      <c r="D11" s="4">
        <v>7448</v>
      </c>
      <c r="E11" s="4">
        <v>0.1</v>
      </c>
      <c r="F11" s="4">
        <v>1837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5904801</v>
      </c>
      <c r="C12">
        <f t="shared" si="0"/>
        <v>99.6</v>
      </c>
      <c r="D12">
        <f t="shared" si="0"/>
        <v>5904801</v>
      </c>
      <c r="E12">
        <f t="shared" si="0"/>
        <v>99.699999999999989</v>
      </c>
      <c r="F12">
        <f t="shared" si="0"/>
        <v>5416547</v>
      </c>
      <c r="G12">
        <f t="shared" si="0"/>
        <v>91.399999999999991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0.57472880093196443</v>
      </c>
      <c r="C15">
        <f t="shared" ref="C15:C29" si="1">B15/(1+B15)</f>
        <v>0.36497001934036222</v>
      </c>
      <c r="D15">
        <f>EXP(-((-4.41432+0.8343)+(0.04345+0.01026)*E2+(0.06422+0.02529)*E6))</f>
        <v>0.43623813654563576</v>
      </c>
      <c r="E15">
        <f t="shared" ref="E15:E29" si="2">D15/(1+D15)</f>
        <v>0.30373663353269026</v>
      </c>
      <c r="F15">
        <f t="shared" ref="F15:F29" si="3">E15-C15</f>
        <v>-6.1233385807671958E-2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5.8478905121520945</v>
      </c>
      <c r="C16">
        <f t="shared" si="1"/>
        <v>0.85396962784007346</v>
      </c>
      <c r="D16">
        <f>EXP(-((-2.04493+0.37147)+(-0.05813+0.03198)*(E7)+(0.07854+0.02332)*(E6)))</f>
        <v>5.353331085734097</v>
      </c>
      <c r="E16">
        <f t="shared" si="2"/>
        <v>0.84260225281735734</v>
      </c>
      <c r="F16">
        <f t="shared" si="3"/>
        <v>-1.136737502271612E-2</v>
      </c>
    </row>
    <row r="17" spans="1:6" ht="15.75" customHeight="1" x14ac:dyDescent="0.15">
      <c r="A17" s="2" t="s">
        <v>23</v>
      </c>
      <c r="B17">
        <f>EXP(-((-5.26319+0.80942)+(0.23697+0.06716)*(C7)))</f>
        <v>18.223409429780503</v>
      </c>
      <c r="C17">
        <f t="shared" si="1"/>
        <v>0.94798009147894335</v>
      </c>
      <c r="D17">
        <f>EXP(-((-5.26319+0.80942)+(0.23697+0.06716)*(E7)))</f>
        <v>40.183039354786708</v>
      </c>
      <c r="E17">
        <f t="shared" si="2"/>
        <v>0.97571815932803974</v>
      </c>
      <c r="F17">
        <f t="shared" si="3"/>
        <v>2.7738067849096382E-2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0.88411335051507267</v>
      </c>
      <c r="C18">
        <f t="shared" si="1"/>
        <v>0.46924637006227715</v>
      </c>
      <c r="D18">
        <f>EXP(-((-6.22088+1.39384)+(0.04872+0.01441)*(E2)+(0.04949+0.01494)*(E5)+(0.04056+0.01909)*(E6)))</f>
        <v>0.66637080440906404</v>
      </c>
      <c r="E18">
        <f t="shared" si="2"/>
        <v>0.39989347067645936</v>
      </c>
      <c r="F18">
        <f t="shared" si="3"/>
        <v>-6.935289938581779E-2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1.2444105948152526</v>
      </c>
      <c r="C19">
        <f t="shared" si="1"/>
        <v>0.55444872595501438</v>
      </c>
      <c r="D19">
        <f>EXP(-((-4.84614+1.22028)+(0.03008+0.01287)*E2+(0.7327+0.35501)*E3+(0.03927+0.02034)*E5+(0.04634+0.0256)*E6))</f>
        <v>1.0283123877445486</v>
      </c>
      <c r="E19">
        <f t="shared" si="2"/>
        <v>0.50697929665953267</v>
      </c>
      <c r="F19">
        <f t="shared" si="3"/>
        <v>-4.7469429295481702E-2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5.80520541268932</v>
      </c>
      <c r="C20">
        <f t="shared" si="1"/>
        <v>0.85305366416488315</v>
      </c>
      <c r="D20">
        <f>EXP(-((-1.56105+0.27146)+(-0.14222+0.04567)*E7+(0.04149+0.01661)*E6))</f>
        <v>4.4642668432224877</v>
      </c>
      <c r="E20">
        <f t="shared" si="2"/>
        <v>0.81699283203192519</v>
      </c>
      <c r="F20">
        <f t="shared" si="3"/>
        <v>-3.6060832132957965E-2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5.5493416549909638</v>
      </c>
      <c r="C21">
        <f t="shared" si="1"/>
        <v>0.84731289758903561</v>
      </c>
      <c r="D21">
        <f>EXP(-((-0.802771+0.371008)+(-0.025303+0.008502)*E2+(0.485604+0.255258)*E3))</f>
        <v>6.0154075335039048</v>
      </c>
      <c r="E21">
        <f t="shared" si="2"/>
        <v>0.8574566060169363</v>
      </c>
      <c r="F21">
        <f t="shared" si="3"/>
        <v>1.0143708427900688E-2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1.1559125285003224</v>
      </c>
      <c r="C22">
        <f t="shared" si="1"/>
        <v>0.53615928903404464</v>
      </c>
      <c r="D22">
        <f>EXP(-((-2.360104+0.529999)+(0.014709+0.007358)*E2+(0.938919+0.331041)*E3+(-0.018119+0.019003)*E5))</f>
        <v>1.0401973970516774</v>
      </c>
      <c r="E22">
        <f t="shared" si="2"/>
        <v>0.50985134995019776</v>
      </c>
      <c r="F22">
        <f t="shared" si="3"/>
        <v>-2.6307939083846876E-2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0.31798568911424785</v>
      </c>
      <c r="C23">
        <f t="shared" si="1"/>
        <v>0.24126642022035164</v>
      </c>
      <c r="D23">
        <f>EXP(-((-1.022244+0.395315)+(0.015959+0.007274)*E2+(-2.13038+0.655748)*E3))</f>
        <v>0.28443022793778783</v>
      </c>
      <c r="E23">
        <f t="shared" si="2"/>
        <v>0.22144466997981957</v>
      </c>
      <c r="F23">
        <f t="shared" si="3"/>
        <v>-1.9821750240532066E-2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99.618510926720404</v>
      </c>
      <c r="C24">
        <f t="shared" si="1"/>
        <v>0.99006147088850982</v>
      </c>
      <c r="D24">
        <f>EXP(-((0.21381+0.19584)+(-0.08054+0.01531)*E2+(-0.03271+0.01274)*E5+(0.72939+0.23281)*E3))</f>
        <v>134.89099394311043</v>
      </c>
      <c r="E24">
        <f t="shared" si="2"/>
        <v>0.99264116060245577</v>
      </c>
      <c r="F24">
        <f t="shared" si="3"/>
        <v>2.579689713945954E-3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124.31491707939628</v>
      </c>
      <c r="C25">
        <f t="shared" si="1"/>
        <v>0.99202010404422625</v>
      </c>
      <c r="D25">
        <f>EXP(-((-0.11314+0.21668)+(-0.0841+0.01982)*E2+(-0.02521+0.01239)*E5+(1.28239+0.38444)*E3))</f>
        <v>168.16606948677961</v>
      </c>
      <c r="E25">
        <f t="shared" si="2"/>
        <v>0.99408864908291705</v>
      </c>
      <c r="F25">
        <f t="shared" si="3"/>
        <v>2.0685450386908055E-3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1.4035826449765865</v>
      </c>
      <c r="C26">
        <f t="shared" si="1"/>
        <v>0.58395439320966591</v>
      </c>
      <c r="D26">
        <f>EXP(-((-9.52346+1.9962)+(0.0714+0.01844)*E2+(0.11318+0.03814)*E5+(0.14192+0.04857)*E6+(1.47314+0.66464)*E3))</f>
        <v>0.94682405029635164</v>
      </c>
      <c r="E26">
        <f t="shared" si="2"/>
        <v>0.48634289788654661</v>
      </c>
      <c r="F26">
        <f t="shared" si="3"/>
        <v>-9.7611495323119302E-2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5.4135343878482692E-2</v>
      </c>
      <c r="C27">
        <f t="shared" si="1"/>
        <v>5.1355211826312926E-2</v>
      </c>
      <c r="D27">
        <f>EXP(-((-1.00599+0.92673)+(0.03107+0.01232)*E2+(-0.12507+0.06328)*E7))</f>
        <v>3.7433322324410601E-2</v>
      </c>
      <c r="E27">
        <f t="shared" si="2"/>
        <v>3.6082629619549673E-2</v>
      </c>
      <c r="F27">
        <f t="shared" si="3"/>
        <v>-1.5272582206763252E-2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0.58265228164023053</v>
      </c>
      <c r="C28">
        <f t="shared" si="1"/>
        <v>0.36814926967810063</v>
      </c>
      <c r="D28">
        <f>EXP(-((1.049734+0.468174)+(-0.018323+0.006169)*E2+(-0.023371+0.008305)*E5+(-0.012844+0.007985)*E7))</f>
        <v>0.60532371374844796</v>
      </c>
      <c r="E28">
        <f t="shared" si="2"/>
        <v>0.37707267921372112</v>
      </c>
      <c r="F28">
        <f t="shared" si="3"/>
        <v>8.9234095356204857E-3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17.902958884569976</v>
      </c>
      <c r="C29">
        <f t="shared" si="1"/>
        <v>0.94709822911288899</v>
      </c>
      <c r="D29">
        <f>EXP(-((-3.7924+0.8923)+(1.94461+0.65889)*E3+(-0.10873+0.09755)*E5+(0.04748+0.03787)*E6))</f>
        <v>17.501839680425356</v>
      </c>
      <c r="E29">
        <f t="shared" si="2"/>
        <v>0.94595132066472376</v>
      </c>
      <c r="F29">
        <f t="shared" si="3"/>
        <v>-1.1469084481652292E-3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7" priority="1" operator="lessThanOrEqual">
      <formula>0</formula>
    </cfRule>
  </conditionalFormatting>
  <conditionalFormatting sqref="F15:F29 I17:I29"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996"/>
  <sheetViews>
    <sheetView topLeftCell="A10" workbookViewId="0">
      <selection activeCell="G17" sqref="G1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1272571</v>
      </c>
      <c r="C2" s="4">
        <v>27.9</v>
      </c>
      <c r="D2" s="4">
        <v>1738357</v>
      </c>
      <c r="E2" s="4">
        <v>38.200000000000003</v>
      </c>
      <c r="F2" s="4">
        <v>1243133</v>
      </c>
      <c r="G2" s="4">
        <v>27.3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29869</v>
      </c>
      <c r="C5" s="4">
        <v>0.6</v>
      </c>
      <c r="D5" s="4">
        <v>15987</v>
      </c>
      <c r="E5" s="4">
        <v>0.3</v>
      </c>
      <c r="F5" s="4">
        <v>13199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166767</v>
      </c>
      <c r="C6" s="4">
        <v>3.6</v>
      </c>
      <c r="D6" s="4">
        <v>31883</v>
      </c>
      <c r="E6" s="4">
        <v>0.7</v>
      </c>
      <c r="F6" s="4">
        <v>17303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388310</v>
      </c>
      <c r="C7" s="4">
        <v>8.5</v>
      </c>
      <c r="D7" s="4">
        <v>82369</v>
      </c>
      <c r="E7" s="4">
        <v>1.8</v>
      </c>
      <c r="F7" s="4">
        <v>51810</v>
      </c>
      <c r="G7" s="4">
        <v>1.1000000000000001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2683067</v>
      </c>
      <c r="C8" s="4">
        <v>59</v>
      </c>
      <c r="D8" s="4">
        <v>2676891</v>
      </c>
      <c r="E8" s="4">
        <v>58.8</v>
      </c>
      <c r="F8" s="4">
        <v>2511052</v>
      </c>
      <c r="G8" s="4">
        <v>55.2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4903</v>
      </c>
      <c r="C9" s="4">
        <v>0.1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4545487</v>
      </c>
      <c r="C12">
        <f t="shared" si="0"/>
        <v>99.699999999999989</v>
      </c>
      <c r="D12">
        <f t="shared" si="0"/>
        <v>4545487</v>
      </c>
      <c r="E12">
        <f t="shared" si="0"/>
        <v>99.8</v>
      </c>
      <c r="F12">
        <f t="shared" si="0"/>
        <v>3836497</v>
      </c>
      <c r="G12">
        <f t="shared" si="0"/>
        <v>84.100000000000009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5.8082249045037528</v>
      </c>
      <c r="C15">
        <f t="shared" ref="C15:C29" si="1">B15/(1+B15)</f>
        <v>0.85311883581600201</v>
      </c>
      <c r="D15">
        <f>EXP(-((-4.41432+0.8343)+(0.04345+0.01026)*E2+(0.06422+0.02529)*E6))</f>
        <v>4.3303180847604441</v>
      </c>
      <c r="E15">
        <f t="shared" ref="E15:E29" si="2">D15/(1+D15)</f>
        <v>0.81239393520266023</v>
      </c>
      <c r="F15">
        <f t="shared" ref="F15:F29" si="3">E15-C15</f>
        <v>-4.0724900613341775E-2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4.6137408861822458</v>
      </c>
      <c r="C16">
        <f t="shared" si="1"/>
        <v>0.82186566493273383</v>
      </c>
      <c r="D16">
        <f>EXP(-((-2.04493+0.37147)+(-0.05813+0.03198)*(E7)+(0.07854+0.02332)*(E6)))</f>
        <v>5.2029615899923867</v>
      </c>
      <c r="E16">
        <f t="shared" si="2"/>
        <v>0.83878668511935328</v>
      </c>
      <c r="F16">
        <f t="shared" si="3"/>
        <v>1.6921020186619451E-2</v>
      </c>
      <c r="G16" t="s">
        <v>115</v>
      </c>
    </row>
    <row r="17" spans="1:6" ht="15.75" customHeight="1" x14ac:dyDescent="0.15">
      <c r="A17" s="2" t="s">
        <v>23</v>
      </c>
      <c r="B17">
        <f>EXP(-((-5.26319+0.80942)+(0.23697+0.06716)*(C7)))</f>
        <v>6.4796403028236425</v>
      </c>
      <c r="C17">
        <f t="shared" si="1"/>
        <v>0.86630373126064775</v>
      </c>
      <c r="D17">
        <f>EXP(-((-5.26319+0.80942)+(0.23697+0.06716)*(E7)))</f>
        <v>49.716456748793675</v>
      </c>
      <c r="E17">
        <f t="shared" si="2"/>
        <v>0.98028253422842304</v>
      </c>
      <c r="F17">
        <f t="shared" si="3"/>
        <v>0.11397880296777529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16.648414721973026</v>
      </c>
      <c r="C18">
        <f t="shared" si="1"/>
        <v>0.94333768693938513</v>
      </c>
      <c r="D18">
        <f>EXP(-((-6.22088+1.39384)+(0.04872+0.01441)*(E2)+(0.04949+0.01494)*(E5)+(0.04056+0.01909)*(E6)))</f>
        <v>10.531702563310121</v>
      </c>
      <c r="E18">
        <f t="shared" si="2"/>
        <v>0.91328253616411736</v>
      </c>
      <c r="F18">
        <f t="shared" si="3"/>
        <v>-3.0055150775267769E-2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8.4385036480115794</v>
      </c>
      <c r="C19">
        <f t="shared" si="1"/>
        <v>0.89405100243716373</v>
      </c>
      <c r="D19">
        <f>EXP(-((-4.84614+1.22028)+(0.03008+0.01287)*E2+(0.7327+0.35501)*E3+(0.03927+0.02034)*E5+(0.04634+0.0256)*E6))</f>
        <v>6.8000434373007206</v>
      </c>
      <c r="E19">
        <f t="shared" si="2"/>
        <v>0.87179558575047378</v>
      </c>
      <c r="F19">
        <f t="shared" si="3"/>
        <v>-2.2255416686689955E-2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6.6932864389640052</v>
      </c>
      <c r="C20">
        <f t="shared" si="1"/>
        <v>0.87001653871415419</v>
      </c>
      <c r="D20">
        <f>EXP(-((-1.56105+0.27146)+(-0.14222+0.04567)*E7+(0.04149+0.01661)*E6))</f>
        <v>4.1483472420900709</v>
      </c>
      <c r="E20">
        <f t="shared" si="2"/>
        <v>0.80576290739976764</v>
      </c>
      <c r="F20">
        <f t="shared" si="3"/>
        <v>-6.425363131438655E-2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2.4608600434424517</v>
      </c>
      <c r="C21">
        <f t="shared" si="1"/>
        <v>0.7110544814157469</v>
      </c>
      <c r="D21">
        <f>EXP(-((-0.802771+0.371008)+(-0.025303+0.008502)*E2+(0.485604+0.255258)*E3))</f>
        <v>2.9257802580501484</v>
      </c>
      <c r="E21">
        <f t="shared" si="2"/>
        <v>0.74527356747759521</v>
      </c>
      <c r="F21">
        <f t="shared" si="3"/>
        <v>3.4219086061848314E-2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3.366606622099138</v>
      </c>
      <c r="C22">
        <f t="shared" si="1"/>
        <v>0.77098921736181625</v>
      </c>
      <c r="D22">
        <f>EXP(-((-2.360104+0.529999)+(0.014709+0.007358)*E2+(0.938919+0.331041)*E3+(-0.018119+0.019003)*E5))</f>
        <v>2.6828519791004255</v>
      </c>
      <c r="E22">
        <f t="shared" si="2"/>
        <v>0.72847130276350114</v>
      </c>
      <c r="F22">
        <f t="shared" si="3"/>
        <v>-4.251791459831511E-2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0.97895294691692047</v>
      </c>
      <c r="C23">
        <f t="shared" si="1"/>
        <v>0.49468227551446603</v>
      </c>
      <c r="D23">
        <f>EXP(-((-1.022244+0.395315)+(0.015959+0.007274)*E2+(-2.13038+0.655748)*E3))</f>
        <v>0.77061097865464045</v>
      </c>
      <c r="E23">
        <f t="shared" si="2"/>
        <v>0.43522320145115789</v>
      </c>
      <c r="F23">
        <f t="shared" si="3"/>
        <v>-5.9459074063308137E-2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4.146435294749188</v>
      </c>
      <c r="C24">
        <f t="shared" si="1"/>
        <v>0.80569074655999628</v>
      </c>
      <c r="D24">
        <f>EXP(-((0.21381+0.19584)+(-0.08054+0.01531)*E2+(-0.03271+0.01274)*E5+(0.72939+0.23281)*E3))</f>
        <v>8.0697862908151734</v>
      </c>
      <c r="E24">
        <f t="shared" si="2"/>
        <v>0.88974381887997911</v>
      </c>
      <c r="F24">
        <f t="shared" si="3"/>
        <v>8.4053072319982824E-2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5.4606290841655696</v>
      </c>
      <c r="C25">
        <f t="shared" si="1"/>
        <v>0.84521631145008591</v>
      </c>
      <c r="D25">
        <f>EXP(-((-0.11314+0.21668)+(-0.0841+0.01982)*E2+(-0.02521+0.01239)*E5+(1.28239+0.38444)*E3))</f>
        <v>10.546583831032063</v>
      </c>
      <c r="E25">
        <f t="shared" si="2"/>
        <v>0.91339429786042459</v>
      </c>
      <c r="F25">
        <f t="shared" si="3"/>
        <v>6.8177986410338676E-2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69.697747488074697</v>
      </c>
      <c r="C26">
        <f t="shared" si="1"/>
        <v>0.9858552777771501</v>
      </c>
      <c r="D26">
        <f>EXP(-((-9.52346+1.9962)+(0.0714+0.01844)*E2+(0.11318+0.03814)*E5+(0.14192+0.04857)*E6+(1.47314+0.66464)*E3))</f>
        <v>50.231031847215228</v>
      </c>
      <c r="E26">
        <f t="shared" si="2"/>
        <v>0.98048058053989096</v>
      </c>
      <c r="F26">
        <f t="shared" si="3"/>
        <v>-5.3746972372591406E-3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0.5454708021896979</v>
      </c>
      <c r="C27">
        <f t="shared" si="1"/>
        <v>0.35294798285211759</v>
      </c>
      <c r="D27">
        <f>EXP(-((-1.00599+0.92673)+(0.03107+0.01232)*E2+(-0.12507+0.06328)*E7))</f>
        <v>0.23061260751116969</v>
      </c>
      <c r="E27">
        <f t="shared" si="2"/>
        <v>0.18739659101784112</v>
      </c>
      <c r="F27">
        <f t="shared" si="3"/>
        <v>-0.16555139183427647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0.32352777853340769</v>
      </c>
      <c r="C28">
        <f t="shared" si="1"/>
        <v>0.24444351209001952</v>
      </c>
      <c r="D28">
        <f>EXP(-((1.049734+0.468174)+(-0.018323+0.006169)*E2+(-0.023371+0.008305)*E5+(-0.012844+0.007985)*E7))</f>
        <v>0.3533277438364722</v>
      </c>
      <c r="E28">
        <f t="shared" si="2"/>
        <v>0.26108069197993633</v>
      </c>
      <c r="F28">
        <f t="shared" si="3"/>
        <v>1.6637179889916809E-2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13.457653800550448</v>
      </c>
      <c r="C29">
        <f t="shared" si="1"/>
        <v>0.9308324840395662</v>
      </c>
      <c r="D29">
        <f>EXP(-((-3.7924+0.8923)+(1.94461+0.65889)*E3+(-0.10873+0.09755)*E5+(0.04748+0.03787)*E6))</f>
        <v>17.179365785272626</v>
      </c>
      <c r="E29">
        <f t="shared" si="2"/>
        <v>0.94499258049969403</v>
      </c>
      <c r="F29">
        <f t="shared" si="3"/>
        <v>1.4160096460127836E-2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5" priority="1" operator="lessThanOrEqual">
      <formula>0</formula>
    </cfRule>
  </conditionalFormatting>
  <conditionalFormatting sqref="F15:F29 I17:I29">
    <cfRule type="cellIs" dxfId="3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7"/>
  <sheetViews>
    <sheetView topLeftCell="A5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0</v>
      </c>
      <c r="C2" s="4">
        <v>0</v>
      </c>
      <c r="D2" s="4">
        <v>464003</v>
      </c>
      <c r="E2" s="4">
        <v>4.3</v>
      </c>
      <c r="F2" s="4">
        <v>0</v>
      </c>
      <c r="G2" s="4">
        <v>0</v>
      </c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20" ht="15.75" customHeight="1" x14ac:dyDescent="0.15">
      <c r="A6" s="8" t="s">
        <v>10</v>
      </c>
      <c r="B6" s="4">
        <v>279679</v>
      </c>
      <c r="C6" s="4">
        <v>2.6</v>
      </c>
      <c r="D6" s="4">
        <v>73188</v>
      </c>
      <c r="E6" s="4">
        <v>0.6</v>
      </c>
      <c r="F6" s="4">
        <v>3893</v>
      </c>
      <c r="G6" s="4">
        <v>0</v>
      </c>
    </row>
    <row r="7" spans="1:20" ht="15.75" customHeight="1" x14ac:dyDescent="0.15">
      <c r="A7" s="9" t="s">
        <v>11</v>
      </c>
      <c r="B7" s="4">
        <v>2068528</v>
      </c>
      <c r="C7" s="4">
        <v>19.399999999999999</v>
      </c>
      <c r="D7" s="4">
        <v>2294702</v>
      </c>
      <c r="E7" s="4">
        <v>21.5</v>
      </c>
      <c r="F7" s="4">
        <v>1362007</v>
      </c>
      <c r="G7" s="4">
        <v>12.7</v>
      </c>
    </row>
    <row r="8" spans="1:20" ht="15.75" customHeight="1" x14ac:dyDescent="0.15">
      <c r="A8" s="10" t="s">
        <v>12</v>
      </c>
      <c r="B8" s="4">
        <v>7006684</v>
      </c>
      <c r="C8" s="4">
        <v>65.8</v>
      </c>
      <c r="D8" s="4">
        <v>6993108</v>
      </c>
      <c r="E8" s="4">
        <v>65.7</v>
      </c>
      <c r="F8" s="4">
        <v>5884377</v>
      </c>
      <c r="G8" s="4">
        <v>55.2</v>
      </c>
    </row>
    <row r="9" spans="1:20" ht="15.75" customHeight="1" x14ac:dyDescent="0.15">
      <c r="A9" s="11" t="s">
        <v>13</v>
      </c>
      <c r="B9" s="4">
        <v>556920</v>
      </c>
      <c r="C9" s="4">
        <v>5.2</v>
      </c>
      <c r="D9" s="4">
        <v>544143</v>
      </c>
      <c r="E9" s="4">
        <v>5.0999999999999996</v>
      </c>
      <c r="F9" s="4">
        <v>471721</v>
      </c>
      <c r="G9" s="4">
        <v>4.4000000000000004</v>
      </c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20" ht="15.75" customHeight="1" x14ac:dyDescent="0.15">
      <c r="A11" s="13" t="s">
        <v>15</v>
      </c>
      <c r="B11" s="4">
        <v>731671</v>
      </c>
      <c r="C11" s="4">
        <v>6.8</v>
      </c>
      <c r="D11" s="4">
        <v>274338</v>
      </c>
      <c r="E11" s="4">
        <v>2.5</v>
      </c>
      <c r="F11" s="4">
        <v>213471</v>
      </c>
      <c r="G11" s="4">
        <v>2</v>
      </c>
    </row>
    <row r="12" spans="1:20" ht="15.75" customHeight="1" x14ac:dyDescent="0.15">
      <c r="A12" s="1"/>
      <c r="B12">
        <f t="shared" ref="B12:G12" si="0">SUM(B2:B11)</f>
        <v>10643482</v>
      </c>
      <c r="C12">
        <f t="shared" si="0"/>
        <v>99.8</v>
      </c>
      <c r="D12">
        <f t="shared" si="0"/>
        <v>10643482</v>
      </c>
      <c r="E12">
        <f t="shared" si="0"/>
        <v>99.699999999999989</v>
      </c>
      <c r="F12">
        <f t="shared" si="0"/>
        <v>7935469</v>
      </c>
      <c r="G12">
        <f t="shared" si="0"/>
        <v>74.300000000000011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28.425709507184401</v>
      </c>
      <c r="C15">
        <f t="shared" ref="C15:C29" si="1">B15/(1+B15)</f>
        <v>0.9660161125509702</v>
      </c>
      <c r="D15">
        <f>EXP(-((-4.41432+0.8343)+(0.04345+0.01026)*E2+(0.06422+0.02529)*E6))</f>
        <v>26.987154674452391</v>
      </c>
      <c r="E15">
        <f t="shared" ref="E15:E29" si="2">D15/(1+D15)</f>
        <v>0.96426932242194552</v>
      </c>
      <c r="F15">
        <f t="shared" ref="F15:F29" si="3">E15-C15</f>
        <v>-1.7467901290246779E-3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6.7932807590709583</v>
      </c>
      <c r="C16">
        <f t="shared" si="1"/>
        <v>0.87168433540187118</v>
      </c>
      <c r="D16">
        <f>EXP(-((-2.04493+0.37147)+(-0.05813+0.03198)*(E7)+(0.07854+0.02332)*(E6)))</f>
        <v>8.7983921978338575</v>
      </c>
      <c r="E16">
        <f t="shared" si="2"/>
        <v>0.89794243996264289</v>
      </c>
      <c r="F16">
        <f t="shared" si="3"/>
        <v>2.6258104560771711E-2</v>
      </c>
    </row>
    <row r="17" spans="1:10" ht="15.75" customHeight="1" x14ac:dyDescent="0.15">
      <c r="A17" s="2" t="s">
        <v>23</v>
      </c>
      <c r="B17">
        <f>EXP(-((-5.26319+0.80942)+(0.23697+0.06716)*(C7)))</f>
        <v>0.23542756322389005</v>
      </c>
      <c r="C17">
        <f t="shared" si="1"/>
        <v>0.19056363175962648</v>
      </c>
      <c r="D17">
        <f>EXP(-((-5.26319+0.80942)+(0.23697+0.06716)*(E7)))</f>
        <v>0.12430401252662079</v>
      </c>
      <c r="E17">
        <f t="shared" si="2"/>
        <v>0.11056085466356687</v>
      </c>
      <c r="F17">
        <f t="shared" si="3"/>
        <v>-8.0002777096059616E-2</v>
      </c>
    </row>
    <row r="18" spans="1:10" ht="15.75" customHeight="1" x14ac:dyDescent="0.15">
      <c r="A18" s="2" t="s">
        <v>24</v>
      </c>
      <c r="B18">
        <f>EXP(-((-6.22088+1.39384)+(0.04872+0.01441)*(C2)+(0.04949+0.01494)*(C5)+(0.04056+0.01909)*(C6)))</f>
        <v>106.9060060211996</v>
      </c>
      <c r="C18">
        <f t="shared" si="1"/>
        <v>0.99073267525253839</v>
      </c>
      <c r="D18">
        <f>EXP(-((-6.22088+1.39384)+(0.04872+0.01441)*(E2)+(0.04949+0.01494)*(E5)+(0.04056+0.01909)*(E6)))</f>
        <v>91.816406343774972</v>
      </c>
      <c r="E18">
        <f t="shared" si="2"/>
        <v>0.98922604268585679</v>
      </c>
      <c r="F18">
        <f t="shared" si="3"/>
        <v>-1.5066325666815983E-3</v>
      </c>
    </row>
    <row r="19" spans="1:10" ht="15.75" customHeight="1" x14ac:dyDescent="0.15">
      <c r="A19" s="2" t="s">
        <v>25</v>
      </c>
      <c r="B19">
        <f>EXP(-((-4.84614+1.22028)+(0.03008+0.01287)*C2+(0.7327+0.35501)*C3+(0.03927+0.02034)*C5+(0.04634+0.0256)*C6))</f>
        <v>31.150054661025617</v>
      </c>
      <c r="C19">
        <f t="shared" si="1"/>
        <v>0.96889585381600396</v>
      </c>
      <c r="D19">
        <f>EXP(-((-4.84614+1.22028)+(0.03008+0.01287)*E2+(0.7327+0.35501)*E3+(0.03927+0.02034)*E5+(0.04634+0.0256)*E6))</f>
        <v>29.904560683928462</v>
      </c>
      <c r="E19">
        <f t="shared" si="2"/>
        <v>0.96764231628375685</v>
      </c>
      <c r="F19">
        <f t="shared" si="3"/>
        <v>-1.2535375322471065E-3</v>
      </c>
      <c r="J19" s="4"/>
    </row>
    <row r="20" spans="1:10" ht="15.75" customHeight="1" x14ac:dyDescent="0.15">
      <c r="A20" s="2" t="s">
        <v>26</v>
      </c>
      <c r="B20">
        <f>EXP(-((-1.56105+0.27146)+(-0.14222+0.04567)*C7+(0.04149+0.01661)*C6))</f>
        <v>20.319885746848286</v>
      </c>
      <c r="C20">
        <f t="shared" si="1"/>
        <v>0.95309543344303194</v>
      </c>
      <c r="D20">
        <f>EXP(-((-1.56105+0.27146)+(-0.14222+0.04567)*E7+(0.04149+0.01661)*E6))</f>
        <v>27.953851786531789</v>
      </c>
      <c r="E20">
        <f t="shared" si="2"/>
        <v>0.96546228089538122</v>
      </c>
      <c r="F20">
        <f t="shared" si="3"/>
        <v>1.2366847452349283E-2</v>
      </c>
      <c r="J20" s="4"/>
    </row>
    <row r="21" spans="1:10" ht="15.75" customHeight="1" x14ac:dyDescent="0.15">
      <c r="A21" s="2" t="s">
        <v>27</v>
      </c>
      <c r="B21">
        <f>EXP(-((-0.802771+0.371008)+(-0.025303+0.008502)*C2+(0.485604+0.255258)*C3))</f>
        <v>1.5399700989949581</v>
      </c>
      <c r="C21">
        <f t="shared" si="1"/>
        <v>0.60629457787881413</v>
      </c>
      <c r="D21">
        <f>EXP(-((-0.802771+0.371008)+(-0.025303+0.008502)*E2+(0.485604+0.255258)*E3))</f>
        <v>1.6553414471055123</v>
      </c>
      <c r="E21">
        <f t="shared" si="2"/>
        <v>0.62340059840889295</v>
      </c>
      <c r="F21">
        <f t="shared" si="3"/>
        <v>1.7106020530078814E-2</v>
      </c>
      <c r="J21" s="4"/>
    </row>
    <row r="22" spans="1:10" ht="15.75" customHeight="1" x14ac:dyDescent="0.15">
      <c r="A22" s="2" t="s">
        <v>28</v>
      </c>
      <c r="B22">
        <f>EXP(-((-2.360104+0.529999)+(0.014709+0.007358)*C2+(0.938919+0.331041)*C3+(-0.018119+0.019003)*C5))</f>
        <v>6.2345412509893663</v>
      </c>
      <c r="C22">
        <f t="shared" si="1"/>
        <v>0.8617742348399432</v>
      </c>
      <c r="D22">
        <f>EXP(-((-2.360104+0.529999)+(0.014709+0.007358)*E2+(0.938919+0.331041)*E3+(-0.018119+0.019003)*E5))</f>
        <v>5.670157527604351</v>
      </c>
      <c r="E22">
        <f t="shared" si="2"/>
        <v>0.85007850326450096</v>
      </c>
      <c r="F22">
        <f t="shared" si="3"/>
        <v>-1.1695731575442236E-2</v>
      </c>
      <c r="J22" s="4"/>
    </row>
    <row r="23" spans="1:10" ht="15.75" customHeight="1" x14ac:dyDescent="0.15">
      <c r="A23" s="2" t="s">
        <v>29</v>
      </c>
      <c r="B23">
        <f>EXP(-((-1.022244+0.395315)+(0.015959+0.007274)*C2+(-2.13038+0.655748)*C3))</f>
        <v>1.8718532820300999</v>
      </c>
      <c r="C23">
        <f t="shared" si="1"/>
        <v>0.65179279656894429</v>
      </c>
      <c r="D23">
        <f>EXP(-((-1.022244+0.395315)+(0.015959+0.007274)*E2+(-2.13038+0.655748)*E3))</f>
        <v>1.6938890530199566</v>
      </c>
      <c r="E23">
        <f t="shared" si="2"/>
        <v>0.62878946373869393</v>
      </c>
      <c r="F23">
        <f t="shared" si="3"/>
        <v>-2.3003332830250356E-2</v>
      </c>
      <c r="J23" s="4"/>
    </row>
    <row r="24" spans="1:10" ht="15.75" customHeight="1" x14ac:dyDescent="0.15">
      <c r="A24" s="2" t="s">
        <v>30</v>
      </c>
      <c r="B24">
        <f>EXP(-((0.21381+0.19584)+(-0.08054+0.01531)*C2+(-0.03271+0.01274)*C5+(0.72939+0.23281)*C3))</f>
        <v>0.66388256837718762</v>
      </c>
      <c r="C24">
        <f t="shared" si="1"/>
        <v>0.39899604755441564</v>
      </c>
      <c r="D24">
        <f>EXP(-((0.21381+0.19584)+(-0.08054+0.01531)*E2+(-0.03271+0.01274)*E5+(0.72939+0.23281)*E3))</f>
        <v>0.87883246212846111</v>
      </c>
      <c r="E24">
        <f t="shared" si="2"/>
        <v>0.46775456558423717</v>
      </c>
      <c r="F24">
        <f t="shared" si="3"/>
        <v>6.8758518029821525E-2</v>
      </c>
      <c r="J24" s="4"/>
    </row>
    <row r="25" spans="1:10" ht="15.75" customHeight="1" x14ac:dyDescent="0.15">
      <c r="A25" s="2" t="s">
        <v>31</v>
      </c>
      <c r="B25">
        <f>EXP(-((-0.11314+0.21668)+(-0.0841+0.01982)*C2+(-0.02521+0.01239)*C5+(1.28239+0.38444)*C3))</f>
        <v>0.9016399564222769</v>
      </c>
      <c r="C25">
        <f t="shared" si="1"/>
        <v>0.47413810031558856</v>
      </c>
      <c r="D25">
        <f>EXP(-((-0.11314+0.21668)+(-0.0841+0.01982)*E2+(-0.02521+0.01239)*E5+(1.28239+0.38444)*E3))</f>
        <v>1.188704430287876</v>
      </c>
      <c r="E25">
        <f t="shared" si="2"/>
        <v>0.54310870569742853</v>
      </c>
      <c r="F25">
        <f t="shared" si="3"/>
        <v>6.8970605381839967E-2</v>
      </c>
      <c r="J25" s="4"/>
    </row>
    <row r="26" spans="1:10" ht="15.75" customHeight="1" x14ac:dyDescent="0.15">
      <c r="A26" s="2" t="s">
        <v>32</v>
      </c>
      <c r="B26">
        <f>EXP(-((-9.52346+1.9962)+(0.0714+0.01844)*C2+(0.11318+0.03814)*C5+(0.14192+0.04857)*C6+(1.47314+0.66464)*C3))</f>
        <v>1132.2770809853271</v>
      </c>
      <c r="C26">
        <f t="shared" si="1"/>
        <v>0.99911760326156906</v>
      </c>
      <c r="D26">
        <f>EXP(-((-9.52346+1.9962)+(0.0714+0.01844)*E2+(0.11318+0.03814)*E5+(0.14192+0.04857)*E6+(1.47314+0.66464)*E3))</f>
        <v>1126.2558464661552</v>
      </c>
      <c r="E26">
        <f t="shared" si="2"/>
        <v>0.99911288994141401</v>
      </c>
      <c r="F26">
        <f t="shared" si="3"/>
        <v>-4.7133201550586534E-6</v>
      </c>
      <c r="J26" s="4"/>
    </row>
    <row r="27" spans="1:10" ht="15.75" customHeight="1" x14ac:dyDescent="0.15">
      <c r="A27" s="2" t="s">
        <v>33</v>
      </c>
      <c r="B27">
        <f>EXP(-((-1.00599+0.92673)+(0.03107+0.01232)*C2+(-0.12507+0.06328)*C7))</f>
        <v>3.5894033826053495</v>
      </c>
      <c r="C27">
        <f t="shared" si="1"/>
        <v>0.78210675405213315</v>
      </c>
      <c r="D27">
        <f>EXP(-((-1.00599+0.92673)+(0.03107+0.01232)*E2+(-0.12507+0.06328)*E7))</f>
        <v>3.3911462802353971</v>
      </c>
      <c r="E27">
        <f t="shared" si="2"/>
        <v>0.7722690304121701</v>
      </c>
      <c r="F27">
        <f t="shared" si="3"/>
        <v>-9.8377236399630474E-3</v>
      </c>
      <c r="J27" s="4"/>
    </row>
    <row r="28" spans="1:10" ht="15.75" customHeight="1" x14ac:dyDescent="0.15">
      <c r="A28" s="2" t="s">
        <v>34</v>
      </c>
      <c r="B28" s="23">
        <f>EXP(-((1.049734+0.468174)+(-0.018323+0.006169)*C2+(-0.023371+0.008305)*C5+(-0.012844+0.007985)*C7))</f>
        <v>0.24083495840114741</v>
      </c>
      <c r="C28">
        <f t="shared" si="1"/>
        <v>0.19409104874952138</v>
      </c>
      <c r="D28">
        <f>EXP(-((1.049734+0.468174)+(-0.018323+0.006169)*E2+(-0.023371+0.008305)*E5+(-0.012844+0.007985)*E7))</f>
        <v>0.25635878802151396</v>
      </c>
      <c r="E28">
        <f t="shared" si="2"/>
        <v>0.20404902681122017</v>
      </c>
      <c r="F28">
        <f t="shared" si="3"/>
        <v>9.9579780616987912E-3</v>
      </c>
      <c r="J28" s="4"/>
    </row>
    <row r="29" spans="1:10" ht="13" x14ac:dyDescent="0.15">
      <c r="A29" s="2" t="s">
        <v>35</v>
      </c>
      <c r="B29">
        <f>EXP(-((-3.7924+0.8923)+(1.94461+0.65889)*C3+(-0.10873+0.09755)*C5+(0.04748+0.03787)*C6))</f>
        <v>14.558718153719539</v>
      </c>
      <c r="C29">
        <f t="shared" si="1"/>
        <v>0.93572735297856557</v>
      </c>
      <c r="D29">
        <f>EXP(-((-3.7924+0.8923)+(1.94461+0.65889)*E3+(-0.10873+0.09755)*E5+(0.04748+0.03787)*E6))</f>
        <v>17.268603048923154</v>
      </c>
      <c r="E29">
        <f t="shared" si="2"/>
        <v>0.94526127710356345</v>
      </c>
      <c r="F29">
        <f t="shared" si="3"/>
        <v>9.5339241249978723E-3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31">
    <cfRule type="cellIs" dxfId="87" priority="1" operator="lessThanOrEqual">
      <formula>0</formula>
    </cfRule>
  </conditionalFormatting>
  <conditionalFormatting sqref="F15:F31 I17:I29">
    <cfRule type="cellIs" dxfId="86" priority="2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996"/>
  <sheetViews>
    <sheetView topLeftCell="A11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2823906</v>
      </c>
      <c r="C2" s="4">
        <v>47.6</v>
      </c>
      <c r="D2" s="4">
        <v>3280404</v>
      </c>
      <c r="E2" s="4">
        <v>55.4</v>
      </c>
      <c r="F2" s="4">
        <v>2780880</v>
      </c>
      <c r="G2" s="4">
        <v>46.9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244215</v>
      </c>
      <c r="C5" s="4">
        <v>4.0999999999999996</v>
      </c>
      <c r="D5" s="4">
        <v>173947</v>
      </c>
      <c r="E5" s="4">
        <v>2.9</v>
      </c>
      <c r="F5" s="4">
        <v>136050</v>
      </c>
      <c r="G5" s="4">
        <v>2.2000000000000002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71163</v>
      </c>
      <c r="C6" s="4">
        <v>1.2</v>
      </c>
      <c r="D6" s="4">
        <v>57636</v>
      </c>
      <c r="E6" s="4">
        <v>0.9</v>
      </c>
      <c r="F6" s="4">
        <v>11487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533169</v>
      </c>
      <c r="C7" s="4">
        <v>9</v>
      </c>
      <c r="D7" s="4">
        <v>233954</v>
      </c>
      <c r="E7" s="4">
        <v>3.9</v>
      </c>
      <c r="F7" s="4">
        <v>191004</v>
      </c>
      <c r="G7" s="4">
        <v>3.2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2233656</v>
      </c>
      <c r="C8" s="4">
        <v>37.700000000000003</v>
      </c>
      <c r="D8" s="4">
        <v>2169752</v>
      </c>
      <c r="E8" s="4">
        <v>36.6</v>
      </c>
      <c r="F8" s="4">
        <v>2092793</v>
      </c>
      <c r="G8" s="4">
        <v>35.299999999999997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13154</v>
      </c>
      <c r="C9" s="4">
        <v>0.2</v>
      </c>
      <c r="D9" s="4">
        <v>466</v>
      </c>
      <c r="E9" s="4">
        <v>0</v>
      </c>
      <c r="F9" s="4">
        <v>285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1062</v>
      </c>
      <c r="C11" s="4">
        <v>0</v>
      </c>
      <c r="D11" s="4">
        <v>4166</v>
      </c>
      <c r="E11" s="4">
        <v>0</v>
      </c>
      <c r="F11" s="4">
        <v>131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5920325</v>
      </c>
      <c r="C12">
        <f t="shared" si="0"/>
        <v>99.800000000000011</v>
      </c>
      <c r="D12">
        <f t="shared" si="0"/>
        <v>5920325</v>
      </c>
      <c r="E12">
        <f t="shared" si="0"/>
        <v>99.699999999999989</v>
      </c>
      <c r="F12">
        <f t="shared" si="0"/>
        <v>5212630</v>
      </c>
      <c r="G12">
        <f t="shared" si="0"/>
        <v>87.7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2.4993032674199118</v>
      </c>
      <c r="C15">
        <f t="shared" ref="C15:C29" si="1">B15/(1+B15)</f>
        <v>0.71422882683234401</v>
      </c>
      <c r="D15">
        <f>EXP(-((-4.41432+0.8343)+(0.04345+0.01026)*E2+(0.06422+0.02529)*E6))</f>
        <v>1.6886459588239631</v>
      </c>
      <c r="E15">
        <f t="shared" ref="E15:E29" si="2">D15/(1+D15)</f>
        <v>0.62806557080597969</v>
      </c>
      <c r="F15">
        <f t="shared" ref="F15:F29" si="3">E15-C15</f>
        <v>-8.6163256026364321E-2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5.9689915885716314</v>
      </c>
      <c r="C16">
        <f t="shared" si="1"/>
        <v>0.85650721667681617</v>
      </c>
      <c r="D16">
        <f>EXP(-((-2.04493+0.37147)+(-0.05813+0.03198)*(E7)+(0.07854+0.02332)*(E6)))</f>
        <v>5.3858276809752885</v>
      </c>
      <c r="E16">
        <f t="shared" si="2"/>
        <v>0.84340322821750913</v>
      </c>
      <c r="F16">
        <f t="shared" si="3"/>
        <v>-1.3103988459307048E-2</v>
      </c>
    </row>
    <row r="17" spans="1:7" ht="15.75" customHeight="1" x14ac:dyDescent="0.15">
      <c r="A17" s="2" t="s">
        <v>23</v>
      </c>
      <c r="B17">
        <f>EXP(-((-5.26319+0.80942)+(0.23697+0.06716)*(C7)))</f>
        <v>5.5655733095207269</v>
      </c>
      <c r="C17">
        <f t="shared" si="1"/>
        <v>0.84769037632252131</v>
      </c>
      <c r="D17">
        <f>EXP(-((-5.26319+0.80942)+(0.23697+0.06716)*(E7)))</f>
        <v>26.249921537879398</v>
      </c>
      <c r="E17">
        <f t="shared" si="2"/>
        <v>0.96330264662927834</v>
      </c>
      <c r="F17">
        <f t="shared" si="3"/>
        <v>0.11561227030675703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4.4207483866345454</v>
      </c>
      <c r="C18">
        <f t="shared" si="1"/>
        <v>0.81552362724202243</v>
      </c>
      <c r="D18">
        <f>EXP(-((-6.22088+1.39384)+(0.04872+0.01441)*(E2)+(0.04949+0.01494)*(E5)+(0.04056+0.01909)*(E6)))</f>
        <v>2.9716162597615376</v>
      </c>
      <c r="E18">
        <f t="shared" si="2"/>
        <v>0.74821333819898261</v>
      </c>
      <c r="F18">
        <f t="shared" si="3"/>
        <v>-6.7310289043039817E-2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3.4928254737345528</v>
      </c>
      <c r="C19">
        <f t="shared" si="1"/>
        <v>0.77742291441185807</v>
      </c>
      <c r="D19">
        <f>EXP(-((-4.84614+1.22028)+(0.03008+0.01287)*E2+(0.7327+0.35501)*E3+(0.03927+0.02034)*E5+(0.04634+0.0256)*E6))</f>
        <v>2.7423494047736905</v>
      </c>
      <c r="E19">
        <f t="shared" si="2"/>
        <v>0.7327881788043592</v>
      </c>
      <c r="F19">
        <f t="shared" si="3"/>
        <v>-4.4634735607498865E-2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8.0753805909158132</v>
      </c>
      <c r="C20">
        <f t="shared" si="1"/>
        <v>0.88981178365114844</v>
      </c>
      <c r="D20">
        <f>EXP(-((-1.56105+0.27146)+(-0.14222+0.04567)*E7+(0.04149+0.01661)*E6))</f>
        <v>5.0220840652904499</v>
      </c>
      <c r="E20">
        <f t="shared" si="2"/>
        <v>0.83394452997364976</v>
      </c>
      <c r="F20">
        <f t="shared" si="3"/>
        <v>-5.5867253677498674E-2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3.4263330237207006</v>
      </c>
      <c r="C21">
        <f t="shared" si="1"/>
        <v>0.77407935764412572</v>
      </c>
      <c r="D21">
        <f>EXP(-((-0.802771+0.371008)+(-0.025303+0.008502)*E2+(0.485604+0.255258)*E3))</f>
        <v>3.9060959620115439</v>
      </c>
      <c r="E21">
        <f t="shared" si="2"/>
        <v>0.79617194450677009</v>
      </c>
      <c r="F21">
        <f t="shared" si="3"/>
        <v>2.209258686264437E-2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2.1729624046561873</v>
      </c>
      <c r="C22">
        <f t="shared" si="1"/>
        <v>0.68483711041374373</v>
      </c>
      <c r="D22">
        <f>EXP(-((-2.360104+0.529999)+(0.014709+0.007358)*E2+(0.938919+0.331041)*E3+(-0.018119+0.019003)*E5))</f>
        <v>1.8313064147533995</v>
      </c>
      <c r="E22">
        <f t="shared" si="2"/>
        <v>0.64680615464677715</v>
      </c>
      <c r="F22">
        <f t="shared" si="3"/>
        <v>-3.8030955766966579E-2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0.61942614631964854</v>
      </c>
      <c r="C23">
        <f t="shared" si="1"/>
        <v>0.3824973109933868</v>
      </c>
      <c r="D23">
        <f>EXP(-((-1.022244+0.395315)+(0.015959+0.007274)*E2+(-2.13038+0.655748)*E3))</f>
        <v>0.51675872303079295</v>
      </c>
      <c r="E23">
        <f t="shared" si="2"/>
        <v>0.34069935790328193</v>
      </c>
      <c r="F23">
        <f t="shared" si="3"/>
        <v>-4.1797953090104867E-2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16.073548973254958</v>
      </c>
      <c r="C24">
        <f t="shared" si="1"/>
        <v>0.94142986899990966</v>
      </c>
      <c r="D24">
        <f>EXP(-((0.21381+0.19584)+(-0.08054+0.01531)*E2+(-0.03271+0.01274)*E5+(0.72939+0.23281)*E3))</f>
        <v>26.101818859395774</v>
      </c>
      <c r="E24">
        <f t="shared" si="2"/>
        <v>0.9631021074567726</v>
      </c>
      <c r="F24">
        <f t="shared" si="3"/>
        <v>2.1672238456862947E-2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20.262056518263655</v>
      </c>
      <c r="C25">
        <f t="shared" si="1"/>
        <v>0.95296786088678576</v>
      </c>
      <c r="D25">
        <f>EXP(-((-0.11314+0.21668)+(-0.0841+0.01982)*E2+(-0.02521+0.01239)*E5+(1.28239+0.38444)*E3))</f>
        <v>32.942051410627016</v>
      </c>
      <c r="E25">
        <f t="shared" si="2"/>
        <v>0.97053802117314258</v>
      </c>
      <c r="F25">
        <f t="shared" si="3"/>
        <v>1.7570160286356828E-2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11.043875269018386</v>
      </c>
      <c r="C26">
        <f t="shared" si="1"/>
        <v>0.91697024606586586</v>
      </c>
      <c r="D26">
        <f>EXP(-((-9.52346+1.9962)+(0.0714+0.01844)*E2+(0.11318+0.03814)*E5+(0.14192+0.04857)*E6+(1.47314+0.66464)*E3))</f>
        <v>6.9577420248968656</v>
      </c>
      <c r="E26">
        <f t="shared" si="2"/>
        <v>0.87433621285141372</v>
      </c>
      <c r="F26">
        <f t="shared" si="3"/>
        <v>-4.2634033214452138E-2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0.23931035810159557</v>
      </c>
      <c r="C27">
        <f t="shared" si="1"/>
        <v>0.19309961910443219</v>
      </c>
      <c r="D27">
        <f>EXP(-((-1.00599+0.92673)+(0.03107+0.01232)*E2+(-0.12507+0.06328)*E7))</f>
        <v>0.12448562893262505</v>
      </c>
      <c r="E27">
        <f t="shared" si="2"/>
        <v>0.11070450855898289</v>
      </c>
      <c r="F27">
        <f t="shared" si="3"/>
        <v>-8.239511054544929E-2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0.43436243052614004</v>
      </c>
      <c r="C28">
        <f t="shared" si="1"/>
        <v>0.30282613465190322</v>
      </c>
      <c r="D28">
        <f>EXP(-((1.049734+0.468174)+(-0.018323+0.006169)*E2+(-0.023371+0.008305)*E5+(-0.012844+0.007985)*E7))</f>
        <v>0.45751989905969609</v>
      </c>
      <c r="E28">
        <f t="shared" si="2"/>
        <v>0.3139030207099473</v>
      </c>
      <c r="F28">
        <f t="shared" si="3"/>
        <v>1.1076886058044078E-2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17.176084839747912</v>
      </c>
      <c r="C29">
        <f t="shared" si="1"/>
        <v>0.94498265116956459</v>
      </c>
      <c r="D29">
        <f>EXP(-((-3.7924+0.8923)+(1.94461+0.65889)*E3+(-0.10873+0.09755)*E5+(0.04748+0.03787)*E6))</f>
        <v>17.386725278083123</v>
      </c>
      <c r="E29">
        <f t="shared" si="2"/>
        <v>0.9456129362419966</v>
      </c>
      <c r="F29">
        <f t="shared" si="3"/>
        <v>6.3028507243201304E-4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3" priority="1" operator="lessThanOrEqual">
      <formula>0</formula>
    </cfRule>
  </conditionalFormatting>
  <conditionalFormatting sqref="F15:F29 I17:I29">
    <cfRule type="cellIs" dxfId="32" priority="2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997"/>
  <sheetViews>
    <sheetView topLeftCell="A10" workbookViewId="0">
      <selection activeCell="G29" sqref="G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11317296</v>
      </c>
      <c r="C2" s="4">
        <v>72.7</v>
      </c>
      <c r="D2" s="4">
        <v>11969304</v>
      </c>
      <c r="E2" s="4">
        <v>76.900000000000006</v>
      </c>
      <c r="F2" s="4">
        <v>10298649</v>
      </c>
      <c r="G2" s="4">
        <v>66.2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12470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915662</v>
      </c>
      <c r="C4" s="4">
        <v>5.8</v>
      </c>
      <c r="D4" s="4">
        <v>1638782</v>
      </c>
      <c r="E4" s="4">
        <v>10.5</v>
      </c>
      <c r="F4" s="4">
        <v>481557</v>
      </c>
      <c r="G4" s="4">
        <v>3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123346</v>
      </c>
      <c r="C5" s="4">
        <v>0.7</v>
      </c>
      <c r="D5" s="4">
        <v>64337</v>
      </c>
      <c r="E5" s="4">
        <v>0.4</v>
      </c>
      <c r="F5" s="4">
        <v>27748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695916</v>
      </c>
      <c r="C6" s="4">
        <v>4.4000000000000004</v>
      </c>
      <c r="D6" s="4">
        <v>94065</v>
      </c>
      <c r="E6" s="4">
        <v>0.6</v>
      </c>
      <c r="F6" s="4">
        <v>10543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561343</v>
      </c>
      <c r="C7" s="4">
        <v>3.6</v>
      </c>
      <c r="D7" s="4">
        <v>171719</v>
      </c>
      <c r="E7" s="4">
        <v>1.1000000000000001</v>
      </c>
      <c r="F7" s="4">
        <v>69253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1884174</v>
      </c>
      <c r="C8" s="4">
        <v>12.1</v>
      </c>
      <c r="D8" s="4">
        <v>1533862</v>
      </c>
      <c r="E8" s="4">
        <v>9.8000000000000007</v>
      </c>
      <c r="F8" s="4">
        <v>1482243</v>
      </c>
      <c r="G8" s="4">
        <v>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36840</v>
      </c>
      <c r="C9" s="4">
        <v>0.2</v>
      </c>
      <c r="D9" s="4">
        <v>17848</v>
      </c>
      <c r="E9" s="4">
        <v>0.1</v>
      </c>
      <c r="F9" s="4">
        <v>6199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18312</v>
      </c>
      <c r="C11" s="4">
        <v>0.1</v>
      </c>
      <c r="D11" s="4">
        <v>50860</v>
      </c>
      <c r="E11" s="4">
        <v>0.3</v>
      </c>
      <c r="F11" s="4">
        <v>13732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15552889</v>
      </c>
      <c r="C12">
        <f t="shared" si="0"/>
        <v>99.6</v>
      </c>
      <c r="D12">
        <f t="shared" si="0"/>
        <v>15553247</v>
      </c>
      <c r="E12">
        <f t="shared" si="0"/>
        <v>99.699999999999989</v>
      </c>
      <c r="F12">
        <f t="shared" si="0"/>
        <v>12389924</v>
      </c>
      <c r="G12">
        <f t="shared" si="0"/>
        <v>79.2</v>
      </c>
      <c r="H12" s="4"/>
      <c r="I12" s="4"/>
      <c r="J12" s="4"/>
      <c r="K12" s="4"/>
      <c r="L12" s="4"/>
      <c r="M12" s="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0.48746294582360339</v>
      </c>
      <c r="C15">
        <f t="shared" ref="C15:C29" si="1">B15/(1+B15)</f>
        <v>0.32771434555211509</v>
      </c>
      <c r="D15">
        <f>EXP(-((-4.41432+0.8343)+(0.04345+0.01026)*E2+(0.06422+0.02529)*E6))</f>
        <v>0.54662897356770579</v>
      </c>
      <c r="E15">
        <f t="shared" ref="E15:E29" si="2">D15/(1+D15)</f>
        <v>0.35343251866461717</v>
      </c>
      <c r="F15">
        <f t="shared" ref="F15:F29" si="3">E15-C15</f>
        <v>2.5718173112502074E-2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3.7412358574104529</v>
      </c>
      <c r="C16">
        <f t="shared" si="1"/>
        <v>0.78908452773193694</v>
      </c>
      <c r="D16">
        <f>EXP(-((-2.04493+0.37147)+(-0.05813+0.03198)*(E7)+(0.07854+0.02332)*(E6)))</f>
        <v>5.1608897665184799</v>
      </c>
      <c r="E16">
        <f t="shared" si="2"/>
        <v>0.8376857827525942</v>
      </c>
      <c r="F16">
        <f t="shared" si="3"/>
        <v>4.8601255020657264E-2</v>
      </c>
    </row>
    <row r="17" spans="1:6" ht="15.75" customHeight="1" x14ac:dyDescent="0.15">
      <c r="A17" s="2" t="s">
        <v>23</v>
      </c>
      <c r="B17">
        <f>EXP(-((-5.26319+0.80942)+(0.23697+0.06716)*(C7)))</f>
        <v>28.75759769548921</v>
      </c>
      <c r="C17">
        <f t="shared" si="1"/>
        <v>0.96639513679050826</v>
      </c>
      <c r="D17">
        <f>EXP(-((-5.26319+0.80942)+(0.23697+0.06716)*(E7)))</f>
        <v>61.511675357136305</v>
      </c>
      <c r="E17">
        <f t="shared" si="2"/>
        <v>0.98400298833318922</v>
      </c>
      <c r="F17">
        <f t="shared" si="3"/>
        <v>1.7607851542680963E-2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0.93232668996762269</v>
      </c>
      <c r="C18">
        <f t="shared" si="1"/>
        <v>0.48248916438826622</v>
      </c>
      <c r="D18">
        <f>EXP(-((-6.22088+1.39384)+(0.04872+0.01441)*(E2)+(0.04949+0.01494)*(E5)+(0.04056+0.01909)*(E6)))</f>
        <v>0.91464524433069239</v>
      </c>
      <c r="E18">
        <f t="shared" si="2"/>
        <v>0.47771003377204085</v>
      </c>
      <c r="F18">
        <f t="shared" si="3"/>
        <v>-4.7791306162253688E-3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1.1561921775631565</v>
      </c>
      <c r="C19">
        <f t="shared" si="1"/>
        <v>0.5362194472247086</v>
      </c>
      <c r="D19">
        <f>EXP(-((-4.84614+1.22028)+(0.03008+0.01287)*E2+(0.7327+0.35501)*E3+(0.03927+0.02034)*E5+(0.04634+0.0256)*E6))</f>
        <v>1.2917488526873329</v>
      </c>
      <c r="E19">
        <f t="shared" si="2"/>
        <v>0.56365201238024498</v>
      </c>
      <c r="F19">
        <f t="shared" si="3"/>
        <v>2.7432565155536381E-2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3.9809878817820685</v>
      </c>
      <c r="C20">
        <f t="shared" si="1"/>
        <v>0.79923661254878908</v>
      </c>
      <c r="D20">
        <f>EXP(-((-1.56105+0.27146)+(-0.14222+0.04567)*E7+(0.04149+0.01661)*E6))</f>
        <v>3.8998379461381045</v>
      </c>
      <c r="E20">
        <f t="shared" si="2"/>
        <v>0.79591161769173036</v>
      </c>
      <c r="F20">
        <f t="shared" si="3"/>
        <v>-3.3249948570587273E-3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5.22364638909559</v>
      </c>
      <c r="C21">
        <f t="shared" si="1"/>
        <v>0.83932249079059285</v>
      </c>
      <c r="D21">
        <f>EXP(-((-0.802771+0.371008)+(-0.025303+0.008502)*E2+(0.485604+0.255258)*E3))</f>
        <v>5.6055652561830103</v>
      </c>
      <c r="E21">
        <f t="shared" si="2"/>
        <v>0.84861250154724166</v>
      </c>
      <c r="F21">
        <f t="shared" si="3"/>
        <v>9.2900107566488144E-3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1.2525923702998838</v>
      </c>
      <c r="C22">
        <f t="shared" si="1"/>
        <v>0.55606703938765811</v>
      </c>
      <c r="D22">
        <f>EXP(-((-2.360104+0.529999)+(0.014709+0.007358)*E2+(0.938919+0.331041)*E3+(-0.018119+0.019003)*E5))</f>
        <v>1.1420205433557535</v>
      </c>
      <c r="E22">
        <f t="shared" si="2"/>
        <v>0.53315106939480139</v>
      </c>
      <c r="F22">
        <f t="shared" si="3"/>
        <v>-2.2915969992856722E-2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0.34572552468351903</v>
      </c>
      <c r="C23">
        <f t="shared" si="1"/>
        <v>0.25690641839079703</v>
      </c>
      <c r="D23">
        <f>EXP(-((-1.022244+0.395315)+(0.015959+0.007274)*E2+(-2.13038+0.655748)*E3))</f>
        <v>0.31358378432190109</v>
      </c>
      <c r="E23">
        <f t="shared" si="2"/>
        <v>0.23872385459126191</v>
      </c>
      <c r="F23">
        <f t="shared" si="3"/>
        <v>-1.8182563799535117E-2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77.211622792070443</v>
      </c>
      <c r="C24">
        <f t="shared" si="1"/>
        <v>0.98721417655968413</v>
      </c>
      <c r="D24">
        <f>EXP(-((0.21381+0.19584)+(-0.08054+0.01531)*E2+(-0.03271+0.01274)*E5+(0.72939+0.23281)*E3))</f>
        <v>100.93987070481383</v>
      </c>
      <c r="E24">
        <f t="shared" si="2"/>
        <v>0.99019029558222915</v>
      </c>
      <c r="F24">
        <f t="shared" si="3"/>
        <v>2.9761190225450207E-3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97.376995799862627</v>
      </c>
      <c r="C25">
        <f t="shared" si="1"/>
        <v>0.9898350219797889</v>
      </c>
      <c r="D25">
        <f>EXP(-((-0.11314+0.21668)+(-0.0841+0.01982)*E2+(-0.02521+0.01239)*E5+(1.28239+0.38444)*E3))</f>
        <v>127.06769805676228</v>
      </c>
      <c r="E25">
        <f t="shared" si="2"/>
        <v>0.99219162977727005</v>
      </c>
      <c r="F25">
        <f t="shared" si="3"/>
        <v>2.3566077974811472E-3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1.0531777264878615</v>
      </c>
      <c r="C26">
        <f t="shared" si="1"/>
        <v>0.51295010310160205</v>
      </c>
      <c r="D26">
        <f>EXP(-((-9.52346+1.9962)+(0.0714+0.01844)*E2+(0.11318+0.03814)*E5+(0.14192+0.04857)*E6+(1.47314+0.66464)*E3))</f>
        <v>1.5585283334364861</v>
      </c>
      <c r="E26">
        <f t="shared" si="2"/>
        <v>0.60915031233722916</v>
      </c>
      <c r="F26">
        <f t="shared" si="3"/>
        <v>9.620020923562711E-2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5.7685525201408204E-2</v>
      </c>
      <c r="C27">
        <f t="shared" si="1"/>
        <v>5.4539391744463483E-2</v>
      </c>
      <c r="D27">
        <f>EXP(-((-1.00599+0.92673)+(0.03107+0.01232)*E2+(-0.12507+0.06328)*E7))</f>
        <v>4.1194027365177147E-2</v>
      </c>
      <c r="E27">
        <f t="shared" si="2"/>
        <v>3.9564217890705584E-2</v>
      </c>
      <c r="F27">
        <f t="shared" si="3"/>
        <v>-1.4975173853757899E-2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0.54537938894389504</v>
      </c>
      <c r="C28">
        <f t="shared" si="1"/>
        <v>0.35290970802749272</v>
      </c>
      <c r="D28">
        <f>EXP(-((1.049734+0.468174)+(-0.018323+0.006169)*E2+(-0.023371+0.008305)*E5+(-0.012844+0.007985)*E7))</f>
        <v>0.56445529076963319</v>
      </c>
      <c r="E28">
        <f t="shared" si="2"/>
        <v>0.36079988613285946</v>
      </c>
      <c r="F28">
        <f t="shared" si="3"/>
        <v>7.8901781053667408E-3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12.583494564277464</v>
      </c>
      <c r="C29">
        <f t="shared" si="1"/>
        <v>0.92638124193535232</v>
      </c>
      <c r="D29">
        <f>EXP(-((-3.7924+0.8923)+(1.94461+0.65889)*E3+(-0.10873+0.09755)*E5+(0.04748+0.03787)*E6))</f>
        <v>17.346001174978802</v>
      </c>
      <c r="E29">
        <f t="shared" si="2"/>
        <v>0.94549220887634899</v>
      </c>
      <c r="F29">
        <f t="shared" si="3"/>
        <v>1.9110966940996676E-2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1" priority="1" operator="lessThanOrEqual">
      <formula>0</formula>
    </cfRule>
  </conditionalFormatting>
  <conditionalFormatting sqref="F15:F29 I17:I29"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997"/>
  <sheetViews>
    <sheetView topLeftCell="A10" workbookViewId="0">
      <selection activeCell="G29" sqref="G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1865812</v>
      </c>
      <c r="C2" s="4">
        <v>16.899999999999999</v>
      </c>
      <c r="D2" s="4">
        <v>2118819</v>
      </c>
      <c r="E2" s="4">
        <v>19.2</v>
      </c>
      <c r="F2" s="4">
        <v>1534415</v>
      </c>
      <c r="G2" s="4">
        <v>13.9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165710</v>
      </c>
      <c r="C3" s="4">
        <v>1.5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1133300</v>
      </c>
      <c r="C4" s="4">
        <v>10.199999999999999</v>
      </c>
      <c r="D4" s="4">
        <v>6112051</v>
      </c>
      <c r="E4" s="4">
        <v>55.3</v>
      </c>
      <c r="F4" s="4">
        <v>1117429</v>
      </c>
      <c r="G4" s="4">
        <v>10.1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22537</v>
      </c>
      <c r="C5" s="4">
        <v>0.2</v>
      </c>
      <c r="D5" s="4">
        <v>49969</v>
      </c>
      <c r="E5" s="4">
        <v>0.4</v>
      </c>
      <c r="F5" s="4">
        <v>5451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2210106</v>
      </c>
      <c r="C6" s="4">
        <v>20</v>
      </c>
      <c r="D6" s="4">
        <v>136321</v>
      </c>
      <c r="E6" s="4">
        <v>1.2</v>
      </c>
      <c r="F6" s="4">
        <v>10446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801019</v>
      </c>
      <c r="C7" s="4">
        <v>7.2</v>
      </c>
      <c r="D7" s="4">
        <v>214558</v>
      </c>
      <c r="E7" s="4">
        <v>1.9</v>
      </c>
      <c r="F7" s="4">
        <v>31606</v>
      </c>
      <c r="G7" s="4">
        <v>0.2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2714774</v>
      </c>
      <c r="C8" s="4">
        <v>24.6</v>
      </c>
      <c r="D8" s="4">
        <v>1921712</v>
      </c>
      <c r="E8" s="4">
        <v>17.399999999999999</v>
      </c>
      <c r="F8" s="4">
        <v>1843607</v>
      </c>
      <c r="G8" s="4">
        <v>16.7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115752</v>
      </c>
      <c r="C9" s="4">
        <v>1</v>
      </c>
      <c r="D9" s="4">
        <v>37322</v>
      </c>
      <c r="E9" s="4">
        <v>0.3</v>
      </c>
      <c r="F9" s="4">
        <v>26622</v>
      </c>
      <c r="G9" s="4">
        <v>0.2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1987056</v>
      </c>
      <c r="C10" s="4">
        <v>18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18661</v>
      </c>
      <c r="C11" s="4">
        <v>0.1</v>
      </c>
      <c r="D11" s="4">
        <v>444053</v>
      </c>
      <c r="E11" s="4">
        <v>4</v>
      </c>
      <c r="F11" s="4">
        <v>15128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11034727</v>
      </c>
      <c r="C12">
        <f t="shared" si="0"/>
        <v>99.699999999999989</v>
      </c>
      <c r="D12">
        <f t="shared" si="0"/>
        <v>11034805</v>
      </c>
      <c r="E12">
        <f t="shared" si="0"/>
        <v>99.7</v>
      </c>
      <c r="F12">
        <f t="shared" si="0"/>
        <v>4584704</v>
      </c>
      <c r="G12">
        <f t="shared" si="0"/>
        <v>41.2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2.4160186514166684</v>
      </c>
      <c r="C15">
        <f t="shared" ref="C15:C29" si="1">B15/(1+B15)</f>
        <v>0.70726155151837744</v>
      </c>
      <c r="D15">
        <f>EXP(-((-4.41432+0.8343)+(0.04345+0.01026)*E2+(0.06422+0.02529)*E6))</f>
        <v>11.488838513230386</v>
      </c>
      <c r="E15">
        <f t="shared" ref="E15:E29" si="2">D15/(1+D15)</f>
        <v>0.91992850264333037</v>
      </c>
      <c r="F15">
        <f t="shared" ref="F15:F29" si="3">E15-C15</f>
        <v>0.21266695112495293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0.83907095934058928</v>
      </c>
      <c r="C16">
        <f t="shared" si="1"/>
        <v>0.45624719104990036</v>
      </c>
      <c r="D16">
        <f>EXP(-((-2.04493+0.37147)+(-0.05813+0.03198)*(E7)+(0.07854+0.02332)*(E6)))</f>
        <v>4.957556607974122</v>
      </c>
      <c r="E16">
        <f t="shared" si="2"/>
        <v>0.8321459507977631</v>
      </c>
      <c r="F16">
        <f t="shared" si="3"/>
        <v>0.37589875974786274</v>
      </c>
    </row>
    <row r="17" spans="1:7" ht="15.75" customHeight="1" x14ac:dyDescent="0.15">
      <c r="A17" s="2" t="s">
        <v>23</v>
      </c>
      <c r="B17">
        <f>EXP(-((-5.26319+0.80942)+(0.23697+0.06716)*(C7)))</f>
        <v>9.6218254269698456</v>
      </c>
      <c r="C17">
        <f t="shared" si="1"/>
        <v>0.90585422375132407</v>
      </c>
      <c r="D17">
        <f>EXP(-((-5.26319+0.80942)+(0.23697+0.06716)*(E7)))</f>
        <v>48.227191452056502</v>
      </c>
      <c r="E17">
        <f t="shared" si="2"/>
        <v>0.97968602370960112</v>
      </c>
      <c r="F17">
        <f t="shared" si="3"/>
        <v>7.3831799958277045E-2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12.861739833790921</v>
      </c>
      <c r="C18">
        <f t="shared" si="1"/>
        <v>0.92785898364920338</v>
      </c>
      <c r="D18">
        <f>EXP(-((-6.22088+1.39384)+(0.04872+0.01441)*(E2)+(0.04949+0.01494)*(E5)+(0.04056+0.01909)*(E6)))</f>
        <v>33.703173430431718</v>
      </c>
      <c r="E18">
        <f t="shared" si="2"/>
        <v>0.97118419149751056</v>
      </c>
      <c r="F18">
        <f t="shared" si="3"/>
        <v>4.3325207848307179E-2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0.83336629798027928</v>
      </c>
      <c r="C19">
        <f t="shared" si="1"/>
        <v>0.45455526203266305</v>
      </c>
      <c r="D19">
        <f>EXP(-((-4.84614+1.22028)+(0.03008+0.01287)*E2+(0.7327+0.35501)*E3+(0.03927+0.02034)*E5+(0.04634+0.0256)*E6))</f>
        <v>14.747122809563317</v>
      </c>
      <c r="E19">
        <f t="shared" si="2"/>
        <v>0.93649633573742785</v>
      </c>
      <c r="F19">
        <f t="shared" si="3"/>
        <v>0.4819410737047648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2.276752305288428</v>
      </c>
      <c r="C20">
        <f t="shared" si="1"/>
        <v>0.69481977676918805</v>
      </c>
      <c r="D20">
        <f>EXP(-((-1.56105+0.27146)+(-0.14222+0.04567)*E7+(0.04149+0.01661)*E6))</f>
        <v>4.068665261128948</v>
      </c>
      <c r="E20">
        <f t="shared" si="2"/>
        <v>0.80270940208482633</v>
      </c>
      <c r="F20">
        <f t="shared" si="3"/>
        <v>0.10788962531563828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0.67328059808357599</v>
      </c>
      <c r="C21">
        <f t="shared" si="1"/>
        <v>0.40237160393462434</v>
      </c>
      <c r="D21">
        <f>EXP(-((-0.802771+0.371008)+(-0.025303+0.008502)*E2+(0.485604+0.255258)*E3))</f>
        <v>2.1262124407039678</v>
      </c>
      <c r="E21">
        <f t="shared" si="2"/>
        <v>0.68012410577739957</v>
      </c>
      <c r="F21">
        <f t="shared" si="3"/>
        <v>0.27775250184277522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0.63894039980200024</v>
      </c>
      <c r="C22">
        <f t="shared" si="1"/>
        <v>0.38984968573548517</v>
      </c>
      <c r="D22">
        <f>EXP(-((-2.360104+0.529999)+(0.014709+0.007358)*E2+(0.938919+0.331041)*E3+(-0.018119+0.019003)*E5))</f>
        <v>4.0798694893498588</v>
      </c>
      <c r="E22">
        <f t="shared" si="2"/>
        <v>0.80314454887147424</v>
      </c>
      <c r="F22">
        <f t="shared" si="3"/>
        <v>0.41329486313598907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11.544848267296537</v>
      </c>
      <c r="C23">
        <f t="shared" si="1"/>
        <v>0.92028600277239514</v>
      </c>
      <c r="D23">
        <f>EXP(-((-1.022244+0.395315)+(0.015959+0.007274)*E2+(-2.13038+0.655748)*E3))</f>
        <v>1.1982419009865972</v>
      </c>
      <c r="E23">
        <f t="shared" si="2"/>
        <v>0.54509101134357052</v>
      </c>
      <c r="F23">
        <f t="shared" si="3"/>
        <v>-0.37519499142882462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0.47399002585900862</v>
      </c>
      <c r="C24">
        <f t="shared" si="1"/>
        <v>0.32156935769139805</v>
      </c>
      <c r="D24">
        <f>EXP(-((0.21381+0.19584)+(-0.08054+0.01531)*E2+(-0.03271+0.01274)*E5+(0.72939+0.23281)*E3))</f>
        <v>2.341411610882862</v>
      </c>
      <c r="E24">
        <f t="shared" si="2"/>
        <v>0.70072528725792582</v>
      </c>
      <c r="F24">
        <f t="shared" si="3"/>
        <v>0.37915592956652777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0.21983258491045815</v>
      </c>
      <c r="C25">
        <f t="shared" si="1"/>
        <v>0.18021537351094369</v>
      </c>
      <c r="D25">
        <f>EXP(-((-0.11314+0.21668)+(-0.0841+0.01982)*E2+(-0.02521+0.01239)*E5+(1.28239+0.38444)*E3))</f>
        <v>3.113551387712961</v>
      </c>
      <c r="E25">
        <f t="shared" si="2"/>
        <v>0.75690105562143539</v>
      </c>
      <c r="F25">
        <f t="shared" si="3"/>
        <v>0.57668568211049176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0.35424376540058339</v>
      </c>
      <c r="C26">
        <f t="shared" si="1"/>
        <v>0.26158050304614</v>
      </c>
      <c r="D26">
        <f>EXP(-((-9.52346+1.9962)+(0.0714+0.01844)*E2+(0.11318+0.03814)*E5+(0.14192+0.04857)*E6+(1.47314+0.66464)*E3))</f>
        <v>247.94724456304183</v>
      </c>
      <c r="E26">
        <f t="shared" si="2"/>
        <v>0.99598308468223773</v>
      </c>
      <c r="F26">
        <f t="shared" si="3"/>
        <v>0.73440258163609773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0.8112792144204295</v>
      </c>
      <c r="C27">
        <f t="shared" si="1"/>
        <v>0.4479040050597729</v>
      </c>
      <c r="D27">
        <f>EXP(-((-1.00599+0.92673)+(0.03107+0.01232)*E2+(-0.12507+0.06328)*E7))</f>
        <v>0.5291798096806809</v>
      </c>
      <c r="E27">
        <f t="shared" si="2"/>
        <v>0.346054666907473</v>
      </c>
      <c r="F27">
        <f t="shared" si="3"/>
        <v>-0.10184933815229991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0.27956864982454799</v>
      </c>
      <c r="C28">
        <f t="shared" si="1"/>
        <v>0.21848663599477988</v>
      </c>
      <c r="D28">
        <f>EXP(-((1.049734+0.468174)+(-0.018323+0.006169)*E2+(-0.023371+0.008305)*E5+(-0.012844+0.007985)*E7))</f>
        <v>0.28103032424730801</v>
      </c>
      <c r="E28">
        <f t="shared" si="2"/>
        <v>0.21937835422626106</v>
      </c>
      <c r="F28">
        <f t="shared" si="3"/>
        <v>8.9171823148118112E-4</v>
      </c>
      <c r="G28" t="s">
        <v>115</v>
      </c>
    </row>
    <row r="29" spans="1:7" ht="13" x14ac:dyDescent="0.15">
      <c r="A29" s="2" t="s">
        <v>35</v>
      </c>
      <c r="B29">
        <f>EXP(-((-3.7924+0.8923)+(1.94461+0.65889)*C3+(-0.10873+0.09755)*C5+(0.04748+0.03787)*C6))</f>
        <v>6.6542529126454517E-2</v>
      </c>
      <c r="C29">
        <f t="shared" si="1"/>
        <v>6.2390882041015082E-2</v>
      </c>
      <c r="D29">
        <f>EXP(-((-3.7924+0.8923)+(1.94461+0.65889)*E3+(-0.10873+0.09755)*E5+(0.04748+0.03787)*E6))</f>
        <v>16.480073756712802</v>
      </c>
      <c r="E29">
        <f t="shared" si="2"/>
        <v>0.94279200340238989</v>
      </c>
      <c r="F29">
        <f t="shared" si="3"/>
        <v>0.88040112136137483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9" priority="1" operator="lessThanOrEqual">
      <formula>0</formula>
    </cfRule>
  </conditionalFormatting>
  <conditionalFormatting sqref="F15:F29 I17:I29">
    <cfRule type="cellIs" dxfId="28" priority="2" operator="greater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995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1982836</v>
      </c>
      <c r="C2" s="4">
        <v>14.3</v>
      </c>
      <c r="D2" s="4">
        <v>6423477</v>
      </c>
      <c r="E2" s="4">
        <v>46.3</v>
      </c>
      <c r="F2" s="4">
        <v>1772139</v>
      </c>
      <c r="G2" s="4">
        <v>12.7</v>
      </c>
      <c r="H2" s="14"/>
      <c r="I2" s="14"/>
      <c r="J2" s="14"/>
      <c r="K2" s="14"/>
      <c r="L2" s="14"/>
      <c r="M2" s="14"/>
    </row>
    <row r="3" spans="1:20" ht="15.75" customHeight="1" x14ac:dyDescent="0.15">
      <c r="A3" s="5" t="s">
        <v>7</v>
      </c>
      <c r="B3" s="4">
        <v>79195</v>
      </c>
      <c r="C3" s="4">
        <v>0.5</v>
      </c>
      <c r="D3" s="4">
        <v>166650</v>
      </c>
      <c r="E3" s="4">
        <v>1.2</v>
      </c>
      <c r="F3" s="4">
        <v>2573</v>
      </c>
      <c r="G3" s="4">
        <v>0</v>
      </c>
      <c r="H3" s="14"/>
      <c r="I3" s="14"/>
      <c r="J3" s="14"/>
      <c r="K3" s="14"/>
      <c r="L3" s="14"/>
      <c r="M3" s="14"/>
    </row>
    <row r="4" spans="1:20" ht="15.75" customHeight="1" x14ac:dyDescent="0.15">
      <c r="A4" s="6" t="s">
        <v>8</v>
      </c>
      <c r="B4" s="4">
        <v>5136120</v>
      </c>
      <c r="C4" s="4">
        <v>37</v>
      </c>
      <c r="D4" s="4">
        <v>3650180</v>
      </c>
      <c r="E4" s="4">
        <v>26.3</v>
      </c>
      <c r="F4" s="4">
        <v>2770089</v>
      </c>
      <c r="G4" s="4">
        <v>19.899999999999999</v>
      </c>
      <c r="H4" s="14"/>
      <c r="I4" s="14"/>
      <c r="J4" s="14"/>
      <c r="K4" s="14"/>
      <c r="L4" s="14"/>
      <c r="M4" s="14"/>
    </row>
    <row r="5" spans="1:20" ht="15.75" customHeight="1" x14ac:dyDescent="0.15">
      <c r="A5" s="7" t="s">
        <v>9</v>
      </c>
      <c r="B5" s="4">
        <v>123323</v>
      </c>
      <c r="C5" s="4">
        <v>0.8</v>
      </c>
      <c r="D5" s="4">
        <v>92487</v>
      </c>
      <c r="E5" s="4">
        <v>0.6</v>
      </c>
      <c r="F5" s="4">
        <v>41810</v>
      </c>
      <c r="G5" s="4">
        <v>0.3</v>
      </c>
      <c r="H5" s="14"/>
      <c r="I5" s="14"/>
      <c r="J5" s="14"/>
      <c r="K5" s="14"/>
      <c r="L5" s="14"/>
      <c r="M5" s="14"/>
    </row>
    <row r="6" spans="1:20" ht="15.75" customHeight="1" x14ac:dyDescent="0.15">
      <c r="A6" s="8" t="s">
        <v>10</v>
      </c>
      <c r="B6" s="4">
        <v>1068605</v>
      </c>
      <c r="C6" s="4">
        <v>7.7</v>
      </c>
      <c r="D6" s="4">
        <v>125496</v>
      </c>
      <c r="E6" s="4">
        <v>0.9</v>
      </c>
      <c r="F6" s="4">
        <v>2820</v>
      </c>
      <c r="G6" s="4">
        <v>0</v>
      </c>
      <c r="H6" s="14"/>
      <c r="I6" s="14"/>
      <c r="J6" s="14"/>
      <c r="K6" s="14"/>
      <c r="L6" s="14"/>
      <c r="M6" s="14"/>
    </row>
    <row r="7" spans="1:20" ht="15.75" customHeight="1" x14ac:dyDescent="0.15">
      <c r="A7" s="9" t="s">
        <v>11</v>
      </c>
      <c r="B7" s="4">
        <v>352513</v>
      </c>
      <c r="C7" s="4">
        <v>2.5</v>
      </c>
      <c r="D7" s="4">
        <v>323291</v>
      </c>
      <c r="E7" s="4">
        <v>2.2999999999999998</v>
      </c>
      <c r="F7" s="4">
        <v>37881</v>
      </c>
      <c r="G7" s="4">
        <v>0.2</v>
      </c>
      <c r="H7" s="14"/>
      <c r="I7" s="14"/>
      <c r="J7" s="14"/>
      <c r="K7" s="14"/>
      <c r="L7" s="14"/>
      <c r="M7" s="14"/>
    </row>
    <row r="8" spans="1:20" ht="15.75" customHeight="1" x14ac:dyDescent="0.15">
      <c r="A8" s="10" t="s">
        <v>12</v>
      </c>
      <c r="B8" s="4">
        <v>3971742</v>
      </c>
      <c r="C8" s="4">
        <v>28.6</v>
      </c>
      <c r="D8" s="4">
        <v>2981996</v>
      </c>
      <c r="E8" s="4">
        <v>21.5</v>
      </c>
      <c r="F8" s="4">
        <v>2780621</v>
      </c>
      <c r="G8" s="4">
        <v>20</v>
      </c>
      <c r="H8" s="14"/>
      <c r="I8" s="14"/>
      <c r="J8" s="14"/>
      <c r="K8" s="14"/>
      <c r="L8" s="14"/>
      <c r="M8" s="14"/>
    </row>
    <row r="9" spans="1:20" ht="15.75" customHeight="1" x14ac:dyDescent="0.15">
      <c r="A9" s="11" t="s">
        <v>13</v>
      </c>
      <c r="B9" s="4">
        <v>67604</v>
      </c>
      <c r="C9" s="4">
        <v>0.4</v>
      </c>
      <c r="D9" s="4">
        <v>54142</v>
      </c>
      <c r="E9" s="4">
        <v>0.3</v>
      </c>
      <c r="F9" s="4">
        <v>12939</v>
      </c>
      <c r="G9" s="4">
        <v>0</v>
      </c>
      <c r="H9" s="14"/>
      <c r="I9" s="14"/>
      <c r="J9" s="14"/>
      <c r="K9" s="14"/>
      <c r="L9" s="14"/>
      <c r="M9" s="14"/>
    </row>
    <row r="10" spans="1:20" ht="15.75" customHeight="1" x14ac:dyDescent="0.15">
      <c r="A10" s="12" t="s">
        <v>14</v>
      </c>
      <c r="B10" s="4">
        <v>959725</v>
      </c>
      <c r="C10" s="4">
        <v>6.9</v>
      </c>
      <c r="D10" s="4">
        <v>0</v>
      </c>
      <c r="E10" s="4">
        <v>0</v>
      </c>
      <c r="F10" s="4">
        <v>0</v>
      </c>
      <c r="G10" s="4">
        <v>0</v>
      </c>
      <c r="H10" s="14"/>
      <c r="I10" s="14"/>
      <c r="J10" s="14"/>
      <c r="K10" s="14"/>
      <c r="L10" s="14"/>
      <c r="M10" s="14"/>
    </row>
    <row r="11" spans="1:20" ht="15.75" customHeight="1" x14ac:dyDescent="0.15">
      <c r="A11" s="13" t="s">
        <v>15</v>
      </c>
      <c r="B11" s="4">
        <v>112533</v>
      </c>
      <c r="C11" s="4">
        <v>0.8</v>
      </c>
      <c r="D11" s="4">
        <v>36477</v>
      </c>
      <c r="E11" s="4">
        <v>0.2</v>
      </c>
      <c r="F11" s="4">
        <v>16281</v>
      </c>
      <c r="G11" s="4">
        <v>0.1</v>
      </c>
      <c r="H11" s="14"/>
      <c r="I11" s="14"/>
      <c r="J11" s="14"/>
      <c r="K11" s="14"/>
      <c r="L11" s="14"/>
      <c r="M11" s="14"/>
    </row>
    <row r="12" spans="1:20" ht="15.75" customHeight="1" x14ac:dyDescent="0.15">
      <c r="A12" s="1"/>
      <c r="B12">
        <f t="shared" ref="B12:G12" si="0">SUM(B2:B11)</f>
        <v>13854196</v>
      </c>
      <c r="C12">
        <f t="shared" si="0"/>
        <v>99.500000000000014</v>
      </c>
      <c r="D12">
        <f t="shared" si="0"/>
        <v>13854196</v>
      </c>
      <c r="E12">
        <f t="shared" si="0"/>
        <v>99.6</v>
      </c>
      <c r="F12">
        <f t="shared" si="0"/>
        <v>7437153</v>
      </c>
      <c r="G12">
        <f t="shared" si="0"/>
        <v>53.199999999999996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8.3539961064104968</v>
      </c>
      <c r="C15">
        <f t="shared" ref="C15:C29" si="1">B15/(1+B15)</f>
        <v>0.89309381908822072</v>
      </c>
      <c r="D15">
        <f>EXP(-((-4.41432+0.8343)+(0.04345+0.01026)*E2+(0.06422+0.02529)*E6))</f>
        <v>2.752991118394553</v>
      </c>
      <c r="E15">
        <f t="shared" ref="E15:E29" si="2">D15/(1+D15)</f>
        <v>0.73354586556341816</v>
      </c>
      <c r="F15">
        <f t="shared" ref="F15:F29" si="3">E15-C15</f>
        <v>-0.15954795352480255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2.5974053384576723</v>
      </c>
      <c r="C16">
        <f t="shared" si="1"/>
        <v>0.72202187245634841</v>
      </c>
      <c r="D16">
        <f>EXP(-((-2.04493+0.37147)+(-0.05813+0.03198)*(E7)+(0.07854+0.02332)*(E6)))</f>
        <v>5.1651337619497131</v>
      </c>
      <c r="E16">
        <f t="shared" si="2"/>
        <v>0.83779751768374422</v>
      </c>
      <c r="F16">
        <f t="shared" si="3"/>
        <v>0.11577564522739581</v>
      </c>
    </row>
    <row r="17" spans="1:6" ht="15.75" customHeight="1" x14ac:dyDescent="0.15">
      <c r="A17" s="2" t="s">
        <v>23</v>
      </c>
      <c r="B17">
        <f>EXP(-((-5.26319+0.80942)+(0.23697+0.06716)*(C7)))</f>
        <v>40.183039354786708</v>
      </c>
      <c r="C17">
        <f t="shared" si="1"/>
        <v>0.97571815932803974</v>
      </c>
      <c r="D17">
        <f>EXP(-((-5.26319+0.80942)+(0.23697+0.06716)*(E7)))</f>
        <v>42.703077916909898</v>
      </c>
      <c r="E17">
        <f t="shared" si="2"/>
        <v>0.97711831642839342</v>
      </c>
      <c r="F17">
        <f t="shared" si="3"/>
        <v>1.4001571003536828E-3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30.36929302324786</v>
      </c>
      <c r="C18">
        <f t="shared" si="1"/>
        <v>0.9681216915134524</v>
      </c>
      <c r="D18">
        <f>EXP(-((-6.22088+1.39384)+(0.04872+0.01441)*(E2)+(0.04949+0.01494)*(E5)+(0.04056+0.01909)*(E6)))</f>
        <v>6.1213214719217452</v>
      </c>
      <c r="E18">
        <f t="shared" si="2"/>
        <v>0.85957662437472548</v>
      </c>
      <c r="F18">
        <f t="shared" si="3"/>
        <v>-0.10854506713872691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6.4636488771785139</v>
      </c>
      <c r="C19">
        <f t="shared" si="1"/>
        <v>0.86601727701075482</v>
      </c>
      <c r="D19">
        <f>EXP(-((-4.84614+1.22028)+(0.03008+0.01287)*E2+(0.7327+0.35501)*E3+(0.03927+0.02034)*E5+(0.04634+0.0256)*E6))</f>
        <v>1.260503192036464</v>
      </c>
      <c r="E19">
        <f t="shared" si="2"/>
        <v>0.55762062025707193</v>
      </c>
      <c r="F19">
        <f t="shared" si="3"/>
        <v>-0.30839665675368289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2.9552847254307335</v>
      </c>
      <c r="C20">
        <f t="shared" si="1"/>
        <v>0.74717370065157596</v>
      </c>
      <c r="D20">
        <f>EXP(-((-1.56105+0.27146)+(-0.14222+0.04567)*E7+(0.04149+0.01661)*E6))</f>
        <v>4.3032261119962465</v>
      </c>
      <c r="E20">
        <f t="shared" si="2"/>
        <v>0.81143553397847135</v>
      </c>
      <c r="F20">
        <f t="shared" si="3"/>
        <v>6.426183332689539E-2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1.352001787857898</v>
      </c>
      <c r="C21">
        <f t="shared" si="1"/>
        <v>0.57483025516287678</v>
      </c>
      <c r="D21">
        <f>EXP(-((-0.802771+0.371008)+(-0.025303+0.008502)*E2+(0.485604+0.255258)*E3))</f>
        <v>1.3779748205990059</v>
      </c>
      <c r="E21">
        <f t="shared" si="2"/>
        <v>0.5794741006769355</v>
      </c>
      <c r="F21">
        <f t="shared" si="3"/>
        <v>4.6438455140587198E-3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2.4081521243136383</v>
      </c>
      <c r="C22">
        <f t="shared" si="1"/>
        <v>0.70658586720174987</v>
      </c>
      <c r="D22">
        <f>EXP(-((-2.360104+0.529999)+(0.014709+0.007358)*E2+(0.938919+0.331041)*E3+(-0.018119+0.019003)*E5))</f>
        <v>0.48866431384184789</v>
      </c>
      <c r="E22">
        <f t="shared" si="2"/>
        <v>0.3282568872634119</v>
      </c>
      <c r="F22">
        <f t="shared" si="3"/>
        <v>-0.37832897993833797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2.8067103399013931</v>
      </c>
      <c r="C23">
        <f t="shared" si="1"/>
        <v>0.73730599107629935</v>
      </c>
      <c r="D23">
        <f>EXP(-((-1.022244+0.395315)+(0.015959+0.007274)*E2+(-2.13038+0.655748)*E3))</f>
        <v>3.7464154393688269</v>
      </c>
      <c r="E23">
        <f t="shared" si="2"/>
        <v>0.78931469173440527</v>
      </c>
      <c r="F23">
        <f t="shared" si="3"/>
        <v>5.2008700658105922E-2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1.0597308915544417</v>
      </c>
      <c r="C24">
        <f t="shared" si="1"/>
        <v>0.51449968338081375</v>
      </c>
      <c r="D24">
        <f>EXP(-((0.21381+0.19584)+(-0.08054+0.01531)*E2+(-0.03271+0.01274)*E5+(0.72939+0.23281)*E3))</f>
        <v>4.3398552716057814</v>
      </c>
      <c r="E24">
        <f t="shared" si="2"/>
        <v>0.81272900684829164</v>
      </c>
      <c r="F24">
        <f t="shared" si="3"/>
        <v>0.29822932346747788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0.9925330174718191</v>
      </c>
      <c r="C25">
        <f t="shared" si="1"/>
        <v>0.49812625877144684</v>
      </c>
      <c r="D25">
        <f>EXP(-((-0.11314+0.21668)+(-0.0841+0.01982)*E2+(-0.02521+0.01239)*E5+(1.28239+0.38444)*E3))</f>
        <v>2.4111890317411504</v>
      </c>
      <c r="E25">
        <f t="shared" si="2"/>
        <v>0.70684708742465185</v>
      </c>
      <c r="F25">
        <f t="shared" si="3"/>
        <v>0.20872082865320501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36.083258344505104</v>
      </c>
      <c r="C26">
        <f t="shared" si="1"/>
        <v>0.97303365333461378</v>
      </c>
      <c r="D26">
        <f>EXP(-((-9.52346+1.9962)+(0.0714+0.01844)*E2+(0.11318+0.03814)*E5+(0.14192+0.04857)*E6+(1.47314+0.66464)*E3))</f>
        <v>1.7161767552737841</v>
      </c>
      <c r="E26">
        <f t="shared" si="2"/>
        <v>0.63183544735872599</v>
      </c>
      <c r="F26">
        <f t="shared" si="3"/>
        <v>-0.34119820597588779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0.67926632303258139</v>
      </c>
      <c r="C27">
        <f t="shared" si="1"/>
        <v>0.40450184328468913</v>
      </c>
      <c r="D27">
        <f>EXP(-((-1.00599+0.92673)+(0.03107+0.01232)*E2+(-0.12507+0.06328)*E7))</f>
        <v>0.16736470256501601</v>
      </c>
      <c r="E27">
        <f t="shared" si="2"/>
        <v>0.14336967889920818</v>
      </c>
      <c r="F27">
        <f t="shared" si="3"/>
        <v>-0.26113216438548092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0.26716054744471623</v>
      </c>
      <c r="C28">
        <f t="shared" si="1"/>
        <v>0.21083401624478995</v>
      </c>
      <c r="D28">
        <f>EXP(-((1.049734+0.468174)+(-0.018323+0.006169)*E2+(-0.023371+0.008305)*E5+(-0.012844+0.007985)*E7))</f>
        <v>0.39260058777751622</v>
      </c>
      <c r="E28">
        <f t="shared" si="2"/>
        <v>0.2819190162802363</v>
      </c>
      <c r="F28">
        <f t="shared" si="3"/>
        <v>7.108500003544635E-2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2.5859656572438072</v>
      </c>
      <c r="C29">
        <f t="shared" si="1"/>
        <v>0.7211350872867518</v>
      </c>
      <c r="D29">
        <f>EXP(-((-3.7924+0.8923)+(1.94461+0.65889)*E3+(-0.10873+0.09755)*E5+(0.04748+0.03787)*E6))</f>
        <v>0.7451222351756347</v>
      </c>
      <c r="E29">
        <f t="shared" si="2"/>
        <v>0.42697423719470468</v>
      </c>
      <c r="F29">
        <f t="shared" si="3"/>
        <v>-0.29416085009204712</v>
      </c>
    </row>
    <row r="30" spans="1:6" ht="13" x14ac:dyDescent="0.15">
      <c r="A30" s="2"/>
    </row>
    <row r="31" spans="1:6" ht="13" x14ac:dyDescent="0.15">
      <c r="A31" s="1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</sheetData>
  <conditionalFormatting sqref="F15:F29">
    <cfRule type="cellIs" dxfId="27" priority="1" operator="lessThanOrEqual">
      <formula>0</formula>
    </cfRule>
  </conditionalFormatting>
  <conditionalFormatting sqref="F15:F29 I17:I29"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996"/>
  <sheetViews>
    <sheetView topLeftCell="A11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7268816</v>
      </c>
      <c r="C2" s="4">
        <v>37.700000000000003</v>
      </c>
      <c r="D2" s="4">
        <v>8718154</v>
      </c>
      <c r="E2" s="4">
        <v>45.2</v>
      </c>
      <c r="F2" s="4">
        <v>7205830</v>
      </c>
      <c r="G2" s="4">
        <v>37.4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2707516</v>
      </c>
      <c r="C5" s="4">
        <v>14</v>
      </c>
      <c r="D5" s="4">
        <v>2603736</v>
      </c>
      <c r="E5" s="4">
        <v>13.5</v>
      </c>
      <c r="F5" s="4">
        <v>2547518</v>
      </c>
      <c r="G5" s="4">
        <v>13.2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119287</v>
      </c>
      <c r="C6" s="4">
        <v>0.6</v>
      </c>
      <c r="D6" s="4">
        <v>111027</v>
      </c>
      <c r="E6" s="4">
        <v>0.5</v>
      </c>
      <c r="F6" s="4">
        <v>2846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2851394</v>
      </c>
      <c r="C7" s="4">
        <v>14.8</v>
      </c>
      <c r="D7" s="4">
        <v>1889002</v>
      </c>
      <c r="E7" s="4">
        <v>9.8000000000000007</v>
      </c>
      <c r="F7" s="4">
        <v>1407025</v>
      </c>
      <c r="G7" s="4">
        <v>7.3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4750667</v>
      </c>
      <c r="C8" s="4">
        <v>24.6</v>
      </c>
      <c r="D8" s="4">
        <v>5431882</v>
      </c>
      <c r="E8" s="4">
        <v>28.2</v>
      </c>
      <c r="F8" s="4">
        <v>4124599</v>
      </c>
      <c r="G8" s="4">
        <v>21.4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14651</v>
      </c>
      <c r="C9" s="4">
        <v>0</v>
      </c>
      <c r="D9" s="4">
        <v>3038</v>
      </c>
      <c r="E9" s="4">
        <v>0</v>
      </c>
      <c r="F9" s="4">
        <v>195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1545463</v>
      </c>
      <c r="C11" s="4">
        <v>8</v>
      </c>
      <c r="D11" s="4">
        <v>501460</v>
      </c>
      <c r="E11" s="4">
        <v>2.6</v>
      </c>
      <c r="F11" s="4">
        <v>397717</v>
      </c>
      <c r="G11" s="4">
        <v>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19257794</v>
      </c>
      <c r="C12">
        <f t="shared" si="0"/>
        <v>99.700000000000017</v>
      </c>
      <c r="D12">
        <f t="shared" si="0"/>
        <v>19258299</v>
      </c>
      <c r="E12">
        <f t="shared" si="0"/>
        <v>99.8</v>
      </c>
      <c r="F12">
        <f t="shared" si="0"/>
        <v>15685730</v>
      </c>
      <c r="G12">
        <f t="shared" si="0"/>
        <v>81.299999999999983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4.4881787685871792</v>
      </c>
      <c r="C15">
        <f t="shared" ref="C15:C29" si="1">B15/(1+B15)</f>
        <v>0.81779019194423408</v>
      </c>
      <c r="D15">
        <f>EXP(-((-4.41432+0.8343)+(0.04345+0.01026)*E2+(0.06422+0.02529)*E6))</f>
        <v>3.0270029360716095</v>
      </c>
      <c r="E15">
        <f t="shared" ref="E15:E29" si="2">D15/(1+D15)</f>
        <v>0.75167636679810523</v>
      </c>
      <c r="F15">
        <f t="shared" ref="F15:F29" si="3">E15-C15</f>
        <v>-6.6113825146128846E-2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7.3843581533567821</v>
      </c>
      <c r="C16">
        <f t="shared" si="1"/>
        <v>0.88073028588364421</v>
      </c>
      <c r="D16">
        <f>EXP(-((-2.04493+0.37147)+(-0.05813+0.03198)*(E7)+(0.07854+0.02332)*(E6)))</f>
        <v>6.5456453729931772</v>
      </c>
      <c r="E16">
        <f t="shared" si="2"/>
        <v>0.86747323117262742</v>
      </c>
      <c r="F16">
        <f t="shared" si="3"/>
        <v>-1.3257054711016791E-2</v>
      </c>
    </row>
    <row r="17" spans="1:7" ht="15.75" customHeight="1" x14ac:dyDescent="0.15">
      <c r="A17" s="2" t="s">
        <v>23</v>
      </c>
      <c r="B17">
        <f>EXP(-((-5.26319+0.80942)+(0.23697+0.06716)*(C7)))</f>
        <v>0.95374971042577761</v>
      </c>
      <c r="C17">
        <f t="shared" si="1"/>
        <v>0.48816371172637485</v>
      </c>
      <c r="D17">
        <f>EXP(-((-5.26319+0.80942)+(0.23697+0.06716)*(E7)))</f>
        <v>4.3635938702744461</v>
      </c>
      <c r="E17">
        <f t="shared" si="2"/>
        <v>0.81355784494756467</v>
      </c>
      <c r="F17">
        <f t="shared" si="3"/>
        <v>0.32539413322118982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4.523242029963316</v>
      </c>
      <c r="C18">
        <f t="shared" si="1"/>
        <v>0.81894691657996355</v>
      </c>
      <c r="D18">
        <f>EXP(-((-6.22088+1.39384)+(0.04872+0.01441)*(E2)+(0.04949+0.01494)*(E5)+(0.04056+0.01909)*(E6)))</f>
        <v>2.9268711922678543</v>
      </c>
      <c r="E18">
        <f t="shared" si="2"/>
        <v>0.74534433368503794</v>
      </c>
      <c r="F18">
        <f t="shared" si="3"/>
        <v>-7.3602582894925606E-2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3.0923799351384558</v>
      </c>
      <c r="C19">
        <f t="shared" si="1"/>
        <v>0.75564341145022074</v>
      </c>
      <c r="D19">
        <f>EXP(-((-4.84614+1.22028)+(0.03008+0.01287)*E2+(0.7327+0.35501)*E3+(0.03927+0.02034)*E5+(0.04634+0.0256)*E6))</f>
        <v>2.3252207947168553</v>
      </c>
      <c r="E19">
        <f t="shared" si="2"/>
        <v>0.69926809023063663</v>
      </c>
      <c r="F19">
        <f t="shared" si="3"/>
        <v>-5.6375321219584107E-2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14.638718931127507</v>
      </c>
      <c r="C20">
        <f t="shared" si="1"/>
        <v>0.9360561434473007</v>
      </c>
      <c r="D20">
        <f>EXP(-((-1.56105+0.27146)+(-0.14222+0.04567)*E7+(0.04149+0.01661)*E6))</f>
        <v>9.0859566840773489</v>
      </c>
      <c r="E20">
        <f t="shared" si="2"/>
        <v>0.9008522412575205</v>
      </c>
      <c r="F20">
        <f t="shared" si="3"/>
        <v>-3.5203902189780201E-2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2.9013051863427228</v>
      </c>
      <c r="C21">
        <f t="shared" si="1"/>
        <v>0.74367552594944519</v>
      </c>
      <c r="D21">
        <f>EXP(-((-0.802771+0.371008)+(-0.025303+0.008502)*E2+(0.485604+0.255258)*E3))</f>
        <v>3.2909234194486978</v>
      </c>
      <c r="E21">
        <f t="shared" si="2"/>
        <v>0.7669499307614116</v>
      </c>
      <c r="F21">
        <f t="shared" si="3"/>
        <v>2.3274404811966409E-2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2.6799632989302915</v>
      </c>
      <c r="C22">
        <f t="shared" si="1"/>
        <v>0.7282581594521107</v>
      </c>
      <c r="D22">
        <f>EXP(-((-2.360104+0.529999)+(0.014709+0.007358)*E2+(0.938919+0.331041)*E3+(-0.018119+0.019003)*E5))</f>
        <v>2.272186536905723</v>
      </c>
      <c r="E22">
        <f t="shared" si="2"/>
        <v>0.69439395073557453</v>
      </c>
      <c r="F22">
        <f t="shared" si="3"/>
        <v>-3.386420871653617E-2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0.77961497731133744</v>
      </c>
      <c r="C23">
        <f t="shared" si="1"/>
        <v>0.43808070130382282</v>
      </c>
      <c r="D23">
        <f>EXP(-((-1.022244+0.395315)+(0.015959+0.007274)*E2+(-2.13038+0.655748)*E3))</f>
        <v>0.65494592762425752</v>
      </c>
      <c r="E23">
        <f t="shared" si="2"/>
        <v>0.39575065063573356</v>
      </c>
      <c r="F23">
        <f t="shared" si="3"/>
        <v>-4.2330050668089259E-2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10.268705815682223</v>
      </c>
      <c r="C24">
        <f t="shared" si="1"/>
        <v>0.91125866480529305</v>
      </c>
      <c r="D24">
        <f>EXP(-((0.21381+0.19584)+(-0.08054+0.01531)*E2+(-0.03271+0.01274)*E5+(0.72939+0.23281)*E3))</f>
        <v>16.582385209407899</v>
      </c>
      <c r="E24">
        <f t="shared" si="2"/>
        <v>0.94312489528070831</v>
      </c>
      <c r="F24">
        <f t="shared" si="3"/>
        <v>3.1866230475415258E-2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12.173920503166277</v>
      </c>
      <c r="C25">
        <f t="shared" si="1"/>
        <v>0.92409245222334113</v>
      </c>
      <c r="D25">
        <f>EXP(-((-0.11314+0.21668)+(-0.0841+0.01982)*E2+(-0.02521+0.01239)*E5+(1.28239+0.38444)*E3))</f>
        <v>19.58934899679026</v>
      </c>
      <c r="E25">
        <f t="shared" si="2"/>
        <v>0.95143119871561299</v>
      </c>
      <c r="F25">
        <f t="shared" si="3"/>
        <v>2.7338746492271859E-2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6.7363484155424675</v>
      </c>
      <c r="C26">
        <f t="shared" si="1"/>
        <v>0.87074005121188935</v>
      </c>
      <c r="D26">
        <f>EXP(-((-9.52346+1.9962)+(0.0714+0.01844)*E2+(0.11318+0.03814)*E5+(0.14192+0.04857)*E6+(1.47314+0.66464)*E3))</f>
        <v>3.775100481641037</v>
      </c>
      <c r="E26">
        <f t="shared" si="2"/>
        <v>0.79058032310634552</v>
      </c>
      <c r="F26">
        <f t="shared" si="3"/>
        <v>-8.0159728105543837E-2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0.52621205557792028</v>
      </c>
      <c r="C27">
        <f t="shared" si="1"/>
        <v>0.34478305531315123</v>
      </c>
      <c r="D27">
        <f>EXP(-((-1.00599+0.92673)+(0.03107+0.01232)*E2+(-0.12507+0.06328)*E7))</f>
        <v>0.2790327836338094</v>
      </c>
      <c r="E27">
        <f t="shared" si="2"/>
        <v>0.2181592115575493</v>
      </c>
      <c r="F27">
        <f t="shared" si="3"/>
        <v>-0.12662384375560193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0.45984536916525021</v>
      </c>
      <c r="C28">
        <f t="shared" si="1"/>
        <v>0.31499594332254038</v>
      </c>
      <c r="D28">
        <f>EXP(-((1.049734+0.468174)+(-0.018323+0.006169)*E2+(-0.023371+0.008305)*E5+(-0.012844+0.007985)*E7))</f>
        <v>0.4879521164363177</v>
      </c>
      <c r="E28">
        <f t="shared" si="2"/>
        <v>0.32793536233207232</v>
      </c>
      <c r="F28">
        <f t="shared" si="3"/>
        <v>1.2939419009531938E-2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20.19449414147013</v>
      </c>
      <c r="C29">
        <f t="shared" si="1"/>
        <v>0.95281793501061418</v>
      </c>
      <c r="D29">
        <f>EXP(-((-3.7924+0.8923)+(1.94461+0.65889)*E3+(-0.10873+0.09755)*E5+(0.04748+0.03787)*E6))</f>
        <v>20.254054586424527</v>
      </c>
      <c r="E29">
        <f t="shared" si="2"/>
        <v>0.95295015377260184</v>
      </c>
      <c r="F29">
        <f t="shared" si="3"/>
        <v>1.3221876198765692E-4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25" priority="1" operator="lessThanOrEqual">
      <formula>0</formula>
    </cfRule>
  </conditionalFormatting>
  <conditionalFormatting sqref="F15:F29 I17:I29"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1288114</v>
      </c>
      <c r="C2" s="4">
        <v>6.4</v>
      </c>
      <c r="D2" s="4">
        <v>3202693</v>
      </c>
      <c r="E2" s="4">
        <v>15.9</v>
      </c>
      <c r="F2" s="4">
        <v>1250821</v>
      </c>
      <c r="G2" s="4">
        <v>6.2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217264</v>
      </c>
      <c r="C5" s="4">
        <v>1</v>
      </c>
      <c r="D5" s="4">
        <v>320557</v>
      </c>
      <c r="E5" s="4">
        <v>1.5</v>
      </c>
      <c r="F5" s="4">
        <v>130649</v>
      </c>
      <c r="G5" s="4">
        <v>0.6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124343</v>
      </c>
      <c r="C6" s="4">
        <v>0.6</v>
      </c>
      <c r="D6" s="4">
        <v>32936</v>
      </c>
      <c r="E6" s="4">
        <v>0.1</v>
      </c>
      <c r="F6" s="4">
        <v>139</v>
      </c>
      <c r="G6" s="4">
        <v>0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11554774</v>
      </c>
      <c r="C7" s="4">
        <v>57.6</v>
      </c>
      <c r="D7" s="4">
        <v>10170667</v>
      </c>
      <c r="E7" s="4">
        <v>50.7</v>
      </c>
      <c r="F7" s="4">
        <v>9167958</v>
      </c>
      <c r="G7" s="4">
        <v>45.7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4117203</v>
      </c>
      <c r="C8" s="4">
        <v>20.5</v>
      </c>
      <c r="D8" s="4">
        <v>5075408</v>
      </c>
      <c r="E8" s="4">
        <v>25.3</v>
      </c>
      <c r="F8" s="4">
        <v>3469445</v>
      </c>
      <c r="G8" s="4">
        <v>17.2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2750373</v>
      </c>
      <c r="C11" s="4">
        <v>13.7</v>
      </c>
      <c r="D11" s="4">
        <v>1250361</v>
      </c>
      <c r="E11" s="4">
        <v>6.2</v>
      </c>
      <c r="F11" s="4">
        <v>1106818</v>
      </c>
      <c r="G11" s="4">
        <v>5.5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20052071</v>
      </c>
      <c r="C12">
        <f t="shared" si="0"/>
        <v>99.8</v>
      </c>
      <c r="D12">
        <f t="shared" si="0"/>
        <v>20052622</v>
      </c>
      <c r="E12">
        <f t="shared" si="0"/>
        <v>99.7</v>
      </c>
      <c r="F12">
        <f t="shared" si="0"/>
        <v>15125830</v>
      </c>
      <c r="G12">
        <f t="shared" si="0"/>
        <v>75.2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24.108633189968948</v>
      </c>
      <c r="C15">
        <f t="shared" ref="C15:C29" si="1">B15/(1+B15)</f>
        <v>0.96017306109679013</v>
      </c>
      <c r="D15">
        <f>EXP(-((-4.41432+0.8343)+(0.04345+0.01026)*E2+(0.06422+0.02529)*E6))</f>
        <v>15.136060357803414</v>
      </c>
      <c r="E15">
        <f t="shared" ref="E15:E29" si="2">D15/(1+D15)</f>
        <v>0.93802700424850605</v>
      </c>
      <c r="F15">
        <f t="shared" ref="F15:F29" si="3">E15-C15</f>
        <v>-2.2146056848284079E-2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22.614335062518023</v>
      </c>
      <c r="C16">
        <f t="shared" si="1"/>
        <v>0.95765284106655812</v>
      </c>
      <c r="D16">
        <f>EXP(-((-2.04493+0.37147)+(-0.05813+0.03198)*(E7)+(0.07854+0.02332)*(E6)))</f>
        <v>19.867376209326984</v>
      </c>
      <c r="E16">
        <f t="shared" si="2"/>
        <v>0.95207830682838623</v>
      </c>
      <c r="F16">
        <f t="shared" si="3"/>
        <v>-5.574534238171891E-3</v>
      </c>
    </row>
    <row r="17" spans="1:6" ht="15.75" customHeight="1" x14ac:dyDescent="0.15">
      <c r="A17" s="2" t="s">
        <v>23</v>
      </c>
      <c r="B17">
        <f>EXP(-((-5.26319+0.80942)+(0.23697+0.06716)*(C7)))</f>
        <v>2.1199501154612514E-6</v>
      </c>
      <c r="C17">
        <f t="shared" si="1"/>
        <v>2.1199456212822869E-6</v>
      </c>
      <c r="D17">
        <f>EXP(-((-5.26319+0.80942)+(0.23697+0.06716)*(E7)))</f>
        <v>1.7285872648177431E-5</v>
      </c>
      <c r="E17">
        <f t="shared" si="2"/>
        <v>1.7285573851949176E-5</v>
      </c>
      <c r="F17">
        <f t="shared" si="3"/>
        <v>1.516562823066689E-5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75.398546677957611</v>
      </c>
      <c r="C18">
        <f t="shared" si="1"/>
        <v>0.9869107457735381</v>
      </c>
      <c r="D18">
        <f>EXP(-((-6.22088+1.39384)+(0.04872+0.01441)*(E2)+(0.04949+0.01494)*(E5)+(0.04056+0.01909)*(E6)))</f>
        <v>41.291761473183676</v>
      </c>
      <c r="E18">
        <f t="shared" si="2"/>
        <v>0.97635473280927121</v>
      </c>
      <c r="F18">
        <f t="shared" si="3"/>
        <v>-1.0556012964266892E-2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25.744113524853606</v>
      </c>
      <c r="C19">
        <f t="shared" si="1"/>
        <v>0.96260859425866974</v>
      </c>
      <c r="D19">
        <f>EXP(-((-4.84614+1.22028)+(0.03008+0.01287)*E2+(0.7327+0.35501)*E3+(0.03927+0.02034)*E5+(0.04634+0.0256)*E6))</f>
        <v>17.224727556056909</v>
      </c>
      <c r="E19">
        <f t="shared" si="2"/>
        <v>0.94512949524627299</v>
      </c>
      <c r="F19">
        <f t="shared" si="3"/>
        <v>-1.7479099012396748E-2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912.33751148966007</v>
      </c>
      <c r="C20">
        <f t="shared" si="1"/>
        <v>0.99890511449774033</v>
      </c>
      <c r="D20">
        <f>EXP(-((-1.56105+0.27146)+(-0.14222+0.04567)*E7+(0.04149+0.01661)*E6))</f>
        <v>482.44407146581517</v>
      </c>
      <c r="E20">
        <f t="shared" si="2"/>
        <v>0.99793150840185507</v>
      </c>
      <c r="F20">
        <f t="shared" si="3"/>
        <v>-9.7360609588525993E-4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1.714787900856843</v>
      </c>
      <c r="C21">
        <f t="shared" si="1"/>
        <v>0.63164709858756207</v>
      </c>
      <c r="D21">
        <f>EXP(-((-0.802771+0.371008)+(-0.025303+0.008502)*E2+(0.485604+0.255258)*E3))</f>
        <v>2.0115365846745923</v>
      </c>
      <c r="E21">
        <f t="shared" si="2"/>
        <v>0.66794359892923105</v>
      </c>
      <c r="F21">
        <f t="shared" si="3"/>
        <v>3.629650034166898E-2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5.4086103881344334</v>
      </c>
      <c r="C22">
        <f t="shared" si="1"/>
        <v>0.84395993211703058</v>
      </c>
      <c r="D22">
        <f>EXP(-((-2.360104+0.529999)+(0.014709+0.007358)*E2+(0.938919+0.331041)*E3+(-0.018119+0.019003)*E5))</f>
        <v>4.3837902321718873</v>
      </c>
      <c r="E22">
        <f t="shared" si="2"/>
        <v>0.81425725058448506</v>
      </c>
      <c r="F22">
        <f t="shared" si="3"/>
        <v>-2.9702681532545516E-2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1.6132290636454569</v>
      </c>
      <c r="C23">
        <f t="shared" si="1"/>
        <v>0.61733167064773142</v>
      </c>
      <c r="D23">
        <f>EXP(-((-1.022244+0.395315)+(0.015959+0.007274)*E2+(-2.13038+0.655748)*E3))</f>
        <v>1.2937232480732817</v>
      </c>
      <c r="E23">
        <f t="shared" si="2"/>
        <v>0.56402761281684866</v>
      </c>
      <c r="F23">
        <f t="shared" si="3"/>
        <v>-5.3304057830882767E-2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1.0281818003637786</v>
      </c>
      <c r="C24">
        <f t="shared" si="1"/>
        <v>0.50694755281768222</v>
      </c>
      <c r="D24">
        <f>EXP(-((0.21381+0.19584)+(-0.08054+0.01531)*E2+(-0.03271+0.01274)*E5+(0.72939+0.23281)*E3))</f>
        <v>1.9298880576171107</v>
      </c>
      <c r="E24">
        <f t="shared" si="2"/>
        <v>0.6586900317231561</v>
      </c>
      <c r="F24">
        <f t="shared" si="3"/>
        <v>0.15174247890547388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1.3780535052076861</v>
      </c>
      <c r="C25">
        <f t="shared" si="1"/>
        <v>0.57948801496261315</v>
      </c>
      <c r="D25">
        <f>EXP(-((-0.11314+0.21668)+(-0.0841+0.01982)*E2+(-0.02521+0.01239)*E5+(1.28239+0.38444)*E3))</f>
        <v>2.5542075014920167</v>
      </c>
      <c r="E25">
        <f t="shared" si="2"/>
        <v>0.71864332637297879</v>
      </c>
      <c r="F25">
        <f t="shared" si="3"/>
        <v>0.13915531141036563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801.64831362289874</v>
      </c>
      <c r="C26">
        <f t="shared" si="1"/>
        <v>0.99875412433686395</v>
      </c>
      <c r="D26">
        <f>EXP(-((-9.52346+1.9962)+(0.0714+0.01844)*E2+(0.11318+0.03814)*E5+(0.14192+0.04857)*E6+(1.47314+0.66464)*E3))</f>
        <v>348.19929408298566</v>
      </c>
      <c r="E26">
        <f t="shared" si="2"/>
        <v>0.9971363057802678</v>
      </c>
      <c r="F26">
        <f t="shared" si="3"/>
        <v>-1.6178185565961511E-3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28.808428483394415</v>
      </c>
      <c r="C27">
        <f t="shared" si="1"/>
        <v>0.96645244144430231</v>
      </c>
      <c r="D27">
        <f>EXP(-((-1.00599+0.92673)+(0.03107+0.01232)*E2+(-0.12507+0.06328)*E7))</f>
        <v>12.454873598406735</v>
      </c>
      <c r="E27">
        <f t="shared" si="2"/>
        <v>0.9256774883326726</v>
      </c>
      <c r="F27">
        <f t="shared" si="3"/>
        <v>-4.0774953111629708E-2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0.31816727897405661</v>
      </c>
      <c r="C28">
        <f t="shared" si="1"/>
        <v>0.24137094286067359</v>
      </c>
      <c r="D28">
        <f>EXP(-((1.049734+0.468174)+(-0.018323+0.006169)*E2+(-0.023371+0.008305)*E5+(-0.012844+0.007985)*E7))</f>
        <v>0.34794561157485437</v>
      </c>
      <c r="E28">
        <f t="shared" si="2"/>
        <v>0.25813030480386867</v>
      </c>
      <c r="F28">
        <f t="shared" si="3"/>
        <v>1.6759361943195078E-2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17.462749286247288</v>
      </c>
      <c r="C29">
        <f t="shared" si="1"/>
        <v>0.94583688569367674</v>
      </c>
      <c r="D29">
        <f>EXP(-((-3.7924+0.8923)+(1.94461+0.65889)*E3+(-0.10873+0.09755)*E5+(0.04748+0.03787)*E6))</f>
        <v>18.326259927875924</v>
      </c>
      <c r="E29">
        <f t="shared" si="2"/>
        <v>0.94825693104967435</v>
      </c>
      <c r="F29">
        <f t="shared" si="3"/>
        <v>2.4200453559976021E-3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3" priority="1" operator="lessThanOrEqual">
      <formula>0</formula>
    </cfRule>
  </conditionalFormatting>
  <conditionalFormatting sqref="F15:F29 I17:I29"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997"/>
  <sheetViews>
    <sheetView topLeftCell="A11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5224758</v>
      </c>
      <c r="C2" s="4">
        <v>62.5</v>
      </c>
      <c r="D2" s="4">
        <v>5804157</v>
      </c>
      <c r="E2" s="4">
        <v>69.5</v>
      </c>
      <c r="F2" s="4">
        <v>4924960</v>
      </c>
      <c r="G2" s="4">
        <v>58.9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178191</v>
      </c>
      <c r="C5" s="4">
        <v>2.1</v>
      </c>
      <c r="D5" s="4">
        <v>71535</v>
      </c>
      <c r="E5" s="4">
        <v>0.8</v>
      </c>
      <c r="F5" s="4">
        <v>45884</v>
      </c>
      <c r="G5" s="4">
        <v>0.5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1351041</v>
      </c>
      <c r="C6" s="4">
        <v>16.100000000000001</v>
      </c>
      <c r="D6" s="4">
        <v>1181992</v>
      </c>
      <c r="E6" s="4">
        <v>14.1</v>
      </c>
      <c r="F6" s="4">
        <v>732816</v>
      </c>
      <c r="G6" s="4">
        <v>8.6999999999999993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979772</v>
      </c>
      <c r="C7" s="4">
        <v>11.7</v>
      </c>
      <c r="D7" s="4">
        <v>624155</v>
      </c>
      <c r="E7" s="4">
        <v>7.4</v>
      </c>
      <c r="F7" s="4">
        <v>459814</v>
      </c>
      <c r="G7" s="4">
        <v>5.5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549092</v>
      </c>
      <c r="C8" s="4">
        <v>6.5</v>
      </c>
      <c r="D8" s="4">
        <v>606726</v>
      </c>
      <c r="E8" s="4">
        <v>7.2</v>
      </c>
      <c r="F8" s="4">
        <v>414330</v>
      </c>
      <c r="G8" s="4">
        <v>4.9000000000000004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23716</v>
      </c>
      <c r="C9" s="4">
        <v>0.2</v>
      </c>
      <c r="D9" s="4">
        <v>16581</v>
      </c>
      <c r="E9" s="4">
        <v>0.1</v>
      </c>
      <c r="F9" s="4">
        <v>2217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41382</v>
      </c>
      <c r="C11" s="4">
        <v>0.4</v>
      </c>
      <c r="D11" s="4">
        <v>42806</v>
      </c>
      <c r="E11" s="4">
        <v>0.5</v>
      </c>
      <c r="F11" s="4">
        <v>9326</v>
      </c>
      <c r="G11" s="4">
        <v>0.1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8347952</v>
      </c>
      <c r="C12">
        <f t="shared" si="0"/>
        <v>99.5</v>
      </c>
      <c r="D12">
        <f t="shared" si="0"/>
        <v>8347952</v>
      </c>
      <c r="E12">
        <f t="shared" si="0"/>
        <v>99.6</v>
      </c>
      <c r="F12">
        <f t="shared" si="0"/>
        <v>6589347</v>
      </c>
      <c r="G12">
        <f t="shared" si="0"/>
        <v>78.599999999999994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0.29583127620443561</v>
      </c>
      <c r="C15">
        <f t="shared" ref="C15:C29" si="1">B15/(1+B15)</f>
        <v>0.22829459485724288</v>
      </c>
      <c r="D15">
        <f>EXP(-((-4.41432+0.8343)+(0.04345+0.01026)*E2+(0.06422+0.02529)*E6))</f>
        <v>0.2429460200573377</v>
      </c>
      <c r="E15">
        <f t="shared" ref="E15:E29" si="2">D15/(1+D15)</f>
        <v>0.19545983183254451</v>
      </c>
      <c r="F15">
        <f t="shared" ref="F15:F29" si="3">E15-C15</f>
        <v>-3.2834763024698371E-2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1.4042017614281639</v>
      </c>
      <c r="C16">
        <f t="shared" si="1"/>
        <v>0.5840615309232734</v>
      </c>
      <c r="D16">
        <f>EXP(-((-2.04493+0.37147)+(-0.05813+0.03198)*(E7)+(0.07854+0.02332)*(E6)))</f>
        <v>1.5384016687150261</v>
      </c>
      <c r="E16">
        <f t="shared" si="2"/>
        <v>0.60605131476051477</v>
      </c>
      <c r="F16">
        <f t="shared" si="3"/>
        <v>2.1989783837241372E-2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2.4484348899613759</v>
      </c>
      <c r="C17">
        <f t="shared" si="1"/>
        <v>0.71001337362898553</v>
      </c>
      <c r="D17">
        <f>EXP(-((-5.26319+0.80942)+(0.23697+0.06716)*(E7)))</f>
        <v>9.0540122318376106</v>
      </c>
      <c r="E17">
        <f t="shared" si="2"/>
        <v>0.90053722066964048</v>
      </c>
      <c r="F17">
        <f t="shared" si="3"/>
        <v>0.19052384704065495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0.80714415171787401</v>
      </c>
      <c r="C18">
        <f t="shared" si="1"/>
        <v>0.44664071261310373</v>
      </c>
      <c r="D18">
        <f>EXP(-((-6.22088+1.39384)+(0.04872+0.01441)*(E2)+(0.04949+0.01494)*(E5)+(0.04056+0.01909)*(E6)))</f>
        <v>0.63565202237836194</v>
      </c>
      <c r="E18">
        <f t="shared" si="2"/>
        <v>0.3886230161926959</v>
      </c>
      <c r="F18">
        <f t="shared" si="3"/>
        <v>-5.8017696420407827E-2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0.71039793082390057</v>
      </c>
      <c r="C19">
        <f t="shared" si="1"/>
        <v>0.41534073330040872</v>
      </c>
      <c r="D19">
        <f>EXP(-((-4.84614+1.22028)+(0.03008+0.01287)*E2+(0.7327+0.35501)*E3+(0.03927+0.02034)*E5+(0.04634+0.0256)*E6))</f>
        <v>0.65625424272003907</v>
      </c>
      <c r="E19">
        <f t="shared" si="2"/>
        <v>0.396227961742325</v>
      </c>
      <c r="F19">
        <f t="shared" si="3"/>
        <v>-1.9112771558083719E-2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4.4097367773427791</v>
      </c>
      <c r="C20">
        <f t="shared" si="1"/>
        <v>0.8151481225134225</v>
      </c>
      <c r="D20">
        <f>EXP(-((-1.56105+0.27146)+(-0.14222+0.04567)*E7+(0.04149+0.01661)*E6))</f>
        <v>3.2701962552361192</v>
      </c>
      <c r="E20">
        <f t="shared" si="2"/>
        <v>0.76581872583167609</v>
      </c>
      <c r="F20">
        <f t="shared" si="3"/>
        <v>-4.9329396681746407E-2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4.4009723273517718</v>
      </c>
      <c r="C21">
        <f t="shared" si="1"/>
        <v>0.81484815337124228</v>
      </c>
      <c r="D21">
        <f>EXP(-((-0.802771+0.371008)+(-0.025303+0.008502)*E2+(0.485604+0.255258)*E3))</f>
        <v>4.9502223759209407</v>
      </c>
      <c r="E21">
        <f t="shared" si="2"/>
        <v>0.83193905423656944</v>
      </c>
      <c r="F21">
        <f t="shared" si="3"/>
        <v>1.7090900865327163E-2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1.5668403882225594</v>
      </c>
      <c r="C22">
        <f t="shared" si="1"/>
        <v>0.61041597888660992</v>
      </c>
      <c r="D22">
        <f>EXP(-((-2.360104+0.529999)+(0.014709+0.007358)*E2+(0.938919+0.331041)*E3+(-0.018119+0.019003)*E5))</f>
        <v>1.3441223873883974</v>
      </c>
      <c r="E22">
        <f t="shared" si="2"/>
        <v>0.57340111361928214</v>
      </c>
      <c r="F22">
        <f t="shared" si="3"/>
        <v>-3.7014865267327779E-2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0.4381764919984481</v>
      </c>
      <c r="C23">
        <f t="shared" si="1"/>
        <v>0.3046750481851993</v>
      </c>
      <c r="D23">
        <f>EXP(-((-1.022244+0.395315)+(0.015959+0.007274)*E2+(-2.13038+0.655748)*E3))</f>
        <v>0.37240827987694863</v>
      </c>
      <c r="E23">
        <f t="shared" si="2"/>
        <v>0.27135385682046387</v>
      </c>
      <c r="F23">
        <f t="shared" si="3"/>
        <v>-3.3321191364735436E-2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40.819585377784769</v>
      </c>
      <c r="C24">
        <f t="shared" si="1"/>
        <v>0.97608775909741052</v>
      </c>
      <c r="D24">
        <f>EXP(-((0.21381+0.19584)+(-0.08054+0.01531)*E2+(-0.03271+0.01274)*E5+(0.72939+0.23281)*E3))</f>
        <v>62.790952837566898</v>
      </c>
      <c r="E24">
        <f t="shared" si="2"/>
        <v>0.98432379584380347</v>
      </c>
      <c r="F24">
        <f t="shared" si="3"/>
        <v>8.2360367463929496E-3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51.463972512637184</v>
      </c>
      <c r="C25">
        <f t="shared" si="1"/>
        <v>0.98093930077904168</v>
      </c>
      <c r="D25">
        <f>EXP(-((-0.11314+0.21668)+(-0.0841+0.01982)*E2+(-0.02521+0.01239)*E5+(1.28239+0.38444)*E3))</f>
        <v>79.374408085936551</v>
      </c>
      <c r="E25">
        <f t="shared" si="2"/>
        <v>0.98755822874700616</v>
      </c>
      <c r="F25">
        <f t="shared" si="3"/>
        <v>6.618927967964483E-3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0.2293740963040313</v>
      </c>
      <c r="C26">
        <f t="shared" si="1"/>
        <v>0.18657794807424163</v>
      </c>
      <c r="D26">
        <f>EXP(-((-9.52346+1.9962)+(0.0714+0.01844)*E2+(0.11318+0.03814)*E5+(0.14192+0.04857)*E6+(1.47314+0.66464)*E3))</f>
        <v>0.21792920862665272</v>
      </c>
      <c r="E26">
        <f t="shared" si="2"/>
        <v>0.17893421644135749</v>
      </c>
      <c r="F26">
        <f t="shared" si="3"/>
        <v>-7.6437316328841487E-3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0.14812896492867683</v>
      </c>
      <c r="C27">
        <f t="shared" si="1"/>
        <v>0.12901770572252638</v>
      </c>
      <c r="D27">
        <f>EXP(-((-1.00599+0.92673)+(0.03107+0.01232)*E2+(-0.12507+0.06328)*E7))</f>
        <v>8.3818712240082707E-2</v>
      </c>
      <c r="E27">
        <f t="shared" si="2"/>
        <v>7.7336468999361183E-2</v>
      </c>
      <c r="F27">
        <f t="shared" si="3"/>
        <v>-5.16812367231652E-2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0.51181394943034719</v>
      </c>
      <c r="C28">
        <f t="shared" si="1"/>
        <v>0.3385429467846881</v>
      </c>
      <c r="D28">
        <f>EXP(-((1.049734+0.468174)+(-0.018323+0.006169)*E2+(-0.023371+0.008305)*E5+(-0.012844+0.007985)*E7))</f>
        <v>0.53515674162228422</v>
      </c>
      <c r="E28">
        <f t="shared" si="2"/>
        <v>0.34860071751159089</v>
      </c>
      <c r="F28">
        <f t="shared" si="3"/>
        <v>1.0057770726902782E-2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4.7088466244278147</v>
      </c>
      <c r="C29">
        <f t="shared" si="1"/>
        <v>0.82483326917190947</v>
      </c>
      <c r="D29">
        <f>EXP(-((-3.7924+0.8923)+(1.94461+0.65889)*E3+(-0.10873+0.09755)*E5+(0.04748+0.03787)*E6))</f>
        <v>5.5047370314696655</v>
      </c>
      <c r="E29">
        <f t="shared" si="2"/>
        <v>0.84626588359190558</v>
      </c>
      <c r="F29">
        <f t="shared" si="3"/>
        <v>2.143261441999611E-2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1" priority="1" operator="lessThanOrEqual">
      <formula>0</formula>
    </cfRule>
  </conditionalFormatting>
  <conditionalFormatting sqref="F15:F29 I17:I29"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97"/>
  <sheetViews>
    <sheetView topLeftCell="A13" workbookViewId="0">
      <selection activeCell="G16" sqref="G16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5615273</v>
      </c>
      <c r="C2" s="4">
        <v>73.099999999999994</v>
      </c>
      <c r="D2" s="4">
        <v>6203706</v>
      </c>
      <c r="E2" s="4">
        <v>80.8</v>
      </c>
      <c r="F2" s="4">
        <v>5521914</v>
      </c>
      <c r="G2" s="4">
        <v>71.900000000000006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72299</v>
      </c>
      <c r="C5" s="4">
        <v>0.9</v>
      </c>
      <c r="D5" s="4">
        <v>51449</v>
      </c>
      <c r="E5" s="4">
        <v>0.6</v>
      </c>
      <c r="F5" s="4">
        <v>30131</v>
      </c>
      <c r="G5" s="4">
        <v>0.3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359458</v>
      </c>
      <c r="C6" s="4">
        <v>4.5999999999999996</v>
      </c>
      <c r="D6" s="4">
        <v>86817</v>
      </c>
      <c r="E6" s="4">
        <v>1.1000000000000001</v>
      </c>
      <c r="F6" s="4">
        <v>49162</v>
      </c>
      <c r="G6" s="4">
        <v>0.6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122795</v>
      </c>
      <c r="C7" s="4">
        <v>1.6</v>
      </c>
      <c r="D7" s="4">
        <v>44367</v>
      </c>
      <c r="E7" s="4">
        <v>0.5</v>
      </c>
      <c r="F7" s="4">
        <v>3245</v>
      </c>
      <c r="G7" s="4">
        <v>0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1293263</v>
      </c>
      <c r="C8" s="4">
        <v>16.8</v>
      </c>
      <c r="D8" s="4">
        <v>1214420</v>
      </c>
      <c r="E8" s="4">
        <v>15.8</v>
      </c>
      <c r="F8" s="4">
        <v>987072</v>
      </c>
      <c r="G8" s="4">
        <v>12.8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35779</v>
      </c>
      <c r="C9" s="4">
        <v>0.4</v>
      </c>
      <c r="D9" s="4">
        <v>18906</v>
      </c>
      <c r="E9" s="4">
        <v>0.2</v>
      </c>
      <c r="F9" s="4">
        <v>11085</v>
      </c>
      <c r="G9" s="4">
        <v>0.1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46667</v>
      </c>
      <c r="E10" s="4">
        <v>0.6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174776</v>
      </c>
      <c r="C11" s="4">
        <v>2.2000000000000002</v>
      </c>
      <c r="D11" s="4">
        <v>7311</v>
      </c>
      <c r="E11" s="4">
        <v>0</v>
      </c>
      <c r="F11" s="4">
        <v>3377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7673643</v>
      </c>
      <c r="C12">
        <f t="shared" si="0"/>
        <v>99.6</v>
      </c>
      <c r="D12">
        <f t="shared" si="0"/>
        <v>7673643</v>
      </c>
      <c r="E12">
        <f t="shared" si="0"/>
        <v>99.59999999999998</v>
      </c>
      <c r="F12">
        <f t="shared" si="0"/>
        <v>6605986</v>
      </c>
      <c r="G12">
        <f t="shared" si="0"/>
        <v>85.699999999999989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0.46863690506606759</v>
      </c>
      <c r="C15">
        <f t="shared" ref="C15:C29" si="1">B15/(1+B15)</f>
        <v>0.31909650605231499</v>
      </c>
      <c r="D15">
        <f>EXP(-((-4.41432+0.8343)+(0.04345+0.01026)*E2+(0.06422+0.02529)*E6))</f>
        <v>0.42392064469702168</v>
      </c>
      <c r="E15">
        <f t="shared" ref="E15:E29" si="2">D15/(1+D15)</f>
        <v>0.29771367265148579</v>
      </c>
      <c r="F15">
        <f t="shared" ref="F15:F29" si="3">E15-C15</f>
        <v>-2.1382833400829193E-2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3.4789968822266459</v>
      </c>
      <c r="C16">
        <f t="shared" si="1"/>
        <v>0.77673572313297312</v>
      </c>
      <c r="D16">
        <f>EXP(-((-2.04493+0.37147)+(-0.05813+0.03198)*(E7)+(0.07854+0.02332)*(E6)))</f>
        <v>4.8282737397400481</v>
      </c>
      <c r="E16">
        <f t="shared" si="2"/>
        <v>0.8284226093943553</v>
      </c>
      <c r="F16">
        <f t="shared" si="3"/>
        <v>5.1686886261382181E-2</v>
      </c>
    </row>
    <row r="17" spans="1:7" ht="15.75" customHeight="1" x14ac:dyDescent="0.15">
      <c r="A17" s="2" t="s">
        <v>23</v>
      </c>
      <c r="B17">
        <f>EXP(-((-5.26319+0.80942)+(0.23697+0.06716)*(C7)))</f>
        <v>52.834373914613167</v>
      </c>
      <c r="C17">
        <f t="shared" si="1"/>
        <v>0.98142450766519362</v>
      </c>
      <c r="D17">
        <f>EXP(-((-5.26319+0.80942)+(0.23697+0.06716)*(E7)))</f>
        <v>73.825559032332791</v>
      </c>
      <c r="E17">
        <f t="shared" si="2"/>
        <v>0.98663558264138207</v>
      </c>
      <c r="F17">
        <f t="shared" si="3"/>
        <v>5.2110749761884456E-3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0.88679627654743265</v>
      </c>
      <c r="C18">
        <f t="shared" si="1"/>
        <v>0.47000107407999714</v>
      </c>
      <c r="D18">
        <f>EXP(-((-6.22088+1.39384)+(0.04872+0.01441)*(E2)+(0.04949+0.01494)*(E5)+(0.04056+0.01909)*(E6)))</f>
        <v>0.68513663051753193</v>
      </c>
      <c r="E18">
        <f t="shared" si="2"/>
        <v>0.40657630847839071</v>
      </c>
      <c r="F18">
        <f t="shared" si="3"/>
        <v>-6.3424765601606425E-2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1.1069870993999353</v>
      </c>
      <c r="C19">
        <f t="shared" si="1"/>
        <v>0.52538864605065805</v>
      </c>
      <c r="D19">
        <f>EXP(-((-4.84614+1.22028)+(0.03008+0.01287)*E2+(0.7327+0.35501)*E3+(0.03927+0.02034)*E5+(0.04634+0.0256)*E6))</f>
        <v>1.0414354480403183</v>
      </c>
      <c r="E19">
        <f t="shared" si="2"/>
        <v>0.510148605991949</v>
      </c>
      <c r="F19">
        <f t="shared" si="3"/>
        <v>-1.5240040058709048E-2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3.2440092900080297</v>
      </c>
      <c r="C20">
        <f t="shared" si="1"/>
        <v>0.76437374857911577</v>
      </c>
      <c r="D20">
        <f>EXP(-((-1.56105+0.27146)+(-0.14222+0.04567)*E7+(0.04149+0.01661)*E6))</f>
        <v>3.5749636204632562</v>
      </c>
      <c r="E20">
        <f t="shared" si="2"/>
        <v>0.7814190269126684</v>
      </c>
      <c r="F20">
        <f t="shared" si="3"/>
        <v>1.7045278333552627E-2</v>
      </c>
      <c r="G20" t="s">
        <v>115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5.2588696067772274</v>
      </c>
      <c r="C21">
        <f t="shared" si="1"/>
        <v>0.84022674015813015</v>
      </c>
      <c r="D21">
        <f>EXP(-((-0.802771+0.371008)+(-0.025303+0.008502)*E2+(0.485604+0.255258)*E3))</f>
        <v>5.9851643562822119</v>
      </c>
      <c r="E21">
        <f t="shared" si="2"/>
        <v>0.856839445860621</v>
      </c>
      <c r="F21">
        <f t="shared" si="3"/>
        <v>1.6612705702490849E-2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1.2413651481874433</v>
      </c>
      <c r="C22">
        <f t="shared" si="1"/>
        <v>0.55384333480482451</v>
      </c>
      <c r="D22">
        <f>EXP(-((-2.360104+0.529999)+(0.014709+0.007358)*E2+(0.938919+0.331041)*E3+(-0.018119+0.019003)*E5))</f>
        <v>1.0476619845004531</v>
      </c>
      <c r="E22">
        <f t="shared" si="2"/>
        <v>0.51163814752171621</v>
      </c>
      <c r="F22">
        <f t="shared" si="3"/>
        <v>-4.2205187283108292E-2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0.34252751114320135</v>
      </c>
      <c r="C23">
        <f t="shared" si="1"/>
        <v>0.25513630692865963</v>
      </c>
      <c r="D23">
        <f>EXP(-((-1.022244+0.395315)+(0.015959+0.007274)*E2+(-2.13038+0.655748)*E3))</f>
        <v>0.28641960300255842</v>
      </c>
      <c r="E23">
        <f t="shared" si="2"/>
        <v>0.22264866170730202</v>
      </c>
      <c r="F23">
        <f t="shared" si="3"/>
        <v>-3.2487645221357608E-2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79.569909497973342</v>
      </c>
      <c r="C24">
        <f t="shared" si="1"/>
        <v>0.98758841847743228</v>
      </c>
      <c r="D24">
        <f>EXP(-((0.21381+0.19584)+(-0.08054+0.01531)*E2+(-0.03271+0.01274)*E5+(0.72939+0.23281)*E3))</f>
        <v>130.70148729209805</v>
      </c>
      <c r="E24">
        <f t="shared" si="2"/>
        <v>0.9924070713204467</v>
      </c>
      <c r="F24">
        <f t="shared" si="3"/>
        <v>4.8186528430144149E-3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100.16972527176335</v>
      </c>
      <c r="C25">
        <f t="shared" si="1"/>
        <v>0.99011562008976706</v>
      </c>
      <c r="D25">
        <f>EXP(-((-0.11314+0.21668)+(-0.0841+0.01982)*E2+(-0.02521+0.01239)*E5+(1.28239+0.38444)*E3))</f>
        <v>163.69026269708192</v>
      </c>
      <c r="E25">
        <f t="shared" si="2"/>
        <v>0.99392799559838385</v>
      </c>
      <c r="F25">
        <f t="shared" si="3"/>
        <v>3.8123755086167943E-3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0.94886760510928436</v>
      </c>
      <c r="C26">
        <f t="shared" si="1"/>
        <v>0.4868815114077879</v>
      </c>
      <c r="D26">
        <f>EXP(-((-9.52346+1.9962)+(0.0714+0.01844)*E2+(0.11318+0.03814)*E5+(0.14192+0.04857)*E6+(1.47314+0.66464)*E3))</f>
        <v>0.96836809553998415</v>
      </c>
      <c r="E26">
        <f t="shared" si="2"/>
        <v>0.49196494178815209</v>
      </c>
      <c r="F26">
        <f t="shared" si="3"/>
        <v>5.0834303803641845E-3</v>
      </c>
      <c r="G26" t="s">
        <v>115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5.0102468532467921E-2</v>
      </c>
      <c r="C27">
        <f t="shared" si="1"/>
        <v>4.7711980529373269E-2</v>
      </c>
      <c r="D27">
        <f>EXP(-((-1.00599+0.92673)+(0.03107+0.01232)*E2+(-0.12507+0.06328)*E7))</f>
        <v>3.3515173580406329E-2</v>
      </c>
      <c r="E27">
        <f t="shared" si="2"/>
        <v>3.2428332391385921E-2</v>
      </c>
      <c r="F27">
        <f t="shared" si="3"/>
        <v>-1.5283648137987348E-2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0.54437507151747166</v>
      </c>
      <c r="C28">
        <f t="shared" si="1"/>
        <v>0.35248890088764501</v>
      </c>
      <c r="D28">
        <f>EXP(-((1.049734+0.468174)+(-0.018323+0.006169)*E2+(-0.023371+0.008305)*E5+(-0.012844+0.007985)*E7))</f>
        <v>0.59191294930690974</v>
      </c>
      <c r="E28">
        <f t="shared" si="2"/>
        <v>0.37182494781804371</v>
      </c>
      <c r="F28">
        <f t="shared" si="3"/>
        <v>1.9336046930398698E-2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12.39820866902596</v>
      </c>
      <c r="C29">
        <f t="shared" si="1"/>
        <v>0.92536315676947134</v>
      </c>
      <c r="D29">
        <f>EXP(-((-3.7924+0.8923)+(1.94461+0.65889)*E3+(-0.10873+0.09755)*E5+(0.04748+0.03787)*E6))</f>
        <v>16.658540035907496</v>
      </c>
      <c r="E29">
        <f t="shared" si="2"/>
        <v>0.94337017681152779</v>
      </c>
      <c r="F29">
        <f t="shared" si="3"/>
        <v>1.8007020042056454E-2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9" priority="1" operator="lessThanOrEqual">
      <formula>0</formula>
    </cfRule>
  </conditionalFormatting>
  <conditionalFormatting sqref="F15:F29 I17:I29"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97"/>
  <sheetViews>
    <sheetView topLeftCell="A5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6056437</v>
      </c>
      <c r="C2" s="4">
        <v>76.2</v>
      </c>
      <c r="D2" s="4">
        <v>6052989</v>
      </c>
      <c r="E2" s="4">
        <v>76.099999999999994</v>
      </c>
      <c r="F2" s="4">
        <v>4833412</v>
      </c>
      <c r="G2" s="4">
        <v>60.8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112424</v>
      </c>
      <c r="C5" s="4">
        <v>1.4</v>
      </c>
      <c r="D5" s="4">
        <v>19752</v>
      </c>
      <c r="E5" s="4">
        <v>0.2</v>
      </c>
      <c r="F5" s="4">
        <v>58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258745</v>
      </c>
      <c r="C6" s="4">
        <v>3.2</v>
      </c>
      <c r="D6" s="4">
        <v>70577</v>
      </c>
      <c r="E6" s="4">
        <v>0.8</v>
      </c>
      <c r="F6" s="4">
        <v>16190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1109102</v>
      </c>
      <c r="C7" s="4">
        <v>13.9</v>
      </c>
      <c r="D7" s="4">
        <v>374331</v>
      </c>
      <c r="E7" s="4">
        <v>4.7</v>
      </c>
      <c r="F7" s="4">
        <v>171026</v>
      </c>
      <c r="G7" s="4">
        <v>2.1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336362</v>
      </c>
      <c r="C8" s="4">
        <v>4.2</v>
      </c>
      <c r="D8" s="4">
        <v>311847</v>
      </c>
      <c r="E8" s="4">
        <v>3.9</v>
      </c>
      <c r="F8" s="4">
        <v>238261</v>
      </c>
      <c r="G8" s="4">
        <v>2.9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32135</v>
      </c>
      <c r="C9" s="4">
        <v>0.4</v>
      </c>
      <c r="D9" s="4">
        <v>34532</v>
      </c>
      <c r="E9" s="4">
        <v>0.4</v>
      </c>
      <c r="F9" s="4">
        <v>5317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1077025</v>
      </c>
      <c r="E10" s="4">
        <v>13.5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40161</v>
      </c>
      <c r="C11" s="4">
        <v>0.5</v>
      </c>
      <c r="D11" s="4">
        <v>4313</v>
      </c>
      <c r="E11" s="4">
        <v>0</v>
      </c>
      <c r="F11" s="4">
        <v>1562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7945366</v>
      </c>
      <c r="C12">
        <f t="shared" si="0"/>
        <v>99.800000000000026</v>
      </c>
      <c r="D12">
        <f t="shared" si="0"/>
        <v>7945366</v>
      </c>
      <c r="E12">
        <f t="shared" si="0"/>
        <v>99.600000000000009</v>
      </c>
      <c r="F12">
        <f t="shared" si="0"/>
        <v>5265826</v>
      </c>
      <c r="G12">
        <f t="shared" si="0"/>
        <v>66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0.44972724599224601</v>
      </c>
      <c r="C15">
        <f t="shared" ref="C15:C29" si="1">B15/(1+B15)</f>
        <v>0.31021507475665627</v>
      </c>
      <c r="D15">
        <f>EXP(-((-4.41432+0.8343)+(0.04345+0.01026)*E2+(0.06422+0.02529)*E6))</f>
        <v>0.56050394395526748</v>
      </c>
      <c r="E15">
        <f t="shared" ref="E15:E29" si="2">D15/(1+D15)</f>
        <v>0.35918136966357744</v>
      </c>
      <c r="F15">
        <f t="shared" ref="F15:F29" si="3">E15-C15</f>
        <v>4.8966294906921171E-2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5.5344544631872532</v>
      </c>
      <c r="C16">
        <f t="shared" si="1"/>
        <v>0.84696503654074917</v>
      </c>
      <c r="D16">
        <f>EXP(-((-2.04493+0.37147)+(-0.05813+0.03198)*(E7)+(0.07854+0.02332)*(E6)))</f>
        <v>5.5559920833051475</v>
      </c>
      <c r="E16">
        <f t="shared" si="2"/>
        <v>0.84746778408312862</v>
      </c>
      <c r="F16">
        <f t="shared" si="3"/>
        <v>5.0274754237944475E-4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1.2540307958458823</v>
      </c>
      <c r="C17">
        <f t="shared" si="1"/>
        <v>0.55635033831703939</v>
      </c>
      <c r="D17">
        <f>EXP(-((-5.26319+0.80942)+(0.23697+0.06716)*(E7)))</f>
        <v>20.580808184114922</v>
      </c>
      <c r="E17">
        <f t="shared" si="2"/>
        <v>0.95366253240061349</v>
      </c>
      <c r="F17">
        <f t="shared" si="3"/>
        <v>0.3973121940835741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0.76755280544867699</v>
      </c>
      <c r="C18">
        <f t="shared" si="1"/>
        <v>0.4342460395427003</v>
      </c>
      <c r="D18">
        <f>EXP(-((-6.22088+1.39384)+(0.04872+0.01441)*(E2)+(0.04949+0.01494)*(E5)+(0.04056+0.01909)*(E6)))</f>
        <v>0.96294498266986683</v>
      </c>
      <c r="E18">
        <f t="shared" si="2"/>
        <v>0.49056137139418615</v>
      </c>
      <c r="F18">
        <f t="shared" si="3"/>
        <v>5.631533185148585E-2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1.0401947965614351</v>
      </c>
      <c r="C19">
        <f t="shared" si="1"/>
        <v>0.50985072519280505</v>
      </c>
      <c r="D19">
        <f>EXP(-((-4.84614+1.22028)+(0.03008+0.01287)*E2+(0.7327+0.35501)*E3+(0.03927+0.02034)*E5+(0.04634+0.0256)*E6))</f>
        <v>1.3336119325001332</v>
      </c>
      <c r="E19">
        <f t="shared" si="2"/>
        <v>0.5714797365950034</v>
      </c>
      <c r="F19">
        <f t="shared" si="3"/>
        <v>6.1629011402198342E-2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11.538796889857212</v>
      </c>
      <c r="C20">
        <f t="shared" si="1"/>
        <v>0.92024753181791208</v>
      </c>
      <c r="D20">
        <f>EXP(-((-1.56105+0.27146)+(-0.14222+0.04567)*E7+(0.04149+0.01661)*E6))</f>
        <v>5.456977145018115</v>
      </c>
      <c r="E20">
        <f t="shared" si="2"/>
        <v>0.84512876884324262</v>
      </c>
      <c r="F20">
        <f t="shared" si="3"/>
        <v>-7.5118762974669462E-2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5.5400260338552441</v>
      </c>
      <c r="C21">
        <f t="shared" si="1"/>
        <v>0.84709540989234944</v>
      </c>
      <c r="D21">
        <f>EXP(-((-0.802771+0.371008)+(-0.025303+0.008502)*E2+(0.485604+0.255258)*E3))</f>
        <v>5.5307260507541836</v>
      </c>
      <c r="E21">
        <f t="shared" si="2"/>
        <v>0.84687766838963985</v>
      </c>
      <c r="F21">
        <f t="shared" si="3"/>
        <v>-2.177415027095897E-4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1.1587733630712997</v>
      </c>
      <c r="C22">
        <f t="shared" si="1"/>
        <v>0.53677397678406868</v>
      </c>
      <c r="D22">
        <f>EXP(-((-2.360104+0.529999)+(0.014709+0.007358)*E2+(0.938919+0.331041)*E3+(-0.018119+0.019003)*E5))</f>
        <v>1.1625658476325649</v>
      </c>
      <c r="E22">
        <f t="shared" si="2"/>
        <v>0.53758633472606887</v>
      </c>
      <c r="F22">
        <f t="shared" si="3"/>
        <v>8.1235794200018585E-4</v>
      </c>
      <c r="G22" t="s">
        <v>115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0.31872532413008769</v>
      </c>
      <c r="C23">
        <f t="shared" si="1"/>
        <v>0.24169197201118323</v>
      </c>
      <c r="D23">
        <f>EXP(-((-1.022244+0.395315)+(0.015959+0.007274)*E2+(-2.13038+0.655748)*E3))</f>
        <v>0.31946667953767921</v>
      </c>
      <c r="E23">
        <f t="shared" si="2"/>
        <v>0.2421180348787704</v>
      </c>
      <c r="F23">
        <f t="shared" si="3"/>
        <v>4.260628675871736E-4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98.37965258470885</v>
      </c>
      <c r="C24">
        <f t="shared" si="1"/>
        <v>0.98993757802536464</v>
      </c>
      <c r="D24">
        <f>EXP(-((0.21381+0.19584)+(-0.08054+0.01531)*E2+(-0.03271+0.01274)*E5+(0.72939+0.23281)*E3))</f>
        <v>95.425610852563835</v>
      </c>
      <c r="E24">
        <f t="shared" si="2"/>
        <v>0.98962931122594577</v>
      </c>
      <c r="F24">
        <f t="shared" si="3"/>
        <v>-3.0826679941886592E-4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123.04424424481812</v>
      </c>
      <c r="C25">
        <f t="shared" si="1"/>
        <v>0.99193836033192828</v>
      </c>
      <c r="D25">
        <f>EXP(-((-0.11314+0.21668)+(-0.0841+0.01982)*E2+(-0.02521+0.01239)*E5+(1.28239+0.38444)*E3))</f>
        <v>120.38946150312263</v>
      </c>
      <c r="E25">
        <f t="shared" si="2"/>
        <v>0.99176205258992545</v>
      </c>
      <c r="F25">
        <f t="shared" si="3"/>
        <v>-1.7630774200283472E-4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0.86938953285863041</v>
      </c>
      <c r="C26">
        <f t="shared" si="1"/>
        <v>0.46506601089671157</v>
      </c>
      <c r="D26">
        <f>EXP(-((-9.52346+1.9962)+(0.0714+0.01844)*E2+(0.11318+0.03814)*E5+(0.14192+0.04857)*E6+(1.47314+0.66464)*E3))</f>
        <v>1.6615983490686821</v>
      </c>
      <c r="E26">
        <f t="shared" si="2"/>
        <v>0.62428591062588035</v>
      </c>
      <c r="F26">
        <f t="shared" si="3"/>
        <v>0.15921989972916878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9.3651297070101697E-2</v>
      </c>
      <c r="C27">
        <f t="shared" si="1"/>
        <v>8.5631770675894656E-2</v>
      </c>
      <c r="D27">
        <f>EXP(-((-1.00599+0.92673)+(0.03107+0.01232)*E2+(-0.12507+0.06328)*E7))</f>
        <v>5.3274046439173418E-2</v>
      </c>
      <c r="E27">
        <f t="shared" si="2"/>
        <v>5.0579473233274996E-2</v>
      </c>
      <c r="F27">
        <f t="shared" si="3"/>
        <v>-3.5052297442619659E-2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0.60462871714857547</v>
      </c>
      <c r="C28">
        <f t="shared" si="1"/>
        <v>0.37680287700633974</v>
      </c>
      <c r="D28">
        <f>EXP(-((1.049734+0.468174)+(-0.018323+0.006169)*E2+(-0.023371+0.008305)*E5+(-0.012844+0.007985)*E7))</f>
        <v>0.56714623412350684</v>
      </c>
      <c r="E28">
        <f t="shared" si="2"/>
        <v>0.3618974552433567</v>
      </c>
      <c r="F28">
        <f t="shared" si="3"/>
        <v>-1.490542176298304E-2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14.050134939942438</v>
      </c>
      <c r="C29">
        <f t="shared" si="1"/>
        <v>0.93355541302516554</v>
      </c>
      <c r="D29">
        <f>EXP(-((-3.7924+0.8923)+(1.94461+0.65889)*E3+(-0.10873+0.09755)*E5+(0.04748+0.03787)*E6))</f>
        <v>17.014331188326828</v>
      </c>
      <c r="E29">
        <f t="shared" si="2"/>
        <v>0.94448864131864119</v>
      </c>
      <c r="F29">
        <f t="shared" si="3"/>
        <v>1.093322829347565E-2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7" priority="1" operator="lessThanOrEqual">
      <formula>0</formula>
    </cfRule>
  </conditionalFormatting>
  <conditionalFormatting sqref="F15:F29 I17:I29">
    <cfRule type="cellIs" dxfId="16" priority="2" operator="greater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997"/>
  <sheetViews>
    <sheetView topLeftCell="A10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5165606</v>
      </c>
      <c r="C2" s="4">
        <v>76.7</v>
      </c>
      <c r="D2" s="4">
        <v>5360166</v>
      </c>
      <c r="E2" s="4">
        <v>79.599999999999994</v>
      </c>
      <c r="F2" s="4">
        <v>5155949</v>
      </c>
      <c r="G2" s="4">
        <v>76.599999999999994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28269</v>
      </c>
      <c r="C5" s="4">
        <v>0.4</v>
      </c>
      <c r="D5" s="4">
        <v>11047</v>
      </c>
      <c r="E5" s="4">
        <v>0.1</v>
      </c>
      <c r="F5" s="4">
        <v>4180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119974</v>
      </c>
      <c r="C6" s="4">
        <v>1.7</v>
      </c>
      <c r="D6" s="4">
        <v>101121</v>
      </c>
      <c r="E6" s="4">
        <v>1.5</v>
      </c>
      <c r="F6" s="4">
        <v>47227</v>
      </c>
      <c r="G6" s="4">
        <v>0.7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479715</v>
      </c>
      <c r="C7" s="4">
        <v>7.1</v>
      </c>
      <c r="D7" s="4">
        <v>307636</v>
      </c>
      <c r="E7" s="4">
        <v>4.5</v>
      </c>
      <c r="F7" s="4">
        <v>246106</v>
      </c>
      <c r="G7" s="4">
        <v>3.6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793785</v>
      </c>
      <c r="C8" s="4">
        <v>11.7</v>
      </c>
      <c r="D8" s="4">
        <v>856943</v>
      </c>
      <c r="E8" s="4">
        <v>12.7</v>
      </c>
      <c r="F8" s="4">
        <v>711243</v>
      </c>
      <c r="G8" s="4">
        <v>10.5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56854</v>
      </c>
      <c r="C9" s="4">
        <v>0.8</v>
      </c>
      <c r="D9" s="4">
        <v>25468</v>
      </c>
      <c r="E9" s="4">
        <v>0.3</v>
      </c>
      <c r="F9" s="4">
        <v>17887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86760</v>
      </c>
      <c r="C11" s="4">
        <v>1.2</v>
      </c>
      <c r="D11" s="4">
        <v>68582</v>
      </c>
      <c r="E11" s="4">
        <v>1</v>
      </c>
      <c r="F11" s="4">
        <v>36835</v>
      </c>
      <c r="G11" s="4">
        <v>0.5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6730963</v>
      </c>
      <c r="C12">
        <f t="shared" si="0"/>
        <v>99.600000000000009</v>
      </c>
      <c r="D12">
        <f t="shared" si="0"/>
        <v>6730963</v>
      </c>
      <c r="E12">
        <f t="shared" si="0"/>
        <v>99.699999999999989</v>
      </c>
      <c r="F12">
        <f t="shared" si="0"/>
        <v>6219427</v>
      </c>
      <c r="G12">
        <f t="shared" si="0"/>
        <v>92.1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0.50072211122307964</v>
      </c>
      <c r="C15">
        <f t="shared" ref="C15:C29" si="1">B15/(1+B15)</f>
        <v>0.33365411722693555</v>
      </c>
      <c r="D15">
        <f>EXP(-((-4.41432+0.8343)+(0.04345+0.01026)*E2+(0.06422+0.02529)*E6))</f>
        <v>0.43624075398230733</v>
      </c>
      <c r="E15">
        <f t="shared" ref="E15:E29" si="2">D15/(1+D15)</f>
        <v>0.30373790241833037</v>
      </c>
      <c r="F15">
        <f t="shared" ref="F15:F29" si="3">E15-C15</f>
        <v>-2.9916214808605179E-2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5.3976463637960945</v>
      </c>
      <c r="C16">
        <f t="shared" si="1"/>
        <v>0.84369251703893144</v>
      </c>
      <c r="D16">
        <f>EXP(-((-2.04493+0.37147)+(-0.05813+0.03198)*(E7)+(0.07854+0.02332)*(E6)))</f>
        <v>5.1466447628678251</v>
      </c>
      <c r="E16">
        <f t="shared" si="2"/>
        <v>0.83730961547655269</v>
      </c>
      <c r="F16">
        <f t="shared" si="3"/>
        <v>-6.3829015623787511E-3</v>
      </c>
    </row>
    <row r="17" spans="1:7" ht="15.75" customHeight="1" x14ac:dyDescent="0.15">
      <c r="A17" s="2" t="s">
        <v>23</v>
      </c>
      <c r="B17">
        <f>EXP(-((-5.26319+0.80942)+(0.23697+0.06716)*(C7)))</f>
        <v>9.9189493163817914</v>
      </c>
      <c r="C17">
        <f t="shared" si="1"/>
        <v>0.90841609654697342</v>
      </c>
      <c r="D17">
        <f>EXP(-((-5.26319+0.80942)+(0.23697+0.06716)*(E7)))</f>
        <v>21.871512697671136</v>
      </c>
      <c r="E17">
        <f t="shared" si="2"/>
        <v>0.95627748749203534</v>
      </c>
      <c r="F17">
        <f t="shared" si="3"/>
        <v>4.7861390945061921E-2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0.86744081003164719</v>
      </c>
      <c r="C18">
        <f t="shared" si="1"/>
        <v>0.46450779343145382</v>
      </c>
      <c r="D18">
        <f>EXP(-((-6.22088+1.39384)+(0.04872+0.01441)*(E2)+(0.04949+0.01494)*(E5)+(0.04056+0.01909)*(E6)))</f>
        <v>0.74525711450641341</v>
      </c>
      <c r="E18">
        <f t="shared" si="2"/>
        <v>0.42701852255000494</v>
      </c>
      <c r="F18">
        <f t="shared" si="3"/>
        <v>-3.7489270881448877E-2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1.2037636215553438</v>
      </c>
      <c r="C19">
        <f t="shared" si="1"/>
        <v>0.54623082520337063</v>
      </c>
      <c r="D19">
        <f>EXP(-((-4.84614+1.22028)+(0.03008+0.01287)*E2+(0.7327+0.35501)*E3+(0.03927+0.02034)*E5+(0.04634+0.0256)*E6))</f>
        <v>1.0976472219745281</v>
      </c>
      <c r="E19">
        <f t="shared" si="2"/>
        <v>0.52327541565416624</v>
      </c>
      <c r="F19">
        <f t="shared" si="3"/>
        <v>-2.2955409549204386E-2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6.5294649322500469</v>
      </c>
      <c r="C20">
        <f t="shared" si="1"/>
        <v>0.86718843782420441</v>
      </c>
      <c r="D20">
        <f>EXP(-((-1.56105+0.27146)+(-0.14222+0.04567)*E7+(0.04149+0.01661)*E6))</f>
        <v>5.1392903205364489</v>
      </c>
      <c r="E20">
        <f t="shared" si="2"/>
        <v>0.83711472372386186</v>
      </c>
      <c r="F20">
        <f t="shared" si="3"/>
        <v>-3.0073714100342541E-2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5.5867610464550514</v>
      </c>
      <c r="C21">
        <f t="shared" si="1"/>
        <v>0.84818031306324781</v>
      </c>
      <c r="D21">
        <f>EXP(-((-0.802771+0.371008)+(-0.025303+0.008502)*E2+(0.485604+0.255258)*E3))</f>
        <v>5.8657045337643092</v>
      </c>
      <c r="E21">
        <f t="shared" si="2"/>
        <v>0.8543485238722146</v>
      </c>
      <c r="F21">
        <f t="shared" si="3"/>
        <v>6.1682108089667897E-3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1.1470718753970224</v>
      </c>
      <c r="C22">
        <f t="shared" si="1"/>
        <v>0.53424940661798448</v>
      </c>
      <c r="D22">
        <f>EXP(-((-2.360104+0.529999)+(0.014709+0.007358)*E2+(0.938919+0.331041)*E3+(-0.018119+0.019003)*E5))</f>
        <v>1.0762506707624708</v>
      </c>
      <c r="E22">
        <f t="shared" si="2"/>
        <v>0.51836258786962097</v>
      </c>
      <c r="F22">
        <f t="shared" si="3"/>
        <v>-1.5886818748363507E-2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0.31504427326031131</v>
      </c>
      <c r="C23">
        <f t="shared" si="1"/>
        <v>0.23956932832325159</v>
      </c>
      <c r="D23">
        <f>EXP(-((-1.022244+0.395315)+(0.015959+0.007274)*E2+(-2.13038+0.655748)*E3))</f>
        <v>0.29451722165327177</v>
      </c>
      <c r="E23">
        <f t="shared" si="2"/>
        <v>0.22751124259060368</v>
      </c>
      <c r="F23">
        <f t="shared" si="3"/>
        <v>-1.2058085732647911E-2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99.631561806465911</v>
      </c>
      <c r="C24">
        <f t="shared" si="1"/>
        <v>0.9900627598136339</v>
      </c>
      <c r="D24">
        <f>EXP(-((0.21381+0.19584)+(-0.08054+0.01531)*E2+(-0.03271+0.01274)*E5+(0.72939+0.23281)*E3))</f>
        <v>119.66007323650315</v>
      </c>
      <c r="E24">
        <f t="shared" si="2"/>
        <v>0.99171225432592003</v>
      </c>
      <c r="F24">
        <f t="shared" si="3"/>
        <v>1.6494945122861315E-3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125.44457154313358</v>
      </c>
      <c r="C25">
        <f t="shared" si="1"/>
        <v>0.99209139635022703</v>
      </c>
      <c r="D25">
        <f>EXP(-((-0.11314+0.21668)+(-0.0841+0.01982)*E2+(-0.02521+0.01239)*E5+(1.28239+0.38444)*E3))</f>
        <v>150.57028723740012</v>
      </c>
      <c r="E25">
        <f t="shared" si="2"/>
        <v>0.99340240083840625</v>
      </c>
      <c r="F25">
        <f t="shared" si="3"/>
        <v>1.3110044881792238E-3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1.2868160640189656</v>
      </c>
      <c r="C26">
        <f t="shared" si="1"/>
        <v>0.56271078564904353</v>
      </c>
      <c r="D26">
        <f>EXP(-((-9.52346+1.9962)+(0.0714+0.01844)*E2+(0.11318+0.03814)*E5+(0.14192+0.04857)*E6+(1.47314+0.66464)*E3))</f>
        <v>1.0780232069090172</v>
      </c>
      <c r="E26">
        <f t="shared" si="2"/>
        <v>0.51877342049155317</v>
      </c>
      <c r="F26">
        <f t="shared" si="3"/>
        <v>-4.393736515749036E-2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6.0202343430985857E-2</v>
      </c>
      <c r="C27">
        <f t="shared" si="1"/>
        <v>5.6783824148286026E-2</v>
      </c>
      <c r="D27">
        <f>EXP(-((-1.00599+0.92673)+(0.03107+0.01232)*E2+(-0.12507+0.06328)*E7))</f>
        <v>4.520583986213067E-2</v>
      </c>
      <c r="E27">
        <f t="shared" si="2"/>
        <v>4.3250657562431537E-2</v>
      </c>
      <c r="F27">
        <f t="shared" si="3"/>
        <v>-1.3533166585854489E-2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0.57974269684625568</v>
      </c>
      <c r="C28">
        <f t="shared" si="1"/>
        <v>0.36698552112545552</v>
      </c>
      <c r="D28">
        <f>EXP(-((1.049734+0.468174)+(-0.018323+0.006169)*E2+(-0.023371+0.008305)*E5+(-0.012844+0.007985)*E7))</f>
        <v>0.59032768379209644</v>
      </c>
      <c r="E28">
        <f t="shared" si="2"/>
        <v>0.37119877230865705</v>
      </c>
      <c r="F28">
        <f t="shared" si="3"/>
        <v>4.2132511832015385E-3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15.791581790879418</v>
      </c>
      <c r="C29">
        <f t="shared" si="1"/>
        <v>0.94044634910195501</v>
      </c>
      <c r="D29">
        <f>EXP(-((-3.7924+0.8923)+(1.94461+0.65889)*E3+(-0.10873+0.09755)*E5+(0.04748+0.03787)*E6))</f>
        <v>16.009671365964888</v>
      </c>
      <c r="E29">
        <f t="shared" si="2"/>
        <v>0.94120991649486374</v>
      </c>
      <c r="F29">
        <f t="shared" si="3"/>
        <v>7.6356739290872611E-4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5" priority="1" operator="lessThanOrEqual">
      <formula>0</formula>
    </cfRule>
  </conditionalFormatting>
  <conditionalFormatting sqref="F15:F29 I17:I29"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381868</v>
      </c>
      <c r="C2" s="4">
        <v>4.7</v>
      </c>
      <c r="D2" s="4">
        <v>499139</v>
      </c>
      <c r="E2" s="4">
        <v>6.1</v>
      </c>
      <c r="F2" s="4">
        <v>364022</v>
      </c>
      <c r="G2" s="4">
        <v>4.5</v>
      </c>
      <c r="I2" s="4"/>
      <c r="J2" s="4"/>
      <c r="K2" s="4"/>
      <c r="L2" s="4"/>
      <c r="M2" s="4"/>
      <c r="N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I3" s="4"/>
      <c r="J3" s="4"/>
      <c r="K3" s="4"/>
      <c r="L3" s="4"/>
      <c r="M3" s="4"/>
      <c r="N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4"/>
      <c r="J4" s="4"/>
      <c r="K4" s="4"/>
      <c r="L4" s="4"/>
      <c r="M4" s="4"/>
      <c r="N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I5" s="4"/>
      <c r="J5" s="4"/>
      <c r="K5" s="4"/>
      <c r="L5" s="4"/>
      <c r="M5" s="4"/>
      <c r="N5" s="4"/>
    </row>
    <row r="6" spans="1:20" ht="15.75" customHeight="1" x14ac:dyDescent="0.15">
      <c r="A6" s="8" t="s">
        <v>10</v>
      </c>
      <c r="B6" s="4">
        <v>74411</v>
      </c>
      <c r="C6" s="4">
        <v>0.9</v>
      </c>
      <c r="D6" s="4">
        <v>106001</v>
      </c>
      <c r="E6" s="4">
        <v>1.3</v>
      </c>
      <c r="F6" s="4">
        <v>19809</v>
      </c>
      <c r="G6" s="4">
        <v>0.2</v>
      </c>
      <c r="I6" s="4"/>
      <c r="J6" s="4"/>
      <c r="K6" s="4"/>
      <c r="L6" s="4"/>
      <c r="M6" s="4"/>
      <c r="N6" s="4"/>
    </row>
    <row r="7" spans="1:20" ht="15.75" customHeight="1" x14ac:dyDescent="0.15">
      <c r="A7" s="9" t="s">
        <v>11</v>
      </c>
      <c r="B7" s="4">
        <v>692202</v>
      </c>
      <c r="C7" s="4">
        <v>8.5</v>
      </c>
      <c r="D7" s="4">
        <v>888226</v>
      </c>
      <c r="E7" s="4">
        <v>10.9</v>
      </c>
      <c r="F7" s="4">
        <v>421517</v>
      </c>
      <c r="G7" s="4">
        <v>5.2</v>
      </c>
      <c r="I7" s="4"/>
      <c r="J7" s="4"/>
      <c r="K7" s="4"/>
      <c r="L7" s="4"/>
      <c r="M7" s="4"/>
      <c r="N7" s="4"/>
    </row>
    <row r="8" spans="1:20" ht="15.75" customHeight="1" x14ac:dyDescent="0.15">
      <c r="A8" s="10" t="s">
        <v>12</v>
      </c>
      <c r="B8" s="4">
        <v>6866809</v>
      </c>
      <c r="C8" s="4">
        <v>84.9</v>
      </c>
      <c r="D8" s="4">
        <v>6559322</v>
      </c>
      <c r="E8" s="4">
        <v>81.099999999999994</v>
      </c>
      <c r="F8" s="4">
        <v>6245396</v>
      </c>
      <c r="G8" s="4">
        <v>77.2</v>
      </c>
      <c r="I8" s="4"/>
      <c r="J8" s="4"/>
      <c r="K8" s="4"/>
      <c r="L8" s="4"/>
      <c r="M8" s="4"/>
      <c r="N8" s="4"/>
    </row>
    <row r="9" spans="1:20" ht="15.75" customHeight="1" x14ac:dyDescent="0.15">
      <c r="A9" s="11" t="s">
        <v>13</v>
      </c>
      <c r="B9" s="4">
        <v>11605</v>
      </c>
      <c r="C9" s="4">
        <v>0.1</v>
      </c>
      <c r="D9" s="4">
        <v>19984</v>
      </c>
      <c r="E9" s="4">
        <v>0.2</v>
      </c>
      <c r="F9" s="4">
        <v>1142</v>
      </c>
      <c r="G9" s="4">
        <v>0</v>
      </c>
      <c r="I9" s="4"/>
      <c r="J9" s="4"/>
      <c r="K9" s="4"/>
      <c r="L9" s="4"/>
      <c r="M9" s="4"/>
      <c r="N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I10" s="4"/>
      <c r="J10" s="4"/>
      <c r="K10" s="4"/>
      <c r="L10" s="4"/>
      <c r="M10" s="4"/>
      <c r="N10" s="4"/>
    </row>
    <row r="11" spans="1:20" ht="15.75" customHeight="1" x14ac:dyDescent="0.15">
      <c r="A11" s="13" t="s">
        <v>15</v>
      </c>
      <c r="B11" s="4">
        <v>55823</v>
      </c>
      <c r="C11" s="4">
        <v>0.6</v>
      </c>
      <c r="D11" s="4">
        <v>10046</v>
      </c>
      <c r="E11" s="4">
        <v>0.1</v>
      </c>
      <c r="F11" s="4">
        <v>2566</v>
      </c>
      <c r="G11" s="4">
        <v>0</v>
      </c>
      <c r="I11" s="4"/>
      <c r="J11" s="4"/>
      <c r="K11" s="4"/>
      <c r="L11" s="4"/>
      <c r="M11" s="4"/>
      <c r="N11" s="4"/>
    </row>
    <row r="12" spans="1:20" ht="15.75" customHeight="1" x14ac:dyDescent="0.15">
      <c r="A12" s="1"/>
      <c r="B12">
        <f t="shared" ref="B12:G12" si="0">SUM(B2:B11)</f>
        <v>8082718</v>
      </c>
      <c r="C12">
        <f t="shared" si="0"/>
        <v>99.699999999999989</v>
      </c>
      <c r="D12">
        <f t="shared" si="0"/>
        <v>8082718</v>
      </c>
      <c r="E12">
        <f t="shared" si="0"/>
        <v>99.699999999999989</v>
      </c>
      <c r="F12">
        <f t="shared" si="0"/>
        <v>7054452</v>
      </c>
      <c r="G12">
        <f t="shared" si="0"/>
        <v>87.100000000000009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25.713701959443114</v>
      </c>
      <c r="C15">
        <f t="shared" ref="C15:C29" si="1">B15/(1+B15)</f>
        <v>0.96256602692063398</v>
      </c>
      <c r="D15">
        <f>EXP(-((-4.41432+0.8343)+(0.04345+0.01026)*E2+(0.06422+0.02529)*E6))</f>
        <v>23.012234286340533</v>
      </c>
      <c r="E15">
        <f t="shared" ref="E15:E29" si="2">D15/(1+D15)</f>
        <v>0.95835456259191776</v>
      </c>
      <c r="F15">
        <f t="shared" ref="F15:F29" si="3">E15-C15</f>
        <v>-4.211464328716219E-3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6.0742650349106562</v>
      </c>
      <c r="C16">
        <f t="shared" si="1"/>
        <v>0.85864255932381395</v>
      </c>
      <c r="D16">
        <f>EXP(-((-2.04493+0.37147)+(-0.05813+0.03198)*(E7)+(0.07854+0.02332)*(E6)))</f>
        <v>6.2094790280331678</v>
      </c>
      <c r="E16">
        <f t="shared" si="2"/>
        <v>0.86129372231868295</v>
      </c>
      <c r="F16">
        <f t="shared" si="3"/>
        <v>2.6511629948690052E-3</v>
      </c>
    </row>
    <row r="17" spans="1:10" ht="15.75" customHeight="1" x14ac:dyDescent="0.15">
      <c r="A17" s="2" t="s">
        <v>23</v>
      </c>
      <c r="B17">
        <f>EXP(-((-5.26319+0.80942)+(0.23697+0.06716)*(C7)))</f>
        <v>6.4796403028236425</v>
      </c>
      <c r="C17">
        <f t="shared" si="1"/>
        <v>0.86630373126064775</v>
      </c>
      <c r="D17">
        <f>EXP(-((-5.26319+0.80942)+(0.23697+0.06716)*(E7)))</f>
        <v>3.1228717151010388</v>
      </c>
      <c r="E17">
        <f t="shared" si="2"/>
        <v>0.75745061474087294</v>
      </c>
      <c r="F17">
        <f t="shared" si="3"/>
        <v>-0.10885311651977481</v>
      </c>
    </row>
    <row r="18" spans="1:10" ht="15.75" customHeight="1" x14ac:dyDescent="0.15">
      <c r="A18" s="2" t="s">
        <v>24</v>
      </c>
      <c r="B18">
        <f>EXP(-((-6.22088+1.39384)+(0.04872+0.01441)*(C2)+(0.04949+0.01494)*(C5)+(0.04056+0.01909)*(C6)))</f>
        <v>87.939053440685029</v>
      </c>
      <c r="C18">
        <f t="shared" si="1"/>
        <v>0.9887563453700694</v>
      </c>
      <c r="D18">
        <f>EXP(-((-6.22088+1.39384)+(0.04872+0.01441)*(E2)+(0.04949+0.01494)*(E5)+(0.04056+0.01909)*(E6)))</f>
        <v>78.602381660479082</v>
      </c>
      <c r="E18">
        <f t="shared" si="2"/>
        <v>0.9874375618022937</v>
      </c>
      <c r="F18">
        <f t="shared" si="3"/>
        <v>-1.3187835677757054E-3</v>
      </c>
    </row>
    <row r="19" spans="1:10" ht="15.75" customHeight="1" x14ac:dyDescent="0.15">
      <c r="A19" s="2" t="s">
        <v>25</v>
      </c>
      <c r="B19">
        <f>EXP(-((-4.84614+1.22028)+(0.03008+0.01287)*C2+(0.7327+0.35501)*C3+(0.03927+0.02034)*C5+(0.04634+0.0256)*C6))</f>
        <v>28.767578313426625</v>
      </c>
      <c r="C19">
        <f t="shared" si="1"/>
        <v>0.96640640399192457</v>
      </c>
      <c r="D19">
        <f>EXP(-((-4.84614+1.22028)+(0.03008+0.01287)*E2+(0.7327+0.35501)*E3+(0.03927+0.02034)*E5+(0.04634+0.0256)*E6))</f>
        <v>26.320365680588999</v>
      </c>
      <c r="E19">
        <f t="shared" si="2"/>
        <v>0.96339726884730181</v>
      </c>
      <c r="F19">
        <f t="shared" si="3"/>
        <v>-3.0091351446227543E-3</v>
      </c>
      <c r="J19" s="4"/>
    </row>
    <row r="20" spans="1:10" ht="15.75" customHeight="1" x14ac:dyDescent="0.15">
      <c r="A20" s="2" t="s">
        <v>26</v>
      </c>
      <c r="B20">
        <f>EXP(-((-1.56105+0.27146)+(-0.14222+0.04567)*C7+(0.04149+0.01661)*C6))</f>
        <v>7.8300977972895085</v>
      </c>
      <c r="C20">
        <f t="shared" si="1"/>
        <v>0.8867509711719207</v>
      </c>
      <c r="D20">
        <f>EXP(-((-1.56105+0.27146)+(-0.14222+0.04567)*E7+(0.04149+0.01661)*E6))</f>
        <v>9.6451480870168922</v>
      </c>
      <c r="E20">
        <f t="shared" si="2"/>
        <v>0.90606048954644169</v>
      </c>
      <c r="F20">
        <f t="shared" si="3"/>
        <v>1.9309518374520995E-2</v>
      </c>
      <c r="J20" s="4"/>
    </row>
    <row r="21" spans="1:10" ht="15.75" customHeight="1" x14ac:dyDescent="0.15">
      <c r="A21" s="2" t="s">
        <v>27</v>
      </c>
      <c r="B21">
        <f>EXP(-((-0.802771+0.371008)+(-0.025303+0.008502)*C2+(0.485604+0.255258)*C3))</f>
        <v>1.6665034683806412</v>
      </c>
      <c r="C21">
        <f t="shared" si="1"/>
        <v>0.62497704883643113</v>
      </c>
      <c r="D21">
        <f>EXP(-((-0.802771+0.371008)+(-0.025303+0.008502)*E2+(0.485604+0.255258)*E3))</f>
        <v>1.7061666006216751</v>
      </c>
      <c r="E21">
        <f t="shared" si="2"/>
        <v>0.63047360063852886</v>
      </c>
      <c r="F21">
        <f t="shared" si="3"/>
        <v>5.4965518020977377E-3</v>
      </c>
      <c r="J21" s="4"/>
    </row>
    <row r="22" spans="1:10" ht="15.75" customHeight="1" x14ac:dyDescent="0.15">
      <c r="A22" s="2" t="s">
        <v>28</v>
      </c>
      <c r="B22">
        <f>EXP(-((-2.360104+0.529999)+(0.014709+0.007358)*C2+(0.938919+0.331041)*C3+(-0.018119+0.019003)*C5))</f>
        <v>5.6203284204462411</v>
      </c>
      <c r="C22">
        <f t="shared" si="1"/>
        <v>0.84895009182450876</v>
      </c>
      <c r="D22">
        <f>EXP(-((-2.360104+0.529999)+(0.014709+0.007358)*E2+(0.938919+0.331041)*E3+(-0.018119+0.019003)*E5))</f>
        <v>5.4493498065080512</v>
      </c>
      <c r="E22">
        <f t="shared" si="2"/>
        <v>0.84494561002244006</v>
      </c>
      <c r="F22">
        <f t="shared" si="3"/>
        <v>-4.0044818020686934E-3</v>
      </c>
      <c r="J22" s="4"/>
    </row>
    <row r="23" spans="1:10" ht="15.75" customHeight="1" x14ac:dyDescent="0.15">
      <c r="A23" s="2" t="s">
        <v>29</v>
      </c>
      <c r="B23">
        <f>EXP(-((-1.022244+0.395315)+(0.015959+0.007274)*C2+(-2.13038+0.655748)*C3))</f>
        <v>1.678220322363426</v>
      </c>
      <c r="C23">
        <f t="shared" si="1"/>
        <v>0.62661772384822367</v>
      </c>
      <c r="D23">
        <f>EXP(-((-1.022244+0.395315)+(0.015959+0.007274)*E2+(-2.13038+0.655748)*E3))</f>
        <v>1.6245123850288701</v>
      </c>
      <c r="E23">
        <f t="shared" si="2"/>
        <v>0.6189768409155364</v>
      </c>
      <c r="F23">
        <f t="shared" si="3"/>
        <v>-7.6408829326872763E-3</v>
      </c>
      <c r="J23" s="4"/>
    </row>
    <row r="24" spans="1:10" ht="15.75" customHeight="1" x14ac:dyDescent="0.15">
      <c r="A24" s="2" t="s">
        <v>30</v>
      </c>
      <c r="B24">
        <f>EXP(-((0.21381+0.19584)+(-0.08054+0.01531)*C2+(-0.03271+0.01274)*C5+(0.72939+0.23281)*C3))</f>
        <v>0.90206472886781019</v>
      </c>
      <c r="C24">
        <f t="shared" si="1"/>
        <v>0.47425553672127524</v>
      </c>
      <c r="D24">
        <f>EXP(-((0.21381+0.19584)+(-0.08054+0.01531)*E2+(-0.03271+0.01274)*E5+(0.72939+0.23281)*E3))</f>
        <v>0.98832172663069273</v>
      </c>
      <c r="E24">
        <f t="shared" si="2"/>
        <v>0.49706328377020337</v>
      </c>
      <c r="F24">
        <f t="shared" si="3"/>
        <v>2.2807747048928129E-2</v>
      </c>
      <c r="J24" s="4"/>
    </row>
    <row r="25" spans="1:10" ht="15.75" customHeight="1" x14ac:dyDescent="0.15">
      <c r="A25" s="2" t="s">
        <v>31</v>
      </c>
      <c r="B25">
        <f>EXP(-((-0.11314+0.21668)+(-0.0841+0.01982)*C2+(-0.02521+0.01239)*C5+(1.28239+0.38444)*C3))</f>
        <v>1.2196647184105476</v>
      </c>
      <c r="C25">
        <f t="shared" si="1"/>
        <v>0.5494815087586391</v>
      </c>
      <c r="D25">
        <f>EXP(-((-0.11314+0.21668)+(-0.0841+0.01982)*E2+(-0.02521+0.01239)*E5+(1.28239+0.38444)*E3))</f>
        <v>1.3345150934639256</v>
      </c>
      <c r="E25">
        <f t="shared" si="2"/>
        <v>0.57164551953433207</v>
      </c>
      <c r="F25">
        <f t="shared" si="3"/>
        <v>2.2164010775692966E-2</v>
      </c>
      <c r="J25" s="4"/>
    </row>
    <row r="26" spans="1:10" ht="15.75" customHeight="1" x14ac:dyDescent="0.15">
      <c r="A26" s="2" t="s">
        <v>32</v>
      </c>
      <c r="B26">
        <f>EXP(-((-9.52346+1.9962)+(0.0714+0.01844)*C2+(0.11318+0.03814)*C5+(0.14192+0.04857)*C6+(1.47314+0.66464)*C3))</f>
        <v>1026.1518328336865</v>
      </c>
      <c r="C26">
        <f t="shared" si="1"/>
        <v>0.99902643409860714</v>
      </c>
      <c r="D26">
        <f>EXP(-((-9.52346+1.9962)+(0.0714+0.01844)*E2+(0.11318+0.03814)*E5+(0.14192+0.04857)*E6+(1.47314+0.66464)*E3))</f>
        <v>838.48693521253688</v>
      </c>
      <c r="E26">
        <f t="shared" si="2"/>
        <v>0.99880879623249075</v>
      </c>
      <c r="F26">
        <f t="shared" si="3"/>
        <v>-2.1763786611639357E-4</v>
      </c>
      <c r="J26" s="4"/>
    </row>
    <row r="27" spans="1:10" ht="15.75" customHeight="1" x14ac:dyDescent="0.15">
      <c r="A27" s="2" t="s">
        <v>33</v>
      </c>
      <c r="B27">
        <f>EXP(-((-1.00599+0.92673)+(0.03107+0.01232)*C2+(-0.12507+0.06328)*C7))</f>
        <v>1.4926334857891801</v>
      </c>
      <c r="C27">
        <f t="shared" si="1"/>
        <v>0.59881787446845802</v>
      </c>
      <c r="D27">
        <f>EXP(-((-1.00599+0.92673)+(0.03107+0.01232)*E2+(-0.12507+0.06328)*E7))</f>
        <v>1.6292047299131429</v>
      </c>
      <c r="E27">
        <f t="shared" si="2"/>
        <v>0.6196568534117024</v>
      </c>
      <c r="F27">
        <f t="shared" si="3"/>
        <v>2.0838978943244379E-2</v>
      </c>
      <c r="J27" s="4"/>
    </row>
    <row r="28" spans="1:10" ht="15.75" customHeight="1" x14ac:dyDescent="0.15">
      <c r="A28" s="2" t="s">
        <v>34</v>
      </c>
      <c r="B28" s="23">
        <f>EXP(-((1.049734+0.468174)+(-0.018323+0.006169)*C2+(-0.023371+0.008305)*C5+(-0.012844+0.007985)*C7))</f>
        <v>0.24183908790480446</v>
      </c>
      <c r="C28">
        <f t="shared" si="1"/>
        <v>0.19474269272102596</v>
      </c>
      <c r="D28">
        <f>EXP(-((1.049734+0.468174)+(-0.018323+0.006169)*E2+(-0.023371+0.008305)*E5+(-0.012844+0.007985)*E7))</f>
        <v>0.24887475525589203</v>
      </c>
      <c r="E28">
        <f t="shared" si="2"/>
        <v>0.19927919449768849</v>
      </c>
      <c r="F28">
        <f t="shared" si="3"/>
        <v>4.5365017766625382E-3</v>
      </c>
      <c r="J28" s="4"/>
    </row>
    <row r="29" spans="1:10" ht="13" x14ac:dyDescent="0.15">
      <c r="A29" s="2" t="s">
        <v>35</v>
      </c>
      <c r="B29">
        <f>EXP(-((-3.7924+0.8923)+(1.94461+0.65889)*C3+(-0.10873+0.09755)*C5+(0.04748+0.03787)*C6))</f>
        <v>16.832053247185428</v>
      </c>
      <c r="C29">
        <f t="shared" si="1"/>
        <v>0.94392120827937531</v>
      </c>
      <c r="D29">
        <f>EXP(-((-3.7924+0.8923)+(1.94461+0.65889)*E3+(-0.10873+0.09755)*E5+(0.04748+0.03787)*E6))</f>
        <v>16.267105479078499</v>
      </c>
      <c r="E29">
        <f t="shared" si="2"/>
        <v>0.94208641389191494</v>
      </c>
      <c r="F29">
        <f t="shared" si="3"/>
        <v>-1.83479438746037E-3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5" priority="1" operator="lessThanOrEqual">
      <formula>0</formula>
    </cfRule>
  </conditionalFormatting>
  <conditionalFormatting sqref="F15:F29 I17:I29">
    <cfRule type="cellIs" dxfId="84" priority="2" operator="greater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997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4614890</v>
      </c>
      <c r="C2" s="4">
        <v>58.5</v>
      </c>
      <c r="D2" s="4">
        <v>4683914</v>
      </c>
      <c r="E2" s="4">
        <v>59.4</v>
      </c>
      <c r="F2" s="4">
        <v>4413432</v>
      </c>
      <c r="G2" s="4">
        <v>56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328621</v>
      </c>
      <c r="C5" s="4">
        <v>4.0999999999999996</v>
      </c>
      <c r="D5" s="4">
        <v>350555</v>
      </c>
      <c r="E5" s="4">
        <v>4.4000000000000004</v>
      </c>
      <c r="F5" s="4">
        <v>251621</v>
      </c>
      <c r="G5" s="4">
        <v>3.1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415850</v>
      </c>
      <c r="C6" s="4">
        <v>5.2</v>
      </c>
      <c r="D6" s="4">
        <v>472956</v>
      </c>
      <c r="E6" s="4">
        <v>6</v>
      </c>
      <c r="F6" s="4">
        <v>327550</v>
      </c>
      <c r="G6" s="4">
        <v>4.0999999999999996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546767</v>
      </c>
      <c r="C7" s="4">
        <v>6.9</v>
      </c>
      <c r="D7" s="4">
        <v>366599</v>
      </c>
      <c r="E7" s="4">
        <v>4.5999999999999996</v>
      </c>
      <c r="F7" s="4">
        <v>204992</v>
      </c>
      <c r="G7" s="4">
        <v>2.6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1611917</v>
      </c>
      <c r="C8" s="4">
        <v>20.399999999999999</v>
      </c>
      <c r="D8" s="4">
        <v>1724651</v>
      </c>
      <c r="E8" s="4">
        <v>21.8</v>
      </c>
      <c r="F8" s="4">
        <v>1344338</v>
      </c>
      <c r="G8" s="4">
        <v>17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67244</v>
      </c>
      <c r="C9" s="4">
        <v>0.8</v>
      </c>
      <c r="D9" s="4">
        <v>46492</v>
      </c>
      <c r="E9" s="4">
        <v>0.5</v>
      </c>
      <c r="F9" s="4">
        <v>35239</v>
      </c>
      <c r="G9" s="4">
        <v>0.4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295758</v>
      </c>
      <c r="C11" s="4">
        <v>3.7</v>
      </c>
      <c r="D11" s="4">
        <v>235880</v>
      </c>
      <c r="E11" s="4">
        <v>2.9</v>
      </c>
      <c r="F11" s="4">
        <v>172877</v>
      </c>
      <c r="G11" s="4">
        <v>2.1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7881047</v>
      </c>
      <c r="C12">
        <f t="shared" si="0"/>
        <v>99.6</v>
      </c>
      <c r="D12">
        <f t="shared" si="0"/>
        <v>7881047</v>
      </c>
      <c r="E12">
        <f t="shared" si="0"/>
        <v>99.6</v>
      </c>
      <c r="F12">
        <f t="shared" si="0"/>
        <v>6750049</v>
      </c>
      <c r="G12">
        <f t="shared" si="0"/>
        <v>85.3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0.97290678794771457</v>
      </c>
      <c r="C15">
        <f t="shared" ref="C15:C29" si="1">B15/(1+B15)</f>
        <v>0.49313368167776722</v>
      </c>
      <c r="D15">
        <f>EXP(-((-4.41432+0.8343)+(0.04345+0.01026)*E2+(0.06422+0.02529)*E6))</f>
        <v>0.86293664768202805</v>
      </c>
      <c r="E15">
        <f t="shared" ref="E15:E29" si="2">D15/(1+D15)</f>
        <v>0.46321309356157819</v>
      </c>
      <c r="F15">
        <f t="shared" ref="F15:F29" si="3">E15-C15</f>
        <v>-2.9920588116189029E-2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3.7592632723551951</v>
      </c>
      <c r="C16">
        <f t="shared" si="1"/>
        <v>0.78988344565667734</v>
      </c>
      <c r="D16">
        <f>EXP(-((-2.04493+0.37147)+(-0.05813+0.03198)*(E7)+(0.07854+0.02332)*(E6)))</f>
        <v>3.2628139568386261</v>
      </c>
      <c r="E16">
        <f t="shared" si="2"/>
        <v>0.76541317305303735</v>
      </c>
      <c r="F16">
        <f t="shared" si="3"/>
        <v>-2.4470272603639986E-2</v>
      </c>
    </row>
    <row r="17" spans="1:7" ht="15.75" customHeight="1" x14ac:dyDescent="0.15">
      <c r="A17" s="2" t="s">
        <v>23</v>
      </c>
      <c r="B17">
        <f>EXP(-((-5.26319+0.80942)+(0.23697+0.06716)*(C7)))</f>
        <v>10.541006163608554</v>
      </c>
      <c r="C17">
        <f t="shared" si="1"/>
        <v>0.91335244208141664</v>
      </c>
      <c r="D17">
        <f>EXP(-((-5.26319+0.80942)+(0.23697+0.06716)*(E7)))</f>
        <v>21.216347648151032</v>
      </c>
      <c r="E17">
        <f t="shared" si="2"/>
        <v>0.95498810084189401</v>
      </c>
      <c r="F17">
        <f t="shared" si="3"/>
        <v>4.1635658760477368E-2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1.7499583716081404</v>
      </c>
      <c r="C18">
        <f t="shared" si="1"/>
        <v>0.63635813169956723</v>
      </c>
      <c r="D18">
        <f>EXP(-((-6.22088+1.39384)+(0.04872+0.01441)*(E2)+(0.04949+0.01494)*(E5)+(0.04056+0.01909)*(E6)))</f>
        <v>1.5460851093871628</v>
      </c>
      <c r="E18">
        <f t="shared" si="2"/>
        <v>0.6072401522191464</v>
      </c>
      <c r="F18">
        <f t="shared" si="3"/>
        <v>-2.911797948042083E-2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1.6401636115494431</v>
      </c>
      <c r="C19">
        <f t="shared" si="1"/>
        <v>0.62123559478454959</v>
      </c>
      <c r="D19">
        <f>EXP(-((-4.84614+1.22028)+(0.03008+0.01287)*E2+(0.7327+0.35501)*E3+(0.03927+0.02034)*E5+(0.04634+0.0256)*E6))</f>
        <v>1.4633173268677837</v>
      </c>
      <c r="E19">
        <f t="shared" si="2"/>
        <v>0.59404337025812914</v>
      </c>
      <c r="F19">
        <f t="shared" si="3"/>
        <v>-2.719222452642045E-2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5.226098421670434</v>
      </c>
      <c r="C20">
        <f t="shared" si="1"/>
        <v>0.83938577062652597</v>
      </c>
      <c r="D20">
        <f>EXP(-((-1.56105+0.27146)+(-0.14222+0.04567)*E7+(0.04149+0.01661)*E6))</f>
        <v>3.9953053126891076</v>
      </c>
      <c r="E20">
        <f t="shared" si="2"/>
        <v>0.79981203602114304</v>
      </c>
      <c r="F20">
        <f t="shared" si="3"/>
        <v>-3.9573734605382938E-2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4.1149286706772461</v>
      </c>
      <c r="C21">
        <f t="shared" si="1"/>
        <v>0.80449385233213933</v>
      </c>
      <c r="D21">
        <f>EXP(-((-0.802771+0.371008)+(-0.025303+0.008502)*E2+(0.485604+0.255258)*E3))</f>
        <v>4.1776228976440608</v>
      </c>
      <c r="E21">
        <f t="shared" si="2"/>
        <v>0.80686117552998626</v>
      </c>
      <c r="F21">
        <f t="shared" si="3"/>
        <v>2.3673231978469378E-3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1.708406560293924</v>
      </c>
      <c r="C22">
        <f t="shared" si="1"/>
        <v>0.63077921363051292</v>
      </c>
      <c r="D22">
        <f>EXP(-((-2.360104+0.529999)+(0.014709+0.007358)*E2+(0.938919+0.331041)*E3+(-0.018119+0.019003)*E5))</f>
        <v>1.6743676975362143</v>
      </c>
      <c r="E22">
        <f t="shared" si="2"/>
        <v>0.62607983901343889</v>
      </c>
      <c r="F22">
        <f t="shared" si="3"/>
        <v>-4.6993746170740369E-3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0.48084923440260968</v>
      </c>
      <c r="C23">
        <f t="shared" si="1"/>
        <v>0.32471180943452993</v>
      </c>
      <c r="D23">
        <f>EXP(-((-1.022244+0.395315)+(0.015959+0.007274)*E2+(-2.13038+0.655748)*E3))</f>
        <v>0.47089920970455768</v>
      </c>
      <c r="E23">
        <f t="shared" si="2"/>
        <v>0.32014376416664314</v>
      </c>
      <c r="F23">
        <f t="shared" si="3"/>
        <v>-4.5680452678867889E-3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32.726397001294607</v>
      </c>
      <c r="C24">
        <f t="shared" si="1"/>
        <v>0.97034963444326372</v>
      </c>
      <c r="D24">
        <f>EXP(-((0.21381+0.19584)+(-0.08054+0.01531)*E2+(-0.03271+0.01274)*E5+(0.72939+0.23281)*E3))</f>
        <v>34.913724358459113</v>
      </c>
      <c r="E24">
        <f t="shared" si="2"/>
        <v>0.9721554915881494</v>
      </c>
      <c r="F24">
        <f t="shared" si="3"/>
        <v>1.8058571448856808E-3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40.82938325397356</v>
      </c>
      <c r="C25">
        <f t="shared" si="1"/>
        <v>0.97609336016435277</v>
      </c>
      <c r="D25">
        <f>EXP(-((-0.11314+0.21668)+(-0.0841+0.01982)*E2+(-0.02521+0.01239)*E5+(1.28239+0.38444)*E3))</f>
        <v>43.427809161736022</v>
      </c>
      <c r="E25">
        <f t="shared" si="2"/>
        <v>0.97749157523479091</v>
      </c>
      <c r="F25">
        <f t="shared" si="3"/>
        <v>1.3982150704381358E-3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1.9360697188332292</v>
      </c>
      <c r="C26">
        <f t="shared" si="1"/>
        <v>0.65940863270869743</v>
      </c>
      <c r="D26">
        <f>EXP(-((-9.52346+1.9962)+(0.0714+0.01844)*E2+(0.11318+0.03814)*E5+(0.14192+0.04857)*E6+(1.47314+0.66464)*E3))</f>
        <v>1.4652355287138696</v>
      </c>
      <c r="E26">
        <f t="shared" si="2"/>
        <v>0.59435924545444674</v>
      </c>
      <c r="F26">
        <f t="shared" si="3"/>
        <v>-6.504938725425069E-2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0.13098086960428493</v>
      </c>
      <c r="C27">
        <f t="shared" si="1"/>
        <v>0.11581174635616373</v>
      </c>
      <c r="D27">
        <f>EXP(-((-1.00599+0.92673)+(0.03107+0.01232)*E2+(-0.12507+0.06328)*E7))</f>
        <v>0.10927670888124665</v>
      </c>
      <c r="E27">
        <f t="shared" si="2"/>
        <v>9.8511677029130912E-2</v>
      </c>
      <c r="F27">
        <f t="shared" si="3"/>
        <v>-1.7300069327032819E-2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0.49085755759886579</v>
      </c>
      <c r="C28">
        <f t="shared" si="1"/>
        <v>0.32924510802321549</v>
      </c>
      <c r="D28">
        <f>EXP(-((1.049734+0.468174)+(-0.018323+0.006169)*E2+(-0.023371+0.008305)*E5+(-0.012844+0.007985)*E7))</f>
        <v>0.49296426123060516</v>
      </c>
      <c r="E28">
        <f t="shared" si="2"/>
        <v>0.33019160205768738</v>
      </c>
      <c r="F28">
        <f t="shared" si="3"/>
        <v>9.4649403447188973E-4</v>
      </c>
      <c r="G28" t="s">
        <v>115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12.208323827084838</v>
      </c>
      <c r="C29">
        <f t="shared" si="1"/>
        <v>0.92429016633061256</v>
      </c>
      <c r="D29">
        <f>EXP(-((-3.7924+0.8923)+(1.94461+0.65889)*E3+(-0.10873+0.09755)*E5+(0.04748+0.03787)*E6))</f>
        <v>11.440869633764882</v>
      </c>
      <c r="E29">
        <f t="shared" si="2"/>
        <v>0.91961976699072778</v>
      </c>
      <c r="F29">
        <f t="shared" si="3"/>
        <v>-4.6703993398847787E-3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3" priority="1" operator="lessThanOrEqual">
      <formula>0</formula>
    </cfRule>
  </conditionalFormatting>
  <conditionalFormatting sqref="F15:F29 I17:I29"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997"/>
  <sheetViews>
    <sheetView topLeftCell="A7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5" width="11.6640625" customWidth="1"/>
    <col min="6" max="6" width="9.83203125" customWidth="1"/>
    <col min="7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2704388</v>
      </c>
      <c r="C2" s="4">
        <v>34.1</v>
      </c>
      <c r="D2" s="4">
        <v>5381960</v>
      </c>
      <c r="E2" s="4">
        <v>68</v>
      </c>
      <c r="F2" s="4">
        <v>2641028</v>
      </c>
      <c r="G2" s="4">
        <v>33.299999999999997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444428</v>
      </c>
      <c r="C5" s="4">
        <v>5.6</v>
      </c>
      <c r="D5" s="4">
        <v>356889</v>
      </c>
      <c r="E5" s="4">
        <v>4.5</v>
      </c>
      <c r="F5" s="4">
        <v>270407</v>
      </c>
      <c r="G5" s="4">
        <v>3.4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344352</v>
      </c>
      <c r="C6" s="4">
        <v>4.3</v>
      </c>
      <c r="D6" s="4">
        <v>377566</v>
      </c>
      <c r="E6" s="4">
        <v>4.7</v>
      </c>
      <c r="F6" s="4">
        <v>46949</v>
      </c>
      <c r="G6" s="4">
        <v>0.5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985754</v>
      </c>
      <c r="C7" s="4">
        <v>12.4</v>
      </c>
      <c r="D7" s="4">
        <v>795612</v>
      </c>
      <c r="E7" s="4">
        <v>10</v>
      </c>
      <c r="F7" s="4">
        <v>388585</v>
      </c>
      <c r="G7" s="4">
        <v>4.9000000000000004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969150</v>
      </c>
      <c r="C8" s="4">
        <v>12.2</v>
      </c>
      <c r="D8" s="4">
        <v>985215</v>
      </c>
      <c r="E8" s="4">
        <v>12.4</v>
      </c>
      <c r="F8" s="4">
        <v>780407</v>
      </c>
      <c r="G8" s="4">
        <v>9.8000000000000007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17042</v>
      </c>
      <c r="C9" s="4">
        <v>0.2</v>
      </c>
      <c r="D9" s="4">
        <v>7905</v>
      </c>
      <c r="E9" s="4">
        <v>0</v>
      </c>
      <c r="F9" s="4">
        <v>1347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2440049</v>
      </c>
      <c r="C10" s="4">
        <v>30.8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3567</v>
      </c>
      <c r="C11" s="4">
        <v>0</v>
      </c>
      <c r="D11" s="4">
        <v>3583</v>
      </c>
      <c r="E11" s="4">
        <v>0</v>
      </c>
      <c r="F11" s="4">
        <v>1275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7908730</v>
      </c>
      <c r="C12">
        <f t="shared" si="0"/>
        <v>99.6</v>
      </c>
      <c r="D12">
        <f t="shared" si="0"/>
        <v>7908730</v>
      </c>
      <c r="E12">
        <f t="shared" si="0"/>
        <v>99.600000000000009</v>
      </c>
      <c r="F12">
        <f t="shared" si="0"/>
        <v>4129998</v>
      </c>
      <c r="G12">
        <f t="shared" si="0"/>
        <v>51.899999999999991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3.9103074397568789</v>
      </c>
      <c r="C15">
        <f t="shared" ref="C15:C29" si="1">B15/(1+B15)</f>
        <v>0.79634676397176618</v>
      </c>
      <c r="D15">
        <f>EXP(-((-4.41432+0.8343)+(0.04345+0.01026)*E2+(0.06422+0.02529)*E6))</f>
        <v>0.61081753365513869</v>
      </c>
      <c r="E15">
        <f t="shared" ref="E15:E29" si="2">D15/(1+D15)</f>
        <v>0.37919722184121019</v>
      </c>
      <c r="F15">
        <f t="shared" ref="F15:F29" si="3">E15-C15</f>
        <v>-0.41714954213055599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4.7574984767050363</v>
      </c>
      <c r="C16">
        <f t="shared" si="1"/>
        <v>0.82631345817180468</v>
      </c>
      <c r="D16">
        <f>EXP(-((-2.04493+0.37147)+(-0.05813+0.03198)*(E7)+(0.07854+0.02332)*(E6)))</f>
        <v>4.2897051458209328</v>
      </c>
      <c r="E16">
        <f t="shared" si="2"/>
        <v>0.81095354609887138</v>
      </c>
      <c r="F16">
        <f t="shared" si="3"/>
        <v>-1.5359912072933302E-2</v>
      </c>
    </row>
    <row r="17" spans="1:6" ht="15.75" customHeight="1" x14ac:dyDescent="0.15">
      <c r="A17" s="2" t="s">
        <v>23</v>
      </c>
      <c r="B17">
        <f>EXP(-((-5.26319+0.80942)+(0.23697+0.06716)*(C7)))</f>
        <v>1.978933374879698</v>
      </c>
      <c r="C17">
        <f t="shared" si="1"/>
        <v>0.66430937716410521</v>
      </c>
      <c r="D17">
        <f>EXP(-((-5.26319+0.80942)+(0.23697+0.06716)*(E7)))</f>
        <v>4.1060849187198922</v>
      </c>
      <c r="E17">
        <f t="shared" si="2"/>
        <v>0.80415523519128973</v>
      </c>
      <c r="F17">
        <f t="shared" si="3"/>
        <v>0.13984585802718452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7.8224984624025105</v>
      </c>
      <c r="C18">
        <f t="shared" si="1"/>
        <v>0.88665342314747386</v>
      </c>
      <c r="D18">
        <f>EXP(-((-6.22088+1.39384)+(0.04872+0.01441)*(E2)+(0.04949+0.01494)*(E5)+(0.04056+0.01909)*(E6)))</f>
        <v>0.96455347976338668</v>
      </c>
      <c r="E18">
        <f t="shared" si="2"/>
        <v>0.49097847918070353</v>
      </c>
      <c r="F18">
        <f t="shared" si="3"/>
        <v>-0.39567494396677033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4.5635781598488458</v>
      </c>
      <c r="C19">
        <f t="shared" si="1"/>
        <v>0.82025955756013524</v>
      </c>
      <c r="D19">
        <f>EXP(-((-4.84614+1.22028)+(0.03008+0.01287)*E2+(0.7327+0.35501)*E3+(0.03927+0.02034)*E5+(0.04634+0.0256)*E6))</f>
        <v>1.103952586586346</v>
      </c>
      <c r="E19">
        <f t="shared" si="2"/>
        <v>0.52470411815577278</v>
      </c>
      <c r="F19">
        <f t="shared" si="3"/>
        <v>-0.29555543940436246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9.3650062193355392</v>
      </c>
      <c r="C20">
        <f t="shared" si="1"/>
        <v>0.90352152436391819</v>
      </c>
      <c r="D20">
        <f>EXP(-((-1.56105+0.27146)+(-0.14222+0.04567)*E7+(0.04149+0.01661)*E6))</f>
        <v>7.2573881125899105</v>
      </c>
      <c r="E20">
        <f t="shared" si="2"/>
        <v>0.87889633061145367</v>
      </c>
      <c r="F20">
        <f t="shared" si="3"/>
        <v>-2.4625193752464525E-2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2.7310252823725532</v>
      </c>
      <c r="C21">
        <f t="shared" si="1"/>
        <v>0.73197715793442664</v>
      </c>
      <c r="D21">
        <f>EXP(-((-0.802771+0.371008)+(-0.025303+0.008502)*E2+(0.485604+0.255258)*E3))</f>
        <v>4.827028205795985</v>
      </c>
      <c r="E21">
        <f t="shared" si="2"/>
        <v>0.82838593453085962</v>
      </c>
      <c r="F21">
        <f t="shared" si="3"/>
        <v>9.6408776596432988E-2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2.9231736719038235</v>
      </c>
      <c r="C22">
        <f t="shared" si="1"/>
        <v>0.74510432531661963</v>
      </c>
      <c r="D22">
        <f>EXP(-((-2.360104+0.529999)+(0.014709+0.007358)*E2+(0.938919+0.331041)*E3+(-0.018119+0.019003)*E5))</f>
        <v>1.3848211531479246</v>
      </c>
      <c r="E22">
        <f t="shared" si="2"/>
        <v>0.58068134430960727</v>
      </c>
      <c r="F22">
        <f t="shared" si="3"/>
        <v>-0.16442298100701236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0.84762555771889647</v>
      </c>
      <c r="C23">
        <f t="shared" si="1"/>
        <v>0.45876479364432826</v>
      </c>
      <c r="D23">
        <f>EXP(-((-1.022244+0.395315)+(0.015959+0.007274)*E2+(-2.13038+0.655748)*E3))</f>
        <v>0.38561531488848272</v>
      </c>
      <c r="E23">
        <f t="shared" si="2"/>
        <v>0.27829896995582637</v>
      </c>
      <c r="F23">
        <f t="shared" si="3"/>
        <v>-0.18046582368850189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6.8656107429208317</v>
      </c>
      <c r="C24">
        <f t="shared" si="1"/>
        <v>0.87286429081174466</v>
      </c>
      <c r="D24">
        <f>EXP(-((0.21381+0.19584)+(-0.08054+0.01531)*E2+(-0.03271+0.01274)*E5+(0.72939+0.23281)*E3))</f>
        <v>61.304607300778592</v>
      </c>
      <c r="E24">
        <f t="shared" si="2"/>
        <v>0.983949822600238</v>
      </c>
      <c r="F24">
        <f t="shared" si="3"/>
        <v>0.11108553178849334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8.6728720594294568</v>
      </c>
      <c r="C25">
        <f t="shared" si="1"/>
        <v>0.89661808883069383</v>
      </c>
      <c r="D25">
        <f>EXP(-((-0.11314+0.21668)+(-0.0841+0.01982)*E2+(-0.02521+0.01239)*E5+(1.28239+0.38444)*E3))</f>
        <v>75.579871671213795</v>
      </c>
      <c r="E25">
        <f t="shared" si="2"/>
        <v>0.98694173836836163</v>
      </c>
      <c r="F25">
        <f t="shared" si="3"/>
        <v>9.0323649537667805E-2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16.39894494272432</v>
      </c>
      <c r="C26">
        <f t="shared" si="1"/>
        <v>0.94252525062341963</v>
      </c>
      <c r="D26">
        <f>EXP(-((-9.52346+1.9962)+(0.0714+0.01844)*E2+(0.11318+0.03814)*E5+(0.14192+0.04857)*E6+(1.47314+0.66464)*E3))</f>
        <v>0.85376183997002975</v>
      </c>
      <c r="E26">
        <f t="shared" si="2"/>
        <v>0.46055637868984978</v>
      </c>
      <c r="F26">
        <f t="shared" si="3"/>
        <v>-0.48196887193356985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0.53038983769195536</v>
      </c>
      <c r="C27">
        <f t="shared" si="1"/>
        <v>0.34657171958999566</v>
      </c>
      <c r="D27">
        <f>EXP(-((-1.00599+0.92673)+(0.03107+0.01232)*E2+(-0.12507+0.06328)*E7))</f>
        <v>0.10504567745908612</v>
      </c>
      <c r="E27">
        <f t="shared" si="2"/>
        <v>9.5060031998519257E-2</v>
      </c>
      <c r="F27">
        <f t="shared" si="3"/>
        <v>-0.25151168759147641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0.3833390627884482</v>
      </c>
      <c r="C28">
        <f t="shared" si="1"/>
        <v>0.27711142777659831</v>
      </c>
      <c r="D28">
        <f>EXP(-((1.049734+0.468174)+(-0.018323+0.006169)*E2+(-0.023371+0.008305)*E5+(-0.012844+0.007985)*E7))</f>
        <v>0.56267729694390034</v>
      </c>
      <c r="E28">
        <f t="shared" si="2"/>
        <v>0.36007261258886791</v>
      </c>
      <c r="F28">
        <f t="shared" si="3"/>
        <v>8.2961184812269606E-2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13.406008473455804</v>
      </c>
      <c r="C29">
        <f t="shared" si="1"/>
        <v>0.93058451951888144</v>
      </c>
      <c r="D29">
        <f>EXP(-((-3.7924+0.8923)+(1.94461+0.65889)*E3+(-0.10873+0.09755)*E5+(0.04748+0.03787)*E6))</f>
        <v>12.797694019894209</v>
      </c>
      <c r="E29">
        <f t="shared" si="2"/>
        <v>0.92752412116414895</v>
      </c>
      <c r="F29">
        <f t="shared" si="3"/>
        <v>-3.0603983547324853E-3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1" priority="1" operator="lessThanOrEqual">
      <formula>0</formula>
    </cfRule>
  </conditionalFormatting>
  <conditionalFormatting sqref="F15:F29 I17:I29"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997"/>
  <sheetViews>
    <sheetView topLeftCell="A11" workbookViewId="0">
      <selection activeCell="G17" sqref="G1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1530397</v>
      </c>
      <c r="C2" s="4">
        <v>25.3</v>
      </c>
      <c r="D2" s="4">
        <v>2021202</v>
      </c>
      <c r="E2" s="4">
        <v>33.5</v>
      </c>
      <c r="F2" s="4">
        <v>1520219</v>
      </c>
      <c r="G2" s="4">
        <v>25.2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23582</v>
      </c>
      <c r="C5" s="4">
        <v>0.3</v>
      </c>
      <c r="D5" s="4">
        <v>15069</v>
      </c>
      <c r="E5" s="4">
        <v>0.2</v>
      </c>
      <c r="F5" s="4">
        <v>12573</v>
      </c>
      <c r="G5" s="4">
        <v>0.2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458080</v>
      </c>
      <c r="C6" s="4">
        <v>7.5</v>
      </c>
      <c r="D6" s="4">
        <v>240472</v>
      </c>
      <c r="E6" s="4">
        <v>3.9</v>
      </c>
      <c r="F6" s="4">
        <v>148154</v>
      </c>
      <c r="G6" s="4">
        <v>2.4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971321</v>
      </c>
      <c r="C7" s="4">
        <v>16.100000000000001</v>
      </c>
      <c r="D7" s="4">
        <v>622406</v>
      </c>
      <c r="E7" s="4">
        <v>10.3</v>
      </c>
      <c r="F7" s="4">
        <v>542935</v>
      </c>
      <c r="G7" s="4">
        <v>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2979579</v>
      </c>
      <c r="C8" s="4">
        <v>49.4</v>
      </c>
      <c r="D8" s="4">
        <v>2933527</v>
      </c>
      <c r="E8" s="4">
        <v>48.6</v>
      </c>
      <c r="F8" s="4">
        <v>2736235</v>
      </c>
      <c r="G8" s="4">
        <v>45.3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15580</v>
      </c>
      <c r="C9" s="4">
        <v>0.2</v>
      </c>
      <c r="D9" s="4">
        <v>21012</v>
      </c>
      <c r="E9" s="4">
        <v>0.3</v>
      </c>
      <c r="F9" s="4">
        <v>15424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50172</v>
      </c>
      <c r="C11" s="4">
        <v>0.8</v>
      </c>
      <c r="D11" s="4">
        <v>175023</v>
      </c>
      <c r="E11" s="4">
        <v>2.9</v>
      </c>
      <c r="F11" s="4">
        <v>42901</v>
      </c>
      <c r="G11" s="4">
        <v>0.7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6028711</v>
      </c>
      <c r="C12">
        <f t="shared" si="0"/>
        <v>99.6</v>
      </c>
      <c r="D12">
        <f t="shared" si="0"/>
        <v>6028711</v>
      </c>
      <c r="E12">
        <f t="shared" si="0"/>
        <v>99.7</v>
      </c>
      <c r="F12">
        <f t="shared" si="0"/>
        <v>5018441</v>
      </c>
      <c r="G12">
        <f t="shared" si="0"/>
        <v>83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4.7106787220846096</v>
      </c>
      <c r="C15">
        <f t="shared" ref="C15:C29" si="1">B15/(1+B15)</f>
        <v>0.82488946609222613</v>
      </c>
      <c r="D15">
        <f>EXP(-((-4.41432+0.8343)+(0.04345+0.01026)*E2+(0.06422+0.02529)*E6))</f>
        <v>4.1855829946085628</v>
      </c>
      <c r="E15">
        <f t="shared" ref="E15:E29" si="2">D15/(1+D15)</f>
        <v>0.80715765208276535</v>
      </c>
      <c r="F15">
        <f t="shared" ref="F15:F29" si="3">E15-C15</f>
        <v>-1.7731814009460778E-2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3.7830289565134971</v>
      </c>
      <c r="C16">
        <f t="shared" si="1"/>
        <v>0.79092746268278247</v>
      </c>
      <c r="D16">
        <f>EXP(-((-2.04493+0.37147)+(-0.05813+0.03198)*(E7)+(0.07854+0.02332)*(E6)))</f>
        <v>4.6905554111556604</v>
      </c>
      <c r="E16">
        <f t="shared" si="2"/>
        <v>0.82427022887087287</v>
      </c>
      <c r="F16">
        <f t="shared" si="3"/>
        <v>3.33427661880904E-2</v>
      </c>
      <c r="G16" t="s">
        <v>115</v>
      </c>
    </row>
    <row r="17" spans="1:6" ht="15.75" customHeight="1" x14ac:dyDescent="0.15">
      <c r="A17" s="2" t="s">
        <v>23</v>
      </c>
      <c r="B17">
        <f>EXP(-((-5.26319+0.80942)+(0.23697+0.06716)*(C7)))</f>
        <v>0.64228509542055467</v>
      </c>
      <c r="C17">
        <f t="shared" si="1"/>
        <v>0.39109232447614639</v>
      </c>
      <c r="D17">
        <f>EXP(-((-5.26319+0.80942)+(0.23697+0.06716)*(E7)))</f>
        <v>3.7480323664578421</v>
      </c>
      <c r="E17">
        <f t="shared" si="2"/>
        <v>0.78938643993574409</v>
      </c>
      <c r="F17">
        <f t="shared" si="3"/>
        <v>0.3982941154595977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15.849643373887984</v>
      </c>
      <c r="C18">
        <f t="shared" si="1"/>
        <v>0.94065156289600116</v>
      </c>
      <c r="D18">
        <f>EXP(-((-6.22088+1.39384)+(0.04872+0.01441)*(E2)+(0.04949+0.01494)*(E5)+(0.04056+0.01909)*(E6)))</f>
        <v>11.783072881247625</v>
      </c>
      <c r="E18">
        <f t="shared" si="2"/>
        <v>0.9217715482584028</v>
      </c>
      <c r="F18">
        <f t="shared" si="3"/>
        <v>-1.8880014637598364E-2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7.2557336167199367</v>
      </c>
      <c r="C19">
        <f t="shared" si="1"/>
        <v>0.87887206074881719</v>
      </c>
      <c r="D19">
        <f>EXP(-((-4.84614+1.22028)+(0.03008+0.01287)*E2+(0.7327+0.35501)*E3+(0.03927+0.02034)*E5+(0.04634+0.0256)*E6))</f>
        <v>6.6495354826839188</v>
      </c>
      <c r="E19">
        <f t="shared" si="2"/>
        <v>0.86927310785554524</v>
      </c>
      <c r="F19">
        <f t="shared" si="3"/>
        <v>-9.5989528932719503E-3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11.114993915471052</v>
      </c>
      <c r="C20">
        <f t="shared" si="1"/>
        <v>0.9174576556144215</v>
      </c>
      <c r="D20">
        <f>EXP(-((-1.56105+0.27146)+(-0.14222+0.04567)*E7+(0.04149+0.01661)*E6))</f>
        <v>7.8261054655440256</v>
      </c>
      <c r="E20">
        <f t="shared" si="2"/>
        <v>0.88669974498901361</v>
      </c>
      <c r="F20">
        <f t="shared" si="3"/>
        <v>-3.0757910625407892E-2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2.3556773306981467</v>
      </c>
      <c r="C21">
        <f t="shared" si="1"/>
        <v>0.70199756965549764</v>
      </c>
      <c r="D21">
        <f>EXP(-((-0.802771+0.371008)+(-0.025303+0.008502)*E2+(0.485604+0.255258)*E3))</f>
        <v>2.7036332051592624</v>
      </c>
      <c r="E21">
        <f t="shared" si="2"/>
        <v>0.729994860558283</v>
      </c>
      <c r="F21">
        <f t="shared" si="3"/>
        <v>2.7997290902785354E-2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3.5663572617686201</v>
      </c>
      <c r="C22">
        <f t="shared" si="1"/>
        <v>0.7810070604040551</v>
      </c>
      <c r="D22">
        <f>EXP(-((-2.360104+0.529999)+(0.014709+0.007358)*E2+(0.938919+0.331041)*E3+(-0.018119+0.019003)*E5))</f>
        <v>2.9763082790607287</v>
      </c>
      <c r="E22">
        <f t="shared" si="2"/>
        <v>0.74851044491041907</v>
      </c>
      <c r="F22">
        <f t="shared" si="3"/>
        <v>-3.2496615493636027E-2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1.0399099262214306</v>
      </c>
      <c r="C23">
        <f t="shared" si="1"/>
        <v>0.50978227658692665</v>
      </c>
      <c r="D23">
        <f>EXP(-((-1.022244+0.395315)+(0.015959+0.007274)*E2+(-2.13038+0.655748)*E3))</f>
        <v>0.85952402693568553</v>
      </c>
      <c r="E23">
        <f t="shared" si="2"/>
        <v>0.46222797580738839</v>
      </c>
      <c r="F23">
        <f t="shared" si="3"/>
        <v>-4.7554300779538261E-2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3.478704658762096</v>
      </c>
      <c r="C24">
        <f t="shared" si="1"/>
        <v>0.77672115573782941</v>
      </c>
      <c r="D24">
        <f>EXP(-((0.21381+0.19584)+(-0.08054+0.01531)*E2+(-0.03271+0.01274)*E5+(0.72939+0.23281)*E3))</f>
        <v>5.9271826563250718</v>
      </c>
      <c r="E24">
        <f t="shared" si="2"/>
        <v>0.85564116761279274</v>
      </c>
      <c r="F24">
        <f t="shared" si="3"/>
        <v>7.8920011874963336E-2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4.6024556591528389</v>
      </c>
      <c r="C25">
        <f t="shared" si="1"/>
        <v>0.82150684256353179</v>
      </c>
      <c r="D25">
        <f>EXP(-((-0.11314+0.21668)+(-0.0841+0.01982)*E2+(-0.02521+0.01239)*E5+(1.28239+0.38444)*E3))</f>
        <v>7.7865976047532053</v>
      </c>
      <c r="E25">
        <f t="shared" si="2"/>
        <v>0.88619030425849499</v>
      </c>
      <c r="F25">
        <f t="shared" si="3"/>
        <v>6.4683461694963196E-2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43.826427368114125</v>
      </c>
      <c r="C26">
        <f t="shared" si="1"/>
        <v>0.97769173100082207</v>
      </c>
      <c r="D26">
        <f>EXP(-((-9.52346+1.9962)+(0.0714+0.01844)*E2+(0.11318+0.03814)*E5+(0.14192+0.04857)*E6+(1.47314+0.66464)*E3))</f>
        <v>42.285532234742021</v>
      </c>
      <c r="E26">
        <f t="shared" si="2"/>
        <v>0.97689759260491715</v>
      </c>
      <c r="F26">
        <f t="shared" si="3"/>
        <v>-7.9413839590491975E-4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0.97659035842207387</v>
      </c>
      <c r="C27">
        <f t="shared" si="1"/>
        <v>0.49407827689784589</v>
      </c>
      <c r="D27">
        <f>EXP(-((-1.00599+0.92673)+(0.03107+0.01232)*E2+(-0.12507+0.06328)*E7))</f>
        <v>0.47813220750246332</v>
      </c>
      <c r="E27">
        <f t="shared" si="2"/>
        <v>0.32347052927717668</v>
      </c>
      <c r="F27">
        <f t="shared" si="3"/>
        <v>-0.17060774762066921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0.32378935937459791</v>
      </c>
      <c r="C28">
        <f t="shared" si="1"/>
        <v>0.24459281008843187</v>
      </c>
      <c r="D28">
        <f>EXP(-((1.049734+0.468174)+(-0.018323+0.006169)*E2+(-0.023371+0.008305)*E5+(-0.012844+0.007985)*E7))</f>
        <v>0.34725770811453283</v>
      </c>
      <c r="E28">
        <f t="shared" si="2"/>
        <v>0.2577515096206166</v>
      </c>
      <c r="F28">
        <f t="shared" si="3"/>
        <v>1.3158699532184737E-2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9.6150444306259093</v>
      </c>
      <c r="C29">
        <f t="shared" si="1"/>
        <v>0.90579408248967308</v>
      </c>
      <c r="D29">
        <f>EXP(-((-3.7924+0.8923)+(1.94461+0.65889)*E3+(-0.10873+0.09755)*E5+(0.04748+0.03787)*E6))</f>
        <v>13.058914447659667</v>
      </c>
      <c r="E29">
        <f t="shared" si="2"/>
        <v>0.92887075287904142</v>
      </c>
      <c r="F29">
        <f t="shared" si="3"/>
        <v>2.3076670389368337E-2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9" priority="1" operator="lessThanOrEqual">
      <formula>0</formula>
    </cfRule>
  </conditionalFormatting>
  <conditionalFormatting sqref="F15:F29 I17:I29"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997"/>
  <sheetViews>
    <sheetView topLeftCell="A10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2608055</v>
      </c>
      <c r="C2" s="4">
        <v>45</v>
      </c>
      <c r="D2" s="4">
        <v>3398211</v>
      </c>
      <c r="E2" s="4">
        <v>58.6</v>
      </c>
      <c r="F2" s="4">
        <v>2586633</v>
      </c>
      <c r="G2" s="4">
        <v>44.6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922733</v>
      </c>
      <c r="C5" s="4">
        <v>15.9</v>
      </c>
      <c r="D5" s="4">
        <v>564814</v>
      </c>
      <c r="E5" s="4">
        <v>9.6999999999999993</v>
      </c>
      <c r="F5" s="4">
        <v>561195</v>
      </c>
      <c r="G5" s="4">
        <v>9.6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255578</v>
      </c>
      <c r="C6" s="4">
        <v>4.4000000000000004</v>
      </c>
      <c r="D6" s="4">
        <v>169930</v>
      </c>
      <c r="E6" s="4">
        <v>2.9</v>
      </c>
      <c r="F6" s="4">
        <v>58279</v>
      </c>
      <c r="G6" s="4">
        <v>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590490</v>
      </c>
      <c r="C7" s="4">
        <v>10.1</v>
      </c>
      <c r="D7" s="4">
        <v>350333</v>
      </c>
      <c r="E7" s="4">
        <v>6</v>
      </c>
      <c r="F7" s="4">
        <v>231335</v>
      </c>
      <c r="G7" s="4">
        <v>3.9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1303316</v>
      </c>
      <c r="C8" s="4">
        <v>22.5</v>
      </c>
      <c r="D8" s="4">
        <v>1285263</v>
      </c>
      <c r="E8" s="4">
        <v>22.2</v>
      </c>
      <c r="F8" s="4">
        <v>1151670</v>
      </c>
      <c r="G8" s="4">
        <v>19.8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3400</v>
      </c>
      <c r="C9" s="4">
        <v>0</v>
      </c>
      <c r="D9" s="4">
        <v>4111</v>
      </c>
      <c r="E9" s="4">
        <v>0</v>
      </c>
      <c r="F9" s="4">
        <v>1181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105859</v>
      </c>
      <c r="C11" s="4">
        <v>1.8</v>
      </c>
      <c r="D11" s="4">
        <v>16769</v>
      </c>
      <c r="E11" s="4">
        <v>0.2</v>
      </c>
      <c r="F11" s="4">
        <v>14317</v>
      </c>
      <c r="G11" s="4">
        <v>0.2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5789431</v>
      </c>
      <c r="C12">
        <f t="shared" si="0"/>
        <v>99.699999999999989</v>
      </c>
      <c r="D12">
        <f t="shared" si="0"/>
        <v>5789431</v>
      </c>
      <c r="E12">
        <f t="shared" si="0"/>
        <v>99.600000000000009</v>
      </c>
      <c r="F12">
        <f t="shared" si="0"/>
        <v>4604610</v>
      </c>
      <c r="G12">
        <f t="shared" si="0"/>
        <v>79.100000000000009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2.1580952414696739</v>
      </c>
      <c r="C15">
        <f t="shared" ref="C15:C29" si="1">B15/(1+B15)</f>
        <v>0.68335343821529815</v>
      </c>
      <c r="D15">
        <f>EXP(-((-4.41432+0.8343)+(0.04345+0.01026)*E2+(0.06422+0.02529)*E6))</f>
        <v>1.1889077161258992</v>
      </c>
      <c r="E15">
        <f t="shared" ref="E15:E29" si="2">D15/(1+D15)</f>
        <v>0.54315113760488787</v>
      </c>
      <c r="F15">
        <f t="shared" ref="F15:F29" si="3">E15-C15</f>
        <v>-0.14020230061041028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4.4343941504827953</v>
      </c>
      <c r="C16">
        <f t="shared" si="1"/>
        <v>0.81598684741864747</v>
      </c>
      <c r="D16">
        <f>EXP(-((-2.04493+0.37147)+(-0.05813+0.03198)*(E7)+(0.07854+0.02332)*(E6)))</f>
        <v>4.6411677275685985</v>
      </c>
      <c r="E16">
        <f t="shared" si="2"/>
        <v>0.82273173777248942</v>
      </c>
      <c r="F16">
        <f t="shared" si="3"/>
        <v>6.7448903538419591E-3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3.9830864153107828</v>
      </c>
      <c r="C17">
        <f t="shared" si="1"/>
        <v>0.79932116028984557</v>
      </c>
      <c r="D17">
        <f>EXP(-((-5.26319+0.80942)+(0.23697+0.06716)*(E7)))</f>
        <v>13.859764468463327</v>
      </c>
      <c r="E17">
        <f t="shared" si="2"/>
        <v>0.93270418234943853</v>
      </c>
      <c r="F17">
        <f t="shared" si="3"/>
        <v>0.13338302205959296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2.0123294874738478</v>
      </c>
      <c r="C18">
        <f t="shared" si="1"/>
        <v>0.66803100253199588</v>
      </c>
      <c r="D18">
        <f>EXP(-((-6.22088+1.39384)+(0.04872+0.01441)*(E2)+(0.04949+0.01494)*(E5)+(0.04056+0.01909)*(E6)))</f>
        <v>1.3905036226856575</v>
      </c>
      <c r="E18">
        <f t="shared" si="2"/>
        <v>0.58167810727827696</v>
      </c>
      <c r="F18">
        <f t="shared" si="3"/>
        <v>-8.635289525371892E-2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1.5353755360346335</v>
      </c>
      <c r="C19">
        <f t="shared" si="1"/>
        <v>0.60558111183638874</v>
      </c>
      <c r="D19">
        <f>EXP(-((-4.84614+1.22028)+(0.03008+0.01287)*E2+(0.7327+0.35501)*E3+(0.03927+0.02034)*E5+(0.04634+0.0256)*E6))</f>
        <v>1.380087633929008</v>
      </c>
      <c r="E19">
        <f t="shared" si="2"/>
        <v>0.57984740320287409</v>
      </c>
      <c r="F19">
        <f t="shared" si="3"/>
        <v>-2.5733708633514651E-2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7.4566406665536675</v>
      </c>
      <c r="C20">
        <f t="shared" si="1"/>
        <v>0.88174973497986764</v>
      </c>
      <c r="D20">
        <f>EXP(-((-1.56105+0.27146)+(-0.14222+0.04567)*E7+(0.04149+0.01661)*E6))</f>
        <v>5.4761374086580759</v>
      </c>
      <c r="E20">
        <f t="shared" si="2"/>
        <v>0.84558696999494165</v>
      </c>
      <c r="F20">
        <f t="shared" si="3"/>
        <v>-3.6162764984925988E-2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3.2798838165987076</v>
      </c>
      <c r="C21">
        <f t="shared" si="1"/>
        <v>0.7663487975720995</v>
      </c>
      <c r="D21">
        <f>EXP(-((-0.802771+0.371008)+(-0.025303+0.008502)*E2+(0.485604+0.255258)*E3))</f>
        <v>4.1218479732693805</v>
      </c>
      <c r="E21">
        <f t="shared" si="2"/>
        <v>0.80475796915118514</v>
      </c>
      <c r="F21">
        <f t="shared" si="3"/>
        <v>3.8409171579085633E-2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2.2773999057284695</v>
      </c>
      <c r="C22">
        <f t="shared" si="1"/>
        <v>0.69488007909802829</v>
      </c>
      <c r="D22">
        <f>EXP(-((-2.360104+0.529999)+(0.014709+0.007358)*E2+(0.938919+0.331041)*E3+(-0.018119+0.019003)*E5))</f>
        <v>1.6962229752771067</v>
      </c>
      <c r="E22">
        <f t="shared" si="2"/>
        <v>0.62911079344347476</v>
      </c>
      <c r="F22">
        <f t="shared" si="3"/>
        <v>-6.5769285654553533E-2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0.65799628076869854</v>
      </c>
      <c r="C23">
        <f t="shared" si="1"/>
        <v>0.39686233823373296</v>
      </c>
      <c r="D23">
        <f>EXP(-((-1.022244+0.395315)+(0.015959+0.007274)*E2+(-2.13038+0.655748)*E3))</f>
        <v>0.47973337411734784</v>
      </c>
      <c r="E23">
        <f t="shared" si="2"/>
        <v>0.32420257764579108</v>
      </c>
      <c r="F23">
        <f t="shared" si="3"/>
        <v>-7.265976058794188E-2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17.171018642021085</v>
      </c>
      <c r="C24">
        <f t="shared" si="1"/>
        <v>0.94496731197625505</v>
      </c>
      <c r="D24">
        <f>EXP(-((0.21381+0.19584)+(-0.08054+0.01531)*E2+(-0.03271+0.01274)*E5+(0.72939+0.23281)*E3))</f>
        <v>36.838260773554978</v>
      </c>
      <c r="E24">
        <f t="shared" si="2"/>
        <v>0.97357172397577807</v>
      </c>
      <c r="F24">
        <f t="shared" si="3"/>
        <v>2.8604411999523016E-2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19.943394784146296</v>
      </c>
      <c r="C25">
        <f t="shared" si="1"/>
        <v>0.95225224896409921</v>
      </c>
      <c r="D25">
        <f>EXP(-((-0.11314+0.21668)+(-0.0841+0.01982)*E2+(-0.02521+0.01239)*E5+(1.28239+0.38444)*E3))</f>
        <v>44.151283589402617</v>
      </c>
      <c r="E25">
        <f t="shared" si="2"/>
        <v>0.97785223540721866</v>
      </c>
      <c r="F25">
        <f t="shared" si="3"/>
        <v>2.5599986443119449E-2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1.27165092853052</v>
      </c>
      <c r="C26">
        <f t="shared" si="1"/>
        <v>0.55979152102965146</v>
      </c>
      <c r="D26">
        <f>EXP(-((-9.52346+1.9962)+(0.0714+0.01844)*E2+(0.11318+0.03814)*E5+(0.14192+0.04857)*E6+(1.47314+0.66464)*E3))</f>
        <v>1.2743178298294773</v>
      </c>
      <c r="E26">
        <f t="shared" si="2"/>
        <v>0.56030771650109368</v>
      </c>
      <c r="F26">
        <f t="shared" si="3"/>
        <v>5.1619547144221567E-4</v>
      </c>
      <c r="G26" t="s">
        <v>115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0.28673093834599739</v>
      </c>
      <c r="C27">
        <f t="shared" si="1"/>
        <v>0.22283674838390843</v>
      </c>
      <c r="D27">
        <f>EXP(-((-1.00599+0.92673)+(0.03107+0.01232)*E2+(-0.12507+0.06328)*E7))</f>
        <v>0.12335930538241127</v>
      </c>
      <c r="E27">
        <f t="shared" si="2"/>
        <v>0.10981286645452906</v>
      </c>
      <c r="F27">
        <f t="shared" si="3"/>
        <v>-0.11302388192937937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0.50542647558121578</v>
      </c>
      <c r="C28">
        <f t="shared" si="1"/>
        <v>0.33573640677873723</v>
      </c>
      <c r="D28">
        <f>EXP(-((1.049734+0.468174)+(-0.018323+0.006169)*E2+(-0.023371+0.008305)*E5+(-0.012844+0.007985)*E7))</f>
        <v>0.53238445013342028</v>
      </c>
      <c r="E28">
        <f t="shared" si="2"/>
        <v>0.347422247783229</v>
      </c>
      <c r="F28">
        <f t="shared" si="3"/>
        <v>1.168584100449177E-2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14.914322606409531</v>
      </c>
      <c r="C29">
        <f t="shared" si="1"/>
        <v>0.93716352089046828</v>
      </c>
      <c r="D29">
        <f>EXP(-((-3.7924+0.8923)+(1.94461+0.65889)*E3+(-0.10873+0.09755)*E5+(0.04748+0.03787)*E6))</f>
        <v>15.816140986535103</v>
      </c>
      <c r="E29">
        <f t="shared" si="2"/>
        <v>0.94053332445293403</v>
      </c>
      <c r="F29">
        <f t="shared" si="3"/>
        <v>3.3698035624657452E-3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" priority="1" operator="lessThanOrEqual">
      <formula>0</formula>
    </cfRule>
  </conditionalFormatting>
  <conditionalFormatting sqref="F15:F29 I17:I29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3009354</v>
      </c>
      <c r="C2" s="4">
        <v>37.1</v>
      </c>
      <c r="D2" s="4">
        <v>4528981</v>
      </c>
      <c r="E2" s="4">
        <v>55.8</v>
      </c>
      <c r="F2" s="4">
        <v>2769057</v>
      </c>
      <c r="G2" s="4">
        <v>34.1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1888116</v>
      </c>
      <c r="C5" s="4">
        <v>23.2</v>
      </c>
      <c r="D5" s="4">
        <v>1578054</v>
      </c>
      <c r="E5" s="4">
        <v>19.399999999999999</v>
      </c>
      <c r="F5" s="4">
        <v>1441007</v>
      </c>
      <c r="G5" s="4">
        <v>17.7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86586</v>
      </c>
      <c r="C6" s="4">
        <v>1</v>
      </c>
      <c r="D6" s="4">
        <v>408010</v>
      </c>
      <c r="E6" s="4">
        <v>5</v>
      </c>
      <c r="F6" s="4">
        <v>52667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782149</v>
      </c>
      <c r="C7" s="4">
        <v>9.6</v>
      </c>
      <c r="D7" s="4">
        <v>597955</v>
      </c>
      <c r="E7" s="4">
        <v>7.3</v>
      </c>
      <c r="F7" s="4">
        <v>429390</v>
      </c>
      <c r="G7" s="4">
        <v>5.2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690058</v>
      </c>
      <c r="C8" s="4">
        <v>8.5</v>
      </c>
      <c r="D8" s="4">
        <v>838001</v>
      </c>
      <c r="E8" s="4">
        <v>10.3</v>
      </c>
      <c r="F8" s="4">
        <v>572163</v>
      </c>
      <c r="G8" s="4">
        <v>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15496</v>
      </c>
      <c r="C9" s="4">
        <v>0.1</v>
      </c>
      <c r="D9" s="4">
        <v>12382</v>
      </c>
      <c r="E9" s="4">
        <v>0.1</v>
      </c>
      <c r="F9" s="4">
        <v>4711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1216940</v>
      </c>
      <c r="C10" s="4">
        <v>15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422364</v>
      </c>
      <c r="C11" s="4">
        <v>5.2</v>
      </c>
      <c r="D11" s="4">
        <v>147680</v>
      </c>
      <c r="E11" s="4">
        <v>1.8</v>
      </c>
      <c r="F11" s="4">
        <v>130155</v>
      </c>
      <c r="G11" s="4">
        <v>1.6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8111063</v>
      </c>
      <c r="C12">
        <f t="shared" si="0"/>
        <v>99.699999999999989</v>
      </c>
      <c r="D12">
        <f t="shared" si="0"/>
        <v>8111063</v>
      </c>
      <c r="E12">
        <f t="shared" si="0"/>
        <v>99.699999999999974</v>
      </c>
      <c r="F12">
        <f t="shared" si="0"/>
        <v>5399150</v>
      </c>
      <c r="G12">
        <f t="shared" si="0"/>
        <v>66.199999999999989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4.472148759740457</v>
      </c>
      <c r="C15">
        <f t="shared" ref="C15:C29" si="1">B15/(1+B15)</f>
        <v>0.81725642998648496</v>
      </c>
      <c r="D15">
        <f>EXP(-((-4.41432+0.8343)+(0.04345+0.01026)*E2+(0.06422+0.02529)*E6))</f>
        <v>1.1450542319121808</v>
      </c>
      <c r="E15">
        <f t="shared" ref="E15:E29" si="2">D15/(1+D15)</f>
        <v>0.53381132042122637</v>
      </c>
      <c r="F15">
        <f t="shared" ref="F15:F29" si="3">E15-C15</f>
        <v>-0.28344510956525859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6.1881736828228382</v>
      </c>
      <c r="C16">
        <f t="shared" si="1"/>
        <v>0.86088260466081368</v>
      </c>
      <c r="D16">
        <f>EXP(-((-2.04493+0.37147)+(-0.05813+0.03198)*(E7)+(0.07854+0.02332)*(E6)))</f>
        <v>3.876974184349502</v>
      </c>
      <c r="E16">
        <f t="shared" si="2"/>
        <v>0.79495483014672119</v>
      </c>
      <c r="F16">
        <f t="shared" si="3"/>
        <v>-6.5927774514092485E-2</v>
      </c>
    </row>
    <row r="17" spans="1:6" ht="15.75" customHeight="1" x14ac:dyDescent="0.15">
      <c r="A17" s="2" t="s">
        <v>23</v>
      </c>
      <c r="B17">
        <f>EXP(-((-5.26319+0.80942)+(0.23697+0.06716)*(C7)))</f>
        <v>4.6372522345769998</v>
      </c>
      <c r="C17">
        <f t="shared" si="1"/>
        <v>0.82260861171576849</v>
      </c>
      <c r="D17">
        <f>EXP(-((-5.26319+0.80942)+(0.23697+0.06716)*(E7)))</f>
        <v>9.3336019364654259</v>
      </c>
      <c r="E17">
        <f t="shared" si="2"/>
        <v>0.90322832192024161</v>
      </c>
      <c r="F17">
        <f t="shared" si="3"/>
        <v>8.0619710204473116E-2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2.5357539271850777</v>
      </c>
      <c r="C18">
        <f t="shared" si="1"/>
        <v>0.71717488813025776</v>
      </c>
      <c r="D18">
        <f>EXP(-((-6.22088+1.39384)+(0.04872+0.01441)*(E2)+(0.04949+0.01494)*(E5)+(0.04056+0.01909)*(E6)))</f>
        <v>0.78363964560853416</v>
      </c>
      <c r="E18">
        <f t="shared" si="2"/>
        <v>0.43934863610927166</v>
      </c>
      <c r="F18">
        <f t="shared" si="3"/>
        <v>-0.2778262520209861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1.7816198881812519</v>
      </c>
      <c r="C19">
        <f t="shared" si="1"/>
        <v>0.6404972497324769</v>
      </c>
      <c r="D19">
        <f>EXP(-((-4.84614+1.22028)+(0.03008+0.01287)*E2+(0.7327+0.35501)*E3+(0.03927+0.02034)*E5+(0.04634+0.0256)*E6))</f>
        <v>0.75059879324725176</v>
      </c>
      <c r="E19">
        <f t="shared" si="2"/>
        <v>0.42876688601786234</v>
      </c>
      <c r="F19">
        <f t="shared" si="3"/>
        <v>-0.21173036371461457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8.6570152169967827</v>
      </c>
      <c r="C20">
        <f t="shared" si="1"/>
        <v>0.89644833548155178</v>
      </c>
      <c r="D20">
        <f>EXP(-((-1.56105+0.27146)+(-0.14222+0.04567)*E7+(0.04149+0.01661)*E6))</f>
        <v>5.4953649468518799</v>
      </c>
      <c r="E20">
        <f t="shared" si="2"/>
        <v>0.84604406246878061</v>
      </c>
      <c r="F20">
        <f t="shared" si="3"/>
        <v>-5.0404273012771172E-2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2.8722052083247305</v>
      </c>
      <c r="C21">
        <f t="shared" si="1"/>
        <v>0.74174922396929488</v>
      </c>
      <c r="D21">
        <f>EXP(-((-0.802771+0.371008)+(-0.025303+0.008502)*E2+(0.485604+0.255258)*E3))</f>
        <v>3.9324348942644063</v>
      </c>
      <c r="E21">
        <f t="shared" si="2"/>
        <v>0.79726037516220805</v>
      </c>
      <c r="F21">
        <f t="shared" si="3"/>
        <v>5.5511151192913166E-2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2.6936859572054583</v>
      </c>
      <c r="C22">
        <f t="shared" si="1"/>
        <v>0.72926772563074838</v>
      </c>
      <c r="D22">
        <f>EXP(-((-2.360104+0.529999)+(0.014709+0.007358)*E2+(0.938919+0.331041)*E3+(-0.018119+0.019003)*E5))</f>
        <v>1.7889284333334496</v>
      </c>
      <c r="E22">
        <f t="shared" si="2"/>
        <v>0.64143934708114547</v>
      </c>
      <c r="F22">
        <f t="shared" si="3"/>
        <v>-8.7828378549602903E-2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0.79055875398726805</v>
      </c>
      <c r="C23">
        <f t="shared" si="1"/>
        <v>0.44151511489183415</v>
      </c>
      <c r="D23">
        <f>EXP(-((-1.022244+0.395315)+(0.015959+0.007274)*E2+(-2.13038+0.655748)*E3))</f>
        <v>0.51197862646475967</v>
      </c>
      <c r="E23">
        <f t="shared" si="2"/>
        <v>0.33861498932815276</v>
      </c>
      <c r="F23">
        <f t="shared" si="3"/>
        <v>-0.10290012556368139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11.866116669026219</v>
      </c>
      <c r="C24">
        <f t="shared" si="1"/>
        <v>0.92227647038151062</v>
      </c>
      <c r="D24">
        <f>EXP(-((0.21381+0.19584)+(-0.08054+0.01531)*E2+(-0.03271+0.01274)*E5+(0.72939+0.23281)*E3))</f>
        <v>37.248139601706569</v>
      </c>
      <c r="E24">
        <f t="shared" si="2"/>
        <v>0.97385493751033625</v>
      </c>
      <c r="F24">
        <f t="shared" si="3"/>
        <v>5.1578467128825634E-2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13.179623992163519</v>
      </c>
      <c r="C25">
        <f t="shared" si="1"/>
        <v>0.92947626816108397</v>
      </c>
      <c r="D25">
        <f>EXP(-((-0.11314+0.21668)+(-0.0841+0.01982)*E2+(-0.02521+0.01239)*E5+(1.28239+0.38444)*E3))</f>
        <v>41.762215695111628</v>
      </c>
      <c r="E25">
        <f t="shared" si="2"/>
        <v>0.97661486937136621</v>
      </c>
      <c r="F25">
        <f t="shared" si="3"/>
        <v>4.7138601210282238E-2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1.6373547789764098</v>
      </c>
      <c r="C26">
        <f t="shared" si="1"/>
        <v>0.62083220355051649</v>
      </c>
      <c r="D26">
        <f>EXP(-((-9.52346+1.9962)+(0.0714+0.01844)*E2+(0.11318+0.03814)*E5+(0.14192+0.04857)*E6+(1.47314+0.66464)*E3))</f>
        <v>0.25312546603426656</v>
      </c>
      <c r="E26">
        <f t="shared" si="2"/>
        <v>0.20199530924491232</v>
      </c>
      <c r="F26">
        <f t="shared" si="3"/>
        <v>-0.41883689430560417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0.39167416365827828</v>
      </c>
      <c r="C27">
        <f t="shared" si="1"/>
        <v>0.28144099666885297</v>
      </c>
      <c r="D27">
        <f>EXP(-((-1.00599+0.92673)+(0.03107+0.01232)*E2+(-0.12507+0.06328)*E7))</f>
        <v>0.15094571652685787</v>
      </c>
      <c r="E27">
        <f t="shared" si="2"/>
        <v>0.13114929258554262</v>
      </c>
      <c r="F27">
        <f t="shared" si="3"/>
        <v>-0.15029170408331036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0.51129068261191479</v>
      </c>
      <c r="C28">
        <f t="shared" si="1"/>
        <v>0.33831392497455726</v>
      </c>
      <c r="D28">
        <f>EXP(-((1.049734+0.468174)+(-0.018323+0.006169)*E2+(-0.023371+0.008305)*E5+(-0.012844+0.007985)*E7))</f>
        <v>0.59931754267748505</v>
      </c>
      <c r="E28">
        <f t="shared" si="2"/>
        <v>0.37473330135186428</v>
      </c>
      <c r="F28">
        <f t="shared" si="3"/>
        <v>3.6419376377307022E-2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21.630968181225509</v>
      </c>
      <c r="C29">
        <f t="shared" si="1"/>
        <v>0.95581276099227641</v>
      </c>
      <c r="D29">
        <f>EXP(-((-3.7924+0.8923)+(1.94461+0.65889)*E3+(-0.10873+0.09755)*E5+(0.04748+0.03787)*E6))</f>
        <v>14.735241417423053</v>
      </c>
      <c r="E29">
        <f t="shared" si="2"/>
        <v>0.93644838528548169</v>
      </c>
      <c r="F29">
        <f t="shared" si="3"/>
        <v>-1.9364375706794723E-2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" priority="1" operator="lessThanOrEqual">
      <formula>0</formula>
    </cfRule>
  </conditionalFormatting>
  <conditionalFormatting sqref="F15:F29 I17:I29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997"/>
  <sheetViews>
    <sheetView topLeftCell="A10" workbookViewId="0">
      <selection activeCell="G35" sqref="G35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2750482</v>
      </c>
      <c r="C2" s="4">
        <v>39.6</v>
      </c>
      <c r="D2" s="4">
        <v>4032092</v>
      </c>
      <c r="E2" s="4">
        <v>58</v>
      </c>
      <c r="F2" s="4">
        <v>2718047</v>
      </c>
      <c r="G2" s="4">
        <v>39.1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402512</v>
      </c>
      <c r="C5" s="4">
        <v>5.7</v>
      </c>
      <c r="D5" s="4">
        <v>349811</v>
      </c>
      <c r="E5" s="4">
        <v>5</v>
      </c>
      <c r="F5" s="4">
        <v>317223</v>
      </c>
      <c r="G5" s="4">
        <v>4.5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485780</v>
      </c>
      <c r="C6" s="4">
        <v>6.9</v>
      </c>
      <c r="D6" s="4">
        <v>236643</v>
      </c>
      <c r="E6" s="4">
        <v>3.4</v>
      </c>
      <c r="F6" s="4">
        <v>12169</v>
      </c>
      <c r="G6" s="4">
        <v>0.1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1665053</v>
      </c>
      <c r="C7" s="4">
        <v>23.9</v>
      </c>
      <c r="D7" s="4">
        <v>774798</v>
      </c>
      <c r="E7" s="4">
        <v>11.1</v>
      </c>
      <c r="F7" s="4">
        <v>571022</v>
      </c>
      <c r="G7" s="4">
        <v>8.1999999999999993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1263259</v>
      </c>
      <c r="C8" s="4">
        <v>18.100000000000001</v>
      </c>
      <c r="D8" s="4">
        <v>1422230</v>
      </c>
      <c r="E8" s="4">
        <v>20.399999999999999</v>
      </c>
      <c r="F8" s="4">
        <v>978752</v>
      </c>
      <c r="G8" s="4">
        <v>14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8824</v>
      </c>
      <c r="C9" s="4">
        <v>0.1</v>
      </c>
      <c r="D9" s="4">
        <v>6225</v>
      </c>
      <c r="E9" s="4">
        <v>0</v>
      </c>
      <c r="F9" s="4">
        <v>355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369568</v>
      </c>
      <c r="C11" s="4">
        <v>5.3</v>
      </c>
      <c r="D11" s="4">
        <v>123679</v>
      </c>
      <c r="E11" s="4">
        <v>1.7</v>
      </c>
      <c r="F11" s="4">
        <v>60783</v>
      </c>
      <c r="G11" s="4">
        <v>0.8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6945478</v>
      </c>
      <c r="C12">
        <f t="shared" si="0"/>
        <v>99.59999999999998</v>
      </c>
      <c r="D12">
        <f t="shared" si="0"/>
        <v>6945478</v>
      </c>
      <c r="E12">
        <f t="shared" si="0"/>
        <v>99.600000000000009</v>
      </c>
      <c r="F12">
        <f t="shared" si="0"/>
        <v>4658351</v>
      </c>
      <c r="G12">
        <f t="shared" si="0"/>
        <v>66.7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2.3059321542192035</v>
      </c>
      <c r="C15">
        <f t="shared" ref="C15:C29" si="1">B15/(1+B15)</f>
        <v>0.69751345358865047</v>
      </c>
      <c r="D15">
        <f>EXP(-((-4.41432+0.8343)+(0.04345+0.01026)*E2+(0.06422+0.02529)*E6))</f>
        <v>1.174104817748389</v>
      </c>
      <c r="E15">
        <f t="shared" ref="E15:E29" si="2">D15/(1+D15)</f>
        <v>0.54004057585611276</v>
      </c>
      <c r="F15">
        <f t="shared" ref="F15:F29" si="3">E15-C15</f>
        <v>-0.15747287773253771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4.9313412012939448</v>
      </c>
      <c r="C16">
        <f t="shared" si="1"/>
        <v>0.83140406763619568</v>
      </c>
      <c r="D16">
        <f>EXP(-((-2.04493+0.37147)+(-0.05813+0.03198)*(E7)+(0.07854+0.02332)*(E6)))</f>
        <v>5.0399743863653672</v>
      </c>
      <c r="E16">
        <f t="shared" si="2"/>
        <v>0.83443638399238929</v>
      </c>
      <c r="F16">
        <f t="shared" si="3"/>
        <v>3.0323163561936095E-3</v>
      </c>
      <c r="G16" t="s">
        <v>115</v>
      </c>
    </row>
    <row r="17" spans="1:6" ht="15.75" customHeight="1" x14ac:dyDescent="0.15">
      <c r="A17" s="2" t="s">
        <v>23</v>
      </c>
      <c r="B17">
        <f>EXP(-((-5.26319+0.80942)+(0.23697+0.06716)*(C7)))</f>
        <v>5.990849285627619E-2</v>
      </c>
      <c r="C17">
        <f t="shared" si="1"/>
        <v>5.6522325521548393E-2</v>
      </c>
      <c r="D17">
        <f>EXP(-((-5.26319+0.80942)+(0.23697+0.06716)*(E7)))</f>
        <v>2.9385815531147976</v>
      </c>
      <c r="E17">
        <f t="shared" si="2"/>
        <v>0.7461014869149637</v>
      </c>
      <c r="F17">
        <f t="shared" si="3"/>
        <v>0.68957916139341535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4.7032605394819225</v>
      </c>
      <c r="C18">
        <f t="shared" si="1"/>
        <v>0.82466170130624283</v>
      </c>
      <c r="D18">
        <f>EXP(-((-6.22088+1.39384)+(0.04872+0.01441)*(E2)+(0.04949+0.01494)*(E5)+(0.04056+0.01909)*(E6)))</f>
        <v>1.8975052555364678</v>
      </c>
      <c r="E18">
        <f t="shared" si="2"/>
        <v>0.65487551814125977</v>
      </c>
      <c r="F18">
        <f t="shared" si="3"/>
        <v>-0.16978618316498306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2.9709358375493662</v>
      </c>
      <c r="C19">
        <f t="shared" si="1"/>
        <v>0.74817019440506938</v>
      </c>
      <c r="D19">
        <f>EXP(-((-4.84614+1.22028)+(0.03008+0.01287)*E2+(0.7327+0.35501)*E3+(0.03927+0.02034)*E5+(0.04634+0.0256)*E6))</f>
        <v>1.8078060807585334</v>
      </c>
      <c r="E19">
        <f t="shared" si="2"/>
        <v>0.64385004831606873</v>
      </c>
      <c r="F19">
        <f t="shared" si="3"/>
        <v>-0.10432014608900064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24.440583284585262</v>
      </c>
      <c r="C20">
        <f t="shared" si="1"/>
        <v>0.96069272513079873</v>
      </c>
      <c r="D20">
        <f>EXP(-((-1.56105+0.27146)+(-0.14222+0.04567)*E7+(0.04149+0.01661)*E6))</f>
        <v>8.7037589885881737</v>
      </c>
      <c r="E20">
        <f t="shared" si="2"/>
        <v>0.89694715200820407</v>
      </c>
      <c r="F20">
        <f t="shared" si="3"/>
        <v>-6.3745573122594656E-2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2.9954144421277915</v>
      </c>
      <c r="C21">
        <f t="shared" si="1"/>
        <v>0.74971307370370277</v>
      </c>
      <c r="D21">
        <f>EXP(-((-0.802771+0.371008)+(-0.025303+0.008502)*E2+(0.485604+0.255258)*E3))</f>
        <v>4.0805059986366308</v>
      </c>
      <c r="E21">
        <f t="shared" si="2"/>
        <v>0.80316921183276768</v>
      </c>
      <c r="F21">
        <f t="shared" si="3"/>
        <v>5.3456138129064912E-2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2.5888480281684974</v>
      </c>
      <c r="C22">
        <f t="shared" si="1"/>
        <v>0.72135905668027644</v>
      </c>
      <c r="D22">
        <f>EXP(-((-2.360104+0.529999)+(0.014709+0.007358)*E2+(0.938919+0.331041)*E3+(-0.018119+0.019003)*E5))</f>
        <v>1.725986895116457</v>
      </c>
      <c r="E22">
        <f t="shared" si="2"/>
        <v>0.63316037880025133</v>
      </c>
      <c r="F22">
        <f t="shared" si="3"/>
        <v>-8.8198677880025111E-2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0.74594918329953597</v>
      </c>
      <c r="C23">
        <f t="shared" si="1"/>
        <v>0.42724564405123383</v>
      </c>
      <c r="D23">
        <f>EXP(-((-1.022244+0.395315)+(0.015959+0.007274)*E2+(-2.13038+0.655748)*E3))</f>
        <v>0.48646758916339128</v>
      </c>
      <c r="E23">
        <f t="shared" si="2"/>
        <v>0.32726417495398158</v>
      </c>
      <c r="F23">
        <f t="shared" si="3"/>
        <v>-9.9981469097252251E-2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9.8481832839941141</v>
      </c>
      <c r="C24">
        <f t="shared" si="1"/>
        <v>0.90781866660794308</v>
      </c>
      <c r="D24">
        <f>EXP(-((0.21381+0.19584)+(-0.08054+0.01531)*E2+(-0.03271+0.01274)*E5+(0.72939+0.23281)*E3))</f>
        <v>32.250708113226452</v>
      </c>
      <c r="E24">
        <f t="shared" si="2"/>
        <v>0.96992545251683771</v>
      </c>
      <c r="F24">
        <f t="shared" si="3"/>
        <v>6.2106785908894624E-2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12.366880847498068</v>
      </c>
      <c r="C25">
        <f t="shared" si="1"/>
        <v>0.92518823116559956</v>
      </c>
      <c r="D25">
        <f>EXP(-((-0.11314+0.21668)+(-0.0841+0.01982)*E2+(-0.02521+0.01239)*E5+(1.28239+0.38444)*E3))</f>
        <v>39.996821961698295</v>
      </c>
      <c r="E25">
        <f t="shared" si="2"/>
        <v>0.9756078653868766</v>
      </c>
      <c r="F25">
        <f t="shared" si="3"/>
        <v>5.0419634221277043E-2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6.0055917886889283</v>
      </c>
      <c r="C26">
        <f t="shared" si="1"/>
        <v>0.85725688419148582</v>
      </c>
      <c r="D26">
        <f>EXP(-((-9.52346+1.9962)+(0.0714+0.01844)*E2+(0.11318+0.03814)*E5+(0.14192+0.04857)*E6+(1.47314+0.66464)*E3))</f>
        <v>2.4899783110076856</v>
      </c>
      <c r="E26">
        <f t="shared" si="2"/>
        <v>0.71346526800871057</v>
      </c>
      <c r="F26">
        <f t="shared" si="3"/>
        <v>-0.14379161618277525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0.85026858249744097</v>
      </c>
      <c r="C27">
        <f t="shared" si="1"/>
        <v>0.45953792359689322</v>
      </c>
      <c r="D27">
        <f>EXP(-((-1.00599+0.92673)+(0.03107+0.01232)*E2+(-0.12507+0.06328)*E7))</f>
        <v>0.17351503956157333</v>
      </c>
      <c r="E27">
        <f t="shared" si="2"/>
        <v>0.14785923802595557</v>
      </c>
      <c r="F27">
        <f t="shared" si="3"/>
        <v>-0.31167868557093764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0.43404663358389689</v>
      </c>
      <c r="C28">
        <f t="shared" si="1"/>
        <v>0.30267260730507034</v>
      </c>
      <c r="D28">
        <f>EXP(-((1.049734+0.468174)+(-0.018323+0.006169)*E2+(-0.023371+0.008305)*E5+(-0.012844+0.007985)*E7))</f>
        <v>0.50474037036495223</v>
      </c>
      <c r="E28">
        <f t="shared" si="2"/>
        <v>0.33543352747460015</v>
      </c>
      <c r="F28">
        <f t="shared" si="3"/>
        <v>3.2760920169529806E-2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10.750056388480919</v>
      </c>
      <c r="C29">
        <f t="shared" si="1"/>
        <v>0.91489402544652099</v>
      </c>
      <c r="D29">
        <f>EXP(-((-3.7924+0.8923)+(1.94461+0.65889)*E3+(-0.10873+0.09755)*E5+(0.04748+0.03787)*E6))</f>
        <v>14.379592299807735</v>
      </c>
      <c r="E29">
        <f t="shared" si="2"/>
        <v>0.93497877053525658</v>
      </c>
      <c r="F29">
        <f t="shared" si="3"/>
        <v>2.0084745088735589E-2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" priority="1" operator="lessThanOrEqual">
      <formula>0</formula>
    </cfRule>
  </conditionalFormatting>
  <conditionalFormatting sqref="F15:F29 I17:I29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97"/>
  <sheetViews>
    <sheetView tabSelected="1" topLeftCell="A13" workbookViewId="0">
      <selection activeCell="G18" sqref="G18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4871202</v>
      </c>
      <c r="C2" s="4">
        <v>59.7</v>
      </c>
      <c r="D2" s="4">
        <v>4009017</v>
      </c>
      <c r="E2" s="4">
        <v>49.1</v>
      </c>
      <c r="F2" s="4">
        <v>3955367</v>
      </c>
      <c r="G2" s="4">
        <v>48.5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329032</v>
      </c>
      <c r="C5" s="4">
        <v>4</v>
      </c>
      <c r="D5" s="4">
        <v>497340</v>
      </c>
      <c r="E5" s="4">
        <v>6.1</v>
      </c>
      <c r="F5" s="4">
        <v>296359</v>
      </c>
      <c r="G5" s="4">
        <v>3.6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111364</v>
      </c>
      <c r="C6" s="4">
        <v>1.3</v>
      </c>
      <c r="D6" s="4">
        <v>231233</v>
      </c>
      <c r="E6" s="4">
        <v>2.8</v>
      </c>
      <c r="F6" s="4">
        <v>18924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1086137</v>
      </c>
      <c r="C7" s="4">
        <v>13.3</v>
      </c>
      <c r="D7" s="4">
        <v>1512928</v>
      </c>
      <c r="E7" s="4">
        <v>18.5</v>
      </c>
      <c r="F7" s="4">
        <v>800921</v>
      </c>
      <c r="G7" s="4">
        <v>9.8000000000000007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1571887</v>
      </c>
      <c r="C8" s="4">
        <v>19.2</v>
      </c>
      <c r="D8" s="4">
        <v>1577112</v>
      </c>
      <c r="E8" s="4">
        <v>19.3</v>
      </c>
      <c r="F8" s="4">
        <v>1242845</v>
      </c>
      <c r="G8" s="4">
        <v>15.2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2237</v>
      </c>
      <c r="C9" s="4">
        <v>0</v>
      </c>
      <c r="D9" s="4">
        <v>2344</v>
      </c>
      <c r="E9" s="4">
        <v>0</v>
      </c>
      <c r="F9" s="4">
        <v>340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180890</v>
      </c>
      <c r="C11" s="4">
        <v>2.2000000000000002</v>
      </c>
      <c r="D11" s="4">
        <v>322775</v>
      </c>
      <c r="E11" s="4">
        <v>3.9</v>
      </c>
      <c r="F11" s="4">
        <v>105299</v>
      </c>
      <c r="G11" s="4">
        <v>1.2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8152749</v>
      </c>
      <c r="C12">
        <f t="shared" si="0"/>
        <v>99.7</v>
      </c>
      <c r="D12">
        <f t="shared" si="0"/>
        <v>8152749</v>
      </c>
      <c r="E12">
        <f t="shared" si="0"/>
        <v>99.7</v>
      </c>
      <c r="F12">
        <f t="shared" si="0"/>
        <v>6420055</v>
      </c>
      <c r="G12">
        <f t="shared" si="0"/>
        <v>78.500000000000014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EXP(-((-4.41432+0.8343)+(0.04345+0.01026)*C2+(0.06422+0.02529)*C6))</f>
        <v>1.2932649631164637</v>
      </c>
      <c r="C15">
        <f t="shared" ref="C15:C29" si="1">B15/(1+B15)</f>
        <v>0.56394048830666454</v>
      </c>
      <c r="D15">
        <f>EXP(-((-4.41432+0.8343)+(0.04345+0.01026)*E2+(0.06422+0.02529)*E6))</f>
        <v>1.9981684780106428</v>
      </c>
      <c r="E15">
        <f t="shared" ref="E15:E29" si="2">D15/(1+D15)</f>
        <v>0.66646303990777589</v>
      </c>
      <c r="F15">
        <f t="shared" ref="F15:F29" si="3">E15-C15</f>
        <v>0.10252255160111134</v>
      </c>
    </row>
    <row r="16" spans="1:21" ht="15.75" customHeight="1" x14ac:dyDescent="0.15">
      <c r="A16" s="2" t="s">
        <v>22</v>
      </c>
      <c r="B16">
        <f>EXP(-((-2.04493+0.37147)+(-0.05813+0.03198)*(C7)+(0.07854+0.02332)*(C6)))</f>
        <v>6.6116748301085488</v>
      </c>
      <c r="C16">
        <f t="shared" si="1"/>
        <v>0.86862286916876363</v>
      </c>
      <c r="D16">
        <f>EXP(-((-2.04493+0.37147)+(-0.05813+0.03198)*(E7)+(0.07854+0.02332)*(E6)))</f>
        <v>6.5014615144246006</v>
      </c>
      <c r="E16">
        <f t="shared" si="2"/>
        <v>0.86669264408314373</v>
      </c>
      <c r="F16">
        <f t="shared" si="3"/>
        <v>-1.9302250856199077E-3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1.5050723949488853</v>
      </c>
      <c r="C17">
        <f t="shared" si="1"/>
        <v>0.600809939857884</v>
      </c>
      <c r="D17">
        <f>EXP(-((-5.26319+0.80942)+(0.23697+0.06716)*(E7)))</f>
        <v>0.30955020090324514</v>
      </c>
      <c r="E17">
        <f t="shared" si="2"/>
        <v>0.23637902593557461</v>
      </c>
      <c r="F17">
        <f t="shared" si="3"/>
        <v>-0.36443091392230942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2.0604285600013124</v>
      </c>
      <c r="C18">
        <f t="shared" si="1"/>
        <v>0.67324837669154047</v>
      </c>
      <c r="D18">
        <f>EXP(-((-6.22088+1.39384)+(0.04872+0.01441)*(E2)+(0.04949+0.01494)*(E5)+(0.04056+0.01909)*(E6)))</f>
        <v>3.2133499785898199</v>
      </c>
      <c r="E18">
        <f t="shared" si="2"/>
        <v>0.76265916549028445</v>
      </c>
      <c r="F18">
        <f t="shared" si="3"/>
        <v>8.9410788798743979E-2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2.0746303640354595</v>
      </c>
      <c r="C19">
        <f t="shared" si="1"/>
        <v>0.67475765161978762</v>
      </c>
      <c r="D19">
        <f>EXP(-((-4.84614+1.22028)+(0.03008+0.01287)*E2+(0.7327+0.35501)*E3+(0.03927+0.02034)*E5+(0.04634+0.0256)*E6))</f>
        <v>2.5907878016960977</v>
      </c>
      <c r="E19">
        <f t="shared" si="2"/>
        <v>0.72150958084249561</v>
      </c>
      <c r="F19">
        <f t="shared" si="3"/>
        <v>4.6751929222707989E-2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12.160281184548635</v>
      </c>
      <c r="C20">
        <f t="shared" si="1"/>
        <v>0.92401378162237968</v>
      </c>
      <c r="D20">
        <f>EXP(-((-1.56105+0.27146)+(-0.14222+0.04567)*E7+(0.04149+0.01661)*E6))</f>
        <v>18.413516733385517</v>
      </c>
      <c r="E20">
        <f t="shared" si="2"/>
        <v>0.94848949761480905</v>
      </c>
      <c r="F20">
        <f t="shared" si="3"/>
        <v>2.447571599242937E-2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4.1987325250724599</v>
      </c>
      <c r="C21">
        <f t="shared" si="1"/>
        <v>0.80764542219142887</v>
      </c>
      <c r="D21">
        <f>EXP(-((-0.802771+0.371008)+(-0.025303+0.008502)*E2+(0.485604+0.255258)*E3))</f>
        <v>3.5137790123151267</v>
      </c>
      <c r="E21">
        <f t="shared" si="2"/>
        <v>0.77845614566604637</v>
      </c>
      <c r="F21">
        <f t="shared" si="3"/>
        <v>-2.9189276525382502E-2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1.6639080791870224</v>
      </c>
      <c r="C22">
        <f t="shared" si="1"/>
        <v>0.62461167192180955</v>
      </c>
      <c r="D22">
        <f>EXP(-((-2.360104+0.529999)+(0.014709+0.007358)*E2+(0.938919+0.331041)*E3+(-0.018119+0.019003)*E5))</f>
        <v>2.098500201893529</v>
      </c>
      <c r="E22">
        <f t="shared" si="2"/>
        <v>0.67726321289606872</v>
      </c>
      <c r="F22">
        <f t="shared" si="3"/>
        <v>5.265154097425917E-2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0.46762850080060719</v>
      </c>
      <c r="C23">
        <f t="shared" si="1"/>
        <v>0.31862865878218555</v>
      </c>
      <c r="D23">
        <f>EXP(-((-1.022244+0.395315)+(0.015959+0.007274)*E2+(-2.13038+0.655748)*E3))</f>
        <v>0.59821126587884177</v>
      </c>
      <c r="E23">
        <f t="shared" si="2"/>
        <v>0.37430049371469731</v>
      </c>
      <c r="F23">
        <f t="shared" si="3"/>
        <v>5.5671834932511766E-2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35.320410571399279</v>
      </c>
      <c r="C24">
        <f t="shared" si="1"/>
        <v>0.97246727159005586</v>
      </c>
      <c r="D24">
        <f>EXP(-((0.21381+0.19584)+(-0.08054+0.01531)*E2+(-0.03271+0.01274)*E5+(0.72939+0.23281)*E3))</f>
        <v>18.448074465009665</v>
      </c>
      <c r="E24">
        <f t="shared" si="2"/>
        <v>0.94858102781336184</v>
      </c>
      <c r="F24">
        <f t="shared" si="3"/>
        <v>-2.3886243776694016E-2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44.046945133496934</v>
      </c>
      <c r="C25">
        <f t="shared" si="1"/>
        <v>0.97780093640009347</v>
      </c>
      <c r="D25">
        <f>EXP(-((-0.11314+0.21668)+(-0.0841+0.01982)*E2+(-0.02521+0.01239)*E5+(1.28239+0.38444)*E3))</f>
        <v>22.892514971705602</v>
      </c>
      <c r="E25">
        <f t="shared" si="2"/>
        <v>0.95814588789902455</v>
      </c>
      <c r="F25">
        <f t="shared" si="3"/>
        <v>-1.9655048501068917E-2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3.709492222494458</v>
      </c>
      <c r="C26">
        <f t="shared" si="1"/>
        <v>0.78766288322473677</v>
      </c>
      <c r="D26">
        <f>EXP(-((-9.52346+1.9962)+(0.0714+0.01844)*E2+(0.11318+0.03814)*E5+(0.14192+0.04857)*E6+(1.47314+0.66464)*E3))</f>
        <v>5.25769122614083</v>
      </c>
      <c r="E26">
        <f t="shared" si="2"/>
        <v>0.8401966533882963</v>
      </c>
      <c r="F26">
        <f t="shared" si="3"/>
        <v>5.2533770163559534E-2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0.18464577852152669</v>
      </c>
      <c r="C27">
        <f t="shared" si="1"/>
        <v>0.15586581395830418</v>
      </c>
      <c r="D27">
        <f>EXP(-((-1.00599+0.92673)+(0.03107+0.01232)*E2+(-0.12507+0.06328)*E7))</f>
        <v>0.40330023274563215</v>
      </c>
      <c r="E27">
        <f t="shared" si="2"/>
        <v>0.2873941180473929</v>
      </c>
      <c r="F27">
        <f t="shared" si="3"/>
        <v>0.13152830408908872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0.51302766879136652</v>
      </c>
      <c r="C28">
        <f t="shared" si="1"/>
        <v>0.33907355389024857</v>
      </c>
      <c r="D28">
        <f>EXP(-((1.049734+0.468174)+(-0.018323+0.006169)*E2+(-0.023371+0.008305)*E5+(-0.012844+0.007985)*E7))</f>
        <v>0.47742294681942016</v>
      </c>
      <c r="E28">
        <f t="shared" si="2"/>
        <v>0.32314575040763444</v>
      </c>
      <c r="F28">
        <f t="shared" si="3"/>
        <v>-1.5927803482614133E-2</v>
      </c>
    </row>
    <row r="29" spans="1:7" ht="13" x14ac:dyDescent="0.15">
      <c r="A29" s="2" t="s">
        <v>35</v>
      </c>
      <c r="B29">
        <f>EXP(-((-3.7924+0.8923)+(1.94461+0.65889)*C3+(-0.10873+0.09755)*C5+(0.04748+0.03787)*C6))</f>
        <v>17.011081761400007</v>
      </c>
      <c r="C29">
        <f t="shared" si="1"/>
        <v>0.9444786263675109</v>
      </c>
      <c r="D29">
        <f>EXP(-((-3.7924+0.8923)+(1.94461+0.65889)*E3+(-0.10873+0.09755)*E5+(0.04748+0.03787)*E6))</f>
        <v>15.322433555995987</v>
      </c>
      <c r="E29">
        <f t="shared" si="2"/>
        <v>0.9387346257793372</v>
      </c>
      <c r="F29">
        <f t="shared" si="3"/>
        <v>-5.7440005881737033E-3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" priority="1" operator="lessThanOrEqual">
      <formula>0</formula>
    </cfRule>
  </conditionalFormatting>
  <conditionalFormatting sqref="F15:F29 I17:I29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995"/>
  <sheetViews>
    <sheetView workbookViewId="0">
      <selection activeCell="G31" sqref="G31"/>
    </sheetView>
  </sheetViews>
  <sheetFormatPr baseColWidth="10" defaultColWidth="14.5" defaultRowHeight="15.75" customHeight="1" x14ac:dyDescent="0.15"/>
  <cols>
    <col min="1" max="1" width="18.6640625" customWidth="1"/>
    <col min="2" max="4" width="15.5" customWidth="1"/>
    <col min="7" max="7" width="17.83203125" customWidth="1"/>
    <col min="8" max="8" width="20" customWidth="1"/>
    <col min="14" max="14" width="18.83203125" customWidth="1"/>
  </cols>
  <sheetData>
    <row r="1" spans="1:15" ht="15.75" customHeight="1" x14ac:dyDescent="0.15">
      <c r="A1" s="1"/>
      <c r="B1" s="2" t="s">
        <v>36</v>
      </c>
      <c r="C1" s="2" t="s">
        <v>37</v>
      </c>
      <c r="D1" s="15" t="s">
        <v>38</v>
      </c>
      <c r="E1" s="2" t="s">
        <v>39</v>
      </c>
      <c r="F1" s="2"/>
      <c r="G1" s="2"/>
      <c r="H1" s="2"/>
      <c r="I1" s="2"/>
      <c r="J1" s="2"/>
      <c r="K1" s="2"/>
      <c r="L1" s="2"/>
      <c r="O1" s="16"/>
    </row>
    <row r="2" spans="1:15" ht="15.75" customHeight="1" x14ac:dyDescent="0.15">
      <c r="A2" s="3" t="s">
        <v>6</v>
      </c>
      <c r="B2" s="17">
        <v>40.078000000000003</v>
      </c>
      <c r="C2" s="17">
        <v>21.323</v>
      </c>
      <c r="D2" s="17">
        <v>52.506999999999998</v>
      </c>
      <c r="E2" s="17">
        <v>25.376000000000001</v>
      </c>
      <c r="G2" s="14"/>
      <c r="H2" s="14"/>
      <c r="I2" s="14"/>
      <c r="J2" s="14"/>
      <c r="K2" s="14"/>
      <c r="L2" s="18"/>
      <c r="N2" s="2"/>
      <c r="O2" s="19"/>
    </row>
    <row r="3" spans="1:15" ht="15.75" customHeight="1" x14ac:dyDescent="0.15">
      <c r="A3" s="5" t="s">
        <v>7</v>
      </c>
      <c r="B3" s="17">
        <v>4.2999999999999997E-2</v>
      </c>
      <c r="C3" s="17">
        <v>0.23200000000000001</v>
      </c>
      <c r="D3" s="17">
        <v>2.5999999999999999E-2</v>
      </c>
      <c r="E3" s="17">
        <v>0.17699999999999999</v>
      </c>
      <c r="G3" s="14"/>
      <c r="H3" s="14"/>
      <c r="I3" s="14"/>
      <c r="J3" s="14"/>
      <c r="L3" s="18"/>
      <c r="N3" s="2"/>
      <c r="O3" s="19"/>
    </row>
    <row r="4" spans="1:15" ht="15.75" customHeight="1" x14ac:dyDescent="0.15">
      <c r="A4" s="6" t="s">
        <v>8</v>
      </c>
      <c r="B4" s="17">
        <v>1.1519999999999999</v>
      </c>
      <c r="C4" s="17">
        <v>5.6680000000000001</v>
      </c>
      <c r="D4" s="17">
        <v>2.0019999999999998</v>
      </c>
      <c r="E4" s="17">
        <v>9.0380000000000003</v>
      </c>
      <c r="G4" s="14"/>
      <c r="H4" s="14"/>
      <c r="I4" s="14"/>
      <c r="J4" s="14"/>
      <c r="L4" s="18"/>
      <c r="N4" s="2"/>
      <c r="O4" s="19"/>
    </row>
    <row r="5" spans="1:15" ht="15.75" customHeight="1" x14ac:dyDescent="0.15">
      <c r="A5" s="7" t="s">
        <v>9</v>
      </c>
      <c r="B5" s="17">
        <v>4.8070000000000004</v>
      </c>
      <c r="C5" s="17">
        <v>7.2939999999999996</v>
      </c>
      <c r="D5" s="17">
        <v>4.1459999999999999</v>
      </c>
      <c r="E5" s="17">
        <v>6.173</v>
      </c>
      <c r="G5" s="14"/>
      <c r="H5" s="14"/>
      <c r="I5" s="14"/>
      <c r="J5" s="14"/>
      <c r="L5" s="18"/>
      <c r="N5" s="2"/>
      <c r="O5" s="19"/>
    </row>
    <row r="6" spans="1:15" ht="15.75" customHeight="1" x14ac:dyDescent="0.15">
      <c r="A6" s="8" t="s">
        <v>40</v>
      </c>
      <c r="B6" s="17">
        <v>4.4000000000000004</v>
      </c>
      <c r="C6" s="17">
        <v>6.0460000000000003</v>
      </c>
      <c r="D6" s="17">
        <v>2.8959999999999999</v>
      </c>
      <c r="E6" s="17">
        <v>3.6480000000000001</v>
      </c>
      <c r="G6" s="14"/>
      <c r="H6" s="14"/>
      <c r="I6" s="14"/>
      <c r="J6" s="14"/>
      <c r="L6" s="18"/>
      <c r="N6" s="2"/>
      <c r="O6" s="19"/>
    </row>
    <row r="7" spans="1:15" ht="15.75" customHeight="1" x14ac:dyDescent="0.15">
      <c r="A7" s="9" t="s">
        <v>41</v>
      </c>
      <c r="B7" s="17">
        <v>15.502000000000001</v>
      </c>
      <c r="C7" s="17">
        <v>14.61</v>
      </c>
      <c r="D7" s="17">
        <v>9.0169999999999995</v>
      </c>
      <c r="E7" s="17">
        <v>10.391999999999999</v>
      </c>
      <c r="G7" s="14"/>
      <c r="H7" s="14"/>
      <c r="I7" s="14"/>
      <c r="J7" s="14"/>
      <c r="L7" s="18"/>
      <c r="N7" s="2"/>
      <c r="O7" s="19"/>
    </row>
    <row r="8" spans="1:15" ht="15.75" customHeight="1" x14ac:dyDescent="0.15">
      <c r="A8" s="10" t="s">
        <v>42</v>
      </c>
      <c r="B8" s="17">
        <v>25.838999999999999</v>
      </c>
      <c r="C8" s="17">
        <v>18.138000000000002</v>
      </c>
      <c r="D8" s="17">
        <v>25.106999999999999</v>
      </c>
      <c r="E8" s="17">
        <v>17.984999999999999</v>
      </c>
      <c r="G8" s="14"/>
      <c r="H8" s="14"/>
      <c r="I8" s="14"/>
      <c r="J8" s="14"/>
      <c r="L8" s="18"/>
      <c r="N8" s="2"/>
      <c r="O8" s="19"/>
    </row>
    <row r="9" spans="1:15" ht="15.75" customHeight="1" x14ac:dyDescent="0.15">
      <c r="A9" s="11" t="s">
        <v>13</v>
      </c>
      <c r="B9" s="17">
        <v>0.3</v>
      </c>
      <c r="C9" s="17">
        <v>0.78200000000000003</v>
      </c>
      <c r="D9" s="17">
        <v>0.20200000000000001</v>
      </c>
      <c r="E9" s="17">
        <v>0.749</v>
      </c>
      <c r="G9" s="14"/>
      <c r="H9" s="14"/>
      <c r="I9" s="14"/>
      <c r="J9" s="14"/>
      <c r="L9" s="18"/>
      <c r="N9" s="2"/>
      <c r="O9" s="19"/>
    </row>
    <row r="10" spans="1:15" ht="15.75" customHeight="1" x14ac:dyDescent="0.15">
      <c r="A10" s="12" t="s">
        <v>14</v>
      </c>
      <c r="B10" s="17">
        <v>5.9089999999999998</v>
      </c>
      <c r="C10" s="17">
        <v>11.833</v>
      </c>
      <c r="D10" s="17">
        <v>2.9</v>
      </c>
      <c r="E10" s="17">
        <v>10.429</v>
      </c>
      <c r="G10" s="14"/>
      <c r="H10" s="14"/>
      <c r="I10" s="14"/>
      <c r="J10" s="14"/>
      <c r="L10" s="18"/>
      <c r="N10" s="2"/>
      <c r="O10" s="19"/>
    </row>
    <row r="11" spans="1:15" ht="15.75" customHeight="1" x14ac:dyDescent="0.15">
      <c r="A11" s="13" t="s">
        <v>15</v>
      </c>
      <c r="B11" s="17">
        <v>1.6220000000000001</v>
      </c>
      <c r="C11" s="17">
        <v>3.2189999999999999</v>
      </c>
      <c r="D11" s="17">
        <v>0.878</v>
      </c>
      <c r="E11" s="17">
        <v>1.4339999999999999</v>
      </c>
      <c r="G11" s="14"/>
      <c r="H11" s="14"/>
      <c r="I11" s="14"/>
      <c r="J11" s="14"/>
      <c r="K11" s="14"/>
      <c r="L11" s="18"/>
      <c r="N11" s="2"/>
      <c r="O11" s="19"/>
    </row>
    <row r="12" spans="1:15" ht="15.75" customHeight="1" x14ac:dyDescent="0.15">
      <c r="A12" s="2"/>
      <c r="D12" s="18"/>
      <c r="G12" s="14"/>
      <c r="H12" s="14"/>
      <c r="I12" s="14"/>
    </row>
    <row r="13" spans="1:15" ht="15.75" customHeight="1" x14ac:dyDescent="0.15">
      <c r="A13" s="1"/>
      <c r="D13" s="18"/>
      <c r="H13" s="14"/>
      <c r="I13" s="14"/>
      <c r="K13" s="14"/>
    </row>
    <row r="14" spans="1:15" ht="15.75" customHeight="1" x14ac:dyDescent="0.15">
      <c r="D14" s="18"/>
    </row>
    <row r="15" spans="1:15" ht="15.75" customHeight="1" x14ac:dyDescent="0.15">
      <c r="D15" s="18"/>
    </row>
    <row r="16" spans="1:15" ht="15.75" customHeight="1" x14ac:dyDescent="0.15">
      <c r="D16" s="18"/>
      <c r="G16" s="2"/>
      <c r="H16" s="2"/>
      <c r="I16" s="2"/>
    </row>
    <row r="17" spans="1:9" ht="15.75" customHeight="1" x14ac:dyDescent="0.15">
      <c r="D17" s="18"/>
      <c r="G17" s="2"/>
      <c r="H17" s="18"/>
      <c r="I17" s="18"/>
    </row>
    <row r="18" spans="1:9" ht="15.75" customHeight="1" x14ac:dyDescent="0.15">
      <c r="D18" s="18"/>
      <c r="G18" s="2"/>
      <c r="H18" s="18"/>
      <c r="I18" s="18"/>
    </row>
    <row r="19" spans="1:9" ht="15.75" customHeight="1" x14ac:dyDescent="0.15">
      <c r="D19" s="18"/>
      <c r="G19" s="2"/>
      <c r="H19" s="18"/>
      <c r="I19" s="18"/>
    </row>
    <row r="20" spans="1:9" ht="15.75" customHeight="1" x14ac:dyDescent="0.15">
      <c r="D20" s="18"/>
      <c r="G20" s="2"/>
      <c r="H20" s="18"/>
      <c r="I20" s="18"/>
    </row>
    <row r="21" spans="1:9" ht="15.75" customHeight="1" x14ac:dyDescent="0.15">
      <c r="D21" s="18"/>
      <c r="G21" s="2"/>
      <c r="H21" s="18"/>
      <c r="I21" s="18"/>
    </row>
    <row r="22" spans="1:9" ht="15.75" customHeight="1" x14ac:dyDescent="0.15">
      <c r="D22" s="18"/>
      <c r="G22" s="2"/>
      <c r="H22" s="18"/>
      <c r="I22" s="18"/>
    </row>
    <row r="23" spans="1:9" ht="15.75" customHeight="1" x14ac:dyDescent="0.15">
      <c r="D23" s="18"/>
      <c r="G23" s="2"/>
      <c r="H23" s="18"/>
      <c r="I23" s="18"/>
    </row>
    <row r="24" spans="1:9" ht="15.75" customHeight="1" x14ac:dyDescent="0.15">
      <c r="D24" s="18"/>
      <c r="G24" s="2"/>
      <c r="H24" s="18"/>
      <c r="I24" s="18"/>
    </row>
    <row r="25" spans="1:9" ht="15.75" customHeight="1" x14ac:dyDescent="0.15">
      <c r="A25" s="1"/>
      <c r="D25" s="18"/>
      <c r="G25" s="2"/>
      <c r="H25" s="18"/>
      <c r="I25" s="18"/>
    </row>
    <row r="26" spans="1:9" ht="15.75" customHeight="1" x14ac:dyDescent="0.15">
      <c r="A26" s="1"/>
      <c r="D26" s="18"/>
      <c r="G26" s="2"/>
      <c r="H26" s="18"/>
      <c r="I26" s="18"/>
    </row>
    <row r="27" spans="1:9" ht="15.75" customHeight="1" x14ac:dyDescent="0.15">
      <c r="A27" s="1"/>
      <c r="D27" s="18"/>
      <c r="G27" s="2"/>
      <c r="H27" s="18"/>
      <c r="I27" s="18"/>
    </row>
    <row r="28" spans="1:9" ht="15.75" customHeight="1" x14ac:dyDescent="0.15">
      <c r="A28" s="1"/>
      <c r="D28" s="18"/>
      <c r="G28" s="2"/>
      <c r="H28" s="18"/>
      <c r="I28" s="18"/>
    </row>
    <row r="29" spans="1:9" ht="15.75" customHeight="1" x14ac:dyDescent="0.15">
      <c r="A29" s="1"/>
      <c r="D29" s="18"/>
    </row>
    <row r="30" spans="1:9" ht="13" x14ac:dyDescent="0.15">
      <c r="A30" s="1"/>
      <c r="D30" s="18"/>
    </row>
    <row r="31" spans="1:9" ht="13" x14ac:dyDescent="0.15">
      <c r="A31" s="1"/>
      <c r="D31" s="18"/>
    </row>
    <row r="32" spans="1:9" ht="13" x14ac:dyDescent="0.15">
      <c r="A32" s="1"/>
      <c r="D32" s="18"/>
    </row>
    <row r="33" spans="1:4" ht="13" x14ac:dyDescent="0.15">
      <c r="A33" s="1"/>
      <c r="D33" s="18"/>
    </row>
    <row r="34" spans="1:4" ht="13" x14ac:dyDescent="0.15">
      <c r="A34" s="1"/>
      <c r="D34" s="18"/>
    </row>
    <row r="35" spans="1:4" ht="13" x14ac:dyDescent="0.15">
      <c r="A35" s="1"/>
      <c r="D35" s="18"/>
    </row>
    <row r="36" spans="1:4" ht="13" x14ac:dyDescent="0.15">
      <c r="A36" s="1"/>
      <c r="D36" s="18"/>
    </row>
    <row r="37" spans="1:4" ht="13" x14ac:dyDescent="0.15">
      <c r="A37" s="1"/>
      <c r="D37" s="18"/>
    </row>
    <row r="38" spans="1:4" ht="13" x14ac:dyDescent="0.15">
      <c r="A38" s="1"/>
      <c r="D38" s="18"/>
    </row>
    <row r="39" spans="1:4" ht="13" x14ac:dyDescent="0.15">
      <c r="A39" s="1"/>
      <c r="D39" s="18"/>
    </row>
    <row r="40" spans="1:4" ht="13" x14ac:dyDescent="0.15">
      <c r="A40" s="1"/>
      <c r="D40" s="18"/>
    </row>
    <row r="41" spans="1:4" ht="13" x14ac:dyDescent="0.15">
      <c r="A41" s="1"/>
      <c r="D41" s="18"/>
    </row>
    <row r="42" spans="1:4" ht="13" x14ac:dyDescent="0.15">
      <c r="A42" s="1"/>
      <c r="D42" s="18"/>
    </row>
    <row r="43" spans="1:4" ht="13" x14ac:dyDescent="0.15">
      <c r="A43" s="1"/>
      <c r="D43" s="18"/>
    </row>
    <row r="44" spans="1:4" ht="13" x14ac:dyDescent="0.15">
      <c r="A44" s="1"/>
      <c r="D44" s="18"/>
    </row>
    <row r="45" spans="1:4" ht="13" x14ac:dyDescent="0.15">
      <c r="A45" s="1"/>
      <c r="D45" s="18"/>
    </row>
    <row r="46" spans="1:4" ht="13" x14ac:dyDescent="0.15">
      <c r="A46" s="1"/>
      <c r="D46" s="18"/>
    </row>
    <row r="47" spans="1:4" ht="13" x14ac:dyDescent="0.15">
      <c r="A47" s="1"/>
      <c r="D47" s="18"/>
    </row>
    <row r="48" spans="1:4" ht="13" x14ac:dyDescent="0.15">
      <c r="A48" s="1"/>
      <c r="D48" s="18"/>
    </row>
    <row r="49" spans="1:4" ht="13" x14ac:dyDescent="0.15">
      <c r="A49" s="1"/>
      <c r="D49" s="18"/>
    </row>
    <row r="50" spans="1:4" ht="13" x14ac:dyDescent="0.15">
      <c r="A50" s="1"/>
      <c r="D50" s="18"/>
    </row>
    <row r="51" spans="1:4" ht="13" x14ac:dyDescent="0.15">
      <c r="A51" s="1"/>
      <c r="D51" s="18"/>
    </row>
    <row r="52" spans="1:4" ht="13" x14ac:dyDescent="0.15">
      <c r="A52" s="1"/>
      <c r="D52" s="18"/>
    </row>
    <row r="53" spans="1:4" ht="13" x14ac:dyDescent="0.15">
      <c r="A53" s="1"/>
      <c r="D53" s="18"/>
    </row>
    <row r="54" spans="1:4" ht="13" x14ac:dyDescent="0.15">
      <c r="A54" s="1"/>
      <c r="D54" s="18"/>
    </row>
    <row r="55" spans="1:4" ht="13" x14ac:dyDescent="0.15">
      <c r="A55" s="1"/>
      <c r="D55" s="18"/>
    </row>
    <row r="56" spans="1:4" ht="13" x14ac:dyDescent="0.15">
      <c r="A56" s="1"/>
      <c r="D56" s="18"/>
    </row>
    <row r="57" spans="1:4" ht="13" x14ac:dyDescent="0.15">
      <c r="A57" s="1"/>
      <c r="D57" s="18"/>
    </row>
    <row r="58" spans="1:4" ht="13" x14ac:dyDescent="0.15">
      <c r="A58" s="1"/>
      <c r="D58" s="18"/>
    </row>
    <row r="59" spans="1:4" ht="13" x14ac:dyDescent="0.15">
      <c r="A59" s="1"/>
      <c r="D59" s="18"/>
    </row>
    <row r="60" spans="1:4" ht="13" x14ac:dyDescent="0.15">
      <c r="A60" s="1"/>
      <c r="D60" s="18"/>
    </row>
    <row r="61" spans="1:4" ht="13" x14ac:dyDescent="0.15">
      <c r="A61" s="1"/>
      <c r="D61" s="18"/>
    </row>
    <row r="62" spans="1:4" ht="13" x14ac:dyDescent="0.15">
      <c r="A62" s="1"/>
      <c r="D62" s="18"/>
    </row>
    <row r="63" spans="1:4" ht="13" x14ac:dyDescent="0.15">
      <c r="A63" s="1"/>
      <c r="D63" s="18"/>
    </row>
    <row r="64" spans="1:4" ht="13" x14ac:dyDescent="0.15">
      <c r="A64" s="1"/>
      <c r="D64" s="18"/>
    </row>
    <row r="65" spans="1:4" ht="13" x14ac:dyDescent="0.15">
      <c r="A65" s="1"/>
      <c r="D65" s="18"/>
    </row>
    <row r="66" spans="1:4" ht="13" x14ac:dyDescent="0.15">
      <c r="A66" s="1"/>
      <c r="D66" s="18"/>
    </row>
    <row r="67" spans="1:4" ht="13" x14ac:dyDescent="0.15">
      <c r="A67" s="1"/>
      <c r="D67" s="18"/>
    </row>
    <row r="68" spans="1:4" ht="13" x14ac:dyDescent="0.15">
      <c r="A68" s="1"/>
      <c r="D68" s="18"/>
    </row>
    <row r="69" spans="1:4" ht="13" x14ac:dyDescent="0.15">
      <c r="A69" s="1"/>
      <c r="D69" s="18"/>
    </row>
    <row r="70" spans="1:4" ht="13" x14ac:dyDescent="0.15">
      <c r="A70" s="1"/>
      <c r="D70" s="18"/>
    </row>
    <row r="71" spans="1:4" ht="13" x14ac:dyDescent="0.15">
      <c r="A71" s="1"/>
      <c r="D71" s="18"/>
    </row>
    <row r="72" spans="1:4" ht="13" x14ac:dyDescent="0.15">
      <c r="A72" s="1"/>
      <c r="D72" s="18"/>
    </row>
    <row r="73" spans="1:4" ht="13" x14ac:dyDescent="0.15">
      <c r="A73" s="1"/>
      <c r="D73" s="18"/>
    </row>
    <row r="74" spans="1:4" ht="13" x14ac:dyDescent="0.15">
      <c r="A74" s="1"/>
      <c r="D74" s="18"/>
    </row>
    <row r="75" spans="1:4" ht="13" x14ac:dyDescent="0.15">
      <c r="A75" s="1"/>
      <c r="D75" s="18"/>
    </row>
    <row r="76" spans="1:4" ht="13" x14ac:dyDescent="0.15">
      <c r="A76" s="1"/>
      <c r="D76" s="18"/>
    </row>
    <row r="77" spans="1:4" ht="13" x14ac:dyDescent="0.15">
      <c r="A77" s="1"/>
      <c r="D77" s="18"/>
    </row>
    <row r="78" spans="1:4" ht="13" x14ac:dyDescent="0.15">
      <c r="A78" s="1"/>
      <c r="D78" s="18"/>
    </row>
    <row r="79" spans="1:4" ht="13" x14ac:dyDescent="0.15">
      <c r="A79" s="1"/>
      <c r="D79" s="18"/>
    </row>
    <row r="80" spans="1:4" ht="13" x14ac:dyDescent="0.15">
      <c r="A80" s="1"/>
      <c r="D80" s="18"/>
    </row>
    <row r="81" spans="1:4" ht="13" x14ac:dyDescent="0.15">
      <c r="A81" s="1"/>
      <c r="D81" s="18"/>
    </row>
    <row r="82" spans="1:4" ht="13" x14ac:dyDescent="0.15">
      <c r="A82" s="1"/>
      <c r="D82" s="18"/>
    </row>
    <row r="83" spans="1:4" ht="13" x14ac:dyDescent="0.15">
      <c r="A83" s="1"/>
      <c r="D83" s="18"/>
    </row>
    <row r="84" spans="1:4" ht="13" x14ac:dyDescent="0.15">
      <c r="A84" s="1"/>
      <c r="D84" s="18"/>
    </row>
    <row r="85" spans="1:4" ht="13" x14ac:dyDescent="0.15">
      <c r="A85" s="1"/>
      <c r="D85" s="18"/>
    </row>
    <row r="86" spans="1:4" ht="13" x14ac:dyDescent="0.15">
      <c r="A86" s="1"/>
      <c r="D86" s="18"/>
    </row>
    <row r="87" spans="1:4" ht="13" x14ac:dyDescent="0.15">
      <c r="A87" s="1"/>
      <c r="D87" s="18"/>
    </row>
    <row r="88" spans="1:4" ht="13" x14ac:dyDescent="0.15">
      <c r="A88" s="1"/>
      <c r="D88" s="18"/>
    </row>
    <row r="89" spans="1:4" ht="13" x14ac:dyDescent="0.15">
      <c r="A89" s="1"/>
      <c r="D89" s="18"/>
    </row>
    <row r="90" spans="1:4" ht="13" x14ac:dyDescent="0.15">
      <c r="A90" s="1"/>
      <c r="D90" s="18"/>
    </row>
    <row r="91" spans="1:4" ht="13" x14ac:dyDescent="0.15">
      <c r="A91" s="1"/>
      <c r="D91" s="18"/>
    </row>
    <row r="92" spans="1:4" ht="13" x14ac:dyDescent="0.15">
      <c r="A92" s="1"/>
      <c r="D92" s="18"/>
    </row>
    <row r="93" spans="1:4" ht="13" x14ac:dyDescent="0.15">
      <c r="A93" s="1"/>
      <c r="D93" s="18"/>
    </row>
    <row r="94" spans="1:4" ht="13" x14ac:dyDescent="0.15">
      <c r="A94" s="1"/>
      <c r="D94" s="18"/>
    </row>
    <row r="95" spans="1:4" ht="13" x14ac:dyDescent="0.15">
      <c r="A95" s="1"/>
      <c r="D95" s="18"/>
    </row>
    <row r="96" spans="1:4" ht="13" x14ac:dyDescent="0.15">
      <c r="A96" s="1"/>
      <c r="D96" s="18"/>
    </row>
    <row r="97" spans="1:4" ht="13" x14ac:dyDescent="0.15">
      <c r="A97" s="1"/>
      <c r="D97" s="18"/>
    </row>
    <row r="98" spans="1:4" ht="13" x14ac:dyDescent="0.15">
      <c r="A98" s="1"/>
      <c r="D98" s="18"/>
    </row>
    <row r="99" spans="1:4" ht="13" x14ac:dyDescent="0.15">
      <c r="A99" s="1"/>
      <c r="D99" s="18"/>
    </row>
    <row r="100" spans="1:4" ht="13" x14ac:dyDescent="0.15">
      <c r="A100" s="1"/>
      <c r="D100" s="18"/>
    </row>
    <row r="101" spans="1:4" ht="13" x14ac:dyDescent="0.15">
      <c r="A101" s="1"/>
      <c r="D101" s="18"/>
    </row>
    <row r="102" spans="1:4" ht="13" x14ac:dyDescent="0.15">
      <c r="A102" s="1"/>
      <c r="D102" s="18"/>
    </row>
    <row r="103" spans="1:4" ht="13" x14ac:dyDescent="0.15">
      <c r="A103" s="1"/>
      <c r="D103" s="18"/>
    </row>
    <row r="104" spans="1:4" ht="13" x14ac:dyDescent="0.15">
      <c r="A104" s="1"/>
      <c r="D104" s="18"/>
    </row>
    <row r="105" spans="1:4" ht="13" x14ac:dyDescent="0.15">
      <c r="A105" s="1"/>
      <c r="D105" s="18"/>
    </row>
    <row r="106" spans="1:4" ht="13" x14ac:dyDescent="0.15">
      <c r="A106" s="1"/>
      <c r="D106" s="18"/>
    </row>
    <row r="107" spans="1:4" ht="13" x14ac:dyDescent="0.15">
      <c r="A107" s="1"/>
      <c r="D107" s="18"/>
    </row>
    <row r="108" spans="1:4" ht="13" x14ac:dyDescent="0.15">
      <c r="A108" s="1"/>
      <c r="D108" s="18"/>
    </row>
    <row r="109" spans="1:4" ht="13" x14ac:dyDescent="0.15">
      <c r="A109" s="1"/>
      <c r="D109" s="18"/>
    </row>
    <row r="110" spans="1:4" ht="13" x14ac:dyDescent="0.15">
      <c r="A110" s="1"/>
      <c r="D110" s="18"/>
    </row>
    <row r="111" spans="1:4" ht="13" x14ac:dyDescent="0.15">
      <c r="A111" s="1"/>
      <c r="D111" s="18"/>
    </row>
    <row r="112" spans="1:4" ht="13" x14ac:dyDescent="0.15">
      <c r="A112" s="1"/>
      <c r="D112" s="18"/>
    </row>
    <row r="113" spans="1:4" ht="13" x14ac:dyDescent="0.15">
      <c r="A113" s="1"/>
      <c r="D113" s="18"/>
    </row>
    <row r="114" spans="1:4" ht="13" x14ac:dyDescent="0.15">
      <c r="A114" s="1"/>
      <c r="D114" s="18"/>
    </row>
    <row r="115" spans="1:4" ht="13" x14ac:dyDescent="0.15">
      <c r="A115" s="1"/>
      <c r="D115" s="18"/>
    </row>
    <row r="116" spans="1:4" ht="13" x14ac:dyDescent="0.15">
      <c r="A116" s="1"/>
      <c r="D116" s="18"/>
    </row>
    <row r="117" spans="1:4" ht="13" x14ac:dyDescent="0.15">
      <c r="A117" s="1"/>
      <c r="D117" s="18"/>
    </row>
    <row r="118" spans="1:4" ht="13" x14ac:dyDescent="0.15">
      <c r="A118" s="1"/>
      <c r="D118" s="18"/>
    </row>
    <row r="119" spans="1:4" ht="13" x14ac:dyDescent="0.15">
      <c r="A119" s="1"/>
      <c r="D119" s="18"/>
    </row>
    <row r="120" spans="1:4" ht="13" x14ac:dyDescent="0.15">
      <c r="A120" s="1"/>
      <c r="D120" s="18"/>
    </row>
    <row r="121" spans="1:4" ht="13" x14ac:dyDescent="0.15">
      <c r="A121" s="1"/>
      <c r="D121" s="18"/>
    </row>
    <row r="122" spans="1:4" ht="13" x14ac:dyDescent="0.15">
      <c r="A122" s="1"/>
      <c r="D122" s="18"/>
    </row>
    <row r="123" spans="1:4" ht="13" x14ac:dyDescent="0.15">
      <c r="A123" s="1"/>
      <c r="D123" s="18"/>
    </row>
    <row r="124" spans="1:4" ht="13" x14ac:dyDescent="0.15">
      <c r="A124" s="1"/>
      <c r="D124" s="18"/>
    </row>
    <row r="125" spans="1:4" ht="13" x14ac:dyDescent="0.15">
      <c r="A125" s="1"/>
      <c r="D125" s="18"/>
    </row>
    <row r="126" spans="1:4" ht="13" x14ac:dyDescent="0.15">
      <c r="A126" s="1"/>
      <c r="D126" s="18"/>
    </row>
    <row r="127" spans="1:4" ht="13" x14ac:dyDescent="0.15">
      <c r="A127" s="1"/>
      <c r="D127" s="18"/>
    </row>
    <row r="128" spans="1:4" ht="13" x14ac:dyDescent="0.15">
      <c r="A128" s="1"/>
      <c r="D128" s="18"/>
    </row>
    <row r="129" spans="1:4" ht="13" x14ac:dyDescent="0.15">
      <c r="A129" s="1"/>
      <c r="D129" s="18"/>
    </row>
    <row r="130" spans="1:4" ht="13" x14ac:dyDescent="0.15">
      <c r="A130" s="1"/>
      <c r="D130" s="18"/>
    </row>
    <row r="131" spans="1:4" ht="13" x14ac:dyDescent="0.15">
      <c r="A131" s="1"/>
      <c r="D131" s="18"/>
    </row>
    <row r="132" spans="1:4" ht="13" x14ac:dyDescent="0.15">
      <c r="A132" s="1"/>
      <c r="D132" s="18"/>
    </row>
    <row r="133" spans="1:4" ht="13" x14ac:dyDescent="0.15">
      <c r="A133" s="1"/>
      <c r="D133" s="18"/>
    </row>
    <row r="134" spans="1:4" ht="13" x14ac:dyDescent="0.15">
      <c r="A134" s="1"/>
      <c r="D134" s="18"/>
    </row>
    <row r="135" spans="1:4" ht="13" x14ac:dyDescent="0.15">
      <c r="A135" s="1"/>
      <c r="D135" s="18"/>
    </row>
    <row r="136" spans="1:4" ht="13" x14ac:dyDescent="0.15">
      <c r="A136" s="1"/>
      <c r="D136" s="18"/>
    </row>
    <row r="137" spans="1:4" ht="13" x14ac:dyDescent="0.15">
      <c r="A137" s="1"/>
      <c r="D137" s="18"/>
    </row>
    <row r="138" spans="1:4" ht="13" x14ac:dyDescent="0.15">
      <c r="A138" s="1"/>
      <c r="D138" s="18"/>
    </row>
    <row r="139" spans="1:4" ht="13" x14ac:dyDescent="0.15">
      <c r="A139" s="1"/>
      <c r="D139" s="18"/>
    </row>
    <row r="140" spans="1:4" ht="13" x14ac:dyDescent="0.15">
      <c r="A140" s="1"/>
      <c r="D140" s="18"/>
    </row>
    <row r="141" spans="1:4" ht="13" x14ac:dyDescent="0.15">
      <c r="A141" s="1"/>
      <c r="D141" s="18"/>
    </row>
    <row r="142" spans="1:4" ht="13" x14ac:dyDescent="0.15">
      <c r="A142" s="1"/>
      <c r="D142" s="18"/>
    </row>
    <row r="143" spans="1:4" ht="13" x14ac:dyDescent="0.15">
      <c r="A143" s="1"/>
      <c r="D143" s="18"/>
    </row>
    <row r="144" spans="1:4" ht="13" x14ac:dyDescent="0.15">
      <c r="A144" s="1"/>
      <c r="D144" s="18"/>
    </row>
    <row r="145" spans="1:4" ht="13" x14ac:dyDescent="0.15">
      <c r="A145" s="1"/>
      <c r="D145" s="18"/>
    </row>
    <row r="146" spans="1:4" ht="13" x14ac:dyDescent="0.15">
      <c r="A146" s="1"/>
      <c r="D146" s="18"/>
    </row>
    <row r="147" spans="1:4" ht="13" x14ac:dyDescent="0.15">
      <c r="A147" s="1"/>
      <c r="D147" s="18"/>
    </row>
    <row r="148" spans="1:4" ht="13" x14ac:dyDescent="0.15">
      <c r="A148" s="1"/>
      <c r="D148" s="18"/>
    </row>
    <row r="149" spans="1:4" ht="13" x14ac:dyDescent="0.15">
      <c r="A149" s="1"/>
      <c r="D149" s="18"/>
    </row>
    <row r="150" spans="1:4" ht="13" x14ac:dyDescent="0.15">
      <c r="A150" s="1"/>
      <c r="D150" s="18"/>
    </row>
    <row r="151" spans="1:4" ht="13" x14ac:dyDescent="0.15">
      <c r="A151" s="1"/>
      <c r="D151" s="18"/>
    </row>
    <row r="152" spans="1:4" ht="13" x14ac:dyDescent="0.15">
      <c r="A152" s="1"/>
      <c r="D152" s="18"/>
    </row>
    <row r="153" spans="1:4" ht="13" x14ac:dyDescent="0.15">
      <c r="A153" s="1"/>
      <c r="D153" s="18"/>
    </row>
    <row r="154" spans="1:4" ht="13" x14ac:dyDescent="0.15">
      <c r="A154" s="1"/>
      <c r="D154" s="18"/>
    </row>
    <row r="155" spans="1:4" ht="13" x14ac:dyDescent="0.15">
      <c r="A155" s="1"/>
      <c r="D155" s="18"/>
    </row>
    <row r="156" spans="1:4" ht="13" x14ac:dyDescent="0.15">
      <c r="A156" s="1"/>
      <c r="D156" s="18"/>
    </row>
    <row r="157" spans="1:4" ht="13" x14ac:dyDescent="0.15">
      <c r="A157" s="1"/>
      <c r="D157" s="18"/>
    </row>
    <row r="158" spans="1:4" ht="13" x14ac:dyDescent="0.15">
      <c r="A158" s="1"/>
      <c r="D158" s="18"/>
    </row>
    <row r="159" spans="1:4" ht="13" x14ac:dyDescent="0.15">
      <c r="A159" s="1"/>
      <c r="D159" s="18"/>
    </row>
    <row r="160" spans="1:4" ht="13" x14ac:dyDescent="0.15">
      <c r="A160" s="1"/>
      <c r="D160" s="18"/>
    </row>
    <row r="161" spans="1:4" ht="13" x14ac:dyDescent="0.15">
      <c r="A161" s="1"/>
      <c r="D161" s="18"/>
    </row>
    <row r="162" spans="1:4" ht="13" x14ac:dyDescent="0.15">
      <c r="A162" s="1"/>
      <c r="D162" s="18"/>
    </row>
    <row r="163" spans="1:4" ht="13" x14ac:dyDescent="0.15">
      <c r="A163" s="1"/>
      <c r="D163" s="18"/>
    </row>
    <row r="164" spans="1:4" ht="13" x14ac:dyDescent="0.15">
      <c r="A164" s="1"/>
      <c r="D164" s="18"/>
    </row>
    <row r="165" spans="1:4" ht="13" x14ac:dyDescent="0.15">
      <c r="A165" s="1"/>
      <c r="D165" s="18"/>
    </row>
    <row r="166" spans="1:4" ht="13" x14ac:dyDescent="0.15">
      <c r="A166" s="1"/>
      <c r="D166" s="18"/>
    </row>
    <row r="167" spans="1:4" ht="13" x14ac:dyDescent="0.15">
      <c r="A167" s="1"/>
      <c r="D167" s="18"/>
    </row>
    <row r="168" spans="1:4" ht="13" x14ac:dyDescent="0.15">
      <c r="A168" s="1"/>
      <c r="D168" s="18"/>
    </row>
    <row r="169" spans="1:4" ht="13" x14ac:dyDescent="0.15">
      <c r="A169" s="1"/>
      <c r="D169" s="18"/>
    </row>
    <row r="170" spans="1:4" ht="13" x14ac:dyDescent="0.15">
      <c r="A170" s="1"/>
      <c r="D170" s="18"/>
    </row>
    <row r="171" spans="1:4" ht="13" x14ac:dyDescent="0.15">
      <c r="A171" s="1"/>
      <c r="D171" s="18"/>
    </row>
    <row r="172" spans="1:4" ht="13" x14ac:dyDescent="0.15">
      <c r="A172" s="1"/>
      <c r="D172" s="18"/>
    </row>
    <row r="173" spans="1:4" ht="13" x14ac:dyDescent="0.15">
      <c r="A173" s="1"/>
      <c r="D173" s="18"/>
    </row>
    <row r="174" spans="1:4" ht="13" x14ac:dyDescent="0.15">
      <c r="A174" s="1"/>
      <c r="D174" s="18"/>
    </row>
    <row r="175" spans="1:4" ht="13" x14ac:dyDescent="0.15">
      <c r="A175" s="1"/>
      <c r="D175" s="18"/>
    </row>
    <row r="176" spans="1:4" ht="13" x14ac:dyDescent="0.15">
      <c r="A176" s="1"/>
      <c r="D176" s="18"/>
    </row>
    <row r="177" spans="1:4" ht="13" x14ac:dyDescent="0.15">
      <c r="A177" s="1"/>
      <c r="D177" s="18"/>
    </row>
    <row r="178" spans="1:4" ht="13" x14ac:dyDescent="0.15">
      <c r="A178" s="1"/>
      <c r="D178" s="18"/>
    </row>
    <row r="179" spans="1:4" ht="13" x14ac:dyDescent="0.15">
      <c r="A179" s="1"/>
      <c r="D179" s="18"/>
    </row>
    <row r="180" spans="1:4" ht="13" x14ac:dyDescent="0.15">
      <c r="A180" s="1"/>
      <c r="D180" s="18"/>
    </row>
    <row r="181" spans="1:4" ht="13" x14ac:dyDescent="0.15">
      <c r="A181" s="1"/>
      <c r="D181" s="18"/>
    </row>
    <row r="182" spans="1:4" ht="13" x14ac:dyDescent="0.15">
      <c r="A182" s="1"/>
      <c r="D182" s="18"/>
    </row>
    <row r="183" spans="1:4" ht="13" x14ac:dyDescent="0.15">
      <c r="A183" s="1"/>
      <c r="D183" s="18"/>
    </row>
    <row r="184" spans="1:4" ht="13" x14ac:dyDescent="0.15">
      <c r="A184" s="1"/>
      <c r="D184" s="18"/>
    </row>
    <row r="185" spans="1:4" ht="13" x14ac:dyDescent="0.15">
      <c r="A185" s="1"/>
      <c r="D185" s="18"/>
    </row>
    <row r="186" spans="1:4" ht="13" x14ac:dyDescent="0.15">
      <c r="A186" s="1"/>
      <c r="D186" s="18"/>
    </row>
    <row r="187" spans="1:4" ht="13" x14ac:dyDescent="0.15">
      <c r="A187" s="1"/>
      <c r="D187" s="18"/>
    </row>
    <row r="188" spans="1:4" ht="13" x14ac:dyDescent="0.15">
      <c r="A188" s="1"/>
      <c r="D188" s="18"/>
    </row>
    <row r="189" spans="1:4" ht="13" x14ac:dyDescent="0.15">
      <c r="A189" s="1"/>
      <c r="D189" s="18"/>
    </row>
    <row r="190" spans="1:4" ht="13" x14ac:dyDescent="0.15">
      <c r="A190" s="1"/>
      <c r="D190" s="18"/>
    </row>
    <row r="191" spans="1:4" ht="13" x14ac:dyDescent="0.15">
      <c r="A191" s="1"/>
      <c r="D191" s="18"/>
    </row>
    <row r="192" spans="1:4" ht="13" x14ac:dyDescent="0.15">
      <c r="A192" s="1"/>
      <c r="D192" s="18"/>
    </row>
    <row r="193" spans="1:4" ht="13" x14ac:dyDescent="0.15">
      <c r="A193" s="1"/>
      <c r="D193" s="18"/>
    </row>
    <row r="194" spans="1:4" ht="13" x14ac:dyDescent="0.15">
      <c r="A194" s="1"/>
      <c r="D194" s="18"/>
    </row>
    <row r="195" spans="1:4" ht="13" x14ac:dyDescent="0.15">
      <c r="A195" s="1"/>
      <c r="D195" s="18"/>
    </row>
    <row r="196" spans="1:4" ht="13" x14ac:dyDescent="0.15">
      <c r="A196" s="1"/>
      <c r="D196" s="18"/>
    </row>
    <row r="197" spans="1:4" ht="13" x14ac:dyDescent="0.15">
      <c r="A197" s="1"/>
      <c r="D197" s="18"/>
    </row>
    <row r="198" spans="1:4" ht="13" x14ac:dyDescent="0.15">
      <c r="A198" s="1"/>
      <c r="D198" s="18"/>
    </row>
    <row r="199" spans="1:4" ht="13" x14ac:dyDescent="0.15">
      <c r="A199" s="1"/>
      <c r="D199" s="18"/>
    </row>
    <row r="200" spans="1:4" ht="13" x14ac:dyDescent="0.15">
      <c r="A200" s="1"/>
      <c r="D200" s="18"/>
    </row>
    <row r="201" spans="1:4" ht="13" x14ac:dyDescent="0.15">
      <c r="A201" s="1"/>
      <c r="D201" s="18"/>
    </row>
    <row r="202" spans="1:4" ht="13" x14ac:dyDescent="0.15">
      <c r="A202" s="1"/>
      <c r="D202" s="18"/>
    </row>
    <row r="203" spans="1:4" ht="13" x14ac:dyDescent="0.15">
      <c r="A203" s="1"/>
      <c r="D203" s="18"/>
    </row>
    <row r="204" spans="1:4" ht="13" x14ac:dyDescent="0.15">
      <c r="A204" s="1"/>
      <c r="D204" s="18"/>
    </row>
    <row r="205" spans="1:4" ht="13" x14ac:dyDescent="0.15">
      <c r="A205" s="1"/>
      <c r="D205" s="18"/>
    </row>
    <row r="206" spans="1:4" ht="13" x14ac:dyDescent="0.15">
      <c r="A206" s="1"/>
      <c r="D206" s="18"/>
    </row>
    <row r="207" spans="1:4" ht="13" x14ac:dyDescent="0.15">
      <c r="A207" s="1"/>
      <c r="D207" s="18"/>
    </row>
    <row r="208" spans="1:4" ht="13" x14ac:dyDescent="0.15">
      <c r="A208" s="1"/>
      <c r="D208" s="18"/>
    </row>
    <row r="209" spans="1:4" ht="13" x14ac:dyDescent="0.15">
      <c r="A209" s="1"/>
      <c r="D209" s="18"/>
    </row>
    <row r="210" spans="1:4" ht="13" x14ac:dyDescent="0.15">
      <c r="A210" s="1"/>
      <c r="D210" s="18"/>
    </row>
    <row r="211" spans="1:4" ht="13" x14ac:dyDescent="0.15">
      <c r="A211" s="1"/>
      <c r="D211" s="18"/>
    </row>
    <row r="212" spans="1:4" ht="13" x14ac:dyDescent="0.15">
      <c r="A212" s="1"/>
      <c r="D212" s="18"/>
    </row>
    <row r="213" spans="1:4" ht="13" x14ac:dyDescent="0.15">
      <c r="A213" s="1"/>
      <c r="D213" s="18"/>
    </row>
    <row r="214" spans="1:4" ht="13" x14ac:dyDescent="0.15">
      <c r="A214" s="1"/>
      <c r="D214" s="18"/>
    </row>
    <row r="215" spans="1:4" ht="13" x14ac:dyDescent="0.15">
      <c r="A215" s="1"/>
      <c r="D215" s="18"/>
    </row>
    <row r="216" spans="1:4" ht="13" x14ac:dyDescent="0.15">
      <c r="A216" s="1"/>
      <c r="D216" s="18"/>
    </row>
    <row r="217" spans="1:4" ht="13" x14ac:dyDescent="0.15">
      <c r="A217" s="1"/>
      <c r="D217" s="18"/>
    </row>
    <row r="218" spans="1:4" ht="13" x14ac:dyDescent="0.15">
      <c r="A218" s="1"/>
      <c r="D218" s="18"/>
    </row>
    <row r="219" spans="1:4" ht="13" x14ac:dyDescent="0.15">
      <c r="A219" s="1"/>
      <c r="D219" s="18"/>
    </row>
    <row r="220" spans="1:4" ht="13" x14ac:dyDescent="0.15">
      <c r="A220" s="1"/>
      <c r="D220" s="18"/>
    </row>
    <row r="221" spans="1:4" ht="13" x14ac:dyDescent="0.15">
      <c r="A221" s="1"/>
      <c r="D221" s="18"/>
    </row>
    <row r="222" spans="1:4" ht="13" x14ac:dyDescent="0.15">
      <c r="A222" s="1"/>
      <c r="D222" s="18"/>
    </row>
    <row r="223" spans="1:4" ht="13" x14ac:dyDescent="0.15">
      <c r="A223" s="1"/>
      <c r="D223" s="18"/>
    </row>
    <row r="224" spans="1:4" ht="13" x14ac:dyDescent="0.15">
      <c r="A224" s="1"/>
      <c r="D224" s="18"/>
    </row>
    <row r="225" spans="1:4" ht="13" x14ac:dyDescent="0.15">
      <c r="A225" s="1"/>
      <c r="D225" s="18"/>
    </row>
    <row r="226" spans="1:4" ht="13" x14ac:dyDescent="0.15">
      <c r="A226" s="1"/>
      <c r="D226" s="18"/>
    </row>
    <row r="227" spans="1:4" ht="13" x14ac:dyDescent="0.15">
      <c r="A227" s="1"/>
      <c r="D227" s="18"/>
    </row>
    <row r="228" spans="1:4" ht="13" x14ac:dyDescent="0.15">
      <c r="A228" s="1"/>
      <c r="D228" s="18"/>
    </row>
    <row r="229" spans="1:4" ht="13" x14ac:dyDescent="0.15">
      <c r="A229" s="1"/>
      <c r="D229" s="18"/>
    </row>
    <row r="230" spans="1:4" ht="13" x14ac:dyDescent="0.15">
      <c r="A230" s="1"/>
      <c r="D230" s="18"/>
    </row>
    <row r="231" spans="1:4" ht="13" x14ac:dyDescent="0.15">
      <c r="A231" s="1"/>
      <c r="D231" s="18"/>
    </row>
    <row r="232" spans="1:4" ht="13" x14ac:dyDescent="0.15">
      <c r="A232" s="1"/>
      <c r="D232" s="18"/>
    </row>
    <row r="233" spans="1:4" ht="13" x14ac:dyDescent="0.15">
      <c r="A233" s="1"/>
      <c r="D233" s="18"/>
    </row>
    <row r="234" spans="1:4" ht="13" x14ac:dyDescent="0.15">
      <c r="A234" s="1"/>
      <c r="D234" s="18"/>
    </row>
    <row r="235" spans="1:4" ht="13" x14ac:dyDescent="0.15">
      <c r="A235" s="1"/>
      <c r="D235" s="18"/>
    </row>
    <row r="236" spans="1:4" ht="13" x14ac:dyDescent="0.15">
      <c r="A236" s="1"/>
      <c r="D236" s="18"/>
    </row>
    <row r="237" spans="1:4" ht="13" x14ac:dyDescent="0.15">
      <c r="A237" s="1"/>
      <c r="D237" s="18"/>
    </row>
    <row r="238" spans="1:4" ht="13" x14ac:dyDescent="0.15">
      <c r="A238" s="1"/>
      <c r="D238" s="18"/>
    </row>
    <row r="239" spans="1:4" ht="13" x14ac:dyDescent="0.15">
      <c r="A239" s="1"/>
      <c r="D239" s="18"/>
    </row>
    <row r="240" spans="1:4" ht="13" x14ac:dyDescent="0.15">
      <c r="A240" s="1"/>
      <c r="D240" s="18"/>
    </row>
    <row r="241" spans="1:4" ht="13" x14ac:dyDescent="0.15">
      <c r="A241" s="1"/>
      <c r="D241" s="18"/>
    </row>
    <row r="242" spans="1:4" ht="13" x14ac:dyDescent="0.15">
      <c r="A242" s="1"/>
      <c r="D242" s="18"/>
    </row>
    <row r="243" spans="1:4" ht="13" x14ac:dyDescent="0.15">
      <c r="A243" s="1"/>
      <c r="D243" s="18"/>
    </row>
    <row r="244" spans="1:4" ht="13" x14ac:dyDescent="0.15">
      <c r="A244" s="1"/>
      <c r="D244" s="18"/>
    </row>
    <row r="245" spans="1:4" ht="13" x14ac:dyDescent="0.15">
      <c r="A245" s="1"/>
      <c r="D245" s="18"/>
    </row>
    <row r="246" spans="1:4" ht="13" x14ac:dyDescent="0.15">
      <c r="A246" s="1"/>
      <c r="D246" s="18"/>
    </row>
    <row r="247" spans="1:4" ht="13" x14ac:dyDescent="0.15">
      <c r="A247" s="1"/>
      <c r="D247" s="18"/>
    </row>
    <row r="248" spans="1:4" ht="13" x14ac:dyDescent="0.15">
      <c r="A248" s="1"/>
      <c r="D248" s="18"/>
    </row>
    <row r="249" spans="1:4" ht="13" x14ac:dyDescent="0.15">
      <c r="A249" s="1"/>
      <c r="D249" s="18"/>
    </row>
    <row r="250" spans="1:4" ht="13" x14ac:dyDescent="0.15">
      <c r="A250" s="1"/>
      <c r="D250" s="18"/>
    </row>
    <row r="251" spans="1:4" ht="13" x14ac:dyDescent="0.15">
      <c r="A251" s="1"/>
      <c r="D251" s="18"/>
    </row>
    <row r="252" spans="1:4" ht="13" x14ac:dyDescent="0.15">
      <c r="A252" s="1"/>
      <c r="D252" s="18"/>
    </row>
    <row r="253" spans="1:4" ht="13" x14ac:dyDescent="0.15">
      <c r="A253" s="1"/>
      <c r="D253" s="18"/>
    </row>
    <row r="254" spans="1:4" ht="13" x14ac:dyDescent="0.15">
      <c r="A254" s="1"/>
      <c r="D254" s="18"/>
    </row>
    <row r="255" spans="1:4" ht="13" x14ac:dyDescent="0.15">
      <c r="A255" s="1"/>
      <c r="D255" s="18"/>
    </row>
    <row r="256" spans="1:4" ht="13" x14ac:dyDescent="0.15">
      <c r="A256" s="1"/>
      <c r="D256" s="18"/>
    </row>
    <row r="257" spans="1:4" ht="13" x14ac:dyDescent="0.15">
      <c r="A257" s="1"/>
      <c r="D257" s="18"/>
    </row>
    <row r="258" spans="1:4" ht="13" x14ac:dyDescent="0.15">
      <c r="A258" s="1"/>
      <c r="D258" s="18"/>
    </row>
    <row r="259" spans="1:4" ht="13" x14ac:dyDescent="0.15">
      <c r="A259" s="1"/>
      <c r="D259" s="18"/>
    </row>
    <row r="260" spans="1:4" ht="13" x14ac:dyDescent="0.15">
      <c r="A260" s="1"/>
      <c r="D260" s="18"/>
    </row>
    <row r="261" spans="1:4" ht="13" x14ac:dyDescent="0.15">
      <c r="A261" s="1"/>
      <c r="D261" s="18"/>
    </row>
    <row r="262" spans="1:4" ht="13" x14ac:dyDescent="0.15">
      <c r="A262" s="1"/>
      <c r="D262" s="18"/>
    </row>
    <row r="263" spans="1:4" ht="13" x14ac:dyDescent="0.15">
      <c r="A263" s="1"/>
      <c r="D263" s="18"/>
    </row>
    <row r="264" spans="1:4" ht="13" x14ac:dyDescent="0.15">
      <c r="A264" s="1"/>
      <c r="D264" s="18"/>
    </row>
    <row r="265" spans="1:4" ht="13" x14ac:dyDescent="0.15">
      <c r="A265" s="1"/>
      <c r="D265" s="18"/>
    </row>
    <row r="266" spans="1:4" ht="13" x14ac:dyDescent="0.15">
      <c r="A266" s="1"/>
      <c r="D266" s="18"/>
    </row>
    <row r="267" spans="1:4" ht="13" x14ac:dyDescent="0.15">
      <c r="A267" s="1"/>
      <c r="D267" s="18"/>
    </row>
    <row r="268" spans="1:4" ht="13" x14ac:dyDescent="0.15">
      <c r="A268" s="1"/>
      <c r="D268" s="18"/>
    </row>
    <row r="269" spans="1:4" ht="13" x14ac:dyDescent="0.15">
      <c r="A269" s="1"/>
      <c r="D269" s="18"/>
    </row>
    <row r="270" spans="1:4" ht="13" x14ac:dyDescent="0.15">
      <c r="A270" s="1"/>
      <c r="D270" s="18"/>
    </row>
    <row r="271" spans="1:4" ht="13" x14ac:dyDescent="0.15">
      <c r="A271" s="1"/>
      <c r="D271" s="18"/>
    </row>
    <row r="272" spans="1:4" ht="13" x14ac:dyDescent="0.15">
      <c r="A272" s="1"/>
      <c r="D272" s="18"/>
    </row>
    <row r="273" spans="1:4" ht="13" x14ac:dyDescent="0.15">
      <c r="A273" s="1"/>
      <c r="D273" s="18"/>
    </row>
    <row r="274" spans="1:4" ht="13" x14ac:dyDescent="0.15">
      <c r="A274" s="1"/>
      <c r="D274" s="18"/>
    </row>
    <row r="275" spans="1:4" ht="13" x14ac:dyDescent="0.15">
      <c r="A275" s="1"/>
      <c r="D275" s="18"/>
    </row>
    <row r="276" spans="1:4" ht="13" x14ac:dyDescent="0.15">
      <c r="A276" s="1"/>
      <c r="D276" s="18"/>
    </row>
    <row r="277" spans="1:4" ht="13" x14ac:dyDescent="0.15">
      <c r="A277" s="1"/>
      <c r="D277" s="18"/>
    </row>
    <row r="278" spans="1:4" ht="13" x14ac:dyDescent="0.15">
      <c r="A278" s="1"/>
      <c r="D278" s="18"/>
    </row>
    <row r="279" spans="1:4" ht="13" x14ac:dyDescent="0.15">
      <c r="A279" s="1"/>
      <c r="D279" s="18"/>
    </row>
    <row r="280" spans="1:4" ht="13" x14ac:dyDescent="0.15">
      <c r="A280" s="1"/>
      <c r="D280" s="18"/>
    </row>
    <row r="281" spans="1:4" ht="13" x14ac:dyDescent="0.15">
      <c r="A281" s="1"/>
      <c r="D281" s="18"/>
    </row>
    <row r="282" spans="1:4" ht="13" x14ac:dyDescent="0.15">
      <c r="A282" s="1"/>
      <c r="D282" s="18"/>
    </row>
    <row r="283" spans="1:4" ht="13" x14ac:dyDescent="0.15">
      <c r="A283" s="1"/>
      <c r="D283" s="18"/>
    </row>
    <row r="284" spans="1:4" ht="13" x14ac:dyDescent="0.15">
      <c r="A284" s="1"/>
      <c r="D284" s="18"/>
    </row>
    <row r="285" spans="1:4" ht="13" x14ac:dyDescent="0.15">
      <c r="A285" s="1"/>
      <c r="D285" s="18"/>
    </row>
    <row r="286" spans="1:4" ht="13" x14ac:dyDescent="0.15">
      <c r="A286" s="1"/>
      <c r="D286" s="18"/>
    </row>
    <row r="287" spans="1:4" ht="13" x14ac:dyDescent="0.15">
      <c r="A287" s="1"/>
      <c r="D287" s="18"/>
    </row>
    <row r="288" spans="1:4" ht="13" x14ac:dyDescent="0.15">
      <c r="A288" s="1"/>
      <c r="D288" s="18"/>
    </row>
    <row r="289" spans="1:4" ht="13" x14ac:dyDescent="0.15">
      <c r="A289" s="1"/>
      <c r="D289" s="18"/>
    </row>
    <row r="290" spans="1:4" ht="13" x14ac:dyDescent="0.15">
      <c r="A290" s="1"/>
      <c r="D290" s="18"/>
    </row>
    <row r="291" spans="1:4" ht="13" x14ac:dyDescent="0.15">
      <c r="A291" s="1"/>
      <c r="D291" s="18"/>
    </row>
    <row r="292" spans="1:4" ht="13" x14ac:dyDescent="0.15">
      <c r="A292" s="1"/>
      <c r="D292" s="18"/>
    </row>
    <row r="293" spans="1:4" ht="13" x14ac:dyDescent="0.15">
      <c r="A293" s="1"/>
      <c r="D293" s="18"/>
    </row>
    <row r="294" spans="1:4" ht="13" x14ac:dyDescent="0.15">
      <c r="A294" s="1"/>
      <c r="D294" s="18"/>
    </row>
    <row r="295" spans="1:4" ht="13" x14ac:dyDescent="0.15">
      <c r="A295" s="1"/>
      <c r="D295" s="18"/>
    </row>
    <row r="296" spans="1:4" ht="13" x14ac:dyDescent="0.15">
      <c r="A296" s="1"/>
      <c r="D296" s="18"/>
    </row>
    <row r="297" spans="1:4" ht="13" x14ac:dyDescent="0.15">
      <c r="A297" s="1"/>
      <c r="D297" s="18"/>
    </row>
    <row r="298" spans="1:4" ht="13" x14ac:dyDescent="0.15">
      <c r="A298" s="1"/>
      <c r="D298" s="18"/>
    </row>
    <row r="299" spans="1:4" ht="13" x14ac:dyDescent="0.15">
      <c r="A299" s="1"/>
      <c r="D299" s="18"/>
    </row>
    <row r="300" spans="1:4" ht="13" x14ac:dyDescent="0.15">
      <c r="A300" s="1"/>
      <c r="D300" s="18"/>
    </row>
    <row r="301" spans="1:4" ht="13" x14ac:dyDescent="0.15">
      <c r="A301" s="1"/>
      <c r="D301" s="18"/>
    </row>
    <row r="302" spans="1:4" ht="13" x14ac:dyDescent="0.15">
      <c r="A302" s="1"/>
      <c r="D302" s="18"/>
    </row>
    <row r="303" spans="1:4" ht="13" x14ac:dyDescent="0.15">
      <c r="A303" s="1"/>
      <c r="D303" s="18"/>
    </row>
    <row r="304" spans="1:4" ht="13" x14ac:dyDescent="0.15">
      <c r="A304" s="1"/>
      <c r="D304" s="18"/>
    </row>
    <row r="305" spans="1:4" ht="13" x14ac:dyDescent="0.15">
      <c r="A305" s="1"/>
      <c r="D305" s="18"/>
    </row>
    <row r="306" spans="1:4" ht="13" x14ac:dyDescent="0.15">
      <c r="A306" s="1"/>
      <c r="D306" s="18"/>
    </row>
    <row r="307" spans="1:4" ht="13" x14ac:dyDescent="0.15">
      <c r="A307" s="1"/>
      <c r="D307" s="18"/>
    </row>
    <row r="308" spans="1:4" ht="13" x14ac:dyDescent="0.15">
      <c r="A308" s="1"/>
      <c r="D308" s="18"/>
    </row>
    <row r="309" spans="1:4" ht="13" x14ac:dyDescent="0.15">
      <c r="A309" s="1"/>
      <c r="D309" s="18"/>
    </row>
    <row r="310" spans="1:4" ht="13" x14ac:dyDescent="0.15">
      <c r="A310" s="1"/>
      <c r="D310" s="18"/>
    </row>
    <row r="311" spans="1:4" ht="13" x14ac:dyDescent="0.15">
      <c r="A311" s="1"/>
      <c r="D311" s="18"/>
    </row>
    <row r="312" spans="1:4" ht="13" x14ac:dyDescent="0.15">
      <c r="A312" s="1"/>
      <c r="D312" s="18"/>
    </row>
    <row r="313" spans="1:4" ht="13" x14ac:dyDescent="0.15">
      <c r="A313" s="1"/>
      <c r="D313" s="18"/>
    </row>
    <row r="314" spans="1:4" ht="13" x14ac:dyDescent="0.15">
      <c r="A314" s="1"/>
      <c r="D314" s="18"/>
    </row>
    <row r="315" spans="1:4" ht="13" x14ac:dyDescent="0.15">
      <c r="A315" s="1"/>
      <c r="D315" s="18"/>
    </row>
    <row r="316" spans="1:4" ht="13" x14ac:dyDescent="0.15">
      <c r="A316" s="1"/>
      <c r="D316" s="18"/>
    </row>
    <row r="317" spans="1:4" ht="13" x14ac:dyDescent="0.15">
      <c r="A317" s="1"/>
      <c r="D317" s="18"/>
    </row>
    <row r="318" spans="1:4" ht="13" x14ac:dyDescent="0.15">
      <c r="A318" s="1"/>
      <c r="D318" s="18"/>
    </row>
    <row r="319" spans="1:4" ht="13" x14ac:dyDescent="0.15">
      <c r="A319" s="1"/>
      <c r="D319" s="18"/>
    </row>
    <row r="320" spans="1:4" ht="13" x14ac:dyDescent="0.15">
      <c r="A320" s="1"/>
      <c r="D320" s="18"/>
    </row>
    <row r="321" spans="1:4" ht="13" x14ac:dyDescent="0.15">
      <c r="A321" s="1"/>
      <c r="D321" s="18"/>
    </row>
    <row r="322" spans="1:4" ht="13" x14ac:dyDescent="0.15">
      <c r="A322" s="1"/>
      <c r="D322" s="18"/>
    </row>
    <row r="323" spans="1:4" ht="13" x14ac:dyDescent="0.15">
      <c r="A323" s="1"/>
      <c r="D323" s="18"/>
    </row>
    <row r="324" spans="1:4" ht="13" x14ac:dyDescent="0.15">
      <c r="A324" s="1"/>
      <c r="D324" s="18"/>
    </row>
    <row r="325" spans="1:4" ht="13" x14ac:dyDescent="0.15">
      <c r="A325" s="1"/>
      <c r="D325" s="18"/>
    </row>
    <row r="326" spans="1:4" ht="13" x14ac:dyDescent="0.15">
      <c r="A326" s="1"/>
      <c r="D326" s="18"/>
    </row>
    <row r="327" spans="1:4" ht="13" x14ac:dyDescent="0.15">
      <c r="A327" s="1"/>
      <c r="D327" s="18"/>
    </row>
    <row r="328" spans="1:4" ht="13" x14ac:dyDescent="0.15">
      <c r="A328" s="1"/>
      <c r="D328" s="18"/>
    </row>
    <row r="329" spans="1:4" ht="13" x14ac:dyDescent="0.15">
      <c r="A329" s="1"/>
      <c r="D329" s="18"/>
    </row>
    <row r="330" spans="1:4" ht="13" x14ac:dyDescent="0.15">
      <c r="A330" s="1"/>
      <c r="D330" s="18"/>
    </row>
    <row r="331" spans="1:4" ht="13" x14ac:dyDescent="0.15">
      <c r="A331" s="1"/>
      <c r="D331" s="18"/>
    </row>
    <row r="332" spans="1:4" ht="13" x14ac:dyDescent="0.15">
      <c r="A332" s="1"/>
      <c r="D332" s="18"/>
    </row>
    <row r="333" spans="1:4" ht="13" x14ac:dyDescent="0.15">
      <c r="A333" s="1"/>
      <c r="D333" s="18"/>
    </row>
    <row r="334" spans="1:4" ht="13" x14ac:dyDescent="0.15">
      <c r="A334" s="1"/>
      <c r="D334" s="18"/>
    </row>
    <row r="335" spans="1:4" ht="13" x14ac:dyDescent="0.15">
      <c r="A335" s="1"/>
      <c r="D335" s="18"/>
    </row>
    <row r="336" spans="1:4" ht="13" x14ac:dyDescent="0.15">
      <c r="A336" s="1"/>
      <c r="D336" s="18"/>
    </row>
    <row r="337" spans="1:4" ht="13" x14ac:dyDescent="0.15">
      <c r="A337" s="1"/>
      <c r="D337" s="18"/>
    </row>
    <row r="338" spans="1:4" ht="13" x14ac:dyDescent="0.15">
      <c r="A338" s="1"/>
      <c r="D338" s="18"/>
    </row>
    <row r="339" spans="1:4" ht="13" x14ac:dyDescent="0.15">
      <c r="A339" s="1"/>
      <c r="D339" s="18"/>
    </row>
    <row r="340" spans="1:4" ht="13" x14ac:dyDescent="0.15">
      <c r="A340" s="1"/>
      <c r="D340" s="18"/>
    </row>
    <row r="341" spans="1:4" ht="13" x14ac:dyDescent="0.15">
      <c r="A341" s="1"/>
      <c r="D341" s="18"/>
    </row>
    <row r="342" spans="1:4" ht="13" x14ac:dyDescent="0.15">
      <c r="A342" s="1"/>
      <c r="D342" s="18"/>
    </row>
    <row r="343" spans="1:4" ht="13" x14ac:dyDescent="0.15">
      <c r="A343" s="1"/>
      <c r="D343" s="18"/>
    </row>
    <row r="344" spans="1:4" ht="13" x14ac:dyDescent="0.15">
      <c r="A344" s="1"/>
      <c r="D344" s="18"/>
    </row>
    <row r="345" spans="1:4" ht="13" x14ac:dyDescent="0.15">
      <c r="A345" s="1"/>
      <c r="D345" s="18"/>
    </row>
    <row r="346" spans="1:4" ht="13" x14ac:dyDescent="0.15">
      <c r="A346" s="1"/>
      <c r="D346" s="18"/>
    </row>
    <row r="347" spans="1:4" ht="13" x14ac:dyDescent="0.15">
      <c r="A347" s="1"/>
      <c r="D347" s="18"/>
    </row>
    <row r="348" spans="1:4" ht="13" x14ac:dyDescent="0.15">
      <c r="A348" s="1"/>
      <c r="D348" s="18"/>
    </row>
    <row r="349" spans="1:4" ht="13" x14ac:dyDescent="0.15">
      <c r="A349" s="1"/>
      <c r="D349" s="18"/>
    </row>
    <row r="350" spans="1:4" ht="13" x14ac:dyDescent="0.15">
      <c r="A350" s="1"/>
      <c r="D350" s="18"/>
    </row>
    <row r="351" spans="1:4" ht="13" x14ac:dyDescent="0.15">
      <c r="A351" s="1"/>
      <c r="D351" s="18"/>
    </row>
    <row r="352" spans="1:4" ht="13" x14ac:dyDescent="0.15">
      <c r="A352" s="1"/>
      <c r="D352" s="18"/>
    </row>
    <row r="353" spans="1:4" ht="13" x14ac:dyDescent="0.15">
      <c r="A353" s="1"/>
      <c r="D353" s="18"/>
    </row>
    <row r="354" spans="1:4" ht="13" x14ac:dyDescent="0.15">
      <c r="A354" s="1"/>
      <c r="D354" s="18"/>
    </row>
    <row r="355" spans="1:4" ht="13" x14ac:dyDescent="0.15">
      <c r="A355" s="1"/>
      <c r="D355" s="18"/>
    </row>
    <row r="356" spans="1:4" ht="13" x14ac:dyDescent="0.15">
      <c r="A356" s="1"/>
      <c r="D356" s="18"/>
    </row>
    <row r="357" spans="1:4" ht="13" x14ac:dyDescent="0.15">
      <c r="A357" s="1"/>
      <c r="D357" s="18"/>
    </row>
    <row r="358" spans="1:4" ht="13" x14ac:dyDescent="0.15">
      <c r="A358" s="1"/>
      <c r="D358" s="18"/>
    </row>
    <row r="359" spans="1:4" ht="13" x14ac:dyDescent="0.15">
      <c r="A359" s="1"/>
      <c r="D359" s="18"/>
    </row>
    <row r="360" spans="1:4" ht="13" x14ac:dyDescent="0.15">
      <c r="A360" s="1"/>
      <c r="D360" s="18"/>
    </row>
    <row r="361" spans="1:4" ht="13" x14ac:dyDescent="0.15">
      <c r="A361" s="1"/>
      <c r="D361" s="18"/>
    </row>
    <row r="362" spans="1:4" ht="13" x14ac:dyDescent="0.15">
      <c r="A362" s="1"/>
      <c r="D362" s="18"/>
    </row>
    <row r="363" spans="1:4" ht="13" x14ac:dyDescent="0.15">
      <c r="A363" s="1"/>
      <c r="D363" s="18"/>
    </row>
    <row r="364" spans="1:4" ht="13" x14ac:dyDescent="0.15">
      <c r="A364" s="1"/>
      <c r="D364" s="18"/>
    </row>
    <row r="365" spans="1:4" ht="13" x14ac:dyDescent="0.15">
      <c r="A365" s="1"/>
      <c r="D365" s="18"/>
    </row>
    <row r="366" spans="1:4" ht="13" x14ac:dyDescent="0.15">
      <c r="A366" s="1"/>
      <c r="D366" s="18"/>
    </row>
    <row r="367" spans="1:4" ht="13" x14ac:dyDescent="0.15">
      <c r="A367" s="1"/>
      <c r="D367" s="18"/>
    </row>
    <row r="368" spans="1:4" ht="13" x14ac:dyDescent="0.15">
      <c r="A368" s="1"/>
      <c r="D368" s="18"/>
    </row>
    <row r="369" spans="1:4" ht="13" x14ac:dyDescent="0.15">
      <c r="A369" s="1"/>
      <c r="D369" s="18"/>
    </row>
    <row r="370" spans="1:4" ht="13" x14ac:dyDescent="0.15">
      <c r="A370" s="1"/>
      <c r="D370" s="18"/>
    </row>
    <row r="371" spans="1:4" ht="13" x14ac:dyDescent="0.15">
      <c r="A371" s="1"/>
      <c r="D371" s="18"/>
    </row>
    <row r="372" spans="1:4" ht="13" x14ac:dyDescent="0.15">
      <c r="A372" s="1"/>
      <c r="D372" s="18"/>
    </row>
    <row r="373" spans="1:4" ht="13" x14ac:dyDescent="0.15">
      <c r="A373" s="1"/>
      <c r="D373" s="18"/>
    </row>
    <row r="374" spans="1:4" ht="13" x14ac:dyDescent="0.15">
      <c r="A374" s="1"/>
      <c r="D374" s="18"/>
    </row>
    <row r="375" spans="1:4" ht="13" x14ac:dyDescent="0.15">
      <c r="A375" s="1"/>
      <c r="D375" s="18"/>
    </row>
    <row r="376" spans="1:4" ht="13" x14ac:dyDescent="0.15">
      <c r="A376" s="1"/>
      <c r="D376" s="18"/>
    </row>
    <row r="377" spans="1:4" ht="13" x14ac:dyDescent="0.15">
      <c r="A377" s="1"/>
      <c r="D377" s="18"/>
    </row>
    <row r="378" spans="1:4" ht="13" x14ac:dyDescent="0.15">
      <c r="A378" s="1"/>
      <c r="D378" s="18"/>
    </row>
    <row r="379" spans="1:4" ht="13" x14ac:dyDescent="0.15">
      <c r="A379" s="1"/>
      <c r="D379" s="18"/>
    </row>
    <row r="380" spans="1:4" ht="13" x14ac:dyDescent="0.15">
      <c r="A380" s="1"/>
      <c r="D380" s="18"/>
    </row>
    <row r="381" spans="1:4" ht="13" x14ac:dyDescent="0.15">
      <c r="A381" s="1"/>
      <c r="D381" s="18"/>
    </row>
    <row r="382" spans="1:4" ht="13" x14ac:dyDescent="0.15">
      <c r="A382" s="1"/>
      <c r="D382" s="18"/>
    </row>
    <row r="383" spans="1:4" ht="13" x14ac:dyDescent="0.15">
      <c r="A383" s="1"/>
      <c r="D383" s="18"/>
    </row>
    <row r="384" spans="1:4" ht="13" x14ac:dyDescent="0.15">
      <c r="A384" s="1"/>
      <c r="D384" s="18"/>
    </row>
    <row r="385" spans="1:4" ht="13" x14ac:dyDescent="0.15">
      <c r="A385" s="1"/>
      <c r="D385" s="18"/>
    </row>
    <row r="386" spans="1:4" ht="13" x14ac:dyDescent="0.15">
      <c r="A386" s="1"/>
      <c r="D386" s="18"/>
    </row>
    <row r="387" spans="1:4" ht="13" x14ac:dyDescent="0.15">
      <c r="A387" s="1"/>
      <c r="D387" s="18"/>
    </row>
    <row r="388" spans="1:4" ht="13" x14ac:dyDescent="0.15">
      <c r="A388" s="1"/>
      <c r="D388" s="18"/>
    </row>
    <row r="389" spans="1:4" ht="13" x14ac:dyDescent="0.15">
      <c r="A389" s="1"/>
      <c r="D389" s="18"/>
    </row>
    <row r="390" spans="1:4" ht="13" x14ac:dyDescent="0.15">
      <c r="A390" s="1"/>
      <c r="D390" s="18"/>
    </row>
    <row r="391" spans="1:4" ht="13" x14ac:dyDescent="0.15">
      <c r="A391" s="1"/>
      <c r="D391" s="18"/>
    </row>
    <row r="392" spans="1:4" ht="13" x14ac:dyDescent="0.15">
      <c r="A392" s="1"/>
      <c r="D392" s="18"/>
    </row>
    <row r="393" spans="1:4" ht="13" x14ac:dyDescent="0.15">
      <c r="A393" s="1"/>
      <c r="D393" s="18"/>
    </row>
    <row r="394" spans="1:4" ht="13" x14ac:dyDescent="0.15">
      <c r="A394" s="1"/>
      <c r="D394" s="18"/>
    </row>
    <row r="395" spans="1:4" ht="13" x14ac:dyDescent="0.15">
      <c r="A395" s="1"/>
      <c r="D395" s="18"/>
    </row>
    <row r="396" spans="1:4" ht="13" x14ac:dyDescent="0.15">
      <c r="A396" s="1"/>
      <c r="D396" s="18"/>
    </row>
    <row r="397" spans="1:4" ht="13" x14ac:dyDescent="0.15">
      <c r="A397" s="1"/>
      <c r="D397" s="18"/>
    </row>
    <row r="398" spans="1:4" ht="13" x14ac:dyDescent="0.15">
      <c r="A398" s="1"/>
      <c r="D398" s="18"/>
    </row>
    <row r="399" spans="1:4" ht="13" x14ac:dyDescent="0.15">
      <c r="A399" s="1"/>
      <c r="D399" s="18"/>
    </row>
    <row r="400" spans="1:4" ht="13" x14ac:dyDescent="0.15">
      <c r="A400" s="1"/>
      <c r="D400" s="18"/>
    </row>
    <row r="401" spans="1:4" ht="13" x14ac:dyDescent="0.15">
      <c r="A401" s="1"/>
      <c r="D401" s="18"/>
    </row>
    <row r="402" spans="1:4" ht="13" x14ac:dyDescent="0.15">
      <c r="A402" s="1"/>
      <c r="D402" s="18"/>
    </row>
    <row r="403" spans="1:4" ht="13" x14ac:dyDescent="0.15">
      <c r="A403" s="1"/>
      <c r="D403" s="18"/>
    </row>
    <row r="404" spans="1:4" ht="13" x14ac:dyDescent="0.15">
      <c r="A404" s="1"/>
      <c r="D404" s="18"/>
    </row>
    <row r="405" spans="1:4" ht="13" x14ac:dyDescent="0.15">
      <c r="A405" s="1"/>
      <c r="D405" s="18"/>
    </row>
    <row r="406" spans="1:4" ht="13" x14ac:dyDescent="0.15">
      <c r="A406" s="1"/>
      <c r="D406" s="18"/>
    </row>
    <row r="407" spans="1:4" ht="13" x14ac:dyDescent="0.15">
      <c r="A407" s="1"/>
      <c r="D407" s="18"/>
    </row>
    <row r="408" spans="1:4" ht="13" x14ac:dyDescent="0.15">
      <c r="A408" s="1"/>
      <c r="D408" s="18"/>
    </row>
    <row r="409" spans="1:4" ht="13" x14ac:dyDescent="0.15">
      <c r="A409" s="1"/>
      <c r="D409" s="18"/>
    </row>
    <row r="410" spans="1:4" ht="13" x14ac:dyDescent="0.15">
      <c r="A410" s="1"/>
      <c r="D410" s="18"/>
    </row>
    <row r="411" spans="1:4" ht="13" x14ac:dyDescent="0.15">
      <c r="A411" s="1"/>
      <c r="D411" s="18"/>
    </row>
    <row r="412" spans="1:4" ht="13" x14ac:dyDescent="0.15">
      <c r="A412" s="1"/>
      <c r="D412" s="18"/>
    </row>
    <row r="413" spans="1:4" ht="13" x14ac:dyDescent="0.15">
      <c r="A413" s="1"/>
      <c r="D413" s="18"/>
    </row>
    <row r="414" spans="1:4" ht="13" x14ac:dyDescent="0.15">
      <c r="A414" s="1"/>
      <c r="D414" s="18"/>
    </row>
    <row r="415" spans="1:4" ht="13" x14ac:dyDescent="0.15">
      <c r="A415" s="1"/>
      <c r="D415" s="18"/>
    </row>
    <row r="416" spans="1:4" ht="13" x14ac:dyDescent="0.15">
      <c r="A416" s="1"/>
      <c r="D416" s="18"/>
    </row>
    <row r="417" spans="1:4" ht="13" x14ac:dyDescent="0.15">
      <c r="A417" s="1"/>
      <c r="D417" s="18"/>
    </row>
    <row r="418" spans="1:4" ht="13" x14ac:dyDescent="0.15">
      <c r="A418" s="1"/>
      <c r="D418" s="18"/>
    </row>
    <row r="419" spans="1:4" ht="13" x14ac:dyDescent="0.15">
      <c r="A419" s="1"/>
      <c r="D419" s="18"/>
    </row>
    <row r="420" spans="1:4" ht="13" x14ac:dyDescent="0.15">
      <c r="A420" s="1"/>
      <c r="D420" s="18"/>
    </row>
    <row r="421" spans="1:4" ht="13" x14ac:dyDescent="0.15">
      <c r="A421" s="1"/>
      <c r="D421" s="18"/>
    </row>
    <row r="422" spans="1:4" ht="13" x14ac:dyDescent="0.15">
      <c r="A422" s="1"/>
      <c r="D422" s="18"/>
    </row>
    <row r="423" spans="1:4" ht="13" x14ac:dyDescent="0.15">
      <c r="A423" s="1"/>
      <c r="D423" s="18"/>
    </row>
    <row r="424" spans="1:4" ht="13" x14ac:dyDescent="0.15">
      <c r="A424" s="1"/>
      <c r="D424" s="18"/>
    </row>
    <row r="425" spans="1:4" ht="13" x14ac:dyDescent="0.15">
      <c r="A425" s="1"/>
      <c r="D425" s="18"/>
    </row>
    <row r="426" spans="1:4" ht="13" x14ac:dyDescent="0.15">
      <c r="A426" s="1"/>
      <c r="D426" s="18"/>
    </row>
    <row r="427" spans="1:4" ht="13" x14ac:dyDescent="0.15">
      <c r="A427" s="1"/>
      <c r="D427" s="18"/>
    </row>
    <row r="428" spans="1:4" ht="13" x14ac:dyDescent="0.15">
      <c r="A428" s="1"/>
      <c r="D428" s="18"/>
    </row>
    <row r="429" spans="1:4" ht="13" x14ac:dyDescent="0.15">
      <c r="A429" s="1"/>
      <c r="D429" s="18"/>
    </row>
    <row r="430" spans="1:4" ht="13" x14ac:dyDescent="0.15">
      <c r="A430" s="1"/>
      <c r="D430" s="18"/>
    </row>
    <row r="431" spans="1:4" ht="13" x14ac:dyDescent="0.15">
      <c r="A431" s="1"/>
      <c r="D431" s="18"/>
    </row>
    <row r="432" spans="1:4" ht="13" x14ac:dyDescent="0.15">
      <c r="A432" s="1"/>
      <c r="D432" s="18"/>
    </row>
    <row r="433" spans="1:4" ht="13" x14ac:dyDescent="0.15">
      <c r="A433" s="1"/>
      <c r="D433" s="18"/>
    </row>
    <row r="434" spans="1:4" ht="13" x14ac:dyDescent="0.15">
      <c r="A434" s="1"/>
      <c r="D434" s="18"/>
    </row>
    <row r="435" spans="1:4" ht="13" x14ac:dyDescent="0.15">
      <c r="A435" s="1"/>
      <c r="D435" s="18"/>
    </row>
    <row r="436" spans="1:4" ht="13" x14ac:dyDescent="0.15">
      <c r="A436" s="1"/>
      <c r="D436" s="18"/>
    </row>
    <row r="437" spans="1:4" ht="13" x14ac:dyDescent="0.15">
      <c r="A437" s="1"/>
      <c r="D437" s="18"/>
    </row>
    <row r="438" spans="1:4" ht="13" x14ac:dyDescent="0.15">
      <c r="A438" s="1"/>
      <c r="D438" s="18"/>
    </row>
    <row r="439" spans="1:4" ht="13" x14ac:dyDescent="0.15">
      <c r="A439" s="1"/>
      <c r="D439" s="18"/>
    </row>
    <row r="440" spans="1:4" ht="13" x14ac:dyDescent="0.15">
      <c r="A440" s="1"/>
      <c r="D440" s="18"/>
    </row>
    <row r="441" spans="1:4" ht="13" x14ac:dyDescent="0.15">
      <c r="A441" s="1"/>
      <c r="D441" s="18"/>
    </row>
    <row r="442" spans="1:4" ht="13" x14ac:dyDescent="0.15">
      <c r="A442" s="1"/>
      <c r="D442" s="18"/>
    </row>
    <row r="443" spans="1:4" ht="13" x14ac:dyDescent="0.15">
      <c r="A443" s="1"/>
      <c r="D443" s="18"/>
    </row>
    <row r="444" spans="1:4" ht="13" x14ac:dyDescent="0.15">
      <c r="A444" s="1"/>
      <c r="D444" s="18"/>
    </row>
    <row r="445" spans="1:4" ht="13" x14ac:dyDescent="0.15">
      <c r="A445" s="1"/>
      <c r="D445" s="18"/>
    </row>
    <row r="446" spans="1:4" ht="13" x14ac:dyDescent="0.15">
      <c r="A446" s="1"/>
      <c r="D446" s="18"/>
    </row>
    <row r="447" spans="1:4" ht="13" x14ac:dyDescent="0.15">
      <c r="A447" s="1"/>
      <c r="D447" s="18"/>
    </row>
    <row r="448" spans="1:4" ht="13" x14ac:dyDescent="0.15">
      <c r="A448" s="1"/>
      <c r="D448" s="18"/>
    </row>
    <row r="449" spans="1:4" ht="13" x14ac:dyDescent="0.15">
      <c r="A449" s="1"/>
      <c r="D449" s="18"/>
    </row>
    <row r="450" spans="1:4" ht="13" x14ac:dyDescent="0.15">
      <c r="A450" s="1"/>
      <c r="D450" s="18"/>
    </row>
    <row r="451" spans="1:4" ht="13" x14ac:dyDescent="0.15">
      <c r="A451" s="1"/>
      <c r="D451" s="18"/>
    </row>
    <row r="452" spans="1:4" ht="13" x14ac:dyDescent="0.15">
      <c r="A452" s="1"/>
      <c r="D452" s="18"/>
    </row>
    <row r="453" spans="1:4" ht="13" x14ac:dyDescent="0.15">
      <c r="A453" s="1"/>
      <c r="D453" s="18"/>
    </row>
    <row r="454" spans="1:4" ht="13" x14ac:dyDescent="0.15">
      <c r="A454" s="1"/>
      <c r="D454" s="18"/>
    </row>
    <row r="455" spans="1:4" ht="13" x14ac:dyDescent="0.15">
      <c r="A455" s="1"/>
      <c r="D455" s="18"/>
    </row>
    <row r="456" spans="1:4" ht="13" x14ac:dyDescent="0.15">
      <c r="A456" s="1"/>
      <c r="D456" s="18"/>
    </row>
    <row r="457" spans="1:4" ht="13" x14ac:dyDescent="0.15">
      <c r="A457" s="1"/>
      <c r="D457" s="18"/>
    </row>
    <row r="458" spans="1:4" ht="13" x14ac:dyDescent="0.15">
      <c r="A458" s="1"/>
      <c r="D458" s="18"/>
    </row>
    <row r="459" spans="1:4" ht="13" x14ac:dyDescent="0.15">
      <c r="A459" s="1"/>
      <c r="D459" s="18"/>
    </row>
    <row r="460" spans="1:4" ht="13" x14ac:dyDescent="0.15">
      <c r="A460" s="1"/>
      <c r="D460" s="18"/>
    </row>
    <row r="461" spans="1:4" ht="13" x14ac:dyDescent="0.15">
      <c r="A461" s="1"/>
      <c r="D461" s="18"/>
    </row>
    <row r="462" spans="1:4" ht="13" x14ac:dyDescent="0.15">
      <c r="A462" s="1"/>
      <c r="D462" s="18"/>
    </row>
    <row r="463" spans="1:4" ht="13" x14ac:dyDescent="0.15">
      <c r="A463" s="1"/>
      <c r="D463" s="18"/>
    </row>
    <row r="464" spans="1:4" ht="13" x14ac:dyDescent="0.15">
      <c r="A464" s="1"/>
      <c r="D464" s="18"/>
    </row>
    <row r="465" spans="1:4" ht="13" x14ac:dyDescent="0.15">
      <c r="A465" s="1"/>
      <c r="D465" s="18"/>
    </row>
    <row r="466" spans="1:4" ht="13" x14ac:dyDescent="0.15">
      <c r="A466" s="1"/>
      <c r="D466" s="18"/>
    </row>
    <row r="467" spans="1:4" ht="13" x14ac:dyDescent="0.15">
      <c r="A467" s="1"/>
      <c r="D467" s="18"/>
    </row>
    <row r="468" spans="1:4" ht="13" x14ac:dyDescent="0.15">
      <c r="A468" s="1"/>
      <c r="D468" s="18"/>
    </row>
    <row r="469" spans="1:4" ht="13" x14ac:dyDescent="0.15">
      <c r="A469" s="1"/>
      <c r="D469" s="18"/>
    </row>
    <row r="470" spans="1:4" ht="13" x14ac:dyDescent="0.15">
      <c r="A470" s="1"/>
      <c r="D470" s="18"/>
    </row>
    <row r="471" spans="1:4" ht="13" x14ac:dyDescent="0.15">
      <c r="A471" s="1"/>
      <c r="D471" s="18"/>
    </row>
    <row r="472" spans="1:4" ht="13" x14ac:dyDescent="0.15">
      <c r="A472" s="1"/>
      <c r="D472" s="18"/>
    </row>
    <row r="473" spans="1:4" ht="13" x14ac:dyDescent="0.15">
      <c r="A473" s="1"/>
      <c r="D473" s="18"/>
    </row>
    <row r="474" spans="1:4" ht="13" x14ac:dyDescent="0.15">
      <c r="A474" s="1"/>
      <c r="D474" s="18"/>
    </row>
    <row r="475" spans="1:4" ht="13" x14ac:dyDescent="0.15">
      <c r="A475" s="1"/>
      <c r="D475" s="18"/>
    </row>
    <row r="476" spans="1:4" ht="13" x14ac:dyDescent="0.15">
      <c r="A476" s="1"/>
      <c r="D476" s="18"/>
    </row>
    <row r="477" spans="1:4" ht="13" x14ac:dyDescent="0.15">
      <c r="A477" s="1"/>
      <c r="D477" s="18"/>
    </row>
    <row r="478" spans="1:4" ht="13" x14ac:dyDescent="0.15">
      <c r="A478" s="1"/>
      <c r="D478" s="18"/>
    </row>
    <row r="479" spans="1:4" ht="13" x14ac:dyDescent="0.15">
      <c r="A479" s="1"/>
      <c r="D479" s="18"/>
    </row>
    <row r="480" spans="1:4" ht="13" x14ac:dyDescent="0.15">
      <c r="A480" s="1"/>
      <c r="D480" s="18"/>
    </row>
    <row r="481" spans="1:4" ht="13" x14ac:dyDescent="0.15">
      <c r="A481" s="1"/>
      <c r="D481" s="18"/>
    </row>
    <row r="482" spans="1:4" ht="13" x14ac:dyDescent="0.15">
      <c r="A482" s="1"/>
      <c r="D482" s="18"/>
    </row>
    <row r="483" spans="1:4" ht="13" x14ac:dyDescent="0.15">
      <c r="A483" s="1"/>
      <c r="D483" s="18"/>
    </row>
    <row r="484" spans="1:4" ht="13" x14ac:dyDescent="0.15">
      <c r="A484" s="1"/>
      <c r="D484" s="18"/>
    </row>
    <row r="485" spans="1:4" ht="13" x14ac:dyDescent="0.15">
      <c r="A485" s="1"/>
      <c r="D485" s="18"/>
    </row>
    <row r="486" spans="1:4" ht="13" x14ac:dyDescent="0.15">
      <c r="A486" s="1"/>
      <c r="D486" s="18"/>
    </row>
    <row r="487" spans="1:4" ht="13" x14ac:dyDescent="0.15">
      <c r="A487" s="1"/>
      <c r="D487" s="18"/>
    </row>
    <row r="488" spans="1:4" ht="13" x14ac:dyDescent="0.15">
      <c r="A488" s="1"/>
      <c r="D488" s="18"/>
    </row>
    <row r="489" spans="1:4" ht="13" x14ac:dyDescent="0.15">
      <c r="A489" s="1"/>
      <c r="D489" s="18"/>
    </row>
    <row r="490" spans="1:4" ht="13" x14ac:dyDescent="0.15">
      <c r="A490" s="1"/>
      <c r="D490" s="18"/>
    </row>
    <row r="491" spans="1:4" ht="13" x14ac:dyDescent="0.15">
      <c r="A491" s="1"/>
      <c r="D491" s="18"/>
    </row>
    <row r="492" spans="1:4" ht="13" x14ac:dyDescent="0.15">
      <c r="A492" s="1"/>
      <c r="D492" s="18"/>
    </row>
    <row r="493" spans="1:4" ht="13" x14ac:dyDescent="0.15">
      <c r="A493" s="1"/>
      <c r="D493" s="18"/>
    </row>
    <row r="494" spans="1:4" ht="13" x14ac:dyDescent="0.15">
      <c r="A494" s="1"/>
      <c r="D494" s="18"/>
    </row>
    <row r="495" spans="1:4" ht="13" x14ac:dyDescent="0.15">
      <c r="A495" s="1"/>
      <c r="D495" s="18"/>
    </row>
    <row r="496" spans="1:4" ht="13" x14ac:dyDescent="0.15">
      <c r="A496" s="1"/>
      <c r="D496" s="18"/>
    </row>
    <row r="497" spans="1:4" ht="13" x14ac:dyDescent="0.15">
      <c r="A497" s="1"/>
      <c r="D497" s="18"/>
    </row>
    <row r="498" spans="1:4" ht="13" x14ac:dyDescent="0.15">
      <c r="A498" s="1"/>
      <c r="D498" s="18"/>
    </row>
    <row r="499" spans="1:4" ht="13" x14ac:dyDescent="0.15">
      <c r="A499" s="1"/>
      <c r="D499" s="18"/>
    </row>
    <row r="500" spans="1:4" ht="13" x14ac:dyDescent="0.15">
      <c r="A500" s="1"/>
      <c r="D500" s="18"/>
    </row>
    <row r="501" spans="1:4" ht="13" x14ac:dyDescent="0.15">
      <c r="A501" s="1"/>
      <c r="D501" s="18"/>
    </row>
    <row r="502" spans="1:4" ht="13" x14ac:dyDescent="0.15">
      <c r="A502" s="1"/>
      <c r="D502" s="18"/>
    </row>
    <row r="503" spans="1:4" ht="13" x14ac:dyDescent="0.15">
      <c r="A503" s="1"/>
      <c r="D503" s="18"/>
    </row>
    <row r="504" spans="1:4" ht="13" x14ac:dyDescent="0.15">
      <c r="A504" s="1"/>
      <c r="D504" s="18"/>
    </row>
    <row r="505" spans="1:4" ht="13" x14ac:dyDescent="0.15">
      <c r="A505" s="1"/>
      <c r="D505" s="18"/>
    </row>
    <row r="506" spans="1:4" ht="13" x14ac:dyDescent="0.15">
      <c r="A506" s="1"/>
      <c r="D506" s="18"/>
    </row>
    <row r="507" spans="1:4" ht="13" x14ac:dyDescent="0.15">
      <c r="A507" s="1"/>
      <c r="D507" s="18"/>
    </row>
    <row r="508" spans="1:4" ht="13" x14ac:dyDescent="0.15">
      <c r="A508" s="1"/>
      <c r="D508" s="18"/>
    </row>
    <row r="509" spans="1:4" ht="13" x14ac:dyDescent="0.15">
      <c r="A509" s="1"/>
      <c r="D509" s="18"/>
    </row>
    <row r="510" spans="1:4" ht="13" x14ac:dyDescent="0.15">
      <c r="A510" s="1"/>
      <c r="D510" s="18"/>
    </row>
    <row r="511" spans="1:4" ht="13" x14ac:dyDescent="0.15">
      <c r="A511" s="1"/>
      <c r="D511" s="18"/>
    </row>
    <row r="512" spans="1:4" ht="13" x14ac:dyDescent="0.15">
      <c r="A512" s="1"/>
      <c r="D512" s="18"/>
    </row>
    <row r="513" spans="1:4" ht="13" x14ac:dyDescent="0.15">
      <c r="A513" s="1"/>
      <c r="D513" s="18"/>
    </row>
    <row r="514" spans="1:4" ht="13" x14ac:dyDescent="0.15">
      <c r="A514" s="1"/>
      <c r="D514" s="18"/>
    </row>
    <row r="515" spans="1:4" ht="13" x14ac:dyDescent="0.15">
      <c r="A515" s="1"/>
      <c r="D515" s="18"/>
    </row>
    <row r="516" spans="1:4" ht="13" x14ac:dyDescent="0.15">
      <c r="A516" s="1"/>
      <c r="D516" s="18"/>
    </row>
    <row r="517" spans="1:4" ht="13" x14ac:dyDescent="0.15">
      <c r="A517" s="1"/>
      <c r="D517" s="18"/>
    </row>
    <row r="518" spans="1:4" ht="13" x14ac:dyDescent="0.15">
      <c r="A518" s="1"/>
      <c r="D518" s="18"/>
    </row>
    <row r="519" spans="1:4" ht="13" x14ac:dyDescent="0.15">
      <c r="A519" s="1"/>
      <c r="D519" s="18"/>
    </row>
    <row r="520" spans="1:4" ht="13" x14ac:dyDescent="0.15">
      <c r="A520" s="1"/>
      <c r="D520" s="18"/>
    </row>
    <row r="521" spans="1:4" ht="13" x14ac:dyDescent="0.15">
      <c r="A521" s="1"/>
      <c r="D521" s="18"/>
    </row>
    <row r="522" spans="1:4" ht="13" x14ac:dyDescent="0.15">
      <c r="A522" s="1"/>
      <c r="D522" s="18"/>
    </row>
    <row r="523" spans="1:4" ht="13" x14ac:dyDescent="0.15">
      <c r="A523" s="1"/>
      <c r="D523" s="18"/>
    </row>
    <row r="524" spans="1:4" ht="13" x14ac:dyDescent="0.15">
      <c r="A524" s="1"/>
      <c r="D524" s="18"/>
    </row>
    <row r="525" spans="1:4" ht="13" x14ac:dyDescent="0.15">
      <c r="A525" s="1"/>
      <c r="D525" s="18"/>
    </row>
    <row r="526" spans="1:4" ht="13" x14ac:dyDescent="0.15">
      <c r="A526" s="1"/>
      <c r="D526" s="18"/>
    </row>
    <row r="527" spans="1:4" ht="13" x14ac:dyDescent="0.15">
      <c r="A527" s="1"/>
      <c r="D527" s="18"/>
    </row>
    <row r="528" spans="1:4" ht="13" x14ac:dyDescent="0.15">
      <c r="A528" s="1"/>
      <c r="D528" s="18"/>
    </row>
    <row r="529" spans="1:4" ht="13" x14ac:dyDescent="0.15">
      <c r="A529" s="1"/>
      <c r="D529" s="18"/>
    </row>
    <row r="530" spans="1:4" ht="13" x14ac:dyDescent="0.15">
      <c r="A530" s="1"/>
      <c r="D530" s="18"/>
    </row>
    <row r="531" spans="1:4" ht="13" x14ac:dyDescent="0.15">
      <c r="A531" s="1"/>
      <c r="D531" s="18"/>
    </row>
    <row r="532" spans="1:4" ht="13" x14ac:dyDescent="0.15">
      <c r="A532" s="1"/>
      <c r="D532" s="18"/>
    </row>
    <row r="533" spans="1:4" ht="13" x14ac:dyDescent="0.15">
      <c r="A533" s="1"/>
      <c r="D533" s="18"/>
    </row>
    <row r="534" spans="1:4" ht="13" x14ac:dyDescent="0.15">
      <c r="A534" s="1"/>
      <c r="D534" s="18"/>
    </row>
    <row r="535" spans="1:4" ht="13" x14ac:dyDescent="0.15">
      <c r="A535" s="1"/>
      <c r="D535" s="18"/>
    </row>
    <row r="536" spans="1:4" ht="13" x14ac:dyDescent="0.15">
      <c r="A536" s="1"/>
      <c r="D536" s="18"/>
    </row>
    <row r="537" spans="1:4" ht="13" x14ac:dyDescent="0.15">
      <c r="A537" s="1"/>
      <c r="D537" s="18"/>
    </row>
    <row r="538" spans="1:4" ht="13" x14ac:dyDescent="0.15">
      <c r="A538" s="1"/>
      <c r="D538" s="18"/>
    </row>
    <row r="539" spans="1:4" ht="13" x14ac:dyDescent="0.15">
      <c r="A539" s="1"/>
      <c r="D539" s="18"/>
    </row>
    <row r="540" spans="1:4" ht="13" x14ac:dyDescent="0.15">
      <c r="A540" s="1"/>
      <c r="D540" s="18"/>
    </row>
    <row r="541" spans="1:4" ht="13" x14ac:dyDescent="0.15">
      <c r="A541" s="1"/>
      <c r="D541" s="18"/>
    </row>
    <row r="542" spans="1:4" ht="13" x14ac:dyDescent="0.15">
      <c r="A542" s="1"/>
      <c r="D542" s="18"/>
    </row>
    <row r="543" spans="1:4" ht="13" x14ac:dyDescent="0.15">
      <c r="A543" s="1"/>
      <c r="D543" s="18"/>
    </row>
    <row r="544" spans="1:4" ht="13" x14ac:dyDescent="0.15">
      <c r="A544" s="1"/>
      <c r="D544" s="18"/>
    </row>
    <row r="545" spans="1:4" ht="13" x14ac:dyDescent="0.15">
      <c r="A545" s="1"/>
      <c r="D545" s="18"/>
    </row>
    <row r="546" spans="1:4" ht="13" x14ac:dyDescent="0.15">
      <c r="A546" s="1"/>
      <c r="D546" s="18"/>
    </row>
    <row r="547" spans="1:4" ht="13" x14ac:dyDescent="0.15">
      <c r="A547" s="1"/>
      <c r="D547" s="18"/>
    </row>
    <row r="548" spans="1:4" ht="13" x14ac:dyDescent="0.15">
      <c r="A548" s="1"/>
      <c r="D548" s="18"/>
    </row>
    <row r="549" spans="1:4" ht="13" x14ac:dyDescent="0.15">
      <c r="A549" s="1"/>
      <c r="D549" s="18"/>
    </row>
    <row r="550" spans="1:4" ht="13" x14ac:dyDescent="0.15">
      <c r="A550" s="1"/>
      <c r="D550" s="18"/>
    </row>
    <row r="551" spans="1:4" ht="13" x14ac:dyDescent="0.15">
      <c r="A551" s="1"/>
      <c r="D551" s="18"/>
    </row>
    <row r="552" spans="1:4" ht="13" x14ac:dyDescent="0.15">
      <c r="A552" s="1"/>
      <c r="D552" s="18"/>
    </row>
    <row r="553" spans="1:4" ht="13" x14ac:dyDescent="0.15">
      <c r="A553" s="1"/>
      <c r="D553" s="18"/>
    </row>
    <row r="554" spans="1:4" ht="13" x14ac:dyDescent="0.15">
      <c r="A554" s="1"/>
      <c r="D554" s="18"/>
    </row>
    <row r="555" spans="1:4" ht="13" x14ac:dyDescent="0.15">
      <c r="A555" s="1"/>
      <c r="D555" s="18"/>
    </row>
    <row r="556" spans="1:4" ht="13" x14ac:dyDescent="0.15">
      <c r="A556" s="1"/>
      <c r="D556" s="18"/>
    </row>
    <row r="557" spans="1:4" ht="13" x14ac:dyDescent="0.15">
      <c r="A557" s="1"/>
      <c r="D557" s="18"/>
    </row>
    <row r="558" spans="1:4" ht="13" x14ac:dyDescent="0.15">
      <c r="A558" s="1"/>
      <c r="D558" s="18"/>
    </row>
    <row r="559" spans="1:4" ht="13" x14ac:dyDescent="0.15">
      <c r="A559" s="1"/>
      <c r="D559" s="18"/>
    </row>
    <row r="560" spans="1:4" ht="13" x14ac:dyDescent="0.15">
      <c r="A560" s="1"/>
      <c r="D560" s="18"/>
    </row>
    <row r="561" spans="1:4" ht="13" x14ac:dyDescent="0.15">
      <c r="A561" s="1"/>
      <c r="D561" s="18"/>
    </row>
    <row r="562" spans="1:4" ht="13" x14ac:dyDescent="0.15">
      <c r="A562" s="1"/>
      <c r="D562" s="18"/>
    </row>
    <row r="563" spans="1:4" ht="13" x14ac:dyDescent="0.15">
      <c r="A563" s="1"/>
      <c r="D563" s="18"/>
    </row>
    <row r="564" spans="1:4" ht="13" x14ac:dyDescent="0.15">
      <c r="A564" s="1"/>
      <c r="D564" s="18"/>
    </row>
    <row r="565" spans="1:4" ht="13" x14ac:dyDescent="0.15">
      <c r="A565" s="1"/>
      <c r="D565" s="18"/>
    </row>
    <row r="566" spans="1:4" ht="13" x14ac:dyDescent="0.15">
      <c r="A566" s="1"/>
      <c r="D566" s="18"/>
    </row>
    <row r="567" spans="1:4" ht="13" x14ac:dyDescent="0.15">
      <c r="A567" s="1"/>
      <c r="D567" s="18"/>
    </row>
    <row r="568" spans="1:4" ht="13" x14ac:dyDescent="0.15">
      <c r="A568" s="1"/>
      <c r="D568" s="18"/>
    </row>
    <row r="569" spans="1:4" ht="13" x14ac:dyDescent="0.15">
      <c r="A569" s="1"/>
      <c r="D569" s="18"/>
    </row>
    <row r="570" spans="1:4" ht="13" x14ac:dyDescent="0.15">
      <c r="A570" s="1"/>
      <c r="D570" s="18"/>
    </row>
    <row r="571" spans="1:4" ht="13" x14ac:dyDescent="0.15">
      <c r="A571" s="1"/>
      <c r="D571" s="18"/>
    </row>
    <row r="572" spans="1:4" ht="13" x14ac:dyDescent="0.15">
      <c r="A572" s="1"/>
      <c r="D572" s="18"/>
    </row>
    <row r="573" spans="1:4" ht="13" x14ac:dyDescent="0.15">
      <c r="A573" s="1"/>
      <c r="D573" s="18"/>
    </row>
    <row r="574" spans="1:4" ht="13" x14ac:dyDescent="0.15">
      <c r="A574" s="1"/>
      <c r="D574" s="18"/>
    </row>
    <row r="575" spans="1:4" ht="13" x14ac:dyDescent="0.15">
      <c r="A575" s="1"/>
      <c r="D575" s="18"/>
    </row>
    <row r="576" spans="1:4" ht="13" x14ac:dyDescent="0.15">
      <c r="A576" s="1"/>
      <c r="D576" s="18"/>
    </row>
    <row r="577" spans="1:4" ht="13" x14ac:dyDescent="0.15">
      <c r="A577" s="1"/>
      <c r="D577" s="18"/>
    </row>
    <row r="578" spans="1:4" ht="13" x14ac:dyDescent="0.15">
      <c r="A578" s="1"/>
      <c r="D578" s="18"/>
    </row>
    <row r="579" spans="1:4" ht="13" x14ac:dyDescent="0.15">
      <c r="A579" s="1"/>
      <c r="D579" s="18"/>
    </row>
    <row r="580" spans="1:4" ht="13" x14ac:dyDescent="0.15">
      <c r="A580" s="1"/>
      <c r="D580" s="18"/>
    </row>
    <row r="581" spans="1:4" ht="13" x14ac:dyDescent="0.15">
      <c r="A581" s="1"/>
      <c r="D581" s="18"/>
    </row>
    <row r="582" spans="1:4" ht="13" x14ac:dyDescent="0.15">
      <c r="A582" s="1"/>
      <c r="D582" s="18"/>
    </row>
    <row r="583" spans="1:4" ht="13" x14ac:dyDescent="0.15">
      <c r="A583" s="1"/>
      <c r="D583" s="18"/>
    </row>
    <row r="584" spans="1:4" ht="13" x14ac:dyDescent="0.15">
      <c r="A584" s="1"/>
      <c r="D584" s="18"/>
    </row>
    <row r="585" spans="1:4" ht="13" x14ac:dyDescent="0.15">
      <c r="A585" s="1"/>
      <c r="D585" s="18"/>
    </row>
    <row r="586" spans="1:4" ht="13" x14ac:dyDescent="0.15">
      <c r="A586" s="1"/>
      <c r="D586" s="18"/>
    </row>
    <row r="587" spans="1:4" ht="13" x14ac:dyDescent="0.15">
      <c r="A587" s="1"/>
      <c r="D587" s="18"/>
    </row>
    <row r="588" spans="1:4" ht="13" x14ac:dyDescent="0.15">
      <c r="A588" s="1"/>
      <c r="D588" s="18"/>
    </row>
    <row r="589" spans="1:4" ht="13" x14ac:dyDescent="0.15">
      <c r="A589" s="1"/>
      <c r="D589" s="18"/>
    </row>
    <row r="590" spans="1:4" ht="13" x14ac:dyDescent="0.15">
      <c r="A590" s="1"/>
      <c r="D590" s="18"/>
    </row>
    <row r="591" spans="1:4" ht="13" x14ac:dyDescent="0.15">
      <c r="A591" s="1"/>
      <c r="D591" s="18"/>
    </row>
    <row r="592" spans="1:4" ht="13" x14ac:dyDescent="0.15">
      <c r="A592" s="1"/>
      <c r="D592" s="18"/>
    </row>
    <row r="593" spans="1:4" ht="13" x14ac:dyDescent="0.15">
      <c r="A593" s="1"/>
      <c r="D593" s="18"/>
    </row>
    <row r="594" spans="1:4" ht="13" x14ac:dyDescent="0.15">
      <c r="A594" s="1"/>
      <c r="D594" s="18"/>
    </row>
    <row r="595" spans="1:4" ht="13" x14ac:dyDescent="0.15">
      <c r="A595" s="1"/>
      <c r="D595" s="18"/>
    </row>
    <row r="596" spans="1:4" ht="13" x14ac:dyDescent="0.15">
      <c r="A596" s="1"/>
      <c r="D596" s="18"/>
    </row>
    <row r="597" spans="1:4" ht="13" x14ac:dyDescent="0.15">
      <c r="A597" s="1"/>
      <c r="D597" s="18"/>
    </row>
    <row r="598" spans="1:4" ht="13" x14ac:dyDescent="0.15">
      <c r="A598" s="1"/>
      <c r="D598" s="18"/>
    </row>
    <row r="599" spans="1:4" ht="13" x14ac:dyDescent="0.15">
      <c r="A599" s="1"/>
      <c r="D599" s="18"/>
    </row>
    <row r="600" spans="1:4" ht="13" x14ac:dyDescent="0.15">
      <c r="A600" s="1"/>
      <c r="D600" s="18"/>
    </row>
    <row r="601" spans="1:4" ht="13" x14ac:dyDescent="0.15">
      <c r="A601" s="1"/>
      <c r="D601" s="18"/>
    </row>
    <row r="602" spans="1:4" ht="13" x14ac:dyDescent="0.15">
      <c r="A602" s="1"/>
      <c r="D602" s="18"/>
    </row>
    <row r="603" spans="1:4" ht="13" x14ac:dyDescent="0.15">
      <c r="A603" s="1"/>
      <c r="D603" s="18"/>
    </row>
    <row r="604" spans="1:4" ht="13" x14ac:dyDescent="0.15">
      <c r="A604" s="1"/>
      <c r="D604" s="18"/>
    </row>
    <row r="605" spans="1:4" ht="13" x14ac:dyDescent="0.15">
      <c r="A605" s="1"/>
      <c r="D605" s="18"/>
    </row>
    <row r="606" spans="1:4" ht="13" x14ac:dyDescent="0.15">
      <c r="A606" s="1"/>
      <c r="D606" s="18"/>
    </row>
    <row r="607" spans="1:4" ht="13" x14ac:dyDescent="0.15">
      <c r="A607" s="1"/>
      <c r="D607" s="18"/>
    </row>
    <row r="608" spans="1:4" ht="13" x14ac:dyDescent="0.15">
      <c r="A608" s="1"/>
      <c r="D608" s="18"/>
    </row>
    <row r="609" spans="1:4" ht="13" x14ac:dyDescent="0.15">
      <c r="A609" s="1"/>
      <c r="D609" s="18"/>
    </row>
    <row r="610" spans="1:4" ht="13" x14ac:dyDescent="0.15">
      <c r="A610" s="1"/>
      <c r="D610" s="18"/>
    </row>
    <row r="611" spans="1:4" ht="13" x14ac:dyDescent="0.15">
      <c r="A611" s="1"/>
      <c r="D611" s="18"/>
    </row>
    <row r="612" spans="1:4" ht="13" x14ac:dyDescent="0.15">
      <c r="A612" s="1"/>
      <c r="D612" s="18"/>
    </row>
    <row r="613" spans="1:4" ht="13" x14ac:dyDescent="0.15">
      <c r="A613" s="1"/>
      <c r="D613" s="18"/>
    </row>
    <row r="614" spans="1:4" ht="13" x14ac:dyDescent="0.15">
      <c r="A614" s="1"/>
      <c r="D614" s="18"/>
    </row>
    <row r="615" spans="1:4" ht="13" x14ac:dyDescent="0.15">
      <c r="A615" s="1"/>
      <c r="D615" s="18"/>
    </row>
    <row r="616" spans="1:4" ht="13" x14ac:dyDescent="0.15">
      <c r="A616" s="1"/>
      <c r="D616" s="18"/>
    </row>
    <row r="617" spans="1:4" ht="13" x14ac:dyDescent="0.15">
      <c r="A617" s="1"/>
      <c r="D617" s="18"/>
    </row>
    <row r="618" spans="1:4" ht="13" x14ac:dyDescent="0.15">
      <c r="A618" s="1"/>
      <c r="D618" s="18"/>
    </row>
    <row r="619" spans="1:4" ht="13" x14ac:dyDescent="0.15">
      <c r="A619" s="1"/>
      <c r="D619" s="18"/>
    </row>
    <row r="620" spans="1:4" ht="13" x14ac:dyDescent="0.15">
      <c r="A620" s="1"/>
      <c r="D620" s="18"/>
    </row>
    <row r="621" spans="1:4" ht="13" x14ac:dyDescent="0.15">
      <c r="A621" s="1"/>
      <c r="D621" s="18"/>
    </row>
    <row r="622" spans="1:4" ht="13" x14ac:dyDescent="0.15">
      <c r="A622" s="1"/>
      <c r="D622" s="18"/>
    </row>
    <row r="623" spans="1:4" ht="13" x14ac:dyDescent="0.15">
      <c r="A623" s="1"/>
      <c r="D623" s="18"/>
    </row>
    <row r="624" spans="1:4" ht="13" x14ac:dyDescent="0.15">
      <c r="A624" s="1"/>
      <c r="D624" s="18"/>
    </row>
    <row r="625" spans="1:4" ht="13" x14ac:dyDescent="0.15">
      <c r="A625" s="1"/>
      <c r="D625" s="18"/>
    </row>
    <row r="626" spans="1:4" ht="13" x14ac:dyDescent="0.15">
      <c r="A626" s="1"/>
      <c r="D626" s="18"/>
    </row>
    <row r="627" spans="1:4" ht="13" x14ac:dyDescent="0.15">
      <c r="A627" s="1"/>
      <c r="D627" s="18"/>
    </row>
    <row r="628" spans="1:4" ht="13" x14ac:dyDescent="0.15">
      <c r="A628" s="1"/>
      <c r="D628" s="18"/>
    </row>
    <row r="629" spans="1:4" ht="13" x14ac:dyDescent="0.15">
      <c r="A629" s="1"/>
      <c r="D629" s="18"/>
    </row>
    <row r="630" spans="1:4" ht="13" x14ac:dyDescent="0.15">
      <c r="A630" s="1"/>
      <c r="D630" s="18"/>
    </row>
    <row r="631" spans="1:4" ht="13" x14ac:dyDescent="0.15">
      <c r="A631" s="1"/>
      <c r="D631" s="18"/>
    </row>
    <row r="632" spans="1:4" ht="13" x14ac:dyDescent="0.15">
      <c r="A632" s="1"/>
      <c r="D632" s="18"/>
    </row>
    <row r="633" spans="1:4" ht="13" x14ac:dyDescent="0.15">
      <c r="A633" s="1"/>
      <c r="D633" s="18"/>
    </row>
    <row r="634" spans="1:4" ht="13" x14ac:dyDescent="0.15">
      <c r="A634" s="1"/>
      <c r="D634" s="18"/>
    </row>
    <row r="635" spans="1:4" ht="13" x14ac:dyDescent="0.15">
      <c r="A635" s="1"/>
      <c r="D635" s="18"/>
    </row>
    <row r="636" spans="1:4" ht="13" x14ac:dyDescent="0.15">
      <c r="A636" s="1"/>
      <c r="D636" s="18"/>
    </row>
    <row r="637" spans="1:4" ht="13" x14ac:dyDescent="0.15">
      <c r="A637" s="1"/>
      <c r="D637" s="18"/>
    </row>
    <row r="638" spans="1:4" ht="13" x14ac:dyDescent="0.15">
      <c r="A638" s="1"/>
      <c r="D638" s="18"/>
    </row>
    <row r="639" spans="1:4" ht="13" x14ac:dyDescent="0.15">
      <c r="A639" s="1"/>
      <c r="D639" s="18"/>
    </row>
    <row r="640" spans="1:4" ht="13" x14ac:dyDescent="0.15">
      <c r="A640" s="1"/>
      <c r="D640" s="18"/>
    </row>
    <row r="641" spans="1:4" ht="13" x14ac:dyDescent="0.15">
      <c r="A641" s="1"/>
      <c r="D641" s="18"/>
    </row>
    <row r="642" spans="1:4" ht="13" x14ac:dyDescent="0.15">
      <c r="A642" s="1"/>
      <c r="D642" s="18"/>
    </row>
    <row r="643" spans="1:4" ht="13" x14ac:dyDescent="0.15">
      <c r="A643" s="1"/>
      <c r="D643" s="18"/>
    </row>
    <row r="644" spans="1:4" ht="13" x14ac:dyDescent="0.15">
      <c r="A644" s="1"/>
      <c r="D644" s="18"/>
    </row>
    <row r="645" spans="1:4" ht="13" x14ac:dyDescent="0.15">
      <c r="A645" s="1"/>
      <c r="D645" s="18"/>
    </row>
    <row r="646" spans="1:4" ht="13" x14ac:dyDescent="0.15">
      <c r="A646" s="1"/>
      <c r="D646" s="18"/>
    </row>
    <row r="647" spans="1:4" ht="13" x14ac:dyDescent="0.15">
      <c r="A647" s="1"/>
      <c r="D647" s="18"/>
    </row>
    <row r="648" spans="1:4" ht="13" x14ac:dyDescent="0.15">
      <c r="A648" s="1"/>
      <c r="D648" s="18"/>
    </row>
    <row r="649" spans="1:4" ht="13" x14ac:dyDescent="0.15">
      <c r="A649" s="1"/>
      <c r="D649" s="18"/>
    </row>
    <row r="650" spans="1:4" ht="13" x14ac:dyDescent="0.15">
      <c r="A650" s="1"/>
      <c r="D650" s="18"/>
    </row>
    <row r="651" spans="1:4" ht="13" x14ac:dyDescent="0.15">
      <c r="A651" s="1"/>
      <c r="D651" s="18"/>
    </row>
    <row r="652" spans="1:4" ht="13" x14ac:dyDescent="0.15">
      <c r="A652" s="1"/>
      <c r="D652" s="18"/>
    </row>
    <row r="653" spans="1:4" ht="13" x14ac:dyDescent="0.15">
      <c r="A653" s="1"/>
      <c r="D653" s="18"/>
    </row>
    <row r="654" spans="1:4" ht="13" x14ac:dyDescent="0.15">
      <c r="A654" s="1"/>
      <c r="D654" s="18"/>
    </row>
    <row r="655" spans="1:4" ht="13" x14ac:dyDescent="0.15">
      <c r="A655" s="1"/>
      <c r="D655" s="18"/>
    </row>
    <row r="656" spans="1:4" ht="13" x14ac:dyDescent="0.15">
      <c r="A656" s="1"/>
      <c r="D656" s="18"/>
    </row>
    <row r="657" spans="1:4" ht="13" x14ac:dyDescent="0.15">
      <c r="A657" s="1"/>
      <c r="D657" s="18"/>
    </row>
    <row r="658" spans="1:4" ht="13" x14ac:dyDescent="0.15">
      <c r="A658" s="1"/>
      <c r="D658" s="18"/>
    </row>
    <row r="659" spans="1:4" ht="13" x14ac:dyDescent="0.15">
      <c r="A659" s="1"/>
      <c r="D659" s="18"/>
    </row>
    <row r="660" spans="1:4" ht="13" x14ac:dyDescent="0.15">
      <c r="A660" s="1"/>
      <c r="D660" s="18"/>
    </row>
    <row r="661" spans="1:4" ht="13" x14ac:dyDescent="0.15">
      <c r="A661" s="1"/>
      <c r="D661" s="18"/>
    </row>
    <row r="662" spans="1:4" ht="13" x14ac:dyDescent="0.15">
      <c r="A662" s="1"/>
      <c r="D662" s="18"/>
    </row>
    <row r="663" spans="1:4" ht="13" x14ac:dyDescent="0.15">
      <c r="A663" s="1"/>
      <c r="D663" s="18"/>
    </row>
    <row r="664" spans="1:4" ht="13" x14ac:dyDescent="0.15">
      <c r="A664" s="1"/>
      <c r="D664" s="18"/>
    </row>
    <row r="665" spans="1:4" ht="13" x14ac:dyDescent="0.15">
      <c r="A665" s="1"/>
      <c r="D665" s="18"/>
    </row>
    <row r="666" spans="1:4" ht="13" x14ac:dyDescent="0.15">
      <c r="A666" s="1"/>
      <c r="D666" s="18"/>
    </row>
    <row r="667" spans="1:4" ht="13" x14ac:dyDescent="0.15">
      <c r="A667" s="1"/>
      <c r="D667" s="18"/>
    </row>
    <row r="668" spans="1:4" ht="13" x14ac:dyDescent="0.15">
      <c r="A668" s="1"/>
      <c r="D668" s="18"/>
    </row>
    <row r="669" spans="1:4" ht="13" x14ac:dyDescent="0.15">
      <c r="A669" s="1"/>
      <c r="D669" s="18"/>
    </row>
    <row r="670" spans="1:4" ht="13" x14ac:dyDescent="0.15">
      <c r="A670" s="1"/>
      <c r="D670" s="18"/>
    </row>
    <row r="671" spans="1:4" ht="13" x14ac:dyDescent="0.15">
      <c r="A671" s="1"/>
      <c r="D671" s="18"/>
    </row>
    <row r="672" spans="1:4" ht="13" x14ac:dyDescent="0.15">
      <c r="A672" s="1"/>
      <c r="D672" s="18"/>
    </row>
    <row r="673" spans="1:4" ht="13" x14ac:dyDescent="0.15">
      <c r="A673" s="1"/>
      <c r="D673" s="18"/>
    </row>
    <row r="674" spans="1:4" ht="13" x14ac:dyDescent="0.15">
      <c r="A674" s="1"/>
      <c r="D674" s="18"/>
    </row>
    <row r="675" spans="1:4" ht="13" x14ac:dyDescent="0.15">
      <c r="A675" s="1"/>
      <c r="D675" s="18"/>
    </row>
    <row r="676" spans="1:4" ht="13" x14ac:dyDescent="0.15">
      <c r="A676" s="1"/>
      <c r="D676" s="18"/>
    </row>
    <row r="677" spans="1:4" ht="13" x14ac:dyDescent="0.15">
      <c r="A677" s="1"/>
      <c r="D677" s="18"/>
    </row>
    <row r="678" spans="1:4" ht="13" x14ac:dyDescent="0.15">
      <c r="A678" s="1"/>
      <c r="D678" s="18"/>
    </row>
    <row r="679" spans="1:4" ht="13" x14ac:dyDescent="0.15">
      <c r="A679" s="1"/>
      <c r="D679" s="18"/>
    </row>
    <row r="680" spans="1:4" ht="13" x14ac:dyDescent="0.15">
      <c r="A680" s="1"/>
      <c r="D680" s="18"/>
    </row>
    <row r="681" spans="1:4" ht="13" x14ac:dyDescent="0.15">
      <c r="A681" s="1"/>
      <c r="D681" s="18"/>
    </row>
    <row r="682" spans="1:4" ht="13" x14ac:dyDescent="0.15">
      <c r="A682" s="1"/>
      <c r="D682" s="18"/>
    </row>
    <row r="683" spans="1:4" ht="13" x14ac:dyDescent="0.15">
      <c r="A683" s="1"/>
      <c r="D683" s="18"/>
    </row>
    <row r="684" spans="1:4" ht="13" x14ac:dyDescent="0.15">
      <c r="A684" s="1"/>
      <c r="D684" s="18"/>
    </row>
    <row r="685" spans="1:4" ht="13" x14ac:dyDescent="0.15">
      <c r="A685" s="1"/>
      <c r="D685" s="18"/>
    </row>
    <row r="686" spans="1:4" ht="13" x14ac:dyDescent="0.15">
      <c r="A686" s="1"/>
      <c r="D686" s="18"/>
    </row>
    <row r="687" spans="1:4" ht="13" x14ac:dyDescent="0.15">
      <c r="A687" s="1"/>
      <c r="D687" s="18"/>
    </row>
    <row r="688" spans="1:4" ht="13" x14ac:dyDescent="0.15">
      <c r="A688" s="1"/>
      <c r="D688" s="18"/>
    </row>
    <row r="689" spans="1:4" ht="13" x14ac:dyDescent="0.15">
      <c r="A689" s="1"/>
      <c r="D689" s="18"/>
    </row>
    <row r="690" spans="1:4" ht="13" x14ac:dyDescent="0.15">
      <c r="A690" s="1"/>
      <c r="D690" s="18"/>
    </row>
    <row r="691" spans="1:4" ht="13" x14ac:dyDescent="0.15">
      <c r="A691" s="1"/>
      <c r="D691" s="18"/>
    </row>
    <row r="692" spans="1:4" ht="13" x14ac:dyDescent="0.15">
      <c r="A692" s="1"/>
      <c r="D692" s="18"/>
    </row>
    <row r="693" spans="1:4" ht="13" x14ac:dyDescent="0.15">
      <c r="A693" s="1"/>
      <c r="D693" s="18"/>
    </row>
    <row r="694" spans="1:4" ht="13" x14ac:dyDescent="0.15">
      <c r="A694" s="1"/>
      <c r="D694" s="18"/>
    </row>
    <row r="695" spans="1:4" ht="13" x14ac:dyDescent="0.15">
      <c r="A695" s="1"/>
      <c r="D695" s="18"/>
    </row>
    <row r="696" spans="1:4" ht="13" x14ac:dyDescent="0.15">
      <c r="A696" s="1"/>
      <c r="D696" s="18"/>
    </row>
    <row r="697" spans="1:4" ht="13" x14ac:dyDescent="0.15">
      <c r="A697" s="1"/>
      <c r="D697" s="18"/>
    </row>
    <row r="698" spans="1:4" ht="13" x14ac:dyDescent="0.15">
      <c r="A698" s="1"/>
      <c r="D698" s="18"/>
    </row>
    <row r="699" spans="1:4" ht="13" x14ac:dyDescent="0.15">
      <c r="A699" s="1"/>
      <c r="D699" s="18"/>
    </row>
    <row r="700" spans="1:4" ht="13" x14ac:dyDescent="0.15">
      <c r="A700" s="1"/>
      <c r="D700" s="18"/>
    </row>
    <row r="701" spans="1:4" ht="13" x14ac:dyDescent="0.15">
      <c r="A701" s="1"/>
      <c r="D701" s="18"/>
    </row>
    <row r="702" spans="1:4" ht="13" x14ac:dyDescent="0.15">
      <c r="A702" s="1"/>
      <c r="D702" s="18"/>
    </row>
    <row r="703" spans="1:4" ht="13" x14ac:dyDescent="0.15">
      <c r="A703" s="1"/>
      <c r="D703" s="18"/>
    </row>
    <row r="704" spans="1:4" ht="13" x14ac:dyDescent="0.15">
      <c r="A704" s="1"/>
      <c r="D704" s="18"/>
    </row>
    <row r="705" spans="1:4" ht="13" x14ac:dyDescent="0.15">
      <c r="A705" s="1"/>
      <c r="D705" s="18"/>
    </row>
    <row r="706" spans="1:4" ht="13" x14ac:dyDescent="0.15">
      <c r="A706" s="1"/>
      <c r="D706" s="18"/>
    </row>
    <row r="707" spans="1:4" ht="13" x14ac:dyDescent="0.15">
      <c r="A707" s="1"/>
      <c r="D707" s="18"/>
    </row>
    <row r="708" spans="1:4" ht="13" x14ac:dyDescent="0.15">
      <c r="A708" s="1"/>
      <c r="D708" s="18"/>
    </row>
    <row r="709" spans="1:4" ht="13" x14ac:dyDescent="0.15">
      <c r="A709" s="1"/>
      <c r="D709" s="18"/>
    </row>
    <row r="710" spans="1:4" ht="13" x14ac:dyDescent="0.15">
      <c r="A710" s="1"/>
      <c r="D710" s="18"/>
    </row>
    <row r="711" spans="1:4" ht="13" x14ac:dyDescent="0.15">
      <c r="A711" s="1"/>
      <c r="D711" s="18"/>
    </row>
    <row r="712" spans="1:4" ht="13" x14ac:dyDescent="0.15">
      <c r="A712" s="1"/>
      <c r="D712" s="18"/>
    </row>
    <row r="713" spans="1:4" ht="13" x14ac:dyDescent="0.15">
      <c r="A713" s="1"/>
      <c r="D713" s="18"/>
    </row>
    <row r="714" spans="1:4" ht="13" x14ac:dyDescent="0.15">
      <c r="A714" s="1"/>
      <c r="D714" s="18"/>
    </row>
    <row r="715" spans="1:4" ht="13" x14ac:dyDescent="0.15">
      <c r="A715" s="1"/>
      <c r="D715" s="18"/>
    </row>
    <row r="716" spans="1:4" ht="13" x14ac:dyDescent="0.15">
      <c r="A716" s="1"/>
      <c r="D716" s="18"/>
    </row>
    <row r="717" spans="1:4" ht="13" x14ac:dyDescent="0.15">
      <c r="A717" s="1"/>
      <c r="D717" s="18"/>
    </row>
    <row r="718" spans="1:4" ht="13" x14ac:dyDescent="0.15">
      <c r="A718" s="1"/>
      <c r="D718" s="18"/>
    </row>
    <row r="719" spans="1:4" ht="13" x14ac:dyDescent="0.15">
      <c r="A719" s="1"/>
      <c r="D719" s="18"/>
    </row>
    <row r="720" spans="1:4" ht="13" x14ac:dyDescent="0.15">
      <c r="A720" s="1"/>
      <c r="D720" s="18"/>
    </row>
    <row r="721" spans="1:4" ht="13" x14ac:dyDescent="0.15">
      <c r="A721" s="1"/>
      <c r="D721" s="18"/>
    </row>
    <row r="722" spans="1:4" ht="13" x14ac:dyDescent="0.15">
      <c r="A722" s="1"/>
      <c r="D722" s="18"/>
    </row>
    <row r="723" spans="1:4" ht="13" x14ac:dyDescent="0.15">
      <c r="A723" s="1"/>
      <c r="D723" s="18"/>
    </row>
    <row r="724" spans="1:4" ht="13" x14ac:dyDescent="0.15">
      <c r="A724" s="1"/>
      <c r="D724" s="18"/>
    </row>
    <row r="725" spans="1:4" ht="13" x14ac:dyDescent="0.15">
      <c r="A725" s="1"/>
      <c r="D725" s="18"/>
    </row>
    <row r="726" spans="1:4" ht="13" x14ac:dyDescent="0.15">
      <c r="A726" s="1"/>
      <c r="D726" s="18"/>
    </row>
    <row r="727" spans="1:4" ht="13" x14ac:dyDescent="0.15">
      <c r="A727" s="1"/>
      <c r="D727" s="18"/>
    </row>
    <row r="728" spans="1:4" ht="13" x14ac:dyDescent="0.15">
      <c r="A728" s="1"/>
      <c r="D728" s="18"/>
    </row>
    <row r="729" spans="1:4" ht="13" x14ac:dyDescent="0.15">
      <c r="A729" s="1"/>
      <c r="D729" s="18"/>
    </row>
    <row r="730" spans="1:4" ht="13" x14ac:dyDescent="0.15">
      <c r="A730" s="1"/>
      <c r="D730" s="18"/>
    </row>
    <row r="731" spans="1:4" ht="13" x14ac:dyDescent="0.15">
      <c r="A731" s="1"/>
      <c r="D731" s="18"/>
    </row>
    <row r="732" spans="1:4" ht="13" x14ac:dyDescent="0.15">
      <c r="A732" s="1"/>
      <c r="D732" s="18"/>
    </row>
    <row r="733" spans="1:4" ht="13" x14ac:dyDescent="0.15">
      <c r="A733" s="1"/>
      <c r="D733" s="18"/>
    </row>
    <row r="734" spans="1:4" ht="13" x14ac:dyDescent="0.15">
      <c r="A734" s="1"/>
      <c r="D734" s="18"/>
    </row>
    <row r="735" spans="1:4" ht="13" x14ac:dyDescent="0.15">
      <c r="A735" s="1"/>
      <c r="D735" s="18"/>
    </row>
    <row r="736" spans="1:4" ht="13" x14ac:dyDescent="0.15">
      <c r="A736" s="1"/>
      <c r="D736" s="18"/>
    </row>
    <row r="737" spans="1:4" ht="13" x14ac:dyDescent="0.15">
      <c r="A737" s="1"/>
      <c r="D737" s="18"/>
    </row>
    <row r="738" spans="1:4" ht="13" x14ac:dyDescent="0.15">
      <c r="A738" s="1"/>
      <c r="D738" s="18"/>
    </row>
    <row r="739" spans="1:4" ht="13" x14ac:dyDescent="0.15">
      <c r="A739" s="1"/>
      <c r="D739" s="18"/>
    </row>
    <row r="740" spans="1:4" ht="13" x14ac:dyDescent="0.15">
      <c r="A740" s="1"/>
      <c r="D740" s="18"/>
    </row>
    <row r="741" spans="1:4" ht="13" x14ac:dyDescent="0.15">
      <c r="A741" s="1"/>
      <c r="D741" s="18"/>
    </row>
    <row r="742" spans="1:4" ht="13" x14ac:dyDescent="0.15">
      <c r="A742" s="1"/>
      <c r="D742" s="18"/>
    </row>
    <row r="743" spans="1:4" ht="13" x14ac:dyDescent="0.15">
      <c r="A743" s="1"/>
      <c r="D743" s="18"/>
    </row>
    <row r="744" spans="1:4" ht="13" x14ac:dyDescent="0.15">
      <c r="A744" s="1"/>
      <c r="D744" s="18"/>
    </row>
    <row r="745" spans="1:4" ht="13" x14ac:dyDescent="0.15">
      <c r="A745" s="1"/>
      <c r="D745" s="18"/>
    </row>
    <row r="746" spans="1:4" ht="13" x14ac:dyDescent="0.15">
      <c r="A746" s="1"/>
      <c r="D746" s="18"/>
    </row>
    <row r="747" spans="1:4" ht="13" x14ac:dyDescent="0.15">
      <c r="A747" s="1"/>
      <c r="D747" s="18"/>
    </row>
    <row r="748" spans="1:4" ht="13" x14ac:dyDescent="0.15">
      <c r="A748" s="1"/>
      <c r="D748" s="18"/>
    </row>
    <row r="749" spans="1:4" ht="13" x14ac:dyDescent="0.15">
      <c r="A749" s="1"/>
      <c r="D749" s="18"/>
    </row>
    <row r="750" spans="1:4" ht="13" x14ac:dyDescent="0.15">
      <c r="A750" s="1"/>
      <c r="D750" s="18"/>
    </row>
    <row r="751" spans="1:4" ht="13" x14ac:dyDescent="0.15">
      <c r="A751" s="1"/>
      <c r="D751" s="18"/>
    </row>
    <row r="752" spans="1:4" ht="13" x14ac:dyDescent="0.15">
      <c r="A752" s="1"/>
      <c r="D752" s="18"/>
    </row>
    <row r="753" spans="1:4" ht="13" x14ac:dyDescent="0.15">
      <c r="A753" s="1"/>
      <c r="D753" s="18"/>
    </row>
    <row r="754" spans="1:4" ht="13" x14ac:dyDescent="0.15">
      <c r="A754" s="1"/>
      <c r="D754" s="18"/>
    </row>
    <row r="755" spans="1:4" ht="13" x14ac:dyDescent="0.15">
      <c r="A755" s="1"/>
      <c r="D755" s="18"/>
    </row>
    <row r="756" spans="1:4" ht="13" x14ac:dyDescent="0.15">
      <c r="A756" s="1"/>
      <c r="D756" s="18"/>
    </row>
    <row r="757" spans="1:4" ht="13" x14ac:dyDescent="0.15">
      <c r="A757" s="1"/>
      <c r="D757" s="18"/>
    </row>
    <row r="758" spans="1:4" ht="13" x14ac:dyDescent="0.15">
      <c r="A758" s="1"/>
      <c r="D758" s="18"/>
    </row>
    <row r="759" spans="1:4" ht="13" x14ac:dyDescent="0.15">
      <c r="A759" s="1"/>
      <c r="D759" s="18"/>
    </row>
    <row r="760" spans="1:4" ht="13" x14ac:dyDescent="0.15">
      <c r="A760" s="1"/>
      <c r="D760" s="18"/>
    </row>
    <row r="761" spans="1:4" ht="13" x14ac:dyDescent="0.15">
      <c r="A761" s="1"/>
      <c r="D761" s="18"/>
    </row>
    <row r="762" spans="1:4" ht="13" x14ac:dyDescent="0.15">
      <c r="A762" s="1"/>
      <c r="D762" s="18"/>
    </row>
    <row r="763" spans="1:4" ht="13" x14ac:dyDescent="0.15">
      <c r="A763" s="1"/>
      <c r="D763" s="18"/>
    </row>
    <row r="764" spans="1:4" ht="13" x14ac:dyDescent="0.15">
      <c r="A764" s="1"/>
      <c r="D764" s="18"/>
    </row>
    <row r="765" spans="1:4" ht="13" x14ac:dyDescent="0.15">
      <c r="A765" s="1"/>
      <c r="D765" s="18"/>
    </row>
    <row r="766" spans="1:4" ht="13" x14ac:dyDescent="0.15">
      <c r="A766" s="1"/>
      <c r="D766" s="18"/>
    </row>
    <row r="767" spans="1:4" ht="13" x14ac:dyDescent="0.15">
      <c r="A767" s="1"/>
      <c r="D767" s="18"/>
    </row>
    <row r="768" spans="1:4" ht="13" x14ac:dyDescent="0.15">
      <c r="A768" s="1"/>
      <c r="D768" s="18"/>
    </row>
    <row r="769" spans="1:4" ht="13" x14ac:dyDescent="0.15">
      <c r="A769" s="1"/>
      <c r="D769" s="18"/>
    </row>
    <row r="770" spans="1:4" ht="13" x14ac:dyDescent="0.15">
      <c r="A770" s="1"/>
      <c r="D770" s="18"/>
    </row>
    <row r="771" spans="1:4" ht="13" x14ac:dyDescent="0.15">
      <c r="A771" s="1"/>
      <c r="D771" s="18"/>
    </row>
    <row r="772" spans="1:4" ht="13" x14ac:dyDescent="0.15">
      <c r="A772" s="1"/>
      <c r="D772" s="18"/>
    </row>
    <row r="773" spans="1:4" ht="13" x14ac:dyDescent="0.15">
      <c r="A773" s="1"/>
      <c r="D773" s="18"/>
    </row>
    <row r="774" spans="1:4" ht="13" x14ac:dyDescent="0.15">
      <c r="A774" s="1"/>
      <c r="D774" s="18"/>
    </row>
    <row r="775" spans="1:4" ht="13" x14ac:dyDescent="0.15">
      <c r="A775" s="1"/>
      <c r="D775" s="18"/>
    </row>
    <row r="776" spans="1:4" ht="13" x14ac:dyDescent="0.15">
      <c r="A776" s="1"/>
      <c r="D776" s="18"/>
    </row>
    <row r="777" spans="1:4" ht="13" x14ac:dyDescent="0.15">
      <c r="A777" s="1"/>
      <c r="D777" s="18"/>
    </row>
    <row r="778" spans="1:4" ht="13" x14ac:dyDescent="0.15">
      <c r="A778" s="1"/>
      <c r="D778" s="18"/>
    </row>
    <row r="779" spans="1:4" ht="13" x14ac:dyDescent="0.15">
      <c r="A779" s="1"/>
      <c r="D779" s="18"/>
    </row>
    <row r="780" spans="1:4" ht="13" x14ac:dyDescent="0.15">
      <c r="A780" s="1"/>
      <c r="D780" s="18"/>
    </row>
    <row r="781" spans="1:4" ht="13" x14ac:dyDescent="0.15">
      <c r="A781" s="1"/>
      <c r="D781" s="18"/>
    </row>
    <row r="782" spans="1:4" ht="13" x14ac:dyDescent="0.15">
      <c r="A782" s="1"/>
      <c r="D782" s="18"/>
    </row>
    <row r="783" spans="1:4" ht="13" x14ac:dyDescent="0.15">
      <c r="A783" s="1"/>
      <c r="D783" s="18"/>
    </row>
    <row r="784" spans="1:4" ht="13" x14ac:dyDescent="0.15">
      <c r="A784" s="1"/>
      <c r="D784" s="18"/>
    </row>
    <row r="785" spans="1:4" ht="13" x14ac:dyDescent="0.15">
      <c r="A785" s="1"/>
      <c r="D785" s="18"/>
    </row>
    <row r="786" spans="1:4" ht="13" x14ac:dyDescent="0.15">
      <c r="A786" s="1"/>
      <c r="D786" s="18"/>
    </row>
    <row r="787" spans="1:4" ht="13" x14ac:dyDescent="0.15">
      <c r="A787" s="1"/>
      <c r="D787" s="18"/>
    </row>
    <row r="788" spans="1:4" ht="13" x14ac:dyDescent="0.15">
      <c r="A788" s="1"/>
      <c r="D788" s="18"/>
    </row>
    <row r="789" spans="1:4" ht="13" x14ac:dyDescent="0.15">
      <c r="A789" s="1"/>
      <c r="D789" s="18"/>
    </row>
    <row r="790" spans="1:4" ht="13" x14ac:dyDescent="0.15">
      <c r="A790" s="1"/>
      <c r="D790" s="18"/>
    </row>
    <row r="791" spans="1:4" ht="13" x14ac:dyDescent="0.15">
      <c r="A791" s="1"/>
      <c r="D791" s="18"/>
    </row>
    <row r="792" spans="1:4" ht="13" x14ac:dyDescent="0.15">
      <c r="A792" s="1"/>
      <c r="D792" s="18"/>
    </row>
    <row r="793" spans="1:4" ht="13" x14ac:dyDescent="0.15">
      <c r="A793" s="1"/>
      <c r="D793" s="18"/>
    </row>
    <row r="794" spans="1:4" ht="13" x14ac:dyDescent="0.15">
      <c r="A794" s="1"/>
      <c r="D794" s="18"/>
    </row>
    <row r="795" spans="1:4" ht="13" x14ac:dyDescent="0.15">
      <c r="A795" s="1"/>
      <c r="D795" s="18"/>
    </row>
    <row r="796" spans="1:4" ht="13" x14ac:dyDescent="0.15">
      <c r="A796" s="1"/>
      <c r="D796" s="18"/>
    </row>
    <row r="797" spans="1:4" ht="13" x14ac:dyDescent="0.15">
      <c r="A797" s="1"/>
      <c r="D797" s="18"/>
    </row>
    <row r="798" spans="1:4" ht="13" x14ac:dyDescent="0.15">
      <c r="A798" s="1"/>
      <c r="D798" s="18"/>
    </row>
    <row r="799" spans="1:4" ht="13" x14ac:dyDescent="0.15">
      <c r="A799" s="1"/>
      <c r="D799" s="18"/>
    </row>
    <row r="800" spans="1:4" ht="13" x14ac:dyDescent="0.15">
      <c r="A800" s="1"/>
      <c r="D800" s="18"/>
    </row>
    <row r="801" spans="1:4" ht="13" x14ac:dyDescent="0.15">
      <c r="A801" s="1"/>
      <c r="D801" s="18"/>
    </row>
    <row r="802" spans="1:4" ht="13" x14ac:dyDescent="0.15">
      <c r="A802" s="1"/>
      <c r="D802" s="18"/>
    </row>
    <row r="803" spans="1:4" ht="13" x14ac:dyDescent="0.15">
      <c r="A803" s="1"/>
      <c r="D803" s="18"/>
    </row>
    <row r="804" spans="1:4" ht="13" x14ac:dyDescent="0.15">
      <c r="A804" s="1"/>
      <c r="D804" s="18"/>
    </row>
    <row r="805" spans="1:4" ht="13" x14ac:dyDescent="0.15">
      <c r="A805" s="1"/>
      <c r="D805" s="18"/>
    </row>
    <row r="806" spans="1:4" ht="13" x14ac:dyDescent="0.15">
      <c r="A806" s="1"/>
      <c r="D806" s="18"/>
    </row>
    <row r="807" spans="1:4" ht="13" x14ac:dyDescent="0.15">
      <c r="A807" s="1"/>
      <c r="D807" s="18"/>
    </row>
    <row r="808" spans="1:4" ht="13" x14ac:dyDescent="0.15">
      <c r="A808" s="1"/>
      <c r="D808" s="18"/>
    </row>
    <row r="809" spans="1:4" ht="13" x14ac:dyDescent="0.15">
      <c r="A809" s="1"/>
      <c r="D809" s="18"/>
    </row>
    <row r="810" spans="1:4" ht="13" x14ac:dyDescent="0.15">
      <c r="A810" s="1"/>
      <c r="D810" s="18"/>
    </row>
    <row r="811" spans="1:4" ht="13" x14ac:dyDescent="0.15">
      <c r="A811" s="1"/>
      <c r="D811" s="18"/>
    </row>
    <row r="812" spans="1:4" ht="13" x14ac:dyDescent="0.15">
      <c r="A812" s="1"/>
      <c r="D812" s="18"/>
    </row>
    <row r="813" spans="1:4" ht="13" x14ac:dyDescent="0.15">
      <c r="A813" s="1"/>
      <c r="D813" s="18"/>
    </row>
    <row r="814" spans="1:4" ht="13" x14ac:dyDescent="0.15">
      <c r="A814" s="1"/>
      <c r="D814" s="18"/>
    </row>
    <row r="815" spans="1:4" ht="13" x14ac:dyDescent="0.15">
      <c r="A815" s="1"/>
      <c r="D815" s="18"/>
    </row>
    <row r="816" spans="1:4" ht="13" x14ac:dyDescent="0.15">
      <c r="A816" s="1"/>
      <c r="D816" s="18"/>
    </row>
    <row r="817" spans="1:4" ht="13" x14ac:dyDescent="0.15">
      <c r="A817" s="1"/>
      <c r="D817" s="18"/>
    </row>
    <row r="818" spans="1:4" ht="13" x14ac:dyDescent="0.15">
      <c r="A818" s="1"/>
      <c r="D818" s="18"/>
    </row>
    <row r="819" spans="1:4" ht="13" x14ac:dyDescent="0.15">
      <c r="A819" s="1"/>
      <c r="D819" s="18"/>
    </row>
    <row r="820" spans="1:4" ht="13" x14ac:dyDescent="0.15">
      <c r="A820" s="1"/>
      <c r="D820" s="18"/>
    </row>
    <row r="821" spans="1:4" ht="13" x14ac:dyDescent="0.15">
      <c r="A821" s="1"/>
      <c r="D821" s="18"/>
    </row>
    <row r="822" spans="1:4" ht="13" x14ac:dyDescent="0.15">
      <c r="A822" s="1"/>
      <c r="D822" s="18"/>
    </row>
    <row r="823" spans="1:4" ht="13" x14ac:dyDescent="0.15">
      <c r="A823" s="1"/>
      <c r="D823" s="18"/>
    </row>
    <row r="824" spans="1:4" ht="13" x14ac:dyDescent="0.15">
      <c r="A824" s="1"/>
      <c r="D824" s="18"/>
    </row>
    <row r="825" spans="1:4" ht="13" x14ac:dyDescent="0.15">
      <c r="A825" s="1"/>
      <c r="D825" s="18"/>
    </row>
    <row r="826" spans="1:4" ht="13" x14ac:dyDescent="0.15">
      <c r="A826" s="1"/>
      <c r="D826" s="18"/>
    </row>
    <row r="827" spans="1:4" ht="13" x14ac:dyDescent="0.15">
      <c r="A827" s="1"/>
      <c r="D827" s="18"/>
    </row>
    <row r="828" spans="1:4" ht="13" x14ac:dyDescent="0.15">
      <c r="A828" s="1"/>
      <c r="D828" s="18"/>
    </row>
    <row r="829" spans="1:4" ht="13" x14ac:dyDescent="0.15">
      <c r="A829" s="1"/>
      <c r="D829" s="18"/>
    </row>
    <row r="830" spans="1:4" ht="13" x14ac:dyDescent="0.15">
      <c r="A830" s="1"/>
      <c r="D830" s="18"/>
    </row>
    <row r="831" spans="1:4" ht="13" x14ac:dyDescent="0.15">
      <c r="A831" s="1"/>
      <c r="D831" s="18"/>
    </row>
    <row r="832" spans="1:4" ht="13" x14ac:dyDescent="0.15">
      <c r="A832" s="1"/>
      <c r="D832" s="18"/>
    </row>
    <row r="833" spans="1:4" ht="13" x14ac:dyDescent="0.15">
      <c r="A833" s="1"/>
      <c r="D833" s="18"/>
    </row>
    <row r="834" spans="1:4" ht="13" x14ac:dyDescent="0.15">
      <c r="A834" s="1"/>
      <c r="D834" s="18"/>
    </row>
    <row r="835" spans="1:4" ht="13" x14ac:dyDescent="0.15">
      <c r="A835" s="1"/>
      <c r="D835" s="18"/>
    </row>
    <row r="836" spans="1:4" ht="13" x14ac:dyDescent="0.15">
      <c r="A836" s="1"/>
      <c r="D836" s="18"/>
    </row>
    <row r="837" spans="1:4" ht="13" x14ac:dyDescent="0.15">
      <c r="A837" s="1"/>
      <c r="D837" s="18"/>
    </row>
    <row r="838" spans="1:4" ht="13" x14ac:dyDescent="0.15">
      <c r="A838" s="1"/>
      <c r="D838" s="18"/>
    </row>
    <row r="839" spans="1:4" ht="13" x14ac:dyDescent="0.15">
      <c r="A839" s="1"/>
      <c r="D839" s="18"/>
    </row>
    <row r="840" spans="1:4" ht="13" x14ac:dyDescent="0.15">
      <c r="A840" s="1"/>
      <c r="D840" s="18"/>
    </row>
    <row r="841" spans="1:4" ht="13" x14ac:dyDescent="0.15">
      <c r="A841" s="1"/>
      <c r="D841" s="18"/>
    </row>
    <row r="842" spans="1:4" ht="13" x14ac:dyDescent="0.15">
      <c r="A842" s="1"/>
      <c r="D842" s="18"/>
    </row>
    <row r="843" spans="1:4" ht="13" x14ac:dyDescent="0.15">
      <c r="A843" s="1"/>
      <c r="D843" s="18"/>
    </row>
    <row r="844" spans="1:4" ht="13" x14ac:dyDescent="0.15">
      <c r="A844" s="1"/>
      <c r="D844" s="18"/>
    </row>
    <row r="845" spans="1:4" ht="13" x14ac:dyDescent="0.15">
      <c r="A845" s="1"/>
      <c r="D845" s="18"/>
    </row>
    <row r="846" spans="1:4" ht="13" x14ac:dyDescent="0.15">
      <c r="A846" s="1"/>
      <c r="D846" s="18"/>
    </row>
    <row r="847" spans="1:4" ht="13" x14ac:dyDescent="0.15">
      <c r="A847" s="1"/>
      <c r="D847" s="18"/>
    </row>
    <row r="848" spans="1:4" ht="13" x14ac:dyDescent="0.15">
      <c r="A848" s="1"/>
      <c r="D848" s="18"/>
    </row>
    <row r="849" spans="1:4" ht="13" x14ac:dyDescent="0.15">
      <c r="A849" s="1"/>
      <c r="D849" s="18"/>
    </row>
    <row r="850" spans="1:4" ht="13" x14ac:dyDescent="0.15">
      <c r="A850" s="1"/>
      <c r="D850" s="18"/>
    </row>
    <row r="851" spans="1:4" ht="13" x14ac:dyDescent="0.15">
      <c r="A851" s="1"/>
      <c r="D851" s="18"/>
    </row>
    <row r="852" spans="1:4" ht="13" x14ac:dyDescent="0.15">
      <c r="A852" s="1"/>
      <c r="D852" s="18"/>
    </row>
    <row r="853" spans="1:4" ht="13" x14ac:dyDescent="0.15">
      <c r="A853" s="1"/>
      <c r="D853" s="18"/>
    </row>
    <row r="854" spans="1:4" ht="13" x14ac:dyDescent="0.15">
      <c r="A854" s="1"/>
      <c r="D854" s="18"/>
    </row>
    <row r="855" spans="1:4" ht="13" x14ac:dyDescent="0.15">
      <c r="A855" s="1"/>
      <c r="D855" s="18"/>
    </row>
    <row r="856" spans="1:4" ht="13" x14ac:dyDescent="0.15">
      <c r="A856" s="1"/>
      <c r="D856" s="18"/>
    </row>
    <row r="857" spans="1:4" ht="13" x14ac:dyDescent="0.15">
      <c r="A857" s="1"/>
      <c r="D857" s="18"/>
    </row>
    <row r="858" spans="1:4" ht="13" x14ac:dyDescent="0.15">
      <c r="A858" s="1"/>
      <c r="D858" s="18"/>
    </row>
    <row r="859" spans="1:4" ht="13" x14ac:dyDescent="0.15">
      <c r="A859" s="1"/>
      <c r="D859" s="18"/>
    </row>
    <row r="860" spans="1:4" ht="13" x14ac:dyDescent="0.15">
      <c r="A860" s="1"/>
      <c r="D860" s="18"/>
    </row>
    <row r="861" spans="1:4" ht="13" x14ac:dyDescent="0.15">
      <c r="A861" s="1"/>
      <c r="D861" s="18"/>
    </row>
    <row r="862" spans="1:4" ht="13" x14ac:dyDescent="0.15">
      <c r="A862" s="1"/>
      <c r="D862" s="18"/>
    </row>
    <row r="863" spans="1:4" ht="13" x14ac:dyDescent="0.15">
      <c r="A863" s="1"/>
      <c r="D863" s="18"/>
    </row>
    <row r="864" spans="1:4" ht="13" x14ac:dyDescent="0.15">
      <c r="A864" s="1"/>
      <c r="D864" s="18"/>
    </row>
    <row r="865" spans="1:4" ht="13" x14ac:dyDescent="0.15">
      <c r="A865" s="1"/>
      <c r="D865" s="18"/>
    </row>
    <row r="866" spans="1:4" ht="13" x14ac:dyDescent="0.15">
      <c r="A866" s="1"/>
      <c r="D866" s="18"/>
    </row>
    <row r="867" spans="1:4" ht="13" x14ac:dyDescent="0.15">
      <c r="A867" s="1"/>
      <c r="D867" s="18"/>
    </row>
    <row r="868" spans="1:4" ht="13" x14ac:dyDescent="0.15">
      <c r="A868" s="1"/>
      <c r="D868" s="18"/>
    </row>
    <row r="869" spans="1:4" ht="13" x14ac:dyDescent="0.15">
      <c r="A869" s="1"/>
      <c r="D869" s="18"/>
    </row>
    <row r="870" spans="1:4" ht="13" x14ac:dyDescent="0.15">
      <c r="A870" s="1"/>
      <c r="D870" s="18"/>
    </row>
    <row r="871" spans="1:4" ht="13" x14ac:dyDescent="0.15">
      <c r="A871" s="1"/>
      <c r="D871" s="18"/>
    </row>
    <row r="872" spans="1:4" ht="13" x14ac:dyDescent="0.15">
      <c r="A872" s="1"/>
      <c r="D872" s="18"/>
    </row>
    <row r="873" spans="1:4" ht="13" x14ac:dyDescent="0.15">
      <c r="A873" s="1"/>
      <c r="D873" s="18"/>
    </row>
    <row r="874" spans="1:4" ht="13" x14ac:dyDescent="0.15">
      <c r="A874" s="1"/>
      <c r="D874" s="18"/>
    </row>
    <row r="875" spans="1:4" ht="13" x14ac:dyDescent="0.15">
      <c r="A875" s="1"/>
      <c r="D875" s="18"/>
    </row>
    <row r="876" spans="1:4" ht="13" x14ac:dyDescent="0.15">
      <c r="A876" s="1"/>
      <c r="D876" s="18"/>
    </row>
    <row r="877" spans="1:4" ht="13" x14ac:dyDescent="0.15">
      <c r="A877" s="1"/>
      <c r="D877" s="18"/>
    </row>
    <row r="878" spans="1:4" ht="13" x14ac:dyDescent="0.15">
      <c r="A878" s="1"/>
      <c r="D878" s="18"/>
    </row>
    <row r="879" spans="1:4" ht="13" x14ac:dyDescent="0.15">
      <c r="A879" s="1"/>
      <c r="D879" s="18"/>
    </row>
    <row r="880" spans="1:4" ht="13" x14ac:dyDescent="0.15">
      <c r="A880" s="1"/>
      <c r="D880" s="18"/>
    </row>
    <row r="881" spans="1:4" ht="13" x14ac:dyDescent="0.15">
      <c r="A881" s="1"/>
      <c r="D881" s="18"/>
    </row>
    <row r="882" spans="1:4" ht="13" x14ac:dyDescent="0.15">
      <c r="A882" s="1"/>
      <c r="D882" s="18"/>
    </row>
    <row r="883" spans="1:4" ht="13" x14ac:dyDescent="0.15">
      <c r="A883" s="1"/>
      <c r="D883" s="18"/>
    </row>
    <row r="884" spans="1:4" ht="13" x14ac:dyDescent="0.15">
      <c r="A884" s="1"/>
      <c r="D884" s="18"/>
    </row>
    <row r="885" spans="1:4" ht="13" x14ac:dyDescent="0.15">
      <c r="A885" s="1"/>
      <c r="D885" s="18"/>
    </row>
    <row r="886" spans="1:4" ht="13" x14ac:dyDescent="0.15">
      <c r="A886" s="1"/>
      <c r="D886" s="18"/>
    </row>
    <row r="887" spans="1:4" ht="13" x14ac:dyDescent="0.15">
      <c r="A887" s="1"/>
      <c r="D887" s="18"/>
    </row>
    <row r="888" spans="1:4" ht="13" x14ac:dyDescent="0.15">
      <c r="A888" s="1"/>
      <c r="D888" s="18"/>
    </row>
    <row r="889" spans="1:4" ht="13" x14ac:dyDescent="0.15">
      <c r="A889" s="1"/>
      <c r="D889" s="18"/>
    </row>
    <row r="890" spans="1:4" ht="13" x14ac:dyDescent="0.15">
      <c r="A890" s="1"/>
      <c r="D890" s="18"/>
    </row>
    <row r="891" spans="1:4" ht="13" x14ac:dyDescent="0.15">
      <c r="A891" s="1"/>
      <c r="D891" s="18"/>
    </row>
    <row r="892" spans="1:4" ht="13" x14ac:dyDescent="0.15">
      <c r="A892" s="1"/>
      <c r="D892" s="18"/>
    </row>
    <row r="893" spans="1:4" ht="13" x14ac:dyDescent="0.15">
      <c r="A893" s="1"/>
      <c r="D893" s="18"/>
    </row>
    <row r="894" spans="1:4" ht="13" x14ac:dyDescent="0.15">
      <c r="A894" s="1"/>
      <c r="D894" s="18"/>
    </row>
    <row r="895" spans="1:4" ht="13" x14ac:dyDescent="0.15">
      <c r="A895" s="1"/>
      <c r="D895" s="18"/>
    </row>
    <row r="896" spans="1:4" ht="13" x14ac:dyDescent="0.15">
      <c r="A896" s="1"/>
      <c r="D896" s="18"/>
    </row>
    <row r="897" spans="1:4" ht="13" x14ac:dyDescent="0.15">
      <c r="A897" s="1"/>
      <c r="D897" s="18"/>
    </row>
    <row r="898" spans="1:4" ht="13" x14ac:dyDescent="0.15">
      <c r="A898" s="1"/>
      <c r="D898" s="18"/>
    </row>
    <row r="899" spans="1:4" ht="13" x14ac:dyDescent="0.15">
      <c r="A899" s="1"/>
      <c r="D899" s="18"/>
    </row>
    <row r="900" spans="1:4" ht="13" x14ac:dyDescent="0.15">
      <c r="A900" s="1"/>
      <c r="D900" s="18"/>
    </row>
    <row r="901" spans="1:4" ht="13" x14ac:dyDescent="0.15">
      <c r="A901" s="1"/>
      <c r="D901" s="18"/>
    </row>
    <row r="902" spans="1:4" ht="13" x14ac:dyDescent="0.15">
      <c r="A902" s="1"/>
      <c r="D902" s="18"/>
    </row>
    <row r="903" spans="1:4" ht="13" x14ac:dyDescent="0.15">
      <c r="A903" s="1"/>
      <c r="D903" s="18"/>
    </row>
    <row r="904" spans="1:4" ht="13" x14ac:dyDescent="0.15">
      <c r="A904" s="1"/>
      <c r="D904" s="18"/>
    </row>
    <row r="905" spans="1:4" ht="13" x14ac:dyDescent="0.15">
      <c r="A905" s="1"/>
      <c r="D905" s="18"/>
    </row>
    <row r="906" spans="1:4" ht="13" x14ac:dyDescent="0.15">
      <c r="A906" s="1"/>
      <c r="D906" s="18"/>
    </row>
    <row r="907" spans="1:4" ht="13" x14ac:dyDescent="0.15">
      <c r="A907" s="1"/>
      <c r="D907" s="18"/>
    </row>
    <row r="908" spans="1:4" ht="13" x14ac:dyDescent="0.15">
      <c r="A908" s="1"/>
      <c r="D908" s="18"/>
    </row>
    <row r="909" spans="1:4" ht="13" x14ac:dyDescent="0.15">
      <c r="A909" s="1"/>
      <c r="D909" s="18"/>
    </row>
    <row r="910" spans="1:4" ht="13" x14ac:dyDescent="0.15">
      <c r="A910" s="1"/>
      <c r="D910" s="18"/>
    </row>
    <row r="911" spans="1:4" ht="13" x14ac:dyDescent="0.15">
      <c r="A911" s="1"/>
      <c r="D911" s="18"/>
    </row>
    <row r="912" spans="1:4" ht="13" x14ac:dyDescent="0.15">
      <c r="A912" s="1"/>
      <c r="D912" s="18"/>
    </row>
    <row r="913" spans="1:4" ht="13" x14ac:dyDescent="0.15">
      <c r="A913" s="1"/>
      <c r="D913" s="18"/>
    </row>
    <row r="914" spans="1:4" ht="13" x14ac:dyDescent="0.15">
      <c r="A914" s="1"/>
      <c r="D914" s="18"/>
    </row>
    <row r="915" spans="1:4" ht="13" x14ac:dyDescent="0.15">
      <c r="A915" s="1"/>
      <c r="D915" s="18"/>
    </row>
    <row r="916" spans="1:4" ht="13" x14ac:dyDescent="0.15">
      <c r="A916" s="1"/>
      <c r="D916" s="18"/>
    </row>
    <row r="917" spans="1:4" ht="13" x14ac:dyDescent="0.15">
      <c r="A917" s="1"/>
      <c r="D917" s="18"/>
    </row>
    <row r="918" spans="1:4" ht="13" x14ac:dyDescent="0.15">
      <c r="A918" s="1"/>
      <c r="D918" s="18"/>
    </row>
    <row r="919" spans="1:4" ht="13" x14ac:dyDescent="0.15">
      <c r="A919" s="1"/>
      <c r="D919" s="18"/>
    </row>
    <row r="920" spans="1:4" ht="13" x14ac:dyDescent="0.15">
      <c r="A920" s="1"/>
      <c r="D920" s="18"/>
    </row>
    <row r="921" spans="1:4" ht="13" x14ac:dyDescent="0.15">
      <c r="A921" s="1"/>
      <c r="D921" s="18"/>
    </row>
    <row r="922" spans="1:4" ht="13" x14ac:dyDescent="0.15">
      <c r="A922" s="1"/>
      <c r="D922" s="18"/>
    </row>
    <row r="923" spans="1:4" ht="13" x14ac:dyDescent="0.15">
      <c r="A923" s="1"/>
      <c r="D923" s="18"/>
    </row>
    <row r="924" spans="1:4" ht="13" x14ac:dyDescent="0.15">
      <c r="A924" s="1"/>
      <c r="D924" s="18"/>
    </row>
    <row r="925" spans="1:4" ht="13" x14ac:dyDescent="0.15">
      <c r="A925" s="1"/>
      <c r="D925" s="18"/>
    </row>
    <row r="926" spans="1:4" ht="13" x14ac:dyDescent="0.15">
      <c r="A926" s="1"/>
      <c r="D926" s="18"/>
    </row>
    <row r="927" spans="1:4" ht="13" x14ac:dyDescent="0.15">
      <c r="A927" s="1"/>
      <c r="D927" s="18"/>
    </row>
    <row r="928" spans="1:4" ht="13" x14ac:dyDescent="0.15">
      <c r="A928" s="1"/>
      <c r="D928" s="18"/>
    </row>
    <row r="929" spans="1:4" ht="13" x14ac:dyDescent="0.15">
      <c r="A929" s="1"/>
      <c r="D929" s="18"/>
    </row>
    <row r="930" spans="1:4" ht="13" x14ac:dyDescent="0.15">
      <c r="A930" s="1"/>
      <c r="D930" s="18"/>
    </row>
    <row r="931" spans="1:4" ht="13" x14ac:dyDescent="0.15">
      <c r="A931" s="1"/>
      <c r="D931" s="18"/>
    </row>
    <row r="932" spans="1:4" ht="13" x14ac:dyDescent="0.15">
      <c r="A932" s="1"/>
      <c r="D932" s="18"/>
    </row>
    <row r="933" spans="1:4" ht="13" x14ac:dyDescent="0.15">
      <c r="A933" s="1"/>
      <c r="D933" s="18"/>
    </row>
    <row r="934" spans="1:4" ht="13" x14ac:dyDescent="0.15">
      <c r="A934" s="1"/>
      <c r="D934" s="18"/>
    </row>
    <row r="935" spans="1:4" ht="13" x14ac:dyDescent="0.15">
      <c r="A935" s="1"/>
      <c r="D935" s="18"/>
    </row>
    <row r="936" spans="1:4" ht="13" x14ac:dyDescent="0.15">
      <c r="A936" s="1"/>
      <c r="D936" s="18"/>
    </row>
    <row r="937" spans="1:4" ht="13" x14ac:dyDescent="0.15">
      <c r="A937" s="1"/>
      <c r="D937" s="18"/>
    </row>
    <row r="938" spans="1:4" ht="13" x14ac:dyDescent="0.15">
      <c r="A938" s="1"/>
      <c r="D938" s="18"/>
    </row>
    <row r="939" spans="1:4" ht="13" x14ac:dyDescent="0.15">
      <c r="A939" s="1"/>
      <c r="D939" s="18"/>
    </row>
    <row r="940" spans="1:4" ht="13" x14ac:dyDescent="0.15">
      <c r="A940" s="1"/>
      <c r="D940" s="18"/>
    </row>
    <row r="941" spans="1:4" ht="13" x14ac:dyDescent="0.15">
      <c r="A941" s="1"/>
      <c r="D941" s="18"/>
    </row>
    <row r="942" spans="1:4" ht="13" x14ac:dyDescent="0.15">
      <c r="A942" s="1"/>
      <c r="D942" s="18"/>
    </row>
    <row r="943" spans="1:4" ht="13" x14ac:dyDescent="0.15">
      <c r="A943" s="1"/>
      <c r="D943" s="18"/>
    </row>
    <row r="944" spans="1:4" ht="13" x14ac:dyDescent="0.15">
      <c r="A944" s="1"/>
      <c r="D944" s="18"/>
    </row>
    <row r="945" spans="1:4" ht="13" x14ac:dyDescent="0.15">
      <c r="A945" s="1"/>
      <c r="D945" s="18"/>
    </row>
    <row r="946" spans="1:4" ht="13" x14ac:dyDescent="0.15">
      <c r="A946" s="1"/>
      <c r="D946" s="18"/>
    </row>
    <row r="947" spans="1:4" ht="13" x14ac:dyDescent="0.15">
      <c r="A947" s="1"/>
      <c r="D947" s="18"/>
    </row>
    <row r="948" spans="1:4" ht="13" x14ac:dyDescent="0.15">
      <c r="A948" s="1"/>
      <c r="D948" s="18"/>
    </row>
    <row r="949" spans="1:4" ht="13" x14ac:dyDescent="0.15">
      <c r="A949" s="1"/>
      <c r="D949" s="18"/>
    </row>
    <row r="950" spans="1:4" ht="13" x14ac:dyDescent="0.15">
      <c r="A950" s="1"/>
      <c r="D950" s="18"/>
    </row>
    <row r="951" spans="1:4" ht="13" x14ac:dyDescent="0.15">
      <c r="A951" s="1"/>
      <c r="D951" s="18"/>
    </row>
    <row r="952" spans="1:4" ht="13" x14ac:dyDescent="0.15">
      <c r="A952" s="1"/>
      <c r="D952" s="18"/>
    </row>
    <row r="953" spans="1:4" ht="13" x14ac:dyDescent="0.15">
      <c r="A953" s="1"/>
      <c r="D953" s="18"/>
    </row>
    <row r="954" spans="1:4" ht="13" x14ac:dyDescent="0.15">
      <c r="A954" s="1"/>
      <c r="D954" s="18"/>
    </row>
    <row r="955" spans="1:4" ht="13" x14ac:dyDescent="0.15">
      <c r="A955" s="1"/>
      <c r="D955" s="18"/>
    </row>
    <row r="956" spans="1:4" ht="13" x14ac:dyDescent="0.15">
      <c r="A956" s="1"/>
      <c r="D956" s="18"/>
    </row>
    <row r="957" spans="1:4" ht="13" x14ac:dyDescent="0.15">
      <c r="A957" s="1"/>
      <c r="D957" s="18"/>
    </row>
    <row r="958" spans="1:4" ht="13" x14ac:dyDescent="0.15">
      <c r="A958" s="1"/>
      <c r="D958" s="18"/>
    </row>
    <row r="959" spans="1:4" ht="13" x14ac:dyDescent="0.15">
      <c r="A959" s="1"/>
      <c r="D959" s="18"/>
    </row>
    <row r="960" spans="1:4" ht="13" x14ac:dyDescent="0.15">
      <c r="A960" s="1"/>
      <c r="D960" s="18"/>
    </row>
    <row r="961" spans="1:4" ht="13" x14ac:dyDescent="0.15">
      <c r="A961" s="1"/>
      <c r="D961" s="18"/>
    </row>
    <row r="962" spans="1:4" ht="13" x14ac:dyDescent="0.15">
      <c r="A962" s="1"/>
      <c r="D962" s="18"/>
    </row>
    <row r="963" spans="1:4" ht="13" x14ac:dyDescent="0.15">
      <c r="A963" s="1"/>
      <c r="D963" s="18"/>
    </row>
    <row r="964" spans="1:4" ht="13" x14ac:dyDescent="0.15">
      <c r="A964" s="1"/>
      <c r="D964" s="18"/>
    </row>
    <row r="965" spans="1:4" ht="13" x14ac:dyDescent="0.15">
      <c r="A965" s="1"/>
      <c r="D965" s="18"/>
    </row>
    <row r="966" spans="1:4" ht="13" x14ac:dyDescent="0.15">
      <c r="A966" s="1"/>
      <c r="D966" s="18"/>
    </row>
    <row r="967" spans="1:4" ht="13" x14ac:dyDescent="0.15">
      <c r="A967" s="1"/>
      <c r="D967" s="18"/>
    </row>
    <row r="968" spans="1:4" ht="13" x14ac:dyDescent="0.15">
      <c r="A968" s="1"/>
      <c r="D968" s="18"/>
    </row>
    <row r="969" spans="1:4" ht="13" x14ac:dyDescent="0.15">
      <c r="A969" s="1"/>
      <c r="D969" s="18"/>
    </row>
    <row r="970" spans="1:4" ht="13" x14ac:dyDescent="0.15">
      <c r="A970" s="1"/>
      <c r="D970" s="18"/>
    </row>
    <row r="971" spans="1:4" ht="13" x14ac:dyDescent="0.15">
      <c r="A971" s="1"/>
      <c r="D971" s="18"/>
    </row>
    <row r="972" spans="1:4" ht="13" x14ac:dyDescent="0.15">
      <c r="A972" s="1"/>
      <c r="D972" s="18"/>
    </row>
    <row r="973" spans="1:4" ht="13" x14ac:dyDescent="0.15">
      <c r="A973" s="1"/>
      <c r="D973" s="18"/>
    </row>
    <row r="974" spans="1:4" ht="13" x14ac:dyDescent="0.15">
      <c r="A974" s="1"/>
      <c r="D974" s="18"/>
    </row>
    <row r="975" spans="1:4" ht="13" x14ac:dyDescent="0.15">
      <c r="A975" s="1"/>
      <c r="D975" s="18"/>
    </row>
    <row r="976" spans="1:4" ht="13" x14ac:dyDescent="0.15">
      <c r="A976" s="1"/>
      <c r="D976" s="18"/>
    </row>
    <row r="977" spans="1:4" ht="13" x14ac:dyDescent="0.15">
      <c r="A977" s="1"/>
      <c r="D977" s="18"/>
    </row>
    <row r="978" spans="1:4" ht="13" x14ac:dyDescent="0.15">
      <c r="A978" s="1"/>
      <c r="D978" s="18"/>
    </row>
    <row r="979" spans="1:4" ht="13" x14ac:dyDescent="0.15">
      <c r="A979" s="1"/>
      <c r="D979" s="18"/>
    </row>
    <row r="980" spans="1:4" ht="13" x14ac:dyDescent="0.15">
      <c r="A980" s="1"/>
      <c r="D980" s="18"/>
    </row>
    <row r="981" spans="1:4" ht="13" x14ac:dyDescent="0.15">
      <c r="A981" s="1"/>
      <c r="D981" s="18"/>
    </row>
    <row r="982" spans="1:4" ht="13" x14ac:dyDescent="0.15">
      <c r="A982" s="1"/>
      <c r="D982" s="18"/>
    </row>
    <row r="983" spans="1:4" ht="13" x14ac:dyDescent="0.15">
      <c r="A983" s="1"/>
      <c r="D983" s="18"/>
    </row>
    <row r="984" spans="1:4" ht="13" x14ac:dyDescent="0.15">
      <c r="A984" s="1"/>
      <c r="D984" s="18"/>
    </row>
    <row r="985" spans="1:4" ht="13" x14ac:dyDescent="0.15">
      <c r="A985" s="1"/>
      <c r="D985" s="18"/>
    </row>
    <row r="986" spans="1:4" ht="13" x14ac:dyDescent="0.15">
      <c r="A986" s="1"/>
      <c r="D986" s="18"/>
    </row>
    <row r="987" spans="1:4" ht="13" x14ac:dyDescent="0.15">
      <c r="A987" s="1"/>
      <c r="D987" s="18"/>
    </row>
    <row r="988" spans="1:4" ht="13" x14ac:dyDescent="0.15">
      <c r="A988" s="1"/>
      <c r="D988" s="18"/>
    </row>
    <row r="989" spans="1:4" ht="13" x14ac:dyDescent="0.15">
      <c r="A989" s="1"/>
      <c r="D989" s="18"/>
    </row>
    <row r="990" spans="1:4" ht="13" x14ac:dyDescent="0.15">
      <c r="A990" s="1"/>
      <c r="D990" s="18"/>
    </row>
    <row r="991" spans="1:4" ht="13" x14ac:dyDescent="0.15">
      <c r="A991" s="1"/>
      <c r="D991" s="18"/>
    </row>
    <row r="992" spans="1:4" ht="13" x14ac:dyDescent="0.15">
      <c r="A992" s="1"/>
      <c r="D992" s="18"/>
    </row>
    <row r="993" spans="1:4" ht="13" x14ac:dyDescent="0.15">
      <c r="A993" s="1"/>
      <c r="D993" s="18"/>
    </row>
    <row r="994" spans="1:4" ht="13" x14ac:dyDescent="0.15">
      <c r="A994" s="1"/>
      <c r="D994" s="18"/>
    </row>
    <row r="995" spans="1:4" ht="13" x14ac:dyDescent="0.15">
      <c r="A995" s="1"/>
      <c r="D995" s="1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A7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27" ht="15.75" customHeight="1" x14ac:dyDescent="0.15">
      <c r="A1" t="s">
        <v>114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56</v>
      </c>
      <c r="P1" s="21" t="s">
        <v>57</v>
      </c>
      <c r="Q1" s="21" t="s">
        <v>58</v>
      </c>
      <c r="R1" s="21" t="s">
        <v>59</v>
      </c>
      <c r="S1" s="21" t="s">
        <v>60</v>
      </c>
      <c r="T1" s="21" t="s">
        <v>61</v>
      </c>
      <c r="U1" s="21" t="s">
        <v>62</v>
      </c>
      <c r="V1" s="21" t="s">
        <v>63</v>
      </c>
      <c r="W1" s="21" t="s">
        <v>64</v>
      </c>
      <c r="X1" s="21" t="s">
        <v>65</v>
      </c>
      <c r="Y1" s="21" t="s">
        <v>66</v>
      </c>
      <c r="Z1" s="21" t="s">
        <v>67</v>
      </c>
      <c r="AA1" s="20"/>
    </row>
    <row r="2" spans="1:27" ht="15.75" customHeight="1" x14ac:dyDescent="0.15">
      <c r="A2" s="21" t="s">
        <v>68</v>
      </c>
      <c r="B2" s="22">
        <f>LAM1927_5!$C$2</f>
        <v>48.1</v>
      </c>
      <c r="C2" s="22">
        <f>LAM1927_5!$C$3</f>
        <v>0</v>
      </c>
      <c r="D2" s="22">
        <f>LAM1927_5!$C$4</f>
        <v>0</v>
      </c>
      <c r="E2" s="22">
        <f>LAM1927_5!$C$5</f>
        <v>3.9</v>
      </c>
      <c r="F2" s="22">
        <f>LAM1927_5!$C$6</f>
        <v>14</v>
      </c>
      <c r="G2" s="22">
        <f>LAM1927_5!$C$7</f>
        <v>10.5</v>
      </c>
      <c r="H2" s="22">
        <f>LAM1927_5!$C$8</f>
        <v>22.1</v>
      </c>
      <c r="I2" s="22">
        <f>LAM1927_5!$C$9</f>
        <v>0.6</v>
      </c>
      <c r="J2" s="22">
        <f>LAM1927_5!$C$10</f>
        <v>0</v>
      </c>
      <c r="K2" s="22">
        <f>LAM1927_5!$C$11</f>
        <v>0.5</v>
      </c>
      <c r="L2" s="22">
        <f>LAM1927_5!C15</f>
        <v>0.43620681838758835</v>
      </c>
      <c r="M2" s="22">
        <f>LAM1927_5!C16</f>
        <v>0.62761414558065898</v>
      </c>
      <c r="N2" s="22">
        <f>LAM1927_5!C17</f>
        <v>0.779095818395798</v>
      </c>
      <c r="O2" s="22">
        <f>LAM1927_5!C18</f>
        <v>0.66909838133538502</v>
      </c>
      <c r="P2" s="22">
        <f>LAM1927_5!C19</f>
        <v>0.57940369879172382</v>
      </c>
      <c r="Q2" s="22">
        <f>LAM1927_5!C20</f>
        <v>0.81607301921398356</v>
      </c>
      <c r="R2" s="22">
        <f>LAM1927_5!C21</f>
        <v>0.77554505807901453</v>
      </c>
      <c r="S2" s="22">
        <f>LAM1927_5!C22</f>
        <v>0.68248916332265086</v>
      </c>
      <c r="T2" s="22">
        <f>LAM1927_5!C23</f>
        <v>0.37975734442094716</v>
      </c>
      <c r="U2" s="22">
        <f>LAM1927_5!C24</f>
        <v>0.94298822659329318</v>
      </c>
      <c r="V2" s="22">
        <f>LAM1927_5!C25</f>
        <v>0.9542758423255483</v>
      </c>
      <c r="W2" s="22">
        <f>LAM1927_5!C26</f>
        <v>0.48723977130208779</v>
      </c>
      <c r="X2" s="22">
        <f>LAM1927_5!C27</f>
        <v>0.20440222606607464</v>
      </c>
      <c r="Y2" s="22">
        <f>LAM1927_5!C28</f>
        <v>0.30501618855081192</v>
      </c>
      <c r="Z2" s="22">
        <f>LAM1927_5!C29</f>
        <v>0.85180163543684229</v>
      </c>
      <c r="AA2" s="20"/>
    </row>
    <row r="3" spans="1:27" ht="15.75" customHeight="1" x14ac:dyDescent="0.15">
      <c r="A3" s="21" t="s">
        <v>69</v>
      </c>
      <c r="B3" s="22">
        <f>LAM1927_15!$C$2</f>
        <v>0.2</v>
      </c>
      <c r="C3" s="22">
        <f>LAM1927_15!$C$3</f>
        <v>0</v>
      </c>
      <c r="D3" s="22">
        <f>LAM1927_15!$C$4</f>
        <v>0</v>
      </c>
      <c r="E3" s="22">
        <f>LAM1927_15!$C$5</f>
        <v>0.3</v>
      </c>
      <c r="F3" s="22">
        <f>LAM1927_15!$C$6</f>
        <v>6.6</v>
      </c>
      <c r="G3" s="22">
        <f>LAM1927_15!$C$7</f>
        <v>36</v>
      </c>
      <c r="H3" s="22">
        <f>LAM1927_15!$C$8</f>
        <v>42.4</v>
      </c>
      <c r="I3" s="22">
        <f>LAM1927_15!$C$9</f>
        <v>0.2</v>
      </c>
      <c r="J3" s="22">
        <f>LAM1927_15!$C$10</f>
        <v>0</v>
      </c>
      <c r="K3" s="22">
        <f>LAM1927_15!$C$11</f>
        <v>13.8</v>
      </c>
      <c r="L3" s="22">
        <f>LAM1927_15!C15</f>
        <v>0.95159387561828046</v>
      </c>
      <c r="M3" s="22">
        <f>LAM1927_15!C16</f>
        <v>0.87463574844978664</v>
      </c>
      <c r="N3" s="22">
        <f>LAM1927_15!C17</f>
        <v>1.5088311954528488E-3</v>
      </c>
      <c r="O3" s="22">
        <f>LAM1927_15!C18</f>
        <v>0.98788826760934056</v>
      </c>
      <c r="P3" s="22">
        <f>LAM1927_15!C19</f>
        <v>0.95789545695538769</v>
      </c>
      <c r="Q3" s="22">
        <f>LAM1927_15!C20</f>
        <v>0.98765314264011139</v>
      </c>
      <c r="R3" s="22">
        <f>LAM1927_15!C21</f>
        <v>0.60709637540054839</v>
      </c>
      <c r="S3" s="22">
        <f>LAM1927_15!C22</f>
        <v>0.86121597891709423</v>
      </c>
      <c r="T3" s="22">
        <f>LAM1927_15!C23</f>
        <v>0.65073746667931642</v>
      </c>
      <c r="U3" s="22">
        <f>LAM1927_15!C24</f>
        <v>0.4035697421464966</v>
      </c>
      <c r="V3" s="22">
        <f>LAM1927_15!C25</f>
        <v>0.47830413203938005</v>
      </c>
      <c r="W3" s="22">
        <f>LAM1927_15!C26</f>
        <v>0.99798810039518615</v>
      </c>
      <c r="X3" s="22">
        <f>LAM1927_15!C27</f>
        <v>0.90846392318203117</v>
      </c>
      <c r="Y3" s="22">
        <f>LAM1927_15!C28</f>
        <v>0.20816312129946349</v>
      </c>
      <c r="Z3" s="22">
        <f>LAM1927_15!C29</f>
        <v>0.91214762519981707</v>
      </c>
      <c r="AA3" s="20"/>
    </row>
    <row r="4" spans="1:27" ht="15.75" customHeight="1" x14ac:dyDescent="0.15">
      <c r="A4" s="21" t="s">
        <v>70</v>
      </c>
      <c r="B4" s="22">
        <f>LAM1927_33!$C$2</f>
        <v>0</v>
      </c>
      <c r="C4" s="22">
        <f>LAM1927_33!$C$3</f>
        <v>0</v>
      </c>
      <c r="D4" s="22">
        <f>LAM1927_33!$C$4</f>
        <v>0</v>
      </c>
      <c r="E4" s="22">
        <f>LAM1927_33!$C$5</f>
        <v>0</v>
      </c>
      <c r="F4" s="22">
        <f>LAM1927_33!$C$6</f>
        <v>2.6</v>
      </c>
      <c r="G4" s="22">
        <f>LAM1927_33!$C$7</f>
        <v>19.399999999999999</v>
      </c>
      <c r="H4" s="22">
        <f>LAM1927_33!$C$8</f>
        <v>65.8</v>
      </c>
      <c r="I4" s="22">
        <f>LAM1927_33!$C$9</f>
        <v>5.2</v>
      </c>
      <c r="J4" s="22">
        <f>LAM1927_33!$C$10</f>
        <v>0</v>
      </c>
      <c r="K4" s="22">
        <f>LAM1927_33!$C$11</f>
        <v>6.8</v>
      </c>
      <c r="L4" s="22">
        <f>LAM1927_33!C15</f>
        <v>0.9660161125509702</v>
      </c>
      <c r="M4" s="22">
        <f>LAM1927_33!C16</f>
        <v>0.87168433540187118</v>
      </c>
      <c r="N4" s="22">
        <f>LAM1927_33!C17</f>
        <v>0.19056363175962648</v>
      </c>
      <c r="O4" s="22">
        <f>LAM1927_33!C18</f>
        <v>0.99073267525253839</v>
      </c>
      <c r="P4" s="22">
        <f>LAM1927_33!C19</f>
        <v>0.96889585381600396</v>
      </c>
      <c r="Q4" s="22">
        <f>LAM1927_33!C20</f>
        <v>0.95309543344303194</v>
      </c>
      <c r="R4" s="22">
        <f>LAM1927_33!C21</f>
        <v>0.60629457787881413</v>
      </c>
      <c r="S4" s="22">
        <f>LAM1927_33!C22</f>
        <v>0.8617742348399432</v>
      </c>
      <c r="T4" s="22">
        <f>LAM1927_33!C23</f>
        <v>0.65179279656894429</v>
      </c>
      <c r="U4" s="22">
        <f>LAM1927_33!C24</f>
        <v>0.39899604755441564</v>
      </c>
      <c r="V4" s="22">
        <f>LAM1927_33!C25</f>
        <v>0.47413810031558856</v>
      </c>
      <c r="W4" s="22">
        <f>LAM1927_33!C26</f>
        <v>0.99911760326156906</v>
      </c>
      <c r="X4" s="22">
        <f>LAM1927_33!C27</f>
        <v>0.78210675405213315</v>
      </c>
      <c r="Y4" s="22">
        <f>LAM1927_33!C28</f>
        <v>0.19409104874952138</v>
      </c>
      <c r="Z4" s="22">
        <f>LAM1927_33!C29</f>
        <v>0.93572735297856557</v>
      </c>
      <c r="AA4" s="20"/>
    </row>
    <row r="5" spans="1:27" ht="15.75" customHeight="1" x14ac:dyDescent="0.15">
      <c r="A5" s="21" t="s">
        <v>71</v>
      </c>
      <c r="B5" s="22">
        <f>LAM1927_35!$C$2</f>
        <v>4.7</v>
      </c>
      <c r="C5" s="22">
        <f>LAM1927_35!$C$3</f>
        <v>0</v>
      </c>
      <c r="D5" s="22">
        <f>LAM1927_35!$C$4</f>
        <v>0</v>
      </c>
      <c r="E5" s="22">
        <f>LAM1927_35!$C$5</f>
        <v>0</v>
      </c>
      <c r="F5" s="22">
        <f>LAM1927_35!$C$6</f>
        <v>0.9</v>
      </c>
      <c r="G5" s="22">
        <f>LAM1927_35!$C$7</f>
        <v>8.5</v>
      </c>
      <c r="H5" s="22">
        <f>LAM1927_35!$C$8</f>
        <v>84.9</v>
      </c>
      <c r="I5" s="22">
        <f>LAM1927_35!$C$9</f>
        <v>0.1</v>
      </c>
      <c r="J5" s="22">
        <f>LAM1927_35!$C$10</f>
        <v>0</v>
      </c>
      <c r="K5" s="22">
        <f>LAM1927_35!$C$11</f>
        <v>0.6</v>
      </c>
      <c r="L5" s="22">
        <f>LAM1927_35!C15</f>
        <v>0.96256602692063398</v>
      </c>
      <c r="M5" s="22">
        <f>LAM1927_35!C16</f>
        <v>0.85864255932381395</v>
      </c>
      <c r="N5" s="22">
        <f>LAM1927_35!C17</f>
        <v>0.86630373126064775</v>
      </c>
      <c r="O5" s="22">
        <f>LAM1927_35!C18</f>
        <v>0.9887563453700694</v>
      </c>
      <c r="P5" s="22">
        <f>LAM1927_35!C19</f>
        <v>0.96640640399192457</v>
      </c>
      <c r="Q5" s="22">
        <f>LAM1927_35!C20</f>
        <v>0.8867509711719207</v>
      </c>
      <c r="R5" s="22">
        <f>LAM1927_35!C21</f>
        <v>0.62497704883643113</v>
      </c>
      <c r="S5" s="22">
        <f>LAM1927_35!C22</f>
        <v>0.84895009182450876</v>
      </c>
      <c r="T5" s="22">
        <f>LAM1927_35!C23</f>
        <v>0.62661772384822367</v>
      </c>
      <c r="U5" s="22">
        <f>LAM1927_35!C24</f>
        <v>0.47425553672127524</v>
      </c>
      <c r="V5" s="22">
        <f>LAM1927_35!C25</f>
        <v>0.5494815087586391</v>
      </c>
      <c r="W5" s="22">
        <f>LAM1927_35!C26</f>
        <v>0.99902643409860714</v>
      </c>
      <c r="X5" s="22">
        <f>LAM1927_35!C27</f>
        <v>0.59881787446845802</v>
      </c>
      <c r="Y5" s="22">
        <f>LAM1927_35!C28</f>
        <v>0.19474269272102596</v>
      </c>
      <c r="Z5" s="22">
        <f>LAM1927_35!C29</f>
        <v>0.94392120827937531</v>
      </c>
      <c r="AA5" s="20"/>
    </row>
    <row r="6" spans="1:27" ht="15.75" customHeight="1" x14ac:dyDescent="0.15">
      <c r="A6" s="21" t="s">
        <v>72</v>
      </c>
      <c r="B6" s="22">
        <f>LAM1927_36!$C$2</f>
        <v>50.8</v>
      </c>
      <c r="C6" s="22">
        <f>LAM1927_36!$C$3</f>
        <v>0</v>
      </c>
      <c r="D6" s="22">
        <f>LAM1927_36!$C$4</f>
        <v>0</v>
      </c>
      <c r="E6" s="22">
        <f>LAM1927_36!$C$5</f>
        <v>4.9000000000000004</v>
      </c>
      <c r="F6" s="22">
        <f>LAM1927_36!$C$6</f>
        <v>0.4</v>
      </c>
      <c r="G6" s="22">
        <f>LAM1927_36!$C$7</f>
        <v>5.6</v>
      </c>
      <c r="H6" s="22">
        <f>LAM1927_36!$C$8</f>
        <v>36.9</v>
      </c>
      <c r="I6" s="22">
        <f>LAM1927_36!$C$9</f>
        <v>0.9</v>
      </c>
      <c r="J6" s="22">
        <f>LAM1927_36!$C$10</f>
        <v>0</v>
      </c>
      <c r="K6" s="22">
        <f>LAM1927_36!$C$11</f>
        <v>0.1</v>
      </c>
      <c r="L6" s="22">
        <f>LAM1927_36!C15</f>
        <v>0.69333301383597412</v>
      </c>
      <c r="M6" s="22">
        <f>LAM1927_36!C16</f>
        <v>0.85559261771930539</v>
      </c>
      <c r="N6" s="22">
        <f>LAM1927_36!C17</f>
        <v>0.93994959733662886</v>
      </c>
      <c r="O6" s="22">
        <f>LAM1927_36!C18</f>
        <v>0.78252960002356287</v>
      </c>
      <c r="P6" s="22">
        <f>LAM1927_36!C19</f>
        <v>0.75456976362111949</v>
      </c>
      <c r="Q6" s="22">
        <f>LAM1927_36!C20</f>
        <v>0.85900253965178464</v>
      </c>
      <c r="R6" s="22">
        <f>LAM1927_36!C21</f>
        <v>0.78334276223051058</v>
      </c>
      <c r="S6" s="22">
        <f>LAM1927_36!C22</f>
        <v>0.66924444853876164</v>
      </c>
      <c r="T6" s="22">
        <f>LAM1927_36!C23</f>
        <v>0.36509740788159079</v>
      </c>
      <c r="U6" s="22">
        <f>LAM1927_36!C24</f>
        <v>0.95265930241348806</v>
      </c>
      <c r="V6" s="22">
        <f>LAM1927_36!C25</f>
        <v>0.96175334815630797</v>
      </c>
      <c r="W6" s="22">
        <f>LAM1927_36!C26</f>
        <v>0.8952685242791576</v>
      </c>
      <c r="X6" s="22">
        <f>LAM1927_36!C27</f>
        <v>0.14443555485163803</v>
      </c>
      <c r="Y6" s="22">
        <f>LAM1927_36!C28</f>
        <v>0.31014296754225257</v>
      </c>
      <c r="Z6" s="22">
        <f>LAM1927_36!C29</f>
        <v>0.94886231486226547</v>
      </c>
      <c r="AA6" s="20"/>
    </row>
    <row r="7" spans="1:27" ht="15.75" customHeight="1" x14ac:dyDescent="0.15">
      <c r="A7" s="21" t="s">
        <v>73</v>
      </c>
      <c r="B7" s="22">
        <f>LAM1927_37!$C$2</f>
        <v>38.700000000000003</v>
      </c>
      <c r="C7" s="22">
        <f>LAM1927_37!$C$3</f>
        <v>0</v>
      </c>
      <c r="D7" s="22">
        <f>LAM1927_37!$C$4</f>
        <v>0</v>
      </c>
      <c r="E7" s="22">
        <f>LAM1927_37!$C$5</f>
        <v>0.9</v>
      </c>
      <c r="F7" s="22">
        <f>LAM1927_37!$C$6</f>
        <v>0.5</v>
      </c>
      <c r="G7" s="22">
        <f>LAM1927_37!$C$7</f>
        <v>6.3</v>
      </c>
      <c r="H7" s="22">
        <f>LAM1927_37!$C$8</f>
        <v>51.8</v>
      </c>
      <c r="I7" s="22">
        <f>LAM1927_37!$C$9</f>
        <v>0.3</v>
      </c>
      <c r="J7" s="22">
        <f>LAM1927_37!$C$10</f>
        <v>0</v>
      </c>
      <c r="K7" s="22">
        <f>LAM1927_37!$C$11</f>
        <v>1</v>
      </c>
      <c r="L7" s="22">
        <f>LAM1927_37!C15</f>
        <v>0.81102559027773968</v>
      </c>
      <c r="M7" s="22">
        <f>LAM1927_37!C16</f>
        <v>0.85659285850790001</v>
      </c>
      <c r="N7" s="22">
        <f>LAM1927_37!C17</f>
        <v>0.92674629382159956</v>
      </c>
      <c r="O7" s="22">
        <f>LAM1927_37!C18</f>
        <v>0.90855327795307894</v>
      </c>
      <c r="P7" s="22">
        <f>LAM1927_37!C19</f>
        <v>0.86692920056119183</v>
      </c>
      <c r="Q7" s="22">
        <f>LAM1927_37!C20</f>
        <v>0.86631994544982183</v>
      </c>
      <c r="R7" s="22">
        <f>LAM1927_37!C21</f>
        <v>0.74686503730946974</v>
      </c>
      <c r="S7" s="22">
        <f>LAM1927_37!C22</f>
        <v>0.7261779197488627</v>
      </c>
      <c r="T7" s="22">
        <f>LAM1927_37!C23</f>
        <v>0.43236999873781212</v>
      </c>
      <c r="U7" s="22">
        <f>LAM1927_37!C24</f>
        <v>0.89404332956385846</v>
      </c>
      <c r="V7" s="22">
        <f>LAM1927_37!C25</f>
        <v>0.9164937677189291</v>
      </c>
      <c r="W7" s="22">
        <f>LAM1927_37!C26</f>
        <v>0.97852210267597883</v>
      </c>
      <c r="X7" s="22">
        <f>LAM1927_37!C27</f>
        <v>0.22958499989361972</v>
      </c>
      <c r="Y7" s="22">
        <f>LAM1927_37!C28</f>
        <v>0.2682779615437586</v>
      </c>
      <c r="Z7" s="22">
        <f>LAM1927_37!C29</f>
        <v>0.9462156006225747</v>
      </c>
      <c r="AA7" s="20"/>
    </row>
    <row r="8" spans="1:27" ht="15.75" customHeight="1" x14ac:dyDescent="0.15">
      <c r="A8" s="21" t="s">
        <v>74</v>
      </c>
      <c r="B8" s="22">
        <f>LAM1927_39!$C$2</f>
        <v>31.3</v>
      </c>
      <c r="C8" s="22">
        <f>LAM1927_39!$C$3</f>
        <v>0</v>
      </c>
      <c r="D8" s="22">
        <f>LAM1927_39!$C$4</f>
        <v>0</v>
      </c>
      <c r="E8" s="22">
        <f>LAM1927_39!$C$5</f>
        <v>1.8</v>
      </c>
      <c r="F8" s="22">
        <f>LAM1927_39!$C$6</f>
        <v>1.1000000000000001</v>
      </c>
      <c r="G8" s="22">
        <f>LAM1927_39!$C$7</f>
        <v>9.1999999999999993</v>
      </c>
      <c r="H8" s="22">
        <f>LAM1927_39!$C$8</f>
        <v>55.9</v>
      </c>
      <c r="I8" s="22">
        <f>LAM1927_39!$C$9</f>
        <v>0.1</v>
      </c>
      <c r="J8" s="22">
        <f>LAM1927_39!$C$10</f>
        <v>0</v>
      </c>
      <c r="K8" s="22">
        <f>LAM1927_39!$C$11</f>
        <v>0.3</v>
      </c>
      <c r="L8" s="22">
        <f>LAM1927_39!C15</f>
        <v>0.85820200080467113</v>
      </c>
      <c r="M8" s="22">
        <f>LAM1927_39!C16</f>
        <v>0.85839149010326965</v>
      </c>
      <c r="N8" s="22">
        <f>LAM1927_39!C17</f>
        <v>0.83966989683668258</v>
      </c>
      <c r="O8" s="22">
        <f>LAM1927_39!C18</f>
        <v>0.93520164791454563</v>
      </c>
      <c r="P8" s="22">
        <f>LAM1927_39!C19</f>
        <v>0.89042532875300029</v>
      </c>
      <c r="Q8" s="22">
        <f>LAM1927_39!C20</f>
        <v>0.89225070822372343</v>
      </c>
      <c r="R8" s="22">
        <f>LAM1927_39!C21</f>
        <v>0.72264790264833134</v>
      </c>
      <c r="S8" s="22">
        <f>LAM1927_39!C22</f>
        <v>0.75727855700961078</v>
      </c>
      <c r="T8" s="22">
        <f>LAM1927_39!C23</f>
        <v>0.47495500261825435</v>
      </c>
      <c r="U8" s="22">
        <f>LAM1927_39!C24</f>
        <v>0.84130831949700369</v>
      </c>
      <c r="V8" s="22">
        <f>LAM1927_39!C25</f>
        <v>0.87341535425022543</v>
      </c>
      <c r="W8" s="22">
        <f>LAM1927_39!C26</f>
        <v>0.98570367125508274</v>
      </c>
      <c r="X8" s="22">
        <f>LAM1927_39!C27</f>
        <v>0.32951510045466181</v>
      </c>
      <c r="Y8" s="22">
        <f>LAM1927_39!C28</f>
        <v>0.25622812637918191</v>
      </c>
      <c r="Z8" s="22">
        <f>LAM1927_39!C29</f>
        <v>0.94408264959859423</v>
      </c>
      <c r="AA8" s="20"/>
    </row>
    <row r="9" spans="1:27" ht="15.75" customHeight="1" x14ac:dyDescent="0.15">
      <c r="A9" s="21" t="s">
        <v>75</v>
      </c>
      <c r="B9" s="22">
        <f>LAM1927_42!$C$2</f>
        <v>39.299999999999997</v>
      </c>
      <c r="C9" s="22">
        <f>LAM1927_42!$C$3</f>
        <v>0</v>
      </c>
      <c r="D9" s="22">
        <f>LAM1927_42!$C$4</f>
        <v>0</v>
      </c>
      <c r="E9" s="22">
        <f>LAM1927_42!$C$5</f>
        <v>1.9</v>
      </c>
      <c r="F9" s="22">
        <f>LAM1927_42!$C$6</f>
        <v>7.6</v>
      </c>
      <c r="G9" s="22">
        <f>LAM1927_42!$C$7</f>
        <v>3.3</v>
      </c>
      <c r="H9" s="22">
        <f>LAM1927_42!$C$8</f>
        <v>44</v>
      </c>
      <c r="I9" s="22">
        <f>LAM1927_42!$C$9</f>
        <v>0.3</v>
      </c>
      <c r="J9" s="22">
        <f>LAM1927_42!$C$10</f>
        <v>0</v>
      </c>
      <c r="K9" s="22">
        <f>LAM1927_42!$C$11</f>
        <v>3.3</v>
      </c>
      <c r="L9" s="22">
        <f>LAM1927_42!C15</f>
        <v>0.68760389752928319</v>
      </c>
      <c r="M9" s="22">
        <f>LAM1927_42!C16</f>
        <v>0.72822172486019954</v>
      </c>
      <c r="N9" s="22">
        <f>LAM1927_42!C17</f>
        <v>0.96923534528592703</v>
      </c>
      <c r="O9" s="22">
        <f>LAM1927_42!C18</f>
        <v>0.85449174232785507</v>
      </c>
      <c r="P9" s="22">
        <f>LAM1927_42!C19</f>
        <v>0.78209584724533987</v>
      </c>
      <c r="Q9" s="22">
        <f>LAM1927_42!C20</f>
        <v>0.76253804841332973</v>
      </c>
      <c r="R9" s="22">
        <f>LAM1927_42!C21</f>
        <v>0.74876610489390805</v>
      </c>
      <c r="S9" s="22">
        <f>LAM1927_42!C22</f>
        <v>0.72336045993103715</v>
      </c>
      <c r="T9" s="22">
        <f>LAM1927_42!C23</f>
        <v>0.42895208441395527</v>
      </c>
      <c r="U9" s="22">
        <f>LAM1927_42!C24</f>
        <v>0.89951362008186653</v>
      </c>
      <c r="V9" s="22">
        <f>LAM1927_42!C25</f>
        <v>0.92034340250567781</v>
      </c>
      <c r="W9" s="22">
        <f>LAM1927_42!C26</f>
        <v>0.90562217048874105</v>
      </c>
      <c r="X9" s="22">
        <f>LAM1927_42!C27</f>
        <v>0.19433884369816037</v>
      </c>
      <c r="Y9" s="22">
        <f>LAM1927_42!C28</f>
        <v>0.26980824002549864</v>
      </c>
      <c r="Z9" s="22">
        <f>LAM1927_42!C29</f>
        <v>0.90658916142133994</v>
      </c>
      <c r="AA9" s="20"/>
    </row>
    <row r="10" spans="1:27" ht="15.75" customHeight="1" x14ac:dyDescent="0.15">
      <c r="A10" s="21" t="s">
        <v>76</v>
      </c>
      <c r="B10" s="22">
        <f>LAM1927_51!$C$2</f>
        <v>62.5</v>
      </c>
      <c r="C10" s="22">
        <f>LAM1927_51!$C$3</f>
        <v>0</v>
      </c>
      <c r="D10" s="22">
        <f>LAM1927_51!$C$4</f>
        <v>0</v>
      </c>
      <c r="E10" s="22">
        <f>LAM1927_51!$C$5</f>
        <v>0</v>
      </c>
      <c r="F10" s="22">
        <f>LAM1927_51!$C$6</f>
        <v>0.7</v>
      </c>
      <c r="G10" s="22">
        <f>LAM1927_51!$C$7</f>
        <v>0.3</v>
      </c>
      <c r="H10" s="22">
        <f>LAM1927_51!$C$8</f>
        <v>35.9</v>
      </c>
      <c r="I10" s="22">
        <f>LAM1927_51!$C$9</f>
        <v>0.3</v>
      </c>
      <c r="J10" s="22">
        <f>LAM1927_51!$C$10</f>
        <v>0</v>
      </c>
      <c r="K10" s="22">
        <f>LAM1927_51!$C$11</f>
        <v>0</v>
      </c>
      <c r="L10" s="22">
        <f>LAM1927_51!C15</f>
        <v>0.54003610471134922</v>
      </c>
      <c r="M10" s="22">
        <f>LAM1927_51!C16</f>
        <v>0.83341180293466599</v>
      </c>
      <c r="N10" s="22">
        <f>LAM1927_51!C17</f>
        <v>0.98741433157292458</v>
      </c>
      <c r="O10" s="22">
        <f>LAM1927_51!C18</f>
        <v>0.69839360324119792</v>
      </c>
      <c r="P10" s="22">
        <f>LAM1927_51!C19</f>
        <v>0.70912269103976311</v>
      </c>
      <c r="Q10" s="22">
        <f>LAM1927_51!C20</f>
        <v>0.78208954156800503</v>
      </c>
      <c r="R10" s="22">
        <f>LAM1927_51!C21</f>
        <v>0.81484815337124228</v>
      </c>
      <c r="S10" s="22">
        <f>LAM1927_51!C22</f>
        <v>0.61085735563777999</v>
      </c>
      <c r="T10" s="22">
        <f>LAM1927_51!C23</f>
        <v>0.3046750481851993</v>
      </c>
      <c r="U10" s="22">
        <f>LAM1927_51!C24</f>
        <v>0.97508913904067296</v>
      </c>
      <c r="V10" s="22">
        <f>LAM1927_51!C25</f>
        <v>0.98042935780923846</v>
      </c>
      <c r="W10" s="22">
        <f>LAM1927_51!C26</f>
        <v>0.85556308582986662</v>
      </c>
      <c r="X10" s="22">
        <f>LAM1927_51!C27</f>
        <v>6.8237861572690572E-2</v>
      </c>
      <c r="Y10" s="22">
        <f>LAM1927_51!C28</f>
        <v>0.31933592442865077</v>
      </c>
      <c r="Z10" s="22">
        <f>LAM1927_51!C29</f>
        <v>0.94481797376446353</v>
      </c>
      <c r="AA10" s="20"/>
    </row>
    <row r="11" spans="1:27" ht="15.75" customHeight="1" x14ac:dyDescent="0.15">
      <c r="A11" s="21" t="s">
        <v>77</v>
      </c>
      <c r="B11" s="22">
        <f>MIL1928_1!$C$2</f>
        <v>72.099999999999994</v>
      </c>
      <c r="C11" s="22">
        <f>MIL1928_1!$C$3</f>
        <v>0</v>
      </c>
      <c r="D11" s="22">
        <f>MIL1928_1!$C$4</f>
        <v>0</v>
      </c>
      <c r="E11" s="22">
        <f>MIL1928_1!$C$5</f>
        <v>0.1</v>
      </c>
      <c r="F11" s="22">
        <f>MIL1928_1!$C$6</f>
        <v>0.9</v>
      </c>
      <c r="G11" s="22">
        <f>MIL1928_1!$C$7</f>
        <v>18.899999999999999</v>
      </c>
      <c r="H11" s="22">
        <f>MIL1928_1!$C$8</f>
        <v>7.7</v>
      </c>
      <c r="I11" s="22">
        <f>MIL1928_1!$C$9</f>
        <v>0</v>
      </c>
      <c r="J11" s="22">
        <f>MIL1928_1!$C$10</f>
        <v>0</v>
      </c>
      <c r="K11" s="22">
        <f>MIL1928_1!$C$11</f>
        <v>0</v>
      </c>
      <c r="L11" s="22">
        <f>MIL1928_1!C15</f>
        <v>0.40780907014266221</v>
      </c>
      <c r="M11" s="22">
        <f>MIL1928_1!C16</f>
        <v>0.8885506079567953</v>
      </c>
      <c r="N11" s="22">
        <f>MIL1928_1!C17</f>
        <v>0.21512807553366708</v>
      </c>
      <c r="O11" s="22">
        <f>MIL1928_1!C18</f>
        <v>0.55360296719404933</v>
      </c>
      <c r="P11" s="22">
        <f>MIL1928_1!C19</f>
        <v>0.61264830719121388</v>
      </c>
      <c r="Q11" s="22">
        <f>MIL1928_1!C20</f>
        <v>0.95530183932066948</v>
      </c>
      <c r="R11" s="22">
        <f>MIL1928_1!C21</f>
        <v>0.83795836403700175</v>
      </c>
      <c r="S11" s="22">
        <f>MIL1928_1!C22</f>
        <v>0.55946372515086329</v>
      </c>
      <c r="T11" s="22">
        <f>MIL1928_1!C23</f>
        <v>0.25957660819635836</v>
      </c>
      <c r="U11" s="22">
        <f>MIL1928_1!C24</f>
        <v>0.9865525885237828</v>
      </c>
      <c r="V11" s="22">
        <f>MIL1928_1!C25</f>
        <v>0.98935886530457018</v>
      </c>
      <c r="W11" s="22">
        <f>MIL1928_1!C26</f>
        <v>0.70333359128496642</v>
      </c>
      <c r="X11" s="22">
        <f>MIL1928_1!C27</f>
        <v>0.13223641117941601</v>
      </c>
      <c r="Y11" s="22">
        <f>MIL1928_1!C28</f>
        <v>0.36626752329330553</v>
      </c>
      <c r="Z11" s="22">
        <f>MIL1928_1!C29</f>
        <v>0.94398035908465705</v>
      </c>
      <c r="AA11" s="20"/>
    </row>
    <row r="12" spans="1:27" ht="15.75" customHeight="1" x14ac:dyDescent="0.15">
      <c r="A12" s="21" t="s">
        <v>78</v>
      </c>
      <c r="B12" s="22">
        <f>MIL1928_2!$C$2</f>
        <v>36.5</v>
      </c>
      <c r="C12" s="22">
        <f>MIL1928_2!$C$3</f>
        <v>0</v>
      </c>
      <c r="D12" s="22">
        <f>MIL1928_2!$C$4</f>
        <v>0</v>
      </c>
      <c r="E12" s="22">
        <f>MIL1928_2!$C$5</f>
        <v>2.5</v>
      </c>
      <c r="F12" s="22">
        <f>MIL1928_2!$C$6</f>
        <v>0.8</v>
      </c>
      <c r="G12" s="22">
        <f>MIL1928_2!$C$7</f>
        <v>3.4</v>
      </c>
      <c r="H12" s="22">
        <f>MIL1928_2!$C$8</f>
        <v>11.7</v>
      </c>
      <c r="I12" s="22">
        <f>MIL1928_2!$C$9</f>
        <v>0.1</v>
      </c>
      <c r="J12" s="22">
        <f>MIL1928_2!$C$10</f>
        <v>44.4</v>
      </c>
      <c r="K12" s="22">
        <f>MIL1928_2!$C$11</f>
        <v>0.2</v>
      </c>
      <c r="L12" s="22">
        <f>MIL1928_2!C15</f>
        <v>0.82462424810916735</v>
      </c>
      <c r="M12" s="22">
        <f>MIL1928_2!C16</f>
        <v>0.84302128713267976</v>
      </c>
      <c r="N12" s="22">
        <f>MIL1928_2!C17</f>
        <v>0.96831542754427036</v>
      </c>
      <c r="O12" s="22">
        <f>MIL1928_2!C18</f>
        <v>0.91002989482514574</v>
      </c>
      <c r="P12" s="22">
        <f>MIL1928_2!C19</f>
        <v>0.86431579008707404</v>
      </c>
      <c r="Q12" s="22">
        <f>MIL1928_2!C20</f>
        <v>0.82798024919657542</v>
      </c>
      <c r="R12" s="22">
        <f>MIL1928_2!C21</f>
        <v>0.73981351042495935</v>
      </c>
      <c r="S12" s="22">
        <f>MIL1928_2!C22</f>
        <v>0.73544945767094905</v>
      </c>
      <c r="T12" s="22">
        <f>MIL1928_2!C23</f>
        <v>0.44495513289044336</v>
      </c>
      <c r="U12" s="22">
        <f>MIL1928_2!C24</f>
        <v>0.88300193543440819</v>
      </c>
      <c r="V12" s="22">
        <f>MIL1928_2!C25</f>
        <v>0.90676245246206855</v>
      </c>
      <c r="W12" s="22">
        <f>MIL1928_2!C26</f>
        <v>0.97627947070064802</v>
      </c>
      <c r="X12" s="22">
        <f>MIL1928_2!C27</f>
        <v>0.21511085353946213</v>
      </c>
      <c r="Y12" s="22">
        <f>MIL1928_2!C28</f>
        <v>0.26500764951331179</v>
      </c>
      <c r="Z12" s="22">
        <f>MIL1928_2!C29</f>
        <v>0.94582151479651166</v>
      </c>
      <c r="AA12" s="20"/>
    </row>
    <row r="13" spans="1:27" ht="15.75" customHeight="1" x14ac:dyDescent="0.15">
      <c r="A13" s="21" t="s">
        <v>79</v>
      </c>
      <c r="B13" s="22">
        <f>MIL1928_4b!$C$2</f>
        <v>40.5</v>
      </c>
      <c r="C13" s="22">
        <f>MIL1928_4b!$C$3</f>
        <v>0</v>
      </c>
      <c r="D13" s="22">
        <f>MIL1928_4b!$C$4</f>
        <v>0</v>
      </c>
      <c r="E13" s="22">
        <f>MIL1928_4b!$C$5</f>
        <v>23.6</v>
      </c>
      <c r="F13" s="22">
        <f>MIL1928_4b!$C$6</f>
        <v>0.2</v>
      </c>
      <c r="G13" s="22">
        <f>MIL1928_4b!$C$7</f>
        <v>5.6</v>
      </c>
      <c r="H13" s="22">
        <f>MIL1928_4b!$C$8</f>
        <v>29.4</v>
      </c>
      <c r="I13" s="22">
        <f>MIL1928_4b!$C$9</f>
        <v>0.2</v>
      </c>
      <c r="J13" s="22">
        <f>MIL1928_4b!$C$10</f>
        <v>0</v>
      </c>
      <c r="K13" s="22">
        <f>MIL1928_4b!$C$11</f>
        <v>0.1</v>
      </c>
      <c r="L13" s="22">
        <f>MIL1928_4b!C15</f>
        <v>0.80009096670020563</v>
      </c>
      <c r="M13" s="22">
        <f>MIL1928_4b!C16</f>
        <v>0.85809146913755541</v>
      </c>
      <c r="N13" s="22">
        <f>MIL1928_4b!C17</f>
        <v>0.93994959733662886</v>
      </c>
      <c r="O13" s="22">
        <f>MIL1928_4b!C18</f>
        <v>0.67651393307652385</v>
      </c>
      <c r="P13" s="22">
        <f>MIL1928_4b!C19</f>
        <v>0.6142472703302454</v>
      </c>
      <c r="Q13" s="22">
        <f>MIL1928_4b!C20</f>
        <v>0.86040405888213212</v>
      </c>
      <c r="R13" s="22">
        <f>MIL1928_4b!C21</f>
        <v>0.75253968368601198</v>
      </c>
      <c r="S13" s="22">
        <f>MIL1928_4b!C22</f>
        <v>0.71413025384466533</v>
      </c>
      <c r="T13" s="22">
        <f>MIL1928_4b!C23</f>
        <v>0.42213685618823005</v>
      </c>
      <c r="U13" s="22">
        <f>MIL1928_4b!C24</f>
        <v>0.93723032567961961</v>
      </c>
      <c r="V13" s="22">
        <f>MIL1928_4b!C25</f>
        <v>0.94280278949549934</v>
      </c>
      <c r="W13" s="22">
        <f>MIL1928_4b!C26</f>
        <v>0.56942118621243398</v>
      </c>
      <c r="X13" s="22">
        <f>MIL1928_4b!C27</f>
        <v>0.20882691678841794</v>
      </c>
      <c r="Y13" s="22">
        <f>MIL1928_4b!C28</f>
        <v>0.34459060741456382</v>
      </c>
      <c r="Z13" s="22">
        <f>MIL1928_4b!C29</f>
        <v>0.95878552990601962</v>
      </c>
      <c r="AA13" s="20"/>
    </row>
    <row r="14" spans="1:27" ht="15.75" customHeight="1" x14ac:dyDescent="0.15">
      <c r="A14" s="21" t="s">
        <v>80</v>
      </c>
      <c r="B14" s="22">
        <f>MIL1928_5!$C$2</f>
        <v>65.3</v>
      </c>
      <c r="C14" s="22">
        <f>MIL1928_5!$C$3</f>
        <v>0</v>
      </c>
      <c r="D14" s="22">
        <f>MIL1928_5!$C$4</f>
        <v>0</v>
      </c>
      <c r="E14" s="22">
        <f>MIL1928_5!$C$5</f>
        <v>1.9</v>
      </c>
      <c r="F14" s="22">
        <f>MIL1928_5!$C$6</f>
        <v>0.2</v>
      </c>
      <c r="G14" s="22">
        <f>MIL1928_5!$C$7</f>
        <v>3.3</v>
      </c>
      <c r="H14" s="22">
        <f>MIL1928_5!$C$8</f>
        <v>5.2</v>
      </c>
      <c r="I14" s="22">
        <f>MIL1928_5!$C$9</f>
        <v>0</v>
      </c>
      <c r="J14" s="22">
        <f>MIL1928_5!$C$10</f>
        <v>23.8</v>
      </c>
      <c r="K14" s="22">
        <f>MIL1928_5!$C$11</f>
        <v>0</v>
      </c>
      <c r="L14" s="22">
        <f>MIL1928_5!C15</f>
        <v>0.51371031223046482</v>
      </c>
      <c r="M14" s="22">
        <f>MIL1928_5!C16</f>
        <v>0.85060867804548546</v>
      </c>
      <c r="N14" s="22">
        <f>MIL1928_5!C17</f>
        <v>0.96923534528592703</v>
      </c>
      <c r="O14" s="22">
        <f>MIL1928_5!C18</f>
        <v>0.63883331860286185</v>
      </c>
      <c r="P14" s="22">
        <f>MIL1928_5!C19</f>
        <v>0.66676239744475152</v>
      </c>
      <c r="Q14" s="22">
        <f>MIL1928_5!C20</f>
        <v>0.8315405504594594</v>
      </c>
      <c r="R14" s="22">
        <f>MIL1928_5!C21</f>
        <v>0.82184067265397598</v>
      </c>
      <c r="S14" s="22">
        <f>MIL1928_5!C22</f>
        <v>0.59566876054459783</v>
      </c>
      <c r="T14" s="22">
        <f>MIL1928_5!C23</f>
        <v>0.29107146568954972</v>
      </c>
      <c r="U14" s="22">
        <f>MIL1928_5!C24</f>
        <v>0.97992128601804906</v>
      </c>
      <c r="V14" s="22">
        <f>MIL1928_5!C25</f>
        <v>0.98398842128828334</v>
      </c>
      <c r="W14" s="22">
        <f>MIL1928_5!C26</f>
        <v>0.79168331315650797</v>
      </c>
      <c r="X14" s="22">
        <f>MIL1928_5!C27</f>
        <v>7.2413050332539058E-2</v>
      </c>
      <c r="Y14" s="22">
        <f>MIL1928_5!C28</f>
        <v>0.33635243701672068</v>
      </c>
      <c r="Z14" s="22">
        <f>MIL1928_5!C29</f>
        <v>0.94805721354968353</v>
      </c>
      <c r="AA14" s="20"/>
    </row>
    <row r="15" spans="1:27" ht="15.75" customHeight="1" x14ac:dyDescent="0.15">
      <c r="A15" s="21" t="s">
        <v>81</v>
      </c>
      <c r="B15" s="22">
        <f>MIL1928_6!$C$2</f>
        <v>23.1</v>
      </c>
      <c r="C15" s="22">
        <f>MIL1928_6!$C$3</f>
        <v>0</v>
      </c>
      <c r="D15" s="22">
        <f>MIL1928_6!$C$4</f>
        <v>0</v>
      </c>
      <c r="E15" s="22">
        <f>MIL1928_6!$C$5</f>
        <v>0.2</v>
      </c>
      <c r="F15" s="22">
        <f>MIL1928_6!$C$6</f>
        <v>5.0999999999999996</v>
      </c>
      <c r="G15" s="22">
        <f>MIL1928_6!$C$7</f>
        <v>45.1</v>
      </c>
      <c r="H15" s="22">
        <f>MIL1928_6!$C$8</f>
        <v>17.600000000000001</v>
      </c>
      <c r="I15" s="22">
        <f>MIL1928_6!$C$9</f>
        <v>0</v>
      </c>
      <c r="J15" s="22">
        <f>MIL1928_6!$C$10</f>
        <v>8.5</v>
      </c>
      <c r="K15" s="22">
        <f>MIL1928_6!$C$11</f>
        <v>0.1</v>
      </c>
      <c r="L15" s="22">
        <f>MIL1928_6!C15</f>
        <v>0.867934472564868</v>
      </c>
      <c r="M15" s="22">
        <f>MIL1928_6!C16</f>
        <v>0.91160077944119744</v>
      </c>
      <c r="N15" s="22">
        <f>MIL1928_6!C17</f>
        <v>9.4909389723825269E-5</v>
      </c>
      <c r="O15" s="22">
        <f>MIL1928_6!C18</f>
        <v>0.95485310477748453</v>
      </c>
      <c r="P15" s="22">
        <f>MIL1928_6!C19</f>
        <v>0.90507227587549643</v>
      </c>
      <c r="Q15" s="22">
        <f>MIL1928_6!C20</f>
        <v>0.99526338657876823</v>
      </c>
      <c r="R15" s="22">
        <f>MIL1928_6!C21</f>
        <v>0.69420791611531885</v>
      </c>
      <c r="S15" s="22">
        <f>MIL1928_6!C22</f>
        <v>0.78921173545102308</v>
      </c>
      <c r="T15" s="22">
        <f>MIL1928_6!C23</f>
        <v>0.5225463747266057</v>
      </c>
      <c r="U15" s="22">
        <f>MIL1928_6!C24</f>
        <v>0.75047682976888896</v>
      </c>
      <c r="V15" s="22">
        <f>MIL1928_6!C25</f>
        <v>0.79961534518188138</v>
      </c>
      <c r="W15" s="22">
        <f>MIL1928_6!C26</f>
        <v>0.98845844953387485</v>
      </c>
      <c r="X15" s="22">
        <f>MIL1928_6!C27</f>
        <v>0.86572530568075623</v>
      </c>
      <c r="Y15" s="22">
        <f>MIL1928_6!C28</f>
        <v>0.26600316683705794</v>
      </c>
      <c r="Z15" s="22">
        <f>MIL1928_6!C29</f>
        <v>0.92179944979434769</v>
      </c>
      <c r="AA15" s="20"/>
    </row>
    <row r="16" spans="1:27" ht="15.75" customHeight="1" x14ac:dyDescent="0.15">
      <c r="A16" s="21" t="s">
        <v>82</v>
      </c>
      <c r="B16" s="22">
        <f>MIL1928_7!$C$2</f>
        <v>47.3</v>
      </c>
      <c r="C16" s="22">
        <f>MIL1928_7!$C$3</f>
        <v>0</v>
      </c>
      <c r="D16" s="22">
        <f>MIL1928_7!$C$4</f>
        <v>0</v>
      </c>
      <c r="E16" s="22">
        <f>MIL1928_7!$C$5</f>
        <v>9</v>
      </c>
      <c r="F16" s="22">
        <f>MIL1928_7!$C$6</f>
        <v>0.7</v>
      </c>
      <c r="G16" s="22">
        <f>MIL1928_7!$C$7</f>
        <v>6.9</v>
      </c>
      <c r="H16" s="22">
        <f>MIL1928_7!$C$8</f>
        <v>14.1</v>
      </c>
      <c r="I16" s="22">
        <f>MIL1928_7!$C$9</f>
        <v>0</v>
      </c>
      <c r="J16" s="22">
        <f>MIL1928_7!$C$10</f>
        <v>21.5</v>
      </c>
      <c r="K16" s="22">
        <f>MIL1928_7!$C$11</f>
        <v>0</v>
      </c>
      <c r="L16" s="22">
        <f>MIL1928_7!C15</f>
        <v>0.72648870167226143</v>
      </c>
      <c r="M16" s="22">
        <f>MIL1928_7!C16</f>
        <v>0.85601675365548635</v>
      </c>
      <c r="N16" s="22">
        <f>MIL1928_7!C17</f>
        <v>0.91335244208141664</v>
      </c>
      <c r="O16" s="22">
        <f>MIL1928_7!C18</f>
        <v>0.77195195795880378</v>
      </c>
      <c r="P16" s="22">
        <f>MIL1928_7!C19</f>
        <v>0.732526103884653</v>
      </c>
      <c r="Q16" s="22">
        <f>MIL1928_7!C20</f>
        <v>0.87159270174464509</v>
      </c>
      <c r="R16" s="22">
        <f>MIL1928_7!C21</f>
        <v>0.77319668994543567</v>
      </c>
      <c r="S16" s="22">
        <f>MIL1928_7!C22</f>
        <v>0.68533084030337554</v>
      </c>
      <c r="T16" s="22">
        <f>MIL1928_7!C23</f>
        <v>0.384144896079682</v>
      </c>
      <c r="U16" s="22">
        <f>MIL1928_7!C24</f>
        <v>0.94560018041284832</v>
      </c>
      <c r="V16" s="22">
        <f>MIL1928_7!C25</f>
        <v>0.95488103095260424</v>
      </c>
      <c r="W16" s="22">
        <f>MIL1928_7!C26</f>
        <v>0.85601823267402111</v>
      </c>
      <c r="X16" s="22">
        <f>MIL1928_7!C27</f>
        <v>0.17555819123041339</v>
      </c>
      <c r="Y16" s="22">
        <f>MIL1928_7!C28</f>
        <v>0.31563547918063767</v>
      </c>
      <c r="Z16" s="22">
        <f>MIL1928_7!C29</f>
        <v>0.9498352042723428</v>
      </c>
      <c r="AA16" s="20"/>
    </row>
    <row r="17" spans="1:27" ht="15.75" customHeight="1" x14ac:dyDescent="0.15">
      <c r="A17" s="21" t="s">
        <v>83</v>
      </c>
      <c r="B17" s="22">
        <f>MIL1928_8!$C$2</f>
        <v>8.1999999999999993</v>
      </c>
      <c r="C17" s="22">
        <f>MIL1928_8!$C$3</f>
        <v>0</v>
      </c>
      <c r="D17" s="22">
        <f>MIL1928_8!$C$4</f>
        <v>0</v>
      </c>
      <c r="E17" s="22">
        <f>MIL1928_8!$C$5</f>
        <v>0.3</v>
      </c>
      <c r="F17" s="22">
        <f>MIL1928_8!$C$6</f>
        <v>9.5</v>
      </c>
      <c r="G17" s="22">
        <f>MIL1928_8!$C$7</f>
        <v>55.4</v>
      </c>
      <c r="H17" s="22">
        <f>MIL1928_8!$C$8</f>
        <v>26.1</v>
      </c>
      <c r="I17" s="22">
        <f>MIL1928_8!$C$9</f>
        <v>0</v>
      </c>
      <c r="J17" s="22">
        <f>MIL1928_8!$C$10</f>
        <v>0</v>
      </c>
      <c r="K17" s="22">
        <f>MIL1928_8!$C$11</f>
        <v>0.2</v>
      </c>
      <c r="L17" s="22">
        <f>MIL1928_8!C15</f>
        <v>0.90798305736770435</v>
      </c>
      <c r="M17" s="22">
        <f>MIL1928_8!C16</f>
        <v>0.89608853677168943</v>
      </c>
      <c r="N17" s="22">
        <f>MIL1928_8!C17</f>
        <v>4.1390836339155301E-6</v>
      </c>
      <c r="O17" s="22">
        <f>MIL1928_8!C18</f>
        <v>0.97641714654733702</v>
      </c>
      <c r="P17" s="22">
        <f>MIL1928_8!C19</f>
        <v>0.92906119469898041</v>
      </c>
      <c r="Q17" s="22">
        <f>MIL1928_8!C20</f>
        <v>0.99773182729834531</v>
      </c>
      <c r="R17" s="22">
        <f>MIL1928_8!C21</f>
        <v>0.63865499496002931</v>
      </c>
      <c r="S17" s="22">
        <f>MIL1928_8!C22</f>
        <v>0.83874102841655118</v>
      </c>
      <c r="T17" s="22">
        <f>MIL1928_8!C23</f>
        <v>0.60740527703977076</v>
      </c>
      <c r="U17" s="22">
        <f>MIL1928_8!C24</f>
        <v>0.53275975180870494</v>
      </c>
      <c r="V17" s="22">
        <f>MIL1928_8!C25</f>
        <v>0.60525311968185691</v>
      </c>
      <c r="W17" s="22">
        <f>MIL1928_8!C26</f>
        <v>0.99286456465370154</v>
      </c>
      <c r="X17" s="22">
        <f>MIL1928_8!C27</f>
        <v>0.95877564981347296</v>
      </c>
      <c r="Y17" s="22">
        <f>MIL1928_8!C28</f>
        <v>0.24148837311058222</v>
      </c>
      <c r="Z17" s="22">
        <f>MIL1928_8!C29</f>
        <v>0.89018468967161146</v>
      </c>
      <c r="AA17" s="20"/>
    </row>
    <row r="18" spans="1:27" ht="15.75" customHeight="1" x14ac:dyDescent="0.15">
      <c r="A18" s="21" t="s">
        <v>84</v>
      </c>
      <c r="B18" s="22">
        <f>MIL1928_9!$C$2</f>
        <v>10.8</v>
      </c>
      <c r="C18" s="22">
        <f>MIL1928_9!$C$3</f>
        <v>0</v>
      </c>
      <c r="D18" s="22">
        <f>MIL1928_9!$C$4</f>
        <v>0</v>
      </c>
      <c r="E18" s="22">
        <f>MIL1928_9!$C$5</f>
        <v>0.3</v>
      </c>
      <c r="F18" s="22">
        <f>MIL1928_9!$C$6</f>
        <v>4.5999999999999996</v>
      </c>
      <c r="G18" s="22">
        <f>MIL1928_9!$C$7</f>
        <v>36.700000000000003</v>
      </c>
      <c r="H18" s="22">
        <f>MIL1928_9!$C$8</f>
        <v>47.3</v>
      </c>
      <c r="I18" s="22">
        <f>MIL1928_9!$C$9</f>
        <v>0</v>
      </c>
      <c r="J18" s="22">
        <f>MIL1928_9!$C$10</f>
        <v>0</v>
      </c>
      <c r="K18" s="22">
        <f>MIL1928_9!$C$11</f>
        <v>0</v>
      </c>
      <c r="L18" s="22">
        <f>MIL1928_9!C15</f>
        <v>0.93009866993152657</v>
      </c>
      <c r="M18" s="22">
        <f>MIL1928_9!C16</f>
        <v>0.89702606299971466</v>
      </c>
      <c r="N18" s="22">
        <f>MIL1928_9!C17</f>
        <v>1.2198570470175205E-3</v>
      </c>
      <c r="O18" s="22">
        <f>MIL1928_9!C18</f>
        <v>0.97919458311850938</v>
      </c>
      <c r="P18" s="22">
        <f>MIL1928_9!C19</f>
        <v>0.9433845992642339</v>
      </c>
      <c r="Q18" s="22">
        <f>MIL1928_9!C20</f>
        <v>0.98970465786315109</v>
      </c>
      <c r="R18" s="22">
        <f>MIL1928_9!C21</f>
        <v>0.64867356428420875</v>
      </c>
      <c r="S18" s="22">
        <f>MIL1928_9!C22</f>
        <v>0.83082931486136524</v>
      </c>
      <c r="T18" s="22">
        <f>MIL1928_9!C23</f>
        <v>0.5929110317009354</v>
      </c>
      <c r="U18" s="22">
        <f>MIL1928_9!C24</f>
        <v>0.57464418252205063</v>
      </c>
      <c r="V18" s="22">
        <f>MIL1928_9!C25</f>
        <v>0.64440386168069108</v>
      </c>
      <c r="W18" s="22">
        <f>MIL1928_9!C26</f>
        <v>0.9964432252544464</v>
      </c>
      <c r="X18" s="22">
        <f>MIL1928_9!C27</f>
        <v>0.86742045405984058</v>
      </c>
      <c r="Y18" s="22">
        <f>MIL1928_9!C28</f>
        <v>0.23079996077989506</v>
      </c>
      <c r="Z18" s="22">
        <f>MIL1928_9!C29</f>
        <v>0.92489853682679257</v>
      </c>
      <c r="AA18" s="20"/>
    </row>
    <row r="19" spans="1:27" ht="15.75" customHeight="1" x14ac:dyDescent="0.15">
      <c r="A19" s="21" t="s">
        <v>85</v>
      </c>
      <c r="B19" s="22">
        <f>MIL1928_10!$C$2</f>
        <v>27.9</v>
      </c>
      <c r="C19" s="22">
        <f>MIL1928_10!$C$3</f>
        <v>0</v>
      </c>
      <c r="D19" s="22">
        <f>MIL1928_10!$C$4</f>
        <v>0</v>
      </c>
      <c r="E19" s="22">
        <f>MIL1928_10!$C$5</f>
        <v>0.4</v>
      </c>
      <c r="F19" s="22">
        <f>MIL1928_10!$C$6</f>
        <v>0.4</v>
      </c>
      <c r="G19" s="22">
        <f>MIL1928_10!$C$7</f>
        <v>49.9</v>
      </c>
      <c r="H19" s="22">
        <f>MIL1928_10!$C$8</f>
        <v>12.4</v>
      </c>
      <c r="I19" s="22">
        <f>MIL1928_10!$C$9</f>
        <v>0</v>
      </c>
      <c r="J19" s="22">
        <f>MIL1928_10!$C$10</f>
        <v>8.6</v>
      </c>
      <c r="K19" s="22">
        <f>MIL1928_10!$C$11</f>
        <v>0</v>
      </c>
      <c r="L19" s="22">
        <f>MIL1928_10!C15</f>
        <v>0.88551311570911606</v>
      </c>
      <c r="M19" s="22">
        <f>MIL1928_10!C16</f>
        <v>0.94967419472674031</v>
      </c>
      <c r="N19" s="22">
        <f>MIL1928_10!C17</f>
        <v>2.2046889161570729E-5</v>
      </c>
      <c r="O19" s="22">
        <f>MIL1928_10!C18</f>
        <v>0.95329534820827833</v>
      </c>
      <c r="P19" s="22">
        <f>MIL1928_10!C19</f>
        <v>0.91489589413865713</v>
      </c>
      <c r="Q19" s="22">
        <f>MIL1928_10!C20</f>
        <v>0.99772658234715883</v>
      </c>
      <c r="R19" s="22">
        <f>MIL1928_10!C21</f>
        <v>0.7110544814157469</v>
      </c>
      <c r="S19" s="22">
        <f>MIL1928_10!C22</f>
        <v>0.77102043253062036</v>
      </c>
      <c r="T19" s="22">
        <f>MIL1928_10!C23</f>
        <v>0.49468227551446603</v>
      </c>
      <c r="U19" s="22">
        <f>MIL1928_10!C24</f>
        <v>0.80506470969487953</v>
      </c>
      <c r="V19" s="22">
        <f>MIL1928_10!C25</f>
        <v>0.84488057737369615</v>
      </c>
      <c r="W19" s="22">
        <f>MIL1928_10!C26</f>
        <v>0.99249013810524167</v>
      </c>
      <c r="X19" s="22">
        <f>MIL1928_10!C27</f>
        <v>0.87566455774663687</v>
      </c>
      <c r="Y19" s="22">
        <f>MIL1928_10!C28</f>
        <v>0.28285961538933008</v>
      </c>
      <c r="Z19" s="22">
        <f>MIL1928_10!C29</f>
        <v>0.94636527969359285</v>
      </c>
      <c r="AA19" s="20"/>
    </row>
    <row r="20" spans="1:27" ht="15.75" customHeight="1" x14ac:dyDescent="0.15">
      <c r="A20" s="21" t="s">
        <v>86</v>
      </c>
      <c r="B20" s="22">
        <f>MIL1928_12!$C$2</f>
        <v>24.5</v>
      </c>
      <c r="C20" s="22">
        <f>MIL1928_12!$C$3</f>
        <v>0</v>
      </c>
      <c r="D20" s="22">
        <f>MIL1928_12!$C$4</f>
        <v>0</v>
      </c>
      <c r="E20" s="22">
        <f>MIL1928_12!$C$5</f>
        <v>1.6</v>
      </c>
      <c r="F20" s="22">
        <f>MIL1928_12!$C$6</f>
        <v>1.2</v>
      </c>
      <c r="G20" s="22">
        <f>MIL1928_12!$C$7</f>
        <v>39.1</v>
      </c>
      <c r="H20" s="22">
        <f>MIL1928_12!$C$8</f>
        <v>33</v>
      </c>
      <c r="I20" s="22">
        <f>MIL1928_12!$C$9</f>
        <v>0</v>
      </c>
      <c r="J20" s="22">
        <f>MIL1928_12!$C$10</f>
        <v>0</v>
      </c>
      <c r="K20" s="22">
        <f>MIL1928_12!$C$11</f>
        <v>0.3</v>
      </c>
      <c r="L20" s="22">
        <f>MIL1928_12!C15</f>
        <v>0.89629441722101544</v>
      </c>
      <c r="M20" s="22">
        <f>MIL1928_12!C16</f>
        <v>0.92914919531391982</v>
      </c>
      <c r="N20" s="22">
        <f>MIL1928_12!C17</f>
        <v>5.8828357454776049E-4</v>
      </c>
      <c r="O20" s="22">
        <f>MIL1928_12!C18</f>
        <v>0.95712671965461571</v>
      </c>
      <c r="P20" s="22">
        <f>MIL1928_12!C19</f>
        <v>0.91620609025836608</v>
      </c>
      <c r="Q20" s="22">
        <f>MIL1928_12!C20</f>
        <v>0.99327365964552239</v>
      </c>
      <c r="R20" s="22">
        <f>MIL1928_12!C21</f>
        <v>0.69917818264547638</v>
      </c>
      <c r="S20" s="22">
        <f>MIL1928_12!C22</f>
        <v>0.78381679606589061</v>
      </c>
      <c r="T20" s="22">
        <f>MIL1928_12!C23</f>
        <v>0.51442611998313914</v>
      </c>
      <c r="U20" s="22">
        <f>MIL1928_12!C24</f>
        <v>0.77214044416616523</v>
      </c>
      <c r="V20" s="22">
        <f>MIL1928_12!C25</f>
        <v>0.81635308654203098</v>
      </c>
      <c r="W20" s="22">
        <f>MIL1928_12!C26</f>
        <v>0.99227455184291724</v>
      </c>
      <c r="X20" s="22">
        <f>MIL1928_12!C27</f>
        <v>0.80724293621427012</v>
      </c>
      <c r="Y20" s="22">
        <f>MIL1928_12!C28</f>
        <v>0.26775505374570308</v>
      </c>
      <c r="Z20" s="22">
        <f>MIL1928_12!C29</f>
        <v>0.943511314749093</v>
      </c>
      <c r="AA20" s="20"/>
    </row>
    <row r="21" spans="1:27" ht="15.75" customHeight="1" x14ac:dyDescent="0.15">
      <c r="A21" s="21" t="s">
        <v>87</v>
      </c>
      <c r="B21" s="22">
        <f>MIL1928_13!$C$2</f>
        <v>37.200000000000003</v>
      </c>
      <c r="C21" s="22">
        <f>MIL1928_13!$C$3</f>
        <v>0</v>
      </c>
      <c r="D21" s="22">
        <f>MIL1928_13!$C$4</f>
        <v>0</v>
      </c>
      <c r="E21" s="22">
        <f>MIL1928_13!$C$5</f>
        <v>22.5</v>
      </c>
      <c r="F21" s="22">
        <f>MIL1928_13!$C$6</f>
        <v>3</v>
      </c>
      <c r="G21" s="22">
        <f>MIL1928_13!$C$7</f>
        <v>7.7</v>
      </c>
      <c r="H21" s="22">
        <f>MIL1928_13!$C$8</f>
        <v>29.2</v>
      </c>
      <c r="I21" s="22">
        <f>MIL1928_13!$C$9</f>
        <v>0.1</v>
      </c>
      <c r="J21" s="22">
        <f>MIL1928_13!$C$10</f>
        <v>0</v>
      </c>
      <c r="K21" s="22">
        <f>MIL1928_13!$C$11</f>
        <v>0</v>
      </c>
      <c r="L21" s="22">
        <f>MIL1928_13!C15</f>
        <v>0.78809456914722242</v>
      </c>
      <c r="M21" s="22">
        <f>MIL1928_13!C16</f>
        <v>0.82767452411989961</v>
      </c>
      <c r="N21" s="22">
        <f>MIL1928_13!C17</f>
        <v>0.89206107094986031</v>
      </c>
      <c r="O21" s="22">
        <f>MIL1928_13!C18</f>
        <v>0.70056273722617013</v>
      </c>
      <c r="P21" s="22">
        <f>MIL1928_13!C19</f>
        <v>0.61563816289364426</v>
      </c>
      <c r="Q21" s="22">
        <f>MIL1928_13!C20</f>
        <v>0.86514826719129079</v>
      </c>
      <c r="R21" s="22">
        <f>MIL1928_13!C21</f>
        <v>0.74207092867020041</v>
      </c>
      <c r="S21" s="22">
        <f>MIL1928_13!C22</f>
        <v>0.72895410240416314</v>
      </c>
      <c r="T21" s="22">
        <f>MIL1928_13!C23</f>
        <v>0.44094231478571388</v>
      </c>
      <c r="U21" s="22">
        <f>MIL1928_13!C24</f>
        <v>0.92174031946211932</v>
      </c>
      <c r="V21" s="22">
        <f>MIL1928_13!C25</f>
        <v>0.92930919492174102</v>
      </c>
      <c r="W21" s="22">
        <f>MIL1928_13!C26</f>
        <v>0.55207101892209365</v>
      </c>
      <c r="X21" s="22">
        <f>MIL1928_13!C27</f>
        <v>0.25748817495349025</v>
      </c>
      <c r="Y21" s="22">
        <f>MIL1928_13!C28</f>
        <v>0.3341710317745285</v>
      </c>
      <c r="Z21" s="22">
        <f>MIL1928_13!C29</f>
        <v>0.94762850012009758</v>
      </c>
      <c r="AA21" s="20"/>
    </row>
    <row r="22" spans="1:27" ht="15.75" customHeight="1" x14ac:dyDescent="0.15">
      <c r="A22" s="21" t="s">
        <v>88</v>
      </c>
      <c r="B22" s="22">
        <f>MIL1928_14!$C$2</f>
        <v>53.1</v>
      </c>
      <c r="C22" s="22">
        <f>MIL1928_14!$C$3</f>
        <v>0</v>
      </c>
      <c r="D22" s="22">
        <f>MIL1928_14!$C$4</f>
        <v>0</v>
      </c>
      <c r="E22" s="22">
        <f>MIL1928_14!$C$5</f>
        <v>3.3</v>
      </c>
      <c r="F22" s="22">
        <f>MIL1928_14!$C$6</f>
        <v>1.9</v>
      </c>
      <c r="G22" s="22">
        <f>MIL1928_14!$C$7</f>
        <v>24.3</v>
      </c>
      <c r="H22" s="22">
        <f>MIL1928_14!$C$8</f>
        <v>8.5</v>
      </c>
      <c r="I22" s="22">
        <f>MIL1928_14!$C$9</f>
        <v>0.2</v>
      </c>
      <c r="J22" s="22">
        <f>MIL1928_14!$C$10</f>
        <v>8.4</v>
      </c>
      <c r="K22" s="22">
        <f>MIL1928_14!$C$11</f>
        <v>0</v>
      </c>
      <c r="L22" s="22">
        <f>MIL1928_14!C15</f>
        <v>0.63597807728356659</v>
      </c>
      <c r="M22" s="22">
        <f>MIL1928_14!C16</f>
        <v>0.89238820647650663</v>
      </c>
      <c r="N22" s="22">
        <f>MIL1928_14!C17</f>
        <v>5.0374193925387625E-2</v>
      </c>
      <c r="O22" s="22">
        <f>MIL1928_14!C18</f>
        <v>0.75930683320001002</v>
      </c>
      <c r="P22" s="22">
        <f>MIL1928_14!C19</f>
        <v>0.73337539293852261</v>
      </c>
      <c r="Q22" s="22">
        <f>MIL1928_14!C20</f>
        <v>0.97140092756976759</v>
      </c>
      <c r="R22" s="22">
        <f>MIL1928_14!C21</f>
        <v>0.78982918571083516</v>
      </c>
      <c r="S22" s="22">
        <f>MIL1928_14!C22</f>
        <v>0.65823307791406704</v>
      </c>
      <c r="T22" s="22">
        <f>MIL1928_14!C23</f>
        <v>0.35280245265926696</v>
      </c>
      <c r="U22" s="22">
        <f>MIL1928_14!C24</f>
        <v>0.95770877008544741</v>
      </c>
      <c r="V22" s="22">
        <f>MIL1928_14!C25</f>
        <v>0.96617137866907032</v>
      </c>
      <c r="W22" s="22">
        <f>MIL1928_14!C26</f>
        <v>0.86937784584481592</v>
      </c>
      <c r="X22" s="22">
        <f>MIL1928_14!C27</f>
        <v>0.32667727273299363</v>
      </c>
      <c r="Y22" s="22">
        <f>MIL1928_14!C28</f>
        <v>0.3307623471354677</v>
      </c>
      <c r="Z22" s="22">
        <f>MIL1928_14!C29</f>
        <v>0.9413003772908114</v>
      </c>
      <c r="AA22" s="20"/>
    </row>
    <row r="23" spans="1:27" ht="15.75" customHeight="1" x14ac:dyDescent="0.15">
      <c r="A23" s="21" t="s">
        <v>89</v>
      </c>
      <c r="B23" s="22">
        <f>MIL1928_16!$C$2</f>
        <v>33.5</v>
      </c>
      <c r="C23" s="22">
        <f>MIL1928_16!$C$3</f>
        <v>0</v>
      </c>
      <c r="D23" s="22">
        <f>MIL1928_16!$C$4</f>
        <v>0</v>
      </c>
      <c r="E23" s="22">
        <f>MIL1928_16!$C$5</f>
        <v>24.6</v>
      </c>
      <c r="F23" s="22">
        <f>MIL1928_16!$C$6</f>
        <v>1.6</v>
      </c>
      <c r="G23" s="22">
        <f>MIL1928_16!$C$7</f>
        <v>8.6</v>
      </c>
      <c r="H23" s="22">
        <f>MIL1928_16!$C$8</f>
        <v>31.2</v>
      </c>
      <c r="I23" s="22">
        <f>MIL1928_16!$C$9</f>
        <v>0.1</v>
      </c>
      <c r="J23" s="22">
        <f>MIL1928_16!$C$10</f>
        <v>0</v>
      </c>
      <c r="K23" s="22">
        <f>MIL1928_16!$C$11</f>
        <v>0</v>
      </c>
      <c r="L23" s="22">
        <f>MIL1928_16!C15</f>
        <v>0.83719706456782028</v>
      </c>
      <c r="M23" s="22">
        <f>MIL1928_16!C16</f>
        <v>0.85009852377941264</v>
      </c>
      <c r="N23" s="22">
        <f>MIL1928_16!C17</f>
        <v>0.86274184335940496</v>
      </c>
      <c r="O23" s="22">
        <f>MIL1928_16!C18</f>
        <v>0.73725832220085974</v>
      </c>
      <c r="P23" s="22">
        <f>MIL1928_16!C19</f>
        <v>0.64691931953012849</v>
      </c>
      <c r="Q23" s="22">
        <f>MIL1928_16!C20</f>
        <v>0.88359877233879414</v>
      </c>
      <c r="R23" s="22">
        <f>MIL1928_16!C21</f>
        <v>0.729994860558283</v>
      </c>
      <c r="S23" s="22">
        <f>MIL1928_16!C22</f>
        <v>0.74442840564051938</v>
      </c>
      <c r="T23" s="22">
        <f>MIL1928_16!C23</f>
        <v>0.46222797580738839</v>
      </c>
      <c r="U23" s="22">
        <f>MIL1928_16!C24</f>
        <v>0.90609129660379195</v>
      </c>
      <c r="V23" s="22">
        <f>MIL1928_16!C25</f>
        <v>0.91413578746829827</v>
      </c>
      <c r="W23" s="22">
        <f>MIL1928_16!C26</f>
        <v>0.62019217769141166</v>
      </c>
      <c r="X23" s="22">
        <f>MIL1928_16!C27</f>
        <v>0.30092204818194235</v>
      </c>
      <c r="Y23" s="22">
        <f>MIL1928_16!C28</f>
        <v>0.33218081757358442</v>
      </c>
      <c r="Z23" s="22">
        <f>MIL1928_16!C29</f>
        <v>0.95428640046188795</v>
      </c>
      <c r="AA23" s="20"/>
    </row>
    <row r="24" spans="1:27" ht="15.75" customHeight="1" x14ac:dyDescent="0.15">
      <c r="A24" s="21" t="s">
        <v>90</v>
      </c>
      <c r="B24" s="22">
        <f>MIL1928_18!$C$2</f>
        <v>26</v>
      </c>
      <c r="C24" s="22">
        <f>MIL1928_18!$C$3</f>
        <v>0</v>
      </c>
      <c r="D24" s="22">
        <f>MIL1928_18!$C$4</f>
        <v>0</v>
      </c>
      <c r="E24" s="22">
        <f>MIL1928_18!$C$5</f>
        <v>2.1</v>
      </c>
      <c r="F24" s="22">
        <f>MIL1928_18!$C$6</f>
        <v>0.9</v>
      </c>
      <c r="G24" s="22">
        <f>MIL1928_18!$C$7</f>
        <v>26.5</v>
      </c>
      <c r="H24" s="22">
        <f>MIL1928_18!$C$8</f>
        <v>28</v>
      </c>
      <c r="I24" s="22">
        <f>MIL1928_18!$C$9</f>
        <v>0</v>
      </c>
      <c r="J24" s="22">
        <f>MIL1928_18!$C$10</f>
        <v>16.2</v>
      </c>
      <c r="K24" s="22">
        <f>MIL1928_18!$C$11</f>
        <v>0</v>
      </c>
      <c r="L24" s="22">
        <f>MIL1928_18!C15</f>
        <v>0.89119451812455897</v>
      </c>
      <c r="M24" s="22">
        <f>MIL1928_18!C16</f>
        <v>0.90676507330254574</v>
      </c>
      <c r="N24" s="22">
        <f>MIL1928_18!C17</f>
        <v>2.64504641872539E-2</v>
      </c>
      <c r="O24" s="22">
        <f>MIL1928_18!C18</f>
        <v>0.95242355224741393</v>
      </c>
      <c r="P24" s="22">
        <f>MIL1928_18!C19</f>
        <v>0.91045743090596243</v>
      </c>
      <c r="Q24" s="22">
        <f>MIL1928_18!C20</f>
        <v>0.97803026949202965</v>
      </c>
      <c r="R24" s="22">
        <f>MIL1928_18!C21</f>
        <v>0.70445201345247055</v>
      </c>
      <c r="S24" s="22">
        <f>MIL1928_18!C22</f>
        <v>0.77807900021496657</v>
      </c>
      <c r="T24" s="22">
        <f>MIL1928_18!C23</f>
        <v>0.50571750077505562</v>
      </c>
      <c r="U24" s="22">
        <f>MIL1928_18!C24</f>
        <v>0.79055383178261318</v>
      </c>
      <c r="V24" s="22">
        <f>MIL1928_18!C25</f>
        <v>0.83127100319167446</v>
      </c>
      <c r="W24" s="22">
        <f>MIL1928_18!C26</f>
        <v>0.99100639305550764</v>
      </c>
      <c r="X24" s="22">
        <f>MIL1928_18!C27</f>
        <v>0.64303352695451688</v>
      </c>
      <c r="Y24" s="22">
        <f>MIL1928_18!C28</f>
        <v>0.26086030527169995</v>
      </c>
      <c r="Z24" s="22">
        <f>MIL1928_18!C29</f>
        <v>0.94515111674103602</v>
      </c>
      <c r="AA24" s="20"/>
    </row>
    <row r="25" spans="1:27" ht="15.75" customHeight="1" x14ac:dyDescent="0.15">
      <c r="A25" s="21" t="s">
        <v>91</v>
      </c>
      <c r="B25" s="22">
        <f>MIL1928_19!$C$2</f>
        <v>37.5</v>
      </c>
      <c r="C25" s="22">
        <f>MIL1928_19!$C$3</f>
        <v>0</v>
      </c>
      <c r="D25" s="22">
        <f>MIL1928_19!$C$4</f>
        <v>0</v>
      </c>
      <c r="E25" s="22">
        <f>MIL1928_19!$C$5</f>
        <v>6.3</v>
      </c>
      <c r="F25" s="22">
        <f>MIL1928_19!$C$6</f>
        <v>7.3</v>
      </c>
      <c r="G25" s="22">
        <f>MIL1928_19!$C$7</f>
        <v>18.2</v>
      </c>
      <c r="H25" s="22">
        <f>MIL1928_19!$C$8</f>
        <v>10.4</v>
      </c>
      <c r="I25" s="22">
        <f>MIL1928_19!$C$9</f>
        <v>0</v>
      </c>
      <c r="J25" s="22">
        <f>MIL1928_19!$C$10</f>
        <v>19.8</v>
      </c>
      <c r="K25" s="22">
        <f>MIL1928_19!$C$11</f>
        <v>0</v>
      </c>
      <c r="L25" s="22">
        <f>MIL1928_19!C15</f>
        <v>0.7135057439485295</v>
      </c>
      <c r="M25" s="22">
        <f>MIL1928_19!C16</f>
        <v>0.80310454564784772</v>
      </c>
      <c r="N25" s="22">
        <f>MIL1928_19!C17</f>
        <v>0.25324192753998731</v>
      </c>
      <c r="O25" s="22">
        <f>MIL1928_19!C18</f>
        <v>0.83456206433213154</v>
      </c>
      <c r="P25" s="22">
        <f>MIL1928_19!C19</f>
        <v>0.75297267854873362</v>
      </c>
      <c r="Q25" s="22">
        <f>MIL1928_19!C20</f>
        <v>0.93230640787093411</v>
      </c>
      <c r="R25" s="22">
        <f>MIL1928_19!C21</f>
        <v>0.74303447281496671</v>
      </c>
      <c r="S25" s="22">
        <f>MIL1928_19!C22</f>
        <v>0.73047292151044818</v>
      </c>
      <c r="T25" s="22">
        <f>MIL1928_19!C23</f>
        <v>0.43922486337457661</v>
      </c>
      <c r="U25" s="22">
        <f>MIL1928_19!C24</f>
        <v>0.89681128879265271</v>
      </c>
      <c r="V25" s="22">
        <f>MIL1928_19!C25</f>
        <v>0.91588654842504302</v>
      </c>
      <c r="W25" s="22">
        <f>MIL1928_19!C26</f>
        <v>0.85988883788903492</v>
      </c>
      <c r="X25" s="22">
        <f>MIL1928_19!C27</f>
        <v>0.39573046806635026</v>
      </c>
      <c r="Y25" s="22">
        <f>MIL1928_19!C28</f>
        <v>0.29342995173751224</v>
      </c>
      <c r="Z25" s="22">
        <f>MIL1928_19!C29</f>
        <v>0.91273363634800064</v>
      </c>
      <c r="AA25" s="20"/>
    </row>
    <row r="26" spans="1:27" ht="15.75" customHeight="1" x14ac:dyDescent="0.15">
      <c r="A26" s="21" t="s">
        <v>92</v>
      </c>
      <c r="B26" s="22">
        <f>MIL1928_20!$C$2</f>
        <v>47</v>
      </c>
      <c r="C26" s="22">
        <f>MIL1928_20!$C$3</f>
        <v>0</v>
      </c>
      <c r="D26" s="22">
        <f>MIL1928_20!$C$4</f>
        <v>0</v>
      </c>
      <c r="E26" s="22">
        <f>MIL1928_20!$C$5</f>
        <v>21.9</v>
      </c>
      <c r="F26" s="22">
        <f>MIL1928_20!$C$6</f>
        <v>1.5</v>
      </c>
      <c r="G26" s="22">
        <f>MIL1928_20!$C$7</f>
        <v>17.3</v>
      </c>
      <c r="H26" s="22">
        <f>MIL1928_20!$C$8</f>
        <v>11.7</v>
      </c>
      <c r="I26" s="22">
        <f>MIL1928_20!$C$9</f>
        <v>0</v>
      </c>
      <c r="J26" s="22">
        <f>MIL1928_20!$C$10</f>
        <v>0</v>
      </c>
      <c r="K26" s="22">
        <f>MIL1928_20!$C$11</f>
        <v>0.2</v>
      </c>
      <c r="L26" s="22">
        <f>MIL1928_20!C15</f>
        <v>0.71532422492788172</v>
      </c>
      <c r="M26" s="22">
        <f>MIL1928_20!C16</f>
        <v>0.87793994352018434</v>
      </c>
      <c r="N26" s="22">
        <f>MIL1928_20!C17</f>
        <v>0.30838530713657913</v>
      </c>
      <c r="O26" s="22">
        <f>MIL1928_20!C18</f>
        <v>0.58890438290192815</v>
      </c>
      <c r="P26" s="22">
        <f>MIL1928_20!C19</f>
        <v>0.54830907952222896</v>
      </c>
      <c r="Q26" s="22">
        <f>MIL1928_20!C20</f>
        <v>0.94648306842486385</v>
      </c>
      <c r="R26" s="22">
        <f>MIL1928_20!C21</f>
        <v>0.77231158804504707</v>
      </c>
      <c r="S26" s="22">
        <f>MIL1928_20!C22</f>
        <v>0.68429835330504696</v>
      </c>
      <c r="T26" s="22">
        <f>MIL1928_20!C23</f>
        <v>0.38579514415048727</v>
      </c>
      <c r="U26" s="22">
        <f>MIL1928_20!C24</f>
        <v>0.95662395323434046</v>
      </c>
      <c r="V26" s="22">
        <f>MIL1928_20!C25</f>
        <v>0.96077319282845053</v>
      </c>
      <c r="W26" s="22">
        <f>MIL1928_20!C26</f>
        <v>0.42681374318080373</v>
      </c>
      <c r="X26" s="22">
        <f>MIL1928_20!C27</f>
        <v>0.29088225940988488</v>
      </c>
      <c r="Y26" s="22">
        <f>MIL1928_20!C28</f>
        <v>0.36989579025303027</v>
      </c>
      <c r="Z26" s="22">
        <f>MIL1928_20!C29</f>
        <v>0.95333255560780117</v>
      </c>
      <c r="AA26" s="20"/>
    </row>
    <row r="27" spans="1:27" ht="15.75" customHeight="1" x14ac:dyDescent="0.15">
      <c r="A27" s="21" t="s">
        <v>93</v>
      </c>
      <c r="B27" s="22">
        <f>NID1944_11!$C$2</f>
        <v>33.200000000000003</v>
      </c>
      <c r="C27" s="22">
        <f>NID1944_11!$C$3</f>
        <v>0</v>
      </c>
      <c r="D27" s="22">
        <f>NID1944_11!$C$4</f>
        <v>0</v>
      </c>
      <c r="E27" s="22">
        <f>NID1944_11!$C$5</f>
        <v>0.1</v>
      </c>
      <c r="F27" s="22">
        <f>NID1944_11!$C$6</f>
        <v>1</v>
      </c>
      <c r="G27" s="22">
        <f>NID1944_11!$C$7</f>
        <v>4.2</v>
      </c>
      <c r="H27" s="22">
        <f>NID1944_11!$C$8</f>
        <v>11.2</v>
      </c>
      <c r="I27" s="22">
        <f>NID1944_11!$C$9</f>
        <v>0</v>
      </c>
      <c r="J27" s="22">
        <f>NID1944_11!$C$10</f>
        <v>49.9</v>
      </c>
      <c r="K27" s="22">
        <f>NID1944_11!$C$11</f>
        <v>0</v>
      </c>
      <c r="L27" s="22">
        <f>NID1944_11!C15</f>
        <v>0.84649069173723868</v>
      </c>
      <c r="M27" s="22">
        <f>NID1944_11!C16</f>
        <v>0.84309379384668992</v>
      </c>
      <c r="N27" s="22">
        <f>NID1944_11!C17</f>
        <v>0.95993736757159631</v>
      </c>
      <c r="O27" s="22">
        <f>NID1944_11!C18</f>
        <v>0.934931396372496</v>
      </c>
      <c r="P27" s="22">
        <f>NID1944_11!C19</f>
        <v>0.8930249604784386</v>
      </c>
      <c r="Q27" s="22">
        <f>NID1944_11!C20</f>
        <v>0.83712631345311328</v>
      </c>
      <c r="R27" s="22">
        <f>NID1944_11!C21</f>
        <v>0.72900025462799922</v>
      </c>
      <c r="S27" s="22">
        <f>NID1944_11!C22</f>
        <v>0.74977116360294316</v>
      </c>
      <c r="T27" s="22">
        <f>NID1944_11!C23</f>
        <v>0.46396095589241915</v>
      </c>
      <c r="U27" s="22">
        <f>NID1944_11!C24</f>
        <v>0.8529568651853201</v>
      </c>
      <c r="V27" s="22">
        <f>NID1944_11!C25</f>
        <v>0.88409954626774268</v>
      </c>
      <c r="W27" s="22">
        <f>NID1944_11!C26</f>
        <v>0.9871178906622371</v>
      </c>
      <c r="X27" s="22">
        <f>NID1944_11!C27</f>
        <v>0.249408396645005</v>
      </c>
      <c r="Y27" s="22">
        <f>NID1944_11!C28</f>
        <v>0.25115141549072773</v>
      </c>
      <c r="Z27" s="22">
        <f>NID1944_11!C29</f>
        <v>0.94352730193593037</v>
      </c>
      <c r="AA27" s="20"/>
    </row>
    <row r="28" spans="1:27" ht="15.75" customHeight="1" x14ac:dyDescent="0.15">
      <c r="A28" s="21" t="s">
        <v>94</v>
      </c>
      <c r="B28" s="22">
        <f>NID1944_12!$C$2</f>
        <v>56.7</v>
      </c>
      <c r="C28" s="22">
        <f>NID1944_12!$C$3</f>
        <v>0</v>
      </c>
      <c r="D28" s="22">
        <f>NID1944_12!$C$4</f>
        <v>0</v>
      </c>
      <c r="E28" s="22">
        <f>NID1944_12!$C$5</f>
        <v>0</v>
      </c>
      <c r="F28" s="22">
        <f>NID1944_12!$C$6</f>
        <v>32.5</v>
      </c>
      <c r="G28" s="22">
        <f>NID1944_12!$C$7</f>
        <v>8</v>
      </c>
      <c r="H28" s="22">
        <f>NID1944_12!$C$8</f>
        <v>2.6</v>
      </c>
      <c r="I28" s="22">
        <f>NID1944_12!$C$9</f>
        <v>0</v>
      </c>
      <c r="J28" s="22">
        <f>NID1944_12!$C$10</f>
        <v>0</v>
      </c>
      <c r="K28" s="22">
        <f>NID1944_12!$C$11</f>
        <v>0</v>
      </c>
      <c r="L28" s="22">
        <f>NID1944_12!C15</f>
        <v>8.5144836209160232E-2</v>
      </c>
      <c r="M28" s="22">
        <f>NID1944_12!C16</f>
        <v>0.19344326140015267</v>
      </c>
      <c r="N28" s="22">
        <f>NID1944_12!C17</f>
        <v>0.88295647158585555</v>
      </c>
      <c r="O28" s="22">
        <f>NID1944_12!C18</f>
        <v>0.3337982019757364</v>
      </c>
      <c r="P28" s="22">
        <f>NID1944_12!C19</f>
        <v>0.24095424466200069</v>
      </c>
      <c r="Q28" s="22">
        <f>NID1944_12!C20</f>
        <v>0.5433260695513642</v>
      </c>
      <c r="R28" s="22">
        <f>NID1944_12!C21</f>
        <v>0.79969347824887416</v>
      </c>
      <c r="S28" s="22">
        <f>NID1944_12!C22</f>
        <v>0.64081566113656674</v>
      </c>
      <c r="T28" s="22">
        <f>NID1944_12!C23</f>
        <v>0.33394807859167003</v>
      </c>
      <c r="U28" s="22">
        <f>NID1944_12!C24</f>
        <v>0.96404573422686879</v>
      </c>
      <c r="V28" s="22">
        <f>NID1944_12!C25</f>
        <v>0.97183582210880848</v>
      </c>
      <c r="W28" s="22">
        <f>NID1944_12!C26</f>
        <v>2.2807527527681552E-2</v>
      </c>
      <c r="X28" s="22">
        <f>NID1944_12!C27</f>
        <v>0.13162884950230469</v>
      </c>
      <c r="Y28" s="22">
        <f>NID1944_12!C28</f>
        <v>0.3121892399049761</v>
      </c>
      <c r="Z28" s="22">
        <f>NID1944_12!C29</f>
        <v>0.53151441849267433</v>
      </c>
      <c r="AA28" s="20"/>
    </row>
    <row r="29" spans="1:27" ht="15.75" customHeight="1" x14ac:dyDescent="0.15">
      <c r="A29" s="21" t="s">
        <v>95</v>
      </c>
      <c r="B29" s="22">
        <f>NID1944_15!$C$2</f>
        <v>76.3</v>
      </c>
      <c r="C29" s="22">
        <f>NID1944_15!$C$3</f>
        <v>0</v>
      </c>
      <c r="D29" s="22">
        <f>NID1944_15!$C$4</f>
        <v>0</v>
      </c>
      <c r="E29" s="22">
        <f>NID1944_15!$C$5</f>
        <v>1.7</v>
      </c>
      <c r="F29" s="22">
        <f>NID1944_15!$C$6</f>
        <v>0.4</v>
      </c>
      <c r="G29" s="22">
        <f>NID1944_15!$C$7</f>
        <v>5.0999999999999996</v>
      </c>
      <c r="H29" s="22">
        <f>NID1944_15!$C$8</f>
        <v>15</v>
      </c>
      <c r="I29" s="22">
        <f>NID1944_15!$C$9</f>
        <v>0</v>
      </c>
      <c r="J29" s="22">
        <f>NID1944_15!$C$10</f>
        <v>0</v>
      </c>
      <c r="K29" s="22">
        <f>NID1944_15!$C$11</f>
        <v>1.1000000000000001</v>
      </c>
      <c r="L29" s="22">
        <f>NID1944_15!C15</f>
        <v>0.36497001934036222</v>
      </c>
      <c r="M29" s="22">
        <f>NID1944_15!C16</f>
        <v>0.85396962784007346</v>
      </c>
      <c r="N29" s="22">
        <f>NID1944_15!C17</f>
        <v>0.94798009147894335</v>
      </c>
      <c r="O29" s="22">
        <f>NID1944_15!C18</f>
        <v>0.46924637006227715</v>
      </c>
      <c r="P29" s="22">
        <f>NID1944_15!C19</f>
        <v>0.55444872595501438</v>
      </c>
      <c r="Q29" s="22">
        <f>NID1944_15!C20</f>
        <v>0.85305366416488315</v>
      </c>
      <c r="R29" s="22">
        <f>NID1944_15!C21</f>
        <v>0.84731289758903561</v>
      </c>
      <c r="S29" s="22">
        <f>NID1944_15!C22</f>
        <v>0.53615928903404464</v>
      </c>
      <c r="T29" s="22">
        <f>NID1944_15!C23</f>
        <v>0.24126642022035164</v>
      </c>
      <c r="U29" s="22">
        <f>NID1944_15!C24</f>
        <v>0.99006147088850982</v>
      </c>
      <c r="V29" s="22">
        <f>NID1944_15!C25</f>
        <v>0.99202010404422625</v>
      </c>
      <c r="W29" s="22">
        <f>NID1944_15!C26</f>
        <v>0.58395439320966591</v>
      </c>
      <c r="X29" s="22">
        <f>NID1944_15!C27</f>
        <v>5.1355211826312926E-2</v>
      </c>
      <c r="Y29" s="22">
        <f>NID1944_15!C28</f>
        <v>0.36814926967810063</v>
      </c>
      <c r="Z29" s="22">
        <f>NID1944_15!C29</f>
        <v>0.94709822911288899</v>
      </c>
      <c r="AA29" s="20"/>
    </row>
    <row r="30" spans="1:27" ht="13" x14ac:dyDescent="0.15">
      <c r="A30" s="21" t="s">
        <v>96</v>
      </c>
      <c r="B30" s="22">
        <f>NID1944_19!$C$2</f>
        <v>27.9</v>
      </c>
      <c r="C30" s="22">
        <f>NID1944_19!$C$3</f>
        <v>0</v>
      </c>
      <c r="D30" s="22">
        <f>NID1944_19!$C$4</f>
        <v>0</v>
      </c>
      <c r="E30" s="22">
        <f>NID1944_19!$C$5</f>
        <v>0.6</v>
      </c>
      <c r="F30" s="22">
        <f>NID1944_19!$C$6</f>
        <v>3.6</v>
      </c>
      <c r="G30" s="22">
        <f>NID1944_19!$C$7</f>
        <v>8.5</v>
      </c>
      <c r="H30" s="22">
        <f>NID1944_19!$C$8</f>
        <v>59</v>
      </c>
      <c r="I30" s="22">
        <f>NID1944_19!$C$9</f>
        <v>0.1</v>
      </c>
      <c r="J30" s="22">
        <f>NID1944_19!$C$10</f>
        <v>0</v>
      </c>
      <c r="K30" s="22">
        <f>NID1944_19!$C$11</f>
        <v>0</v>
      </c>
      <c r="L30" s="22">
        <f>NID1944_19!C15</f>
        <v>0.85311883581600201</v>
      </c>
      <c r="M30" s="22">
        <f>NID1944_19!C16</f>
        <v>0.82186566493273383</v>
      </c>
      <c r="N30" s="22">
        <f>NID1944_19!C17</f>
        <v>0.86630373126064775</v>
      </c>
      <c r="O30" s="22">
        <f>NID1944_19!C18</f>
        <v>0.94333768693938513</v>
      </c>
      <c r="P30" s="22">
        <f>NID1944_19!C19</f>
        <v>0.89405100243716373</v>
      </c>
      <c r="Q30" s="22">
        <f>NID1944_19!C20</f>
        <v>0.87001653871415419</v>
      </c>
      <c r="R30" s="22">
        <f>NID1944_19!C21</f>
        <v>0.7110544814157469</v>
      </c>
      <c r="S30" s="22">
        <f>NID1944_19!C22</f>
        <v>0.77098921736181625</v>
      </c>
      <c r="T30" s="22">
        <f>NID1944_19!C23</f>
        <v>0.49468227551446603</v>
      </c>
      <c r="U30" s="22">
        <f>NID1944_19!C24</f>
        <v>0.80569074655999628</v>
      </c>
      <c r="V30" s="22">
        <f>NID1944_19!C25</f>
        <v>0.84521631145008591</v>
      </c>
      <c r="W30" s="22">
        <f>NID1944_19!C26</f>
        <v>0.9858552777771501</v>
      </c>
      <c r="X30" s="22">
        <f>NID1944_19!C27</f>
        <v>0.35294798285211759</v>
      </c>
      <c r="Y30" s="22">
        <f>NID1944_19!C28</f>
        <v>0.24444351209001952</v>
      </c>
      <c r="Z30" s="22">
        <f>NID1944_19!C29</f>
        <v>0.9308324840395662</v>
      </c>
      <c r="AA30" s="20"/>
    </row>
    <row r="31" spans="1:27" ht="13" x14ac:dyDescent="0.15">
      <c r="A31" s="21" t="s">
        <v>97</v>
      </c>
      <c r="B31" s="22">
        <f>NID1944_21!$C$2</f>
        <v>47.6</v>
      </c>
      <c r="C31" s="22">
        <f>NID1944_21!$C$3</f>
        <v>0</v>
      </c>
      <c r="D31" s="22">
        <f>NID1944_21!$C$4</f>
        <v>0</v>
      </c>
      <c r="E31" s="22">
        <f>NID1944_21!$C$5</f>
        <v>4.0999999999999996</v>
      </c>
      <c r="F31" s="22">
        <f>NID1944_21!$C$6</f>
        <v>1.2</v>
      </c>
      <c r="G31" s="22">
        <f>NID1944_21!$C$7</f>
        <v>9</v>
      </c>
      <c r="H31" s="22">
        <f>NID1944_21!$C$8</f>
        <v>37.700000000000003</v>
      </c>
      <c r="I31" s="22">
        <f>NID1944_21!$C$9</f>
        <v>0.2</v>
      </c>
      <c r="J31" s="22">
        <f>NID1944_21!$C$10</f>
        <v>0</v>
      </c>
      <c r="K31" s="22">
        <f>NID1944_21!$C$11</f>
        <v>0</v>
      </c>
      <c r="L31" s="22">
        <f>NID1944_21!C15</f>
        <v>0.71422882683234401</v>
      </c>
      <c r="M31" s="22">
        <f>NID1944_21!C16</f>
        <v>0.85650721667681617</v>
      </c>
      <c r="N31" s="22">
        <f>NID1944_21!C17</f>
        <v>0.84769037632252131</v>
      </c>
      <c r="O31" s="22">
        <f>NID1944_21!C18</f>
        <v>0.81552362724202243</v>
      </c>
      <c r="P31" s="22">
        <f>NID1944_21!C19</f>
        <v>0.77742291441185807</v>
      </c>
      <c r="Q31" s="22">
        <f>NID1944_21!C20</f>
        <v>0.88981178365114844</v>
      </c>
      <c r="R31" s="22">
        <f>NID1944_21!C21</f>
        <v>0.77407935764412572</v>
      </c>
      <c r="S31" s="22">
        <f>NID1944_21!C22</f>
        <v>0.68483711041374373</v>
      </c>
      <c r="T31" s="22">
        <f>NID1944_21!C23</f>
        <v>0.3824973109933868</v>
      </c>
      <c r="U31" s="22">
        <f>NID1944_21!C24</f>
        <v>0.94142986899990966</v>
      </c>
      <c r="V31" s="22">
        <f>NID1944_21!C25</f>
        <v>0.95296786088678576</v>
      </c>
      <c r="W31" s="22">
        <f>NID1944_21!C26</f>
        <v>0.91697024606586586</v>
      </c>
      <c r="X31" s="22">
        <f>NID1944_21!C27</f>
        <v>0.19309961910443219</v>
      </c>
      <c r="Y31" s="22">
        <f>NID1944_21!C28</f>
        <v>0.30282613465190322</v>
      </c>
      <c r="Z31" s="22">
        <f>NID1944_21!C29</f>
        <v>0.94498265116956459</v>
      </c>
      <c r="AA31" s="20"/>
    </row>
    <row r="32" spans="1:27" ht="13" x14ac:dyDescent="0.15">
      <c r="A32" s="21" t="s">
        <v>98</v>
      </c>
      <c r="B32" s="22">
        <f>NID1946_8!$C$2</f>
        <v>72.7</v>
      </c>
      <c r="C32" s="22">
        <f>NID1946_8!$C$3</f>
        <v>0</v>
      </c>
      <c r="D32" s="22">
        <f>NID1946_8!$C$4</f>
        <v>5.8</v>
      </c>
      <c r="E32" s="22">
        <f>NID1946_8!$C$5</f>
        <v>0.7</v>
      </c>
      <c r="F32" s="22">
        <f>NID1946_8!$C$6</f>
        <v>4.4000000000000004</v>
      </c>
      <c r="G32" s="22">
        <f>NID1946_8!$C$7</f>
        <v>3.6</v>
      </c>
      <c r="H32" s="22">
        <f>NID1946_8!$C$8</f>
        <v>12.1</v>
      </c>
      <c r="I32" s="22">
        <f>NID1946_8!$C$9</f>
        <v>0.2</v>
      </c>
      <c r="J32" s="22">
        <f>NID1946_8!$C$10</f>
        <v>0</v>
      </c>
      <c r="K32" s="22">
        <f>NID1946_8!$C$11</f>
        <v>0.1</v>
      </c>
      <c r="L32" s="22">
        <f>NID1946_8!C15</f>
        <v>0.32771434555211509</v>
      </c>
      <c r="M32" s="22">
        <f>NID1946_8!C16</f>
        <v>0.78908452773193694</v>
      </c>
      <c r="N32" s="22">
        <f>NID1946_8!C17</f>
        <v>0.96639513679050826</v>
      </c>
      <c r="O32" s="22">
        <f>NID1946_8!C18</f>
        <v>0.48248916438826622</v>
      </c>
      <c r="P32" s="22">
        <f>NID1946_8!C19</f>
        <v>0.5362194472247086</v>
      </c>
      <c r="Q32" s="22">
        <f>NID1946_8!C20</f>
        <v>0.79923661254878908</v>
      </c>
      <c r="R32" s="22">
        <f>NID1946_8!C21</f>
        <v>0.83932249079059285</v>
      </c>
      <c r="S32" s="22">
        <f>NID1946_8!C22</f>
        <v>0.55606703938765811</v>
      </c>
      <c r="T32" s="22">
        <f>NID1946_8!C23</f>
        <v>0.25690641839079703</v>
      </c>
      <c r="U32" s="22">
        <f>NID1946_8!C24</f>
        <v>0.98721417655968413</v>
      </c>
      <c r="V32" s="22">
        <f>NID1946_8!C25</f>
        <v>0.9898350219797889</v>
      </c>
      <c r="W32" s="22">
        <f>NID1946_8!C26</f>
        <v>0.51295010310160205</v>
      </c>
      <c r="X32" s="22">
        <f>NID1946_8!C27</f>
        <v>5.4539391744463483E-2</v>
      </c>
      <c r="Y32" s="22">
        <f>NID1946_8!C28</f>
        <v>0.35290970802749272</v>
      </c>
      <c r="Z32" s="22">
        <f>NID1946_8!C29</f>
        <v>0.92638124193535232</v>
      </c>
      <c r="AA32" s="20"/>
    </row>
    <row r="33" spans="1:27" ht="13" x14ac:dyDescent="0.15">
      <c r="A33" s="21" t="s">
        <v>99</v>
      </c>
      <c r="B33" s="22">
        <f>NID1946_12!$C$2</f>
        <v>16.899999999999999</v>
      </c>
      <c r="C33" s="22">
        <f>NID1946_12!$C$3</f>
        <v>1.5</v>
      </c>
      <c r="D33" s="22">
        <f>NID1946_12!$C$4</f>
        <v>10.199999999999999</v>
      </c>
      <c r="E33" s="22">
        <f>NID1946_12!$C$5</f>
        <v>0.2</v>
      </c>
      <c r="F33" s="22">
        <f>NID1946_12!$C$6</f>
        <v>20</v>
      </c>
      <c r="G33" s="22">
        <f>NID1946_12!$C$7</f>
        <v>7.2</v>
      </c>
      <c r="H33" s="22">
        <f>NID1946_12!$C$8</f>
        <v>24.6</v>
      </c>
      <c r="I33" s="22">
        <f>NID1946_12!$C$9</f>
        <v>1</v>
      </c>
      <c r="J33" s="22">
        <f>NID1946_12!$C$10</f>
        <v>18</v>
      </c>
      <c r="K33" s="22">
        <f>NID1946_12!$C$11</f>
        <v>0.1</v>
      </c>
      <c r="L33" s="22">
        <f>NID1946_12!C15</f>
        <v>0.70726155151837744</v>
      </c>
      <c r="M33" s="22">
        <f>NID1946_12!C16</f>
        <v>0.45624719104990036</v>
      </c>
      <c r="N33" s="22">
        <f>NID1946_12!C17</f>
        <v>0.90585422375132407</v>
      </c>
      <c r="O33" s="22">
        <f>NID1946_12!C18</f>
        <v>0.92785898364920338</v>
      </c>
      <c r="P33" s="22">
        <f>NID1946_12!C19</f>
        <v>0.45455526203266305</v>
      </c>
      <c r="Q33" s="22">
        <f>NID1946_12!C20</f>
        <v>0.69481977676918805</v>
      </c>
      <c r="R33" s="22">
        <f>NID1946_12!C21</f>
        <v>0.40237160393462434</v>
      </c>
      <c r="S33" s="22">
        <f>NID1946_12!C22</f>
        <v>0.38984968573548517</v>
      </c>
      <c r="T33" s="22">
        <f>NID1946_12!C23</f>
        <v>0.92028600277239514</v>
      </c>
      <c r="U33" s="22">
        <f>NID1946_12!C24</f>
        <v>0.32156935769139805</v>
      </c>
      <c r="V33" s="22">
        <f>NID1946_12!C25</f>
        <v>0.18021537351094369</v>
      </c>
      <c r="W33" s="22">
        <f>NID1946_12!C26</f>
        <v>0.26158050304614</v>
      </c>
      <c r="X33" s="22">
        <f>NID1946_12!C27</f>
        <v>0.4479040050597729</v>
      </c>
      <c r="Y33" s="22">
        <f>NID1946_12!C28</f>
        <v>0.21848663599477988</v>
      </c>
      <c r="Z33" s="22">
        <f>NID1946_12!C29</f>
        <v>6.2390882041015082E-2</v>
      </c>
      <c r="AA33" s="20"/>
    </row>
    <row r="34" spans="1:27" ht="13" x14ac:dyDescent="0.15">
      <c r="A34" s="21" t="s">
        <v>100</v>
      </c>
      <c r="B34" s="22">
        <f>NID1947_2!$C$2</f>
        <v>14.3</v>
      </c>
      <c r="C34" s="22">
        <f>NID1947_2!$C$3</f>
        <v>0.5</v>
      </c>
      <c r="D34" s="22">
        <f>NID1947_2!$C$4</f>
        <v>37</v>
      </c>
      <c r="E34" s="22">
        <f>NID1947_2!$C$5</f>
        <v>0.8</v>
      </c>
      <c r="F34" s="22">
        <f>NID1947_2!$C$6</f>
        <v>7.7</v>
      </c>
      <c r="G34" s="22">
        <f>NID1947_2!$C$7</f>
        <v>2.5</v>
      </c>
      <c r="H34" s="22">
        <f>NID1947_2!$C$8</f>
        <v>28.6</v>
      </c>
      <c r="I34" s="22">
        <f>NID1947_2!$C$9</f>
        <v>0.4</v>
      </c>
      <c r="J34" s="22">
        <f>NID1947_2!$C$10</f>
        <v>6.9</v>
      </c>
      <c r="K34" s="22">
        <f>NID1947_2!$C$11</f>
        <v>0.8</v>
      </c>
      <c r="L34" s="22">
        <f>NID1947_2!C15</f>
        <v>0.89309381908822072</v>
      </c>
      <c r="M34" s="22">
        <f>NID1947_2!C16</f>
        <v>0.72202187245634841</v>
      </c>
      <c r="N34" s="22">
        <f>NID1947_2!C17</f>
        <v>0.97571815932803974</v>
      </c>
      <c r="O34" s="22">
        <f>NID1947_2!C18</f>
        <v>0.9681216915134524</v>
      </c>
      <c r="P34" s="22">
        <f>NID1947_2!C19</f>
        <v>0.86601727701075482</v>
      </c>
      <c r="Q34" s="22">
        <f>NID1947_2!C20</f>
        <v>0.74717370065157596</v>
      </c>
      <c r="R34" s="22">
        <f>NID1947_2!C21</f>
        <v>0.57483025516287678</v>
      </c>
      <c r="S34" s="22">
        <f>NID1947_2!C22</f>
        <v>0.70658586720174987</v>
      </c>
      <c r="T34" s="22">
        <f>NID1947_2!C23</f>
        <v>0.73730599107629935</v>
      </c>
      <c r="U34" s="22">
        <f>NID1947_2!C24</f>
        <v>0.51449968338081375</v>
      </c>
      <c r="V34" s="22">
        <f>NID1947_2!C25</f>
        <v>0.49812625877144684</v>
      </c>
      <c r="W34" s="22">
        <f>NID1947_2!C26</f>
        <v>0.97303365333461378</v>
      </c>
      <c r="X34" s="22">
        <f>NID1947_2!C27</f>
        <v>0.40450184328468913</v>
      </c>
      <c r="Y34" s="22">
        <f>NID1947_2!C28</f>
        <v>0.21083401624478995</v>
      </c>
      <c r="Z34" s="22">
        <f>NID1947_2!C29</f>
        <v>0.7211350872867518</v>
      </c>
      <c r="AA34" s="20"/>
    </row>
    <row r="35" spans="1:27" ht="13" x14ac:dyDescent="0.15">
      <c r="A35" s="21" t="s">
        <v>101</v>
      </c>
      <c r="B35" s="22">
        <f>NID1953_3!$C$2</f>
        <v>37.700000000000003</v>
      </c>
      <c r="C35" s="22">
        <f>NID1953_3!$C$3</f>
        <v>0</v>
      </c>
      <c r="D35" s="22">
        <f>NID1953_3!$C$4</f>
        <v>0</v>
      </c>
      <c r="E35" s="22">
        <f>NID1953_3!$C$5</f>
        <v>14</v>
      </c>
      <c r="F35" s="22">
        <f>NID1953_3!$C$6</f>
        <v>0.6</v>
      </c>
      <c r="G35" s="22">
        <f>NID1953_3!$C$7</f>
        <v>14.8</v>
      </c>
      <c r="H35" s="22">
        <f>NID1953_3!$C$8</f>
        <v>24.6</v>
      </c>
      <c r="I35" s="22">
        <f>NID1953_3!$C$9</f>
        <v>0</v>
      </c>
      <c r="J35" s="22">
        <f>NID1953_3!$C$10</f>
        <v>0</v>
      </c>
      <c r="K35" s="22">
        <f>NID1953_3!$C$11</f>
        <v>8</v>
      </c>
      <c r="L35" s="22">
        <f>NID1953_3!C15</f>
        <v>0.81779019194423408</v>
      </c>
      <c r="M35" s="22">
        <f>NID1953_3!C16</f>
        <v>0.88073028588364421</v>
      </c>
      <c r="N35" s="22">
        <f>NID1953_3!C17</f>
        <v>0.48816371172637485</v>
      </c>
      <c r="O35" s="22">
        <f>NID1953_3!C18</f>
        <v>0.81894691657996355</v>
      </c>
      <c r="P35" s="22">
        <f>NID1953_3!C19</f>
        <v>0.75564341145022074</v>
      </c>
      <c r="Q35" s="22">
        <f>NID1953_3!C20</f>
        <v>0.9360561434473007</v>
      </c>
      <c r="R35" s="22">
        <f>NID1953_3!C21</f>
        <v>0.74367552594944519</v>
      </c>
      <c r="S35" s="22">
        <f>NID1953_3!C22</f>
        <v>0.7282581594521107</v>
      </c>
      <c r="T35" s="22">
        <f>NID1953_3!C23</f>
        <v>0.43808070130382282</v>
      </c>
      <c r="U35" s="22">
        <f>NID1953_3!C24</f>
        <v>0.91125866480529305</v>
      </c>
      <c r="V35" s="22">
        <f>NID1953_3!C25</f>
        <v>0.92409245222334113</v>
      </c>
      <c r="W35" s="22">
        <f>NID1953_3!C26</f>
        <v>0.87074005121188935</v>
      </c>
      <c r="X35" s="22">
        <f>NID1953_3!C27</f>
        <v>0.34478305531315123</v>
      </c>
      <c r="Y35" s="22">
        <f>NID1953_3!C28</f>
        <v>0.31499594332254038</v>
      </c>
      <c r="Z35" s="22">
        <f>NID1953_3!C29</f>
        <v>0.95281793501061418</v>
      </c>
      <c r="AA35" s="20"/>
    </row>
    <row r="36" spans="1:27" ht="13" x14ac:dyDescent="0.15">
      <c r="A36" s="21" t="s">
        <v>102</v>
      </c>
      <c r="B36" s="22">
        <f>NID1953_5!$C$2</f>
        <v>6.4</v>
      </c>
      <c r="C36" s="22">
        <f>NID1953_5!$C$3</f>
        <v>0</v>
      </c>
      <c r="D36" s="22">
        <f>NID1953_5!$C$4</f>
        <v>0</v>
      </c>
      <c r="E36" s="22">
        <f>NID1953_5!$C$5</f>
        <v>1</v>
      </c>
      <c r="F36" s="22">
        <f>NID1953_5!$C$6</f>
        <v>0.6</v>
      </c>
      <c r="G36" s="22">
        <f>NID1953_5!$C$7</f>
        <v>57.6</v>
      </c>
      <c r="H36" s="22">
        <f>NID1953_5!$C$8</f>
        <v>20.5</v>
      </c>
      <c r="I36" s="22">
        <f>NID1953_5!$C$9</f>
        <v>0</v>
      </c>
      <c r="J36" s="22">
        <f>NID1953_5!$C$10</f>
        <v>0</v>
      </c>
      <c r="K36" s="22">
        <f>NID1953_5!$C$11</f>
        <v>13.7</v>
      </c>
      <c r="L36" s="22">
        <f>NID1953_5!C15</f>
        <v>0.96017306109679013</v>
      </c>
      <c r="M36" s="22">
        <f>NID1953_5!C16</f>
        <v>0.95765284106655812</v>
      </c>
      <c r="N36" s="22">
        <f>NID1953_5!C17</f>
        <v>2.1199456212822869E-6</v>
      </c>
      <c r="O36" s="22">
        <f>NID1953_5!C18</f>
        <v>0.9869107457735381</v>
      </c>
      <c r="P36" s="22">
        <f>NID1953_5!C19</f>
        <v>0.96260859425866974</v>
      </c>
      <c r="Q36" s="22">
        <f>NID1953_5!C20</f>
        <v>0.99890511449774033</v>
      </c>
      <c r="R36" s="22">
        <f>NID1953_5!C21</f>
        <v>0.63164709858756207</v>
      </c>
      <c r="S36" s="22">
        <f>NID1953_5!C22</f>
        <v>0.84395993211703058</v>
      </c>
      <c r="T36" s="22">
        <f>NID1953_5!C23</f>
        <v>0.61733167064773142</v>
      </c>
      <c r="U36" s="22">
        <f>NID1953_5!C24</f>
        <v>0.50694755281768222</v>
      </c>
      <c r="V36" s="22">
        <f>NID1953_5!C25</f>
        <v>0.57948801496261315</v>
      </c>
      <c r="W36" s="22">
        <f>NID1953_5!C26</f>
        <v>0.99875412433686395</v>
      </c>
      <c r="X36" s="22">
        <f>NID1953_5!C27</f>
        <v>0.96645244144430231</v>
      </c>
      <c r="Y36" s="22">
        <f>NID1953_5!C28</f>
        <v>0.24137094286067359</v>
      </c>
      <c r="Z36" s="22">
        <f>NID1953_5!C29</f>
        <v>0.94583688569367674</v>
      </c>
      <c r="AA36" s="20"/>
    </row>
    <row r="37" spans="1:27" ht="13" x14ac:dyDescent="0.15">
      <c r="A37" s="21" t="s">
        <v>103</v>
      </c>
      <c r="B37" s="22">
        <f>WHE1923_245!$C$2</f>
        <v>62.5</v>
      </c>
      <c r="C37" s="22">
        <f>WHE1923_245!$C$3</f>
        <v>0</v>
      </c>
      <c r="D37" s="22">
        <f>WHE1923_245!$C$4</f>
        <v>0</v>
      </c>
      <c r="E37" s="22">
        <f>WHE1923_245!$C$5</f>
        <v>2.1</v>
      </c>
      <c r="F37" s="22">
        <f>WHE1923_245!$C$6</f>
        <v>16.100000000000001</v>
      </c>
      <c r="G37" s="22">
        <f>WHE1923_245!$C$7</f>
        <v>11.7</v>
      </c>
      <c r="H37" s="22">
        <f>WHE1923_245!$C$8</f>
        <v>6.5</v>
      </c>
      <c r="I37" s="22">
        <f>WHE1923_245!$C$9</f>
        <v>0.2</v>
      </c>
      <c r="J37" s="22">
        <f>WHE1923_245!$C$10</f>
        <v>0</v>
      </c>
      <c r="K37" s="22">
        <f>WHE1923_245!$C$11</f>
        <v>0.4</v>
      </c>
      <c r="L37" s="22">
        <f>WHE1923_245!C15</f>
        <v>0.22829459485724288</v>
      </c>
      <c r="M37" s="22">
        <f>WHE1923_245!C16</f>
        <v>0.5840615309232734</v>
      </c>
      <c r="N37" s="22">
        <f>WHE1923_245!C17</f>
        <v>0.71001337362898553</v>
      </c>
      <c r="O37" s="22">
        <f>WHE1923_245!C18</f>
        <v>0.44664071261310373</v>
      </c>
      <c r="P37" s="22">
        <f>WHE1923_245!C19</f>
        <v>0.41534073330040872</v>
      </c>
      <c r="Q37" s="22">
        <f>WHE1923_245!C20</f>
        <v>0.8151481225134225</v>
      </c>
      <c r="R37" s="22">
        <f>WHE1923_245!C21</f>
        <v>0.81484815337124228</v>
      </c>
      <c r="S37" s="22">
        <f>WHE1923_245!C22</f>
        <v>0.61041597888660992</v>
      </c>
      <c r="T37" s="22">
        <f>WHE1923_245!C23</f>
        <v>0.3046750481851993</v>
      </c>
      <c r="U37" s="22">
        <f>WHE1923_245!C24</f>
        <v>0.97608775909741052</v>
      </c>
      <c r="V37" s="22">
        <f>WHE1923_245!C25</f>
        <v>0.98093930077904168</v>
      </c>
      <c r="W37" s="22">
        <f>WHE1923_245!C26</f>
        <v>0.18657794807424163</v>
      </c>
      <c r="X37" s="22">
        <f>WHE1923_245!C27</f>
        <v>0.12901770572252638</v>
      </c>
      <c r="Y37" s="22">
        <f>WHE1923_245!C28</f>
        <v>0.3385429467846881</v>
      </c>
      <c r="Z37" s="22">
        <f>WHE1923_245!C29</f>
        <v>0.82483326917190947</v>
      </c>
      <c r="AA37" s="20"/>
    </row>
    <row r="38" spans="1:27" ht="13" x14ac:dyDescent="0.15">
      <c r="A38" s="21" t="s">
        <v>104</v>
      </c>
      <c r="B38" s="22">
        <f>WHE1923_247!$C$2</f>
        <v>73.099999999999994</v>
      </c>
      <c r="C38" s="22">
        <f>WHE1923_247!$C$3</f>
        <v>0</v>
      </c>
      <c r="D38" s="22">
        <f>WHE1923_247!$C$4</f>
        <v>0</v>
      </c>
      <c r="E38" s="22">
        <f>WHE1923_247!$C$5</f>
        <v>0.9</v>
      </c>
      <c r="F38" s="22">
        <f>WHE1923_247!$C$6</f>
        <v>4.5999999999999996</v>
      </c>
      <c r="G38" s="22">
        <f>WHE1923_247!$C$7</f>
        <v>1.6</v>
      </c>
      <c r="H38" s="22">
        <f>WHE1923_247!$C$8</f>
        <v>16.8</v>
      </c>
      <c r="I38" s="22">
        <f>WHE1923_247!$C$9</f>
        <v>0.4</v>
      </c>
      <c r="J38" s="22">
        <f>WHE1923_247!$C$10</f>
        <v>0</v>
      </c>
      <c r="K38" s="22">
        <f>WHE1923_247!$C$11</f>
        <v>2.2000000000000002</v>
      </c>
      <c r="L38" s="22">
        <f>WHE1923_247!C15</f>
        <v>0.31909650605231499</v>
      </c>
      <c r="M38" s="22">
        <f>WHE1923_247!C16</f>
        <v>0.77673572313297312</v>
      </c>
      <c r="N38" s="22">
        <f>WHE1923_247!C17</f>
        <v>0.98142450766519362</v>
      </c>
      <c r="O38" s="22">
        <f>WHE1923_247!C18</f>
        <v>0.47000107407999714</v>
      </c>
      <c r="P38" s="22">
        <f>WHE1923_247!C19</f>
        <v>0.52538864605065805</v>
      </c>
      <c r="Q38" s="22">
        <f>WHE1923_247!C20</f>
        <v>0.76437374857911577</v>
      </c>
      <c r="R38" s="22">
        <f>WHE1923_247!C21</f>
        <v>0.84022674015813015</v>
      </c>
      <c r="S38" s="22">
        <f>WHE1923_247!C22</f>
        <v>0.55384333480482451</v>
      </c>
      <c r="T38" s="22">
        <f>WHE1923_247!C23</f>
        <v>0.25513630692865963</v>
      </c>
      <c r="U38" s="22">
        <f>WHE1923_247!C24</f>
        <v>0.98758841847743228</v>
      </c>
      <c r="V38" s="22">
        <f>WHE1923_247!C25</f>
        <v>0.99011562008976706</v>
      </c>
      <c r="W38" s="22">
        <f>WHE1923_247!C26</f>
        <v>0.4868815114077879</v>
      </c>
      <c r="X38" s="22">
        <f>WHE1923_247!C27</f>
        <v>4.7711980529373269E-2</v>
      </c>
      <c r="Y38" s="22">
        <f>WHE1923_247!C28</f>
        <v>0.35248890088764501</v>
      </c>
      <c r="Z38" s="22">
        <f>WHE1923_247!C29</f>
        <v>0.92536315676947134</v>
      </c>
      <c r="AA38" s="20"/>
    </row>
    <row r="39" spans="1:27" ht="13" x14ac:dyDescent="0.15">
      <c r="A39" s="21" t="s">
        <v>105</v>
      </c>
      <c r="B39" s="22">
        <f>WHE1923_248!$C$2</f>
        <v>76.2</v>
      </c>
      <c r="C39" s="22">
        <f>WHE1923_248!$C$3</f>
        <v>0</v>
      </c>
      <c r="D39" s="22">
        <f>WHE1923_248!$C$4</f>
        <v>0</v>
      </c>
      <c r="E39" s="22">
        <f>WHE1923_248!$C$5</f>
        <v>1.4</v>
      </c>
      <c r="F39" s="22">
        <f>WHE1923_248!$C$6</f>
        <v>3.2</v>
      </c>
      <c r="G39" s="22">
        <f>WHE1923_248!$C$7</f>
        <v>13.9</v>
      </c>
      <c r="H39" s="22">
        <f>WHE1923_248!$C$8</f>
        <v>4.2</v>
      </c>
      <c r="I39" s="22">
        <f>WHE1923_248!$C$9</f>
        <v>0.4</v>
      </c>
      <c r="J39" s="22">
        <f>WHE1923_248!$C$10</f>
        <v>0</v>
      </c>
      <c r="K39" s="22">
        <f>WHE1923_248!$C$11</f>
        <v>0.5</v>
      </c>
      <c r="L39">
        <f>WHE1923_248!$C15</f>
        <v>0.31021507475665627</v>
      </c>
      <c r="M39">
        <f>WHE1923_248!$C16</f>
        <v>0.84696503654074917</v>
      </c>
      <c r="N39">
        <f>WHE1923_248!$C17</f>
        <v>0.55635033831703939</v>
      </c>
      <c r="O39">
        <f>WHE1923_248!$C18</f>
        <v>0.4342460395427003</v>
      </c>
      <c r="P39">
        <f>WHE1923_248!$C19</f>
        <v>0.50985072519280505</v>
      </c>
      <c r="Q39">
        <f>WHE1923_248!$C20</f>
        <v>0.92024753181791208</v>
      </c>
      <c r="R39">
        <f>WHE1923_248!$C21</f>
        <v>0.84709540989234944</v>
      </c>
      <c r="S39">
        <f>WHE1923_248!$C22</f>
        <v>0.53677397678406868</v>
      </c>
      <c r="T39">
        <f>WHE1923_248!$C23</f>
        <v>0.24169197201118323</v>
      </c>
      <c r="U39">
        <f>WHE1923_248!$C24</f>
        <v>0.98993757802536464</v>
      </c>
      <c r="V39">
        <f>WHE1923_248!$C25</f>
        <v>0.99193836033192828</v>
      </c>
      <c r="W39">
        <f>WHE1923_248!$C26</f>
        <v>0.46506601089671157</v>
      </c>
      <c r="X39">
        <f>WHE1923_248!$C27</f>
        <v>8.5631770675894656E-2</v>
      </c>
      <c r="Y39">
        <f>WHE1923_248!$C28</f>
        <v>0.37680287700633974</v>
      </c>
      <c r="Z39">
        <f>WHE1923_248!$C29</f>
        <v>0.93355541302516554</v>
      </c>
      <c r="AA39" s="20"/>
    </row>
    <row r="40" spans="1:27" ht="13" x14ac:dyDescent="0.15">
      <c r="A40" s="21" t="s">
        <v>106</v>
      </c>
      <c r="B40" s="22">
        <f>WHE1923_249!$C$2</f>
        <v>76.7</v>
      </c>
      <c r="C40" s="22">
        <f>WHE1923_249!$C$3</f>
        <v>0</v>
      </c>
      <c r="D40" s="22">
        <f>WHE1923_249!$C$4</f>
        <v>0</v>
      </c>
      <c r="E40" s="22">
        <f>WHE1923_249!$C$5</f>
        <v>0.4</v>
      </c>
      <c r="F40" s="22">
        <f>WHE1923_249!$C$6</f>
        <v>1.7</v>
      </c>
      <c r="G40" s="22">
        <f>WHE1923_249!$C$7</f>
        <v>7.1</v>
      </c>
      <c r="H40" s="22">
        <f>WHE1923_249!$C$8</f>
        <v>11.7</v>
      </c>
      <c r="I40" s="22">
        <f>WHE1923_249!$C$9</f>
        <v>0.8</v>
      </c>
      <c r="J40" s="22">
        <f>WHE1923_249!$C$10</f>
        <v>0</v>
      </c>
      <c r="K40" s="22">
        <f>WHE1923_249!$C$11</f>
        <v>1.2</v>
      </c>
      <c r="L40" s="22">
        <f>WHE1923_249!C15</f>
        <v>0.33365411722693555</v>
      </c>
      <c r="M40" s="22">
        <f>WHE1923_249!C16</f>
        <v>0.84369251703893144</v>
      </c>
      <c r="N40" s="22">
        <f>WHE1923_249!C17</f>
        <v>0.90841609654697342</v>
      </c>
      <c r="O40" s="22">
        <f>WHE1923_249!C18</f>
        <v>0.46450779343145382</v>
      </c>
      <c r="P40" s="22">
        <f>WHE1923_249!C19</f>
        <v>0.54623082520337063</v>
      </c>
      <c r="Q40" s="22">
        <f>WHE1923_249!C20</f>
        <v>0.86718843782420441</v>
      </c>
      <c r="R40" s="22">
        <f>WHE1923_249!C21</f>
        <v>0.84818031306324781</v>
      </c>
      <c r="S40" s="22">
        <f>WHE1923_249!C22</f>
        <v>0.53424940661798448</v>
      </c>
      <c r="T40" s="22">
        <f>WHE1923_249!C23</f>
        <v>0.23956932832325159</v>
      </c>
      <c r="U40" s="22">
        <f>WHE1923_249!C24</f>
        <v>0.9900627598136339</v>
      </c>
      <c r="V40" s="22">
        <f>WHE1923_249!C25</f>
        <v>0.99209139635022703</v>
      </c>
      <c r="W40" s="22">
        <f>WHE1923_249!C26</f>
        <v>0.56271078564904353</v>
      </c>
      <c r="X40" s="22">
        <f>WHE1923_249!C27</f>
        <v>5.6783824148286026E-2</v>
      </c>
      <c r="Y40" s="22">
        <f>WHE1923_249!C28</f>
        <v>0.36698552112545552</v>
      </c>
      <c r="Z40" s="22">
        <f>WHE1923_249!C29</f>
        <v>0.94044634910195501</v>
      </c>
      <c r="AA40" s="20"/>
    </row>
    <row r="41" spans="1:27" ht="13" x14ac:dyDescent="0.15">
      <c r="A41" s="21" t="s">
        <v>107</v>
      </c>
      <c r="B41" s="22">
        <f>WHE1923_250!$C$2</f>
        <v>58.5</v>
      </c>
      <c r="C41" s="22">
        <f>WHE1923_250!$C3</f>
        <v>0</v>
      </c>
      <c r="D41" s="22">
        <f>WHE1923_250!$C$4</f>
        <v>0</v>
      </c>
      <c r="E41" s="22">
        <f>WHE1923_250!$C$5</f>
        <v>4.0999999999999996</v>
      </c>
      <c r="F41" s="22">
        <f>WHE1923_250!$C$6</f>
        <v>5.2</v>
      </c>
      <c r="G41" s="22">
        <f>WHE1923_250!$C$7</f>
        <v>6.9</v>
      </c>
      <c r="H41" s="22">
        <f>WHE1923_250!$C$8</f>
        <v>20.399999999999999</v>
      </c>
      <c r="I41" s="22">
        <f>WHE1923_250!$C$9</f>
        <v>0.8</v>
      </c>
      <c r="J41" s="22">
        <f>WHE1923_250!$C$10</f>
        <v>0</v>
      </c>
      <c r="K41" s="22">
        <f>WHE1923_250!$C$11</f>
        <v>3.7</v>
      </c>
      <c r="L41" s="22">
        <f>WHE1923_250!C15</f>
        <v>0.49313368167776722</v>
      </c>
      <c r="M41" s="22">
        <f>WHE1923_250!C16</f>
        <v>0.78988344565667734</v>
      </c>
      <c r="N41" s="22">
        <f>WHE1923_250!C17</f>
        <v>0.91335244208141664</v>
      </c>
      <c r="O41" s="22">
        <f>WHE1923_250!C18</f>
        <v>0.63635813169956723</v>
      </c>
      <c r="P41" s="22">
        <f>WHE1923_250!C19</f>
        <v>0.62123559478454959</v>
      </c>
      <c r="Q41" s="22">
        <f>WHE1923_250!C20</f>
        <v>0.83938577062652597</v>
      </c>
      <c r="R41" s="22">
        <f>WHE1923_250!C21</f>
        <v>0.80449385233213933</v>
      </c>
      <c r="S41" s="22">
        <f>WHE1923_250!C22</f>
        <v>0.63077921363051292</v>
      </c>
      <c r="T41" s="22">
        <f>WHE1923_250!C23</f>
        <v>0.32471180943452993</v>
      </c>
      <c r="U41" s="22">
        <f>WHE1923_250!C24</f>
        <v>0.97034963444326372</v>
      </c>
      <c r="V41" s="22">
        <f>WHE1923_250!C25</f>
        <v>0.97609336016435277</v>
      </c>
      <c r="W41" s="22">
        <f>WHE1923_250!C26</f>
        <v>0.65940863270869743</v>
      </c>
      <c r="X41" s="22">
        <f>WHE1923_250!C27</f>
        <v>0.11581174635616373</v>
      </c>
      <c r="Y41" s="22">
        <f>WHE1923_250!C28</f>
        <v>0.32924510802321549</v>
      </c>
      <c r="Z41" s="22">
        <f>WHE1923_250!C29</f>
        <v>0.92429016633061256</v>
      </c>
      <c r="AA41" s="20"/>
    </row>
    <row r="42" spans="1:27" ht="13" x14ac:dyDescent="0.15">
      <c r="A42" s="21" t="s">
        <v>108</v>
      </c>
      <c r="B42" s="22">
        <f>WHE1923_251!$C$2</f>
        <v>34.1</v>
      </c>
      <c r="C42" s="22">
        <f>WHE1923_251!$C$3</f>
        <v>0</v>
      </c>
      <c r="D42" s="22">
        <f>WHE1923_251!$C$4</f>
        <v>0</v>
      </c>
      <c r="E42" s="22">
        <f>WHE1923_251!$C$5</f>
        <v>5.6</v>
      </c>
      <c r="F42" s="22">
        <f>WHE1923_251!$C$6</f>
        <v>4.3</v>
      </c>
      <c r="G42" s="22">
        <f>WHE1923_251!$C$7</f>
        <v>12.4</v>
      </c>
      <c r="H42" s="22">
        <f>WHE1923_251!$C$8</f>
        <v>12.2</v>
      </c>
      <c r="I42" s="22">
        <f>WHE1923_251!$C$9</f>
        <v>0.2</v>
      </c>
      <c r="J42" s="22">
        <f>WHE1923_251!$C$10</f>
        <v>30.8</v>
      </c>
      <c r="K42" s="22">
        <f>WHE1923_251!$C$11</f>
        <v>0</v>
      </c>
      <c r="L42" s="22">
        <f>WHE1923_251!C15</f>
        <v>0.79634676397176618</v>
      </c>
      <c r="M42" s="22">
        <f>WHE1923_251!C16</f>
        <v>0.82631345817180468</v>
      </c>
      <c r="N42" s="22">
        <f>WHE1923_251!C17</f>
        <v>0.66430937716410521</v>
      </c>
      <c r="O42" s="22">
        <f>WHE1923_251!C18</f>
        <v>0.88665342314747386</v>
      </c>
      <c r="P42" s="22">
        <f>WHE1923_251!C19</f>
        <v>0.82025955756013524</v>
      </c>
      <c r="Q42" s="22">
        <f>WHE1923_251!C20</f>
        <v>0.90352152436391819</v>
      </c>
      <c r="R42" s="22">
        <f>WHE1923_251!C21</f>
        <v>0.73197715793442664</v>
      </c>
      <c r="S42" s="22">
        <f>WHE1923_251!C22</f>
        <v>0.74510432531661963</v>
      </c>
      <c r="T42" s="22">
        <f>WHE1923_251!C23</f>
        <v>0.45876479364432826</v>
      </c>
      <c r="U42" s="22">
        <f>WHE1923_251!C24</f>
        <v>0.87286429081174466</v>
      </c>
      <c r="V42" s="22">
        <f>WHE1923_251!C25</f>
        <v>0.89661808883069383</v>
      </c>
      <c r="W42" s="22">
        <f>WHE1923_251!C26</f>
        <v>0.94252525062341963</v>
      </c>
      <c r="X42" s="22">
        <f>WHE1923_251!C27</f>
        <v>0.34657171958999566</v>
      </c>
      <c r="Y42" s="22">
        <f>WHE1923_251!C28</f>
        <v>0.27711142777659831</v>
      </c>
      <c r="Z42" s="22">
        <f>WHE1923_251!C29</f>
        <v>0.93058451951888144</v>
      </c>
      <c r="AA42" s="20"/>
    </row>
    <row r="43" spans="1:27" ht="13" x14ac:dyDescent="0.15">
      <c r="A43" s="21" t="s">
        <v>109</v>
      </c>
      <c r="B43" s="22">
        <f>WHE1923_254!$C$2</f>
        <v>25.3</v>
      </c>
      <c r="C43" s="22">
        <f>WHE1923_254!$C$3</f>
        <v>0</v>
      </c>
      <c r="D43" s="22">
        <f>WHE1923_254!$C$4</f>
        <v>0</v>
      </c>
      <c r="E43" s="22">
        <f>WHE1923_254!$C$5</f>
        <v>0.3</v>
      </c>
      <c r="F43" s="22">
        <f>WHE1923_254!$C$6</f>
        <v>7.5</v>
      </c>
      <c r="G43" s="22">
        <f>WHE1923_254!$C$7</f>
        <v>16.100000000000001</v>
      </c>
      <c r="H43" s="22">
        <f>WHE1923_254!$C$8</f>
        <v>49.4</v>
      </c>
      <c r="I43" s="22">
        <f>WHE1923_254!$C$9</f>
        <v>0.2</v>
      </c>
      <c r="J43" s="22">
        <f>WHE1923_254!$C$10</f>
        <v>0</v>
      </c>
      <c r="K43" s="22">
        <f>WHE1923_254!$C$11</f>
        <v>0.8</v>
      </c>
      <c r="L43" s="22">
        <f>WHE1923_254!C15</f>
        <v>0.82488946609222613</v>
      </c>
      <c r="M43" s="22">
        <f>WHE1923_254!C16</f>
        <v>0.79092746268278247</v>
      </c>
      <c r="N43" s="22">
        <f>WHE1923_254!C17</f>
        <v>0.39109232447614639</v>
      </c>
      <c r="O43" s="22">
        <f>WHE1923_254!C18</f>
        <v>0.94065156289600116</v>
      </c>
      <c r="P43" s="22">
        <f>WHE1923_254!C19</f>
        <v>0.87887206074881719</v>
      </c>
      <c r="Q43" s="22">
        <f>WHE1923_254!C20</f>
        <v>0.9174576556144215</v>
      </c>
      <c r="R43" s="22">
        <f>WHE1923_254!C21</f>
        <v>0.70199756965549764</v>
      </c>
      <c r="S43" s="22">
        <f>WHE1923_254!C22</f>
        <v>0.7810070604040551</v>
      </c>
      <c r="T43" s="22">
        <f>WHE1923_254!C23</f>
        <v>0.50978227658692665</v>
      </c>
      <c r="U43" s="22">
        <f>WHE1923_254!C24</f>
        <v>0.77672115573782941</v>
      </c>
      <c r="V43" s="22">
        <f>WHE1923_254!C25</f>
        <v>0.82150684256353179</v>
      </c>
      <c r="W43" s="22">
        <f>WHE1923_254!C26</f>
        <v>0.97769173100082207</v>
      </c>
      <c r="X43" s="22">
        <f>WHE1923_254!C27</f>
        <v>0.49407827689784589</v>
      </c>
      <c r="Y43" s="22">
        <f>WHE1923_254!C28</f>
        <v>0.24459281008843187</v>
      </c>
      <c r="Z43" s="22">
        <f>WHE1923_254!C29</f>
        <v>0.90579408248967308</v>
      </c>
      <c r="AA43" s="20"/>
    </row>
    <row r="44" spans="1:27" ht="13" x14ac:dyDescent="0.15">
      <c r="A44" s="21" t="s">
        <v>110</v>
      </c>
      <c r="B44" s="22">
        <f>WHE1924_289!$C$2</f>
        <v>45</v>
      </c>
      <c r="C44" s="22">
        <f>WHE1924_289!$C$3</f>
        <v>0</v>
      </c>
      <c r="D44" s="22">
        <f>WHE1924_289!$C$4</f>
        <v>0</v>
      </c>
      <c r="E44" s="22">
        <f>WHE1924_289!$C$5</f>
        <v>15.9</v>
      </c>
      <c r="F44" s="22">
        <f>WHE1924_289!$C$6</f>
        <v>4.4000000000000004</v>
      </c>
      <c r="G44" s="22">
        <f>WHE1924_289!$C$7</f>
        <v>10.1</v>
      </c>
      <c r="H44" s="22">
        <f>WHE1924_289!$C$8</f>
        <v>22.5</v>
      </c>
      <c r="I44" s="22">
        <f>WHE1924_289!$C$9</f>
        <v>0</v>
      </c>
      <c r="J44" s="22">
        <f>WHE1924_289!$C$10</f>
        <v>0</v>
      </c>
      <c r="K44" s="22">
        <f>WHE1924_289!$C$11</f>
        <v>1.8</v>
      </c>
      <c r="L44" s="22">
        <f>WHE1924_289!C15</f>
        <v>0.68335343821529815</v>
      </c>
      <c r="M44" s="22">
        <f>WHE1924_289!C16</f>
        <v>0.81598684741864747</v>
      </c>
      <c r="N44" s="22">
        <f>WHE1924_289!C17</f>
        <v>0.79932116028984557</v>
      </c>
      <c r="O44" s="22">
        <f>WHE1924_289!C18</f>
        <v>0.66803100253199588</v>
      </c>
      <c r="P44" s="22">
        <f>WHE1924_289!C19</f>
        <v>0.60558111183638874</v>
      </c>
      <c r="Q44" s="22">
        <f>WHE1924_289!C20</f>
        <v>0.88174973497986764</v>
      </c>
      <c r="R44" s="22">
        <f>WHE1924_289!C21</f>
        <v>0.7663487975720995</v>
      </c>
      <c r="S44" s="22">
        <f>WHE1924_289!C22</f>
        <v>0.69488007909802829</v>
      </c>
      <c r="T44" s="22">
        <f>WHE1924_289!C23</f>
        <v>0.39686233823373296</v>
      </c>
      <c r="U44" s="22">
        <f>WHE1924_289!C24</f>
        <v>0.94496731197625505</v>
      </c>
      <c r="V44" s="22">
        <f>WHE1924_289!C25</f>
        <v>0.95225224896409921</v>
      </c>
      <c r="W44" s="22">
        <f>WHE1924_289!C26</f>
        <v>0.55979152102965146</v>
      </c>
      <c r="X44" s="22">
        <f>WHE1924_289!C27</f>
        <v>0.22283674838390843</v>
      </c>
      <c r="Y44" s="22">
        <f>WHE1924_289!C28</f>
        <v>0.33573640677873723</v>
      </c>
      <c r="Z44" s="22">
        <f>WHE1924_289!C29</f>
        <v>0.93716352089046828</v>
      </c>
      <c r="AA44" s="20"/>
    </row>
    <row r="45" spans="1:27" ht="13" x14ac:dyDescent="0.15">
      <c r="A45" s="21" t="s">
        <v>111</v>
      </c>
      <c r="B45" s="22">
        <f>WHE1924_292!$C$2</f>
        <v>37.1</v>
      </c>
      <c r="C45" s="22">
        <f>WHE1924_292!$C$3</f>
        <v>0</v>
      </c>
      <c r="D45" s="22">
        <f>WHE1924_292!$C$4</f>
        <v>0</v>
      </c>
      <c r="E45" s="22">
        <f>WHE1924_292!$C$5</f>
        <v>23.2</v>
      </c>
      <c r="F45" s="22">
        <f>WHE1924_292!$C$6</f>
        <v>1</v>
      </c>
      <c r="G45" s="22">
        <f>WHE1924_292!$C$7</f>
        <v>9.6</v>
      </c>
      <c r="H45" s="22">
        <f>WHE1924_292!$C$8</f>
        <v>8.5</v>
      </c>
      <c r="I45" s="22">
        <f>WHE1924_292!$C$9</f>
        <v>0.1</v>
      </c>
      <c r="J45" s="22">
        <f>WHE1924_292!$C$10</f>
        <v>15</v>
      </c>
      <c r="K45" s="22">
        <f>WHE1924_292!$C$11</f>
        <v>5.2</v>
      </c>
      <c r="L45" s="22">
        <f>WHE1924_292!C15</f>
        <v>0.81725642998648496</v>
      </c>
      <c r="M45" s="22">
        <f>WHE1924_292!C16</f>
        <v>0.86088260466081368</v>
      </c>
      <c r="N45" s="22">
        <f>WHE1924_292!C17</f>
        <v>0.82260861171576849</v>
      </c>
      <c r="O45" s="22">
        <f>WHE1924_292!C18</f>
        <v>0.71717488813025776</v>
      </c>
      <c r="P45" s="22">
        <f>WHE1924_292!C19</f>
        <v>0.6404972497324769</v>
      </c>
      <c r="Q45" s="22">
        <f>WHE1924_292!C20</f>
        <v>0.89644833548155178</v>
      </c>
      <c r="R45" s="22">
        <f>WHE1924_292!C21</f>
        <v>0.74174922396929488</v>
      </c>
      <c r="S45" s="22">
        <f>WHE1924_292!C22</f>
        <v>0.72926772563074838</v>
      </c>
      <c r="T45" s="22">
        <f>WHE1924_292!C23</f>
        <v>0.44151511489183415</v>
      </c>
      <c r="U45" s="22">
        <f>WHE1924_292!C24</f>
        <v>0.92227647038151062</v>
      </c>
      <c r="V45" s="22">
        <f>WHE1924_292!C25</f>
        <v>0.92947626816108397</v>
      </c>
      <c r="W45" s="22">
        <f>WHE1924_292!C26</f>
        <v>0.62083220355051649</v>
      </c>
      <c r="X45" s="22">
        <f>WHE1924_292!C27</f>
        <v>0.28144099666885297</v>
      </c>
      <c r="Y45" s="22">
        <f>WHE1924_292!C28</f>
        <v>0.33831392497455726</v>
      </c>
      <c r="Z45" s="22">
        <f>WHE1924_292!C29</f>
        <v>0.95581276099227641</v>
      </c>
      <c r="AA45" s="20"/>
    </row>
    <row r="46" spans="1:27" ht="13" x14ac:dyDescent="0.15">
      <c r="A46" s="21" t="s">
        <v>112</v>
      </c>
      <c r="B46" s="22">
        <f>WHE1924_297!$C$2</f>
        <v>39.6</v>
      </c>
      <c r="C46" s="22">
        <f>WHE1924_297!$C$3</f>
        <v>0</v>
      </c>
      <c r="D46" s="22">
        <f>WHE1924_297!$C$4</f>
        <v>0</v>
      </c>
      <c r="E46" s="22">
        <f>WHE1924_297!$C$5</f>
        <v>5.7</v>
      </c>
      <c r="F46" s="22">
        <f>WHE1924_297!$C$6</f>
        <v>6.9</v>
      </c>
      <c r="G46" s="22">
        <f>WHE1924_297!$C$7</f>
        <v>23.9</v>
      </c>
      <c r="H46" s="22">
        <f>WHE1924_297!$C$8</f>
        <v>18.100000000000001</v>
      </c>
      <c r="I46" s="22">
        <f>WHE1924_297!$C$9</f>
        <v>0.1</v>
      </c>
      <c r="J46" s="22">
        <f>WHE1924_297!$C$10</f>
        <v>0</v>
      </c>
      <c r="K46" s="22">
        <f>WHE1924_297!$C$11</f>
        <v>5.3</v>
      </c>
      <c r="L46" s="22">
        <f>WHE1924_297!C15</f>
        <v>0.69751345358865047</v>
      </c>
      <c r="M46" s="22">
        <f>WHE1924_297!C16</f>
        <v>0.83140406763619568</v>
      </c>
      <c r="N46" s="22">
        <f>WHE1924_297!C17</f>
        <v>5.6522325521548393E-2</v>
      </c>
      <c r="O46" s="22">
        <f>WHE1924_297!C18</f>
        <v>0.82466170130624283</v>
      </c>
      <c r="P46" s="22">
        <f>WHE1924_297!C19</f>
        <v>0.74817019440506938</v>
      </c>
      <c r="Q46" s="22">
        <f>WHE1924_297!C20</f>
        <v>0.96069272513079873</v>
      </c>
      <c r="R46" s="22">
        <f>WHE1924_297!C21</f>
        <v>0.74971307370370277</v>
      </c>
      <c r="S46" s="22">
        <f>WHE1924_297!C22</f>
        <v>0.72135905668027644</v>
      </c>
      <c r="T46" s="22">
        <f>WHE1924_297!C23</f>
        <v>0.42724564405123383</v>
      </c>
      <c r="U46" s="22">
        <f>WHE1924_297!C24</f>
        <v>0.90781866660794308</v>
      </c>
      <c r="V46" s="22">
        <f>WHE1924_297!C25</f>
        <v>0.92518823116559956</v>
      </c>
      <c r="W46" s="22">
        <f>WHE1924_297!C26</f>
        <v>0.85725688419148582</v>
      </c>
      <c r="X46" s="22">
        <f>WHE1924_297!C27</f>
        <v>0.45953792359689322</v>
      </c>
      <c r="Y46" s="22">
        <f>WHE1924_297!C28</f>
        <v>0.30267260730507034</v>
      </c>
      <c r="Z46" s="22">
        <f>WHE1924_297!C29</f>
        <v>0.91489402544652099</v>
      </c>
      <c r="AA46" s="20"/>
    </row>
    <row r="47" spans="1:27" ht="13" x14ac:dyDescent="0.15">
      <c r="A47" s="21" t="s">
        <v>113</v>
      </c>
      <c r="B47" s="22">
        <f>WHE1924_309!$C$2</f>
        <v>59.7</v>
      </c>
      <c r="C47" s="22">
        <f>WHE1924_309!$C$3</f>
        <v>0</v>
      </c>
      <c r="D47" s="22">
        <f>WHE1924_309!$C$4</f>
        <v>0</v>
      </c>
      <c r="E47" s="22">
        <f>WHE1924_309!$C$5</f>
        <v>4</v>
      </c>
      <c r="F47" s="22">
        <f>WHE1924_309!$C$6</f>
        <v>1.3</v>
      </c>
      <c r="G47" s="22">
        <f>WHE1924_309!$C$7</f>
        <v>13.3</v>
      </c>
      <c r="H47" s="22">
        <f>WHE1924_309!$C$8</f>
        <v>19.2</v>
      </c>
      <c r="I47" s="22">
        <f>WHE1924_309!$C$9</f>
        <v>0</v>
      </c>
      <c r="J47" s="22">
        <f>WHE1924_309!$C$10</f>
        <v>0</v>
      </c>
      <c r="K47" s="22">
        <f>WHE1924_309!$C$11</f>
        <v>2.2000000000000002</v>
      </c>
      <c r="L47" s="22">
        <f>WHE1924_309!C15</f>
        <v>0.56394048830666454</v>
      </c>
      <c r="M47" s="22">
        <f>WHE1924_309!C16</f>
        <v>0.86862286916876363</v>
      </c>
      <c r="N47" s="22">
        <f>WHE1924_309!C17</f>
        <v>0.600809939857884</v>
      </c>
      <c r="O47" s="22">
        <f>WHE1924_309!C18</f>
        <v>0.67324837669154047</v>
      </c>
      <c r="P47" s="22">
        <f>WHE1924_309!C19</f>
        <v>0.67475765161978762</v>
      </c>
      <c r="Q47" s="22">
        <f>WHE1924_309!C20</f>
        <v>0.92401378162237968</v>
      </c>
      <c r="R47" s="22">
        <f>WHE1924_309!C21</f>
        <v>0.80764542219142887</v>
      </c>
      <c r="S47" s="22">
        <f>WHE1924_309!C22</f>
        <v>0.62461167192180955</v>
      </c>
      <c r="T47" s="22">
        <f>WHE1924_309!C23</f>
        <v>0.31862865878218555</v>
      </c>
      <c r="U47" s="22">
        <f>WHE1924_309!C24</f>
        <v>0.97246727159005586</v>
      </c>
      <c r="V47" s="22">
        <f>WHE1924_309!C25</f>
        <v>0.97780093640009347</v>
      </c>
      <c r="W47" s="22">
        <f>WHE1924_309!C26</f>
        <v>0.78766288322473677</v>
      </c>
      <c r="X47" s="22">
        <f>WHE1924_309!C27</f>
        <v>0.15586581395830418</v>
      </c>
      <c r="Y47" s="22">
        <f>WHE1924_309!C28</f>
        <v>0.33907355389024857</v>
      </c>
      <c r="Z47" s="22">
        <f>WHE1924_309!C29</f>
        <v>0.9444786263675109</v>
      </c>
      <c r="AA47" s="20"/>
    </row>
    <row r="48" spans="1:27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0"/>
      <c r="O48" s="20"/>
      <c r="P48" s="20"/>
      <c r="Q48" s="20"/>
      <c r="R48" s="20"/>
      <c r="X48" s="20"/>
      <c r="Y48" s="20"/>
      <c r="Z48" s="20"/>
      <c r="AA48" s="20"/>
    </row>
    <row r="49" spans="1:27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0"/>
      <c r="O49" s="20"/>
      <c r="P49" s="20"/>
      <c r="Q49" s="20"/>
      <c r="R49" s="20"/>
      <c r="X49" s="20"/>
      <c r="Y49" s="20"/>
      <c r="Z49" s="20"/>
      <c r="AA49" s="20"/>
    </row>
    <row r="51" spans="1:27" ht="13" x14ac:dyDescent="0.15">
      <c r="W51" s="22"/>
    </row>
    <row r="64" spans="1:27" ht="13" x14ac:dyDescent="0.15">
      <c r="L64" s="22"/>
    </row>
    <row r="65" spans="12:12" ht="13" x14ac:dyDescent="0.15">
      <c r="L65" s="22"/>
    </row>
    <row r="66" spans="12:12" ht="13" x14ac:dyDescent="0.15">
      <c r="L66" s="22"/>
    </row>
    <row r="67" spans="12:12" ht="13" x14ac:dyDescent="0.15">
      <c r="L67" s="22"/>
    </row>
    <row r="68" spans="12:12" ht="13" x14ac:dyDescent="0.15">
      <c r="L68" s="22"/>
    </row>
    <row r="69" spans="12:12" ht="13" x14ac:dyDescent="0.15">
      <c r="L69" s="22"/>
    </row>
    <row r="70" spans="12:12" ht="13" x14ac:dyDescent="0.15">
      <c r="L70" s="2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A70"/>
  <sheetViews>
    <sheetView workbookViewId="0">
      <selection activeCell="L2" sqref="L2"/>
    </sheetView>
  </sheetViews>
  <sheetFormatPr baseColWidth="10" defaultColWidth="14.5" defaultRowHeight="15.75" customHeight="1" x14ac:dyDescent="0.15"/>
  <sheetData>
    <row r="1" spans="1:27" ht="15.75" customHeight="1" x14ac:dyDescent="0.15">
      <c r="A1" t="s">
        <v>114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56</v>
      </c>
      <c r="P1" s="21" t="s">
        <v>57</v>
      </c>
      <c r="Q1" s="21" t="s">
        <v>58</v>
      </c>
      <c r="R1" s="21" t="s">
        <v>59</v>
      </c>
      <c r="S1" s="21" t="s">
        <v>60</v>
      </c>
      <c r="T1" s="21" t="s">
        <v>61</v>
      </c>
      <c r="U1" s="21" t="s">
        <v>62</v>
      </c>
      <c r="V1" s="21" t="s">
        <v>63</v>
      </c>
      <c r="W1" s="21" t="s">
        <v>64</v>
      </c>
      <c r="X1" s="21" t="s">
        <v>65</v>
      </c>
      <c r="Y1" s="21" t="s">
        <v>66</v>
      </c>
      <c r="Z1" s="21" t="s">
        <v>67</v>
      </c>
      <c r="AA1" s="20"/>
    </row>
    <row r="2" spans="1:27" ht="15.75" customHeight="1" x14ac:dyDescent="0.15">
      <c r="A2" s="21" t="s">
        <v>68</v>
      </c>
      <c r="B2" s="22">
        <f>LAM1927_5!$E$2</f>
        <v>25.8</v>
      </c>
      <c r="C2" s="22">
        <f>LAM1927_5!$E$3</f>
        <v>0</v>
      </c>
      <c r="D2" s="22">
        <f>LAM1927_5!$E$4</f>
        <v>0</v>
      </c>
      <c r="E2" s="22">
        <f>LAM1927_5!$E$5</f>
        <v>5.9</v>
      </c>
      <c r="F2" s="22">
        <f>LAM1927_5!$E$6</f>
        <v>11.8</v>
      </c>
      <c r="G2" s="22">
        <f>LAM1927_5!$E$7</f>
        <v>3.9</v>
      </c>
      <c r="H2" s="22">
        <f>LAM1927_5!$E$8</f>
        <v>18.3</v>
      </c>
      <c r="I2" s="22">
        <f>LAM1927_5!$E$9</f>
        <v>0.1</v>
      </c>
      <c r="J2" s="22">
        <f>LAM1927_5!$E$10</f>
        <v>33.9</v>
      </c>
      <c r="K2" s="22">
        <f>LAM1927_5!$E$11</f>
        <v>0</v>
      </c>
      <c r="L2" s="22">
        <f>LAM1927_5!E15</f>
        <v>0.75732768544072748</v>
      </c>
      <c r="M2" s="22">
        <f>LAM1927_5!E16</f>
        <v>0.63956969745802261</v>
      </c>
      <c r="N2" s="22">
        <f>LAM1927_5!E17</f>
        <v>0.96330264662927834</v>
      </c>
      <c r="O2" s="22">
        <f>LAM1927_5!E18</f>
        <v>0.89228329514069504</v>
      </c>
      <c r="P2" s="22">
        <f>LAM1927_5!E19</f>
        <v>0.78870864982822209</v>
      </c>
      <c r="Q2" s="22">
        <f>LAM1927_5!E20</f>
        <v>0.7272183265906792</v>
      </c>
      <c r="R2" s="22">
        <f>LAM1927_5!E21</f>
        <v>0.70375194162490107</v>
      </c>
      <c r="S2" s="22">
        <f>LAM1927_5!E22</f>
        <v>0.77826097774705327</v>
      </c>
      <c r="T2" s="22">
        <f>LAM1927_5!E23</f>
        <v>0.5068789659322317</v>
      </c>
      <c r="U2" s="22">
        <f>LAM1927_5!E24</f>
        <v>0.80076891059002464</v>
      </c>
      <c r="V2" s="22">
        <f>LAM1927_5!E25</f>
        <v>0.83624113499523134</v>
      </c>
      <c r="W2" s="22">
        <f>LAM1927_5!E26</f>
        <v>0.88783530737055483</v>
      </c>
      <c r="X2" s="22">
        <f>LAM1927_5!E27</f>
        <v>0.31019217918162811</v>
      </c>
      <c r="Y2" s="22">
        <f>LAM1927_5!E28</f>
        <v>0.25039714541503455</v>
      </c>
      <c r="Z2" s="22">
        <f>LAM1927_5!E29</f>
        <v>0.87641732385185245</v>
      </c>
      <c r="AA2" s="20"/>
    </row>
    <row r="3" spans="1:27" ht="15.75" customHeight="1" x14ac:dyDescent="0.15">
      <c r="A3" s="21" t="s">
        <v>69</v>
      </c>
      <c r="B3" s="22">
        <f>LAM1927_15!$E$2</f>
        <v>8.3000000000000007</v>
      </c>
      <c r="C3" s="22">
        <f>LAM1927_15!$E$3</f>
        <v>0</v>
      </c>
      <c r="D3" s="22">
        <f>LAM1927_15!$E$4</f>
        <v>0</v>
      </c>
      <c r="E3" s="22">
        <f>LAM1927_15!$E$5</f>
        <v>0.9</v>
      </c>
      <c r="F3" s="22">
        <f>LAM1927_15!$E$6</f>
        <v>13.2</v>
      </c>
      <c r="G3" s="22">
        <f>LAM1927_15!$E$7</f>
        <v>24.9</v>
      </c>
      <c r="H3" s="22">
        <f>LAM1927_15!$E$8</f>
        <v>50.5</v>
      </c>
      <c r="I3" s="22">
        <f>LAM1927_15!$E$9</f>
        <v>0</v>
      </c>
      <c r="J3" s="22">
        <f>LAM1927_15!$E$10</f>
        <v>0</v>
      </c>
      <c r="K3" s="22">
        <f>LAM1927_15!$E$11</f>
        <v>1.7</v>
      </c>
      <c r="L3" s="22">
        <f>LAM1927_15!E15</f>
        <v>0.87574020690992571</v>
      </c>
      <c r="M3" s="22">
        <f>LAM1927_15!E16</f>
        <v>0.72711674839770413</v>
      </c>
      <c r="N3" s="22">
        <f>LAM1927_15!E17</f>
        <v>4.2327575739993697E-2</v>
      </c>
      <c r="O3" s="22">
        <f>LAM1927_15!E18</f>
        <v>0.96945976563772873</v>
      </c>
      <c r="P3" s="22">
        <f>LAM1927_15!E19</f>
        <v>0.90603180190686261</v>
      </c>
      <c r="Q3" s="22">
        <f>LAM1927_15!E20</f>
        <v>0.94915377776595633</v>
      </c>
      <c r="R3" s="22">
        <f>LAM1927_15!E21</f>
        <v>0.63904262929644329</v>
      </c>
      <c r="S3" s="22">
        <f>LAM1927_15!E22</f>
        <v>0.83837047995235126</v>
      </c>
      <c r="T3" s="22">
        <f>LAM1927_15!E23</f>
        <v>0.6068511153479299</v>
      </c>
      <c r="U3" s="22">
        <f>LAM1927_15!E24</f>
        <v>0.53736322014202809</v>
      </c>
      <c r="V3" s="22">
        <f>LAM1927_15!E25</f>
        <v>0.60862163306344752</v>
      </c>
      <c r="W3" s="22">
        <f>LAM1927_15!E26</f>
        <v>0.98418619797288553</v>
      </c>
      <c r="X3" s="22">
        <f>LAM1927_15!E27</f>
        <v>0.77862888731230451</v>
      </c>
      <c r="Y3" s="22">
        <f>LAM1927_15!E28</f>
        <v>0.21712814744660647</v>
      </c>
      <c r="Z3" s="22">
        <f>LAM1927_15!E29</f>
        <v>0.85613368035735693</v>
      </c>
      <c r="AA3" s="20"/>
    </row>
    <row r="4" spans="1:27" ht="15.75" customHeight="1" x14ac:dyDescent="0.15">
      <c r="A4" s="21" t="s">
        <v>70</v>
      </c>
      <c r="B4" s="22">
        <f>LAM1927_33!$E$2</f>
        <v>4.3</v>
      </c>
      <c r="C4" s="22">
        <f>LAM1927_33!$E$3</f>
        <v>0</v>
      </c>
      <c r="D4" s="22">
        <f>LAM1927_33!$E$4</f>
        <v>0</v>
      </c>
      <c r="E4" s="22">
        <f>LAM1927_33!$E$5</f>
        <v>0</v>
      </c>
      <c r="F4" s="22">
        <f>LAM1927_33!$E$6</f>
        <v>0.6</v>
      </c>
      <c r="G4" s="22">
        <f>LAM1927_33!$E$7</f>
        <v>21.5</v>
      </c>
      <c r="H4" s="22">
        <f>LAM1927_33!$E$8</f>
        <v>65.7</v>
      </c>
      <c r="I4" s="22">
        <f>LAM1927_33!$E$9</f>
        <v>5.0999999999999996</v>
      </c>
      <c r="J4" s="22">
        <f>LAM1927_33!$E$10</f>
        <v>0</v>
      </c>
      <c r="K4" s="22">
        <f>LAM1927_33!$E$11</f>
        <v>2.5</v>
      </c>
      <c r="L4" s="22">
        <f>LAM1927_33!E15</f>
        <v>0.96426932242194552</v>
      </c>
      <c r="M4" s="22">
        <f>LAM1927_33!E16</f>
        <v>0.89794243996264289</v>
      </c>
      <c r="N4" s="22">
        <f>LAM1927_33!E17</f>
        <v>0.11056085466356687</v>
      </c>
      <c r="O4" s="22">
        <f>LAM1927_33!E18</f>
        <v>0.98922604268585679</v>
      </c>
      <c r="P4" s="22">
        <f>LAM1927_33!E19</f>
        <v>0.96764231628375685</v>
      </c>
      <c r="Q4" s="22">
        <f>LAM1927_33!E20</f>
        <v>0.96546228089538122</v>
      </c>
      <c r="R4" s="22">
        <f>LAM1927_33!E21</f>
        <v>0.62340059840889295</v>
      </c>
      <c r="S4" s="22">
        <f>LAM1927_33!E22</f>
        <v>0.85007850326450096</v>
      </c>
      <c r="T4" s="22">
        <f>LAM1927_33!E23</f>
        <v>0.62878946373869393</v>
      </c>
      <c r="U4" s="22">
        <f>LAM1927_33!E24</f>
        <v>0.46775456558423717</v>
      </c>
      <c r="V4" s="22">
        <f>LAM1927_33!E25</f>
        <v>0.54310870569742853</v>
      </c>
      <c r="W4" s="22">
        <f>LAM1927_33!E26</f>
        <v>0.99911288994141401</v>
      </c>
      <c r="X4" s="22">
        <f>LAM1927_33!E27</f>
        <v>0.7722690304121701</v>
      </c>
      <c r="Y4" s="22">
        <f>LAM1927_33!E28</f>
        <v>0.20404902681122017</v>
      </c>
      <c r="Z4" s="22">
        <f>LAM1927_33!E29</f>
        <v>0.94526127710356345</v>
      </c>
      <c r="AA4" s="20"/>
    </row>
    <row r="5" spans="1:27" ht="15.75" customHeight="1" x14ac:dyDescent="0.15">
      <c r="A5" s="21" t="s">
        <v>71</v>
      </c>
      <c r="B5" s="22">
        <f>LAM1927_35!$E$2</f>
        <v>6.1</v>
      </c>
      <c r="C5" s="22">
        <f>LAM1927_35!$E$3</f>
        <v>0</v>
      </c>
      <c r="D5" s="22">
        <f>LAM1927_35!$E$4</f>
        <v>0</v>
      </c>
      <c r="E5" s="22">
        <f>LAM1927_35!$E$5</f>
        <v>0</v>
      </c>
      <c r="F5" s="22">
        <f>LAM1927_35!$E$6</f>
        <v>1.3</v>
      </c>
      <c r="G5" s="22">
        <f>LAM1927_35!$E$7</f>
        <v>10.9</v>
      </c>
      <c r="H5" s="22">
        <f>LAM1927_35!$E$8</f>
        <v>81.099999999999994</v>
      </c>
      <c r="I5" s="22">
        <f>LAM1927_35!$E$9</f>
        <v>0.2</v>
      </c>
      <c r="J5" s="22">
        <f>LAM1927_35!$E$10</f>
        <v>0</v>
      </c>
      <c r="K5" s="22">
        <f>LAM1927_35!$E$11</f>
        <v>0.1</v>
      </c>
      <c r="L5" s="22">
        <f>LAM1927_35!E15</f>
        <v>0.95835456259191776</v>
      </c>
      <c r="M5" s="22">
        <f>LAM1927_35!E16</f>
        <v>0.86129372231868295</v>
      </c>
      <c r="N5" s="22">
        <f>LAM1927_35!E17</f>
        <v>0.75745061474087294</v>
      </c>
      <c r="O5" s="22">
        <f>LAM1927_35!E18</f>
        <v>0.9874375618022937</v>
      </c>
      <c r="P5" s="22">
        <f>LAM1927_35!E19</f>
        <v>0.96339726884730181</v>
      </c>
      <c r="Q5" s="22">
        <f>LAM1927_35!E20</f>
        <v>0.90606048954644169</v>
      </c>
      <c r="R5" s="22">
        <f>LAM1927_35!E21</f>
        <v>0.63047360063852886</v>
      </c>
      <c r="S5" s="22">
        <f>LAM1927_35!E22</f>
        <v>0.84494561002244006</v>
      </c>
      <c r="T5" s="22">
        <f>LAM1927_35!E23</f>
        <v>0.6189768409155364</v>
      </c>
      <c r="U5" s="22">
        <f>LAM1927_35!E24</f>
        <v>0.49706328377020337</v>
      </c>
      <c r="V5" s="22">
        <f>LAM1927_35!E25</f>
        <v>0.57164551953433207</v>
      </c>
      <c r="W5" s="22">
        <f>LAM1927_35!E26</f>
        <v>0.99880879623249075</v>
      </c>
      <c r="X5" s="22">
        <f>LAM1927_35!E27</f>
        <v>0.6196568534117024</v>
      </c>
      <c r="Y5" s="22">
        <f>LAM1927_35!E28</f>
        <v>0.19927919449768849</v>
      </c>
      <c r="Z5" s="22">
        <f>LAM1927_35!E29</f>
        <v>0.94208641389191494</v>
      </c>
      <c r="AA5" s="20"/>
    </row>
    <row r="6" spans="1:27" ht="15.75" customHeight="1" x14ac:dyDescent="0.15">
      <c r="A6" s="21" t="s">
        <v>72</v>
      </c>
      <c r="B6" s="22">
        <f>LAM1927_36!$E$2</f>
        <v>2.1</v>
      </c>
      <c r="C6" s="22">
        <f>LAM1927_36!$E$3</f>
        <v>0</v>
      </c>
      <c r="D6" s="22">
        <f>LAM1927_36!$E$4</f>
        <v>0</v>
      </c>
      <c r="E6" s="22">
        <f>LAM1927_36!$E$5</f>
        <v>5.7</v>
      </c>
      <c r="F6" s="22">
        <f>LAM1927_36!$E$6</f>
        <v>0.7</v>
      </c>
      <c r="G6" s="22">
        <f>LAM1927_36!$E$7</f>
        <v>1</v>
      </c>
      <c r="H6" s="22">
        <f>LAM1927_36!$E$8</f>
        <v>34.6</v>
      </c>
      <c r="I6" s="22">
        <f>LAM1927_36!$E$9</f>
        <v>0.3</v>
      </c>
      <c r="J6" s="22">
        <f>LAM1927_36!$E$10</f>
        <v>55</v>
      </c>
      <c r="K6" s="22">
        <f>LAM1927_36!$E$11</f>
        <v>0.3</v>
      </c>
      <c r="L6" s="22">
        <f>LAM1927_36!E15</f>
        <v>0.9678471164476169</v>
      </c>
      <c r="M6" s="22">
        <f>LAM1927_36!E16</f>
        <v>0.83593771988077925</v>
      </c>
      <c r="N6" s="22">
        <f>LAM1927_36!E17</f>
        <v>0.98447474206039809</v>
      </c>
      <c r="O6" s="22">
        <f>LAM1927_36!E18</f>
        <v>0.9864196904880228</v>
      </c>
      <c r="P6" s="22">
        <f>LAM1927_36!E19</f>
        <v>0.95873222960188043</v>
      </c>
      <c r="Q6" s="22">
        <f>LAM1927_36!E20</f>
        <v>0.79338804181114209</v>
      </c>
      <c r="R6" s="22">
        <f>LAM1927_36!E21</f>
        <v>0.61468413316434811</v>
      </c>
      <c r="S6" s="22">
        <f>LAM1927_36!E22</f>
        <v>0.85553941962668234</v>
      </c>
      <c r="T6" s="22">
        <f>LAM1927_36!E23</f>
        <v>0.6406392390897796</v>
      </c>
      <c r="U6" s="22">
        <f>LAM1927_36!E24</f>
        <v>0.46037377750433012</v>
      </c>
      <c r="V6" s="22">
        <f>LAM1927_36!E25</f>
        <v>0.52610673664798846</v>
      </c>
      <c r="W6" s="22">
        <f>LAM1927_36!E26</f>
        <v>0.99824359636187154</v>
      </c>
      <c r="X6" s="22">
        <f>LAM1927_36!E27</f>
        <v>0.51248015724611073</v>
      </c>
      <c r="Y6" s="22">
        <f>LAM1927_36!E28</f>
        <v>0.19755450702022384</v>
      </c>
      <c r="Z6" s="22">
        <f>LAM1927_36!E29</f>
        <v>0.94804780700063296</v>
      </c>
      <c r="AA6" s="20"/>
    </row>
    <row r="7" spans="1:27" ht="15.75" customHeight="1" x14ac:dyDescent="0.15">
      <c r="A7" s="21" t="s">
        <v>73</v>
      </c>
      <c r="B7" s="22">
        <f>LAM1927_37!$E$2</f>
        <v>44.3</v>
      </c>
      <c r="C7" s="22">
        <f>LAM1927_37!$E$3</f>
        <v>0</v>
      </c>
      <c r="D7" s="22">
        <f>LAM1927_37!$E$4</f>
        <v>0</v>
      </c>
      <c r="E7" s="22">
        <f>LAM1927_37!$E$5</f>
        <v>0.6</v>
      </c>
      <c r="F7" s="22">
        <f>LAM1927_37!$E$6</f>
        <v>0.8</v>
      </c>
      <c r="G7" s="22">
        <f>LAM1927_37!$E$7</f>
        <v>2.4</v>
      </c>
      <c r="H7" s="22">
        <f>LAM1927_37!$E$8</f>
        <v>51</v>
      </c>
      <c r="I7" s="22">
        <f>LAM1927_37!$E$9</f>
        <v>0.1</v>
      </c>
      <c r="J7" s="22">
        <f>LAM1927_37!$E$10</f>
        <v>0</v>
      </c>
      <c r="K7" s="22">
        <f>LAM1927_37!$E$11</f>
        <v>0.4</v>
      </c>
      <c r="L7" s="22">
        <f>LAM1927_37!E15</f>
        <v>0.7556651990736013</v>
      </c>
      <c r="M7" s="22">
        <f>LAM1927_37!E16</f>
        <v>0.8395295685978067</v>
      </c>
      <c r="N7" s="22">
        <f>LAM1927_37!E17</f>
        <v>0.97642838096601459</v>
      </c>
      <c r="O7" s="22">
        <f>LAM1927_37!E18</f>
        <v>0.87479125634587218</v>
      </c>
      <c r="P7" s="22">
        <f>LAM1927_37!E19</f>
        <v>0.83615004826863759</v>
      </c>
      <c r="Q7" s="22">
        <f>LAM1927_37!E20</f>
        <v>0.81379041242458505</v>
      </c>
      <c r="R7" s="22">
        <f>LAM1927_37!E21</f>
        <v>0.76423635363814046</v>
      </c>
      <c r="S7" s="22">
        <f>LAM1927_37!E22</f>
        <v>0.70098788217723917</v>
      </c>
      <c r="T7" s="22">
        <f>LAM1927_37!E23</f>
        <v>0.40076157089346126</v>
      </c>
      <c r="U7" s="22">
        <f>LAM1927_37!E24</f>
        <v>0.9235805659908739</v>
      </c>
      <c r="V7" s="22">
        <f>LAM1927_37!E25</f>
        <v>0.94001244553589391</v>
      </c>
      <c r="W7" s="22">
        <f>LAM1927_37!E26</f>
        <v>0.96457138448394519</v>
      </c>
      <c r="X7" s="22">
        <f>LAM1927_37!E27</f>
        <v>0.15516909986881433</v>
      </c>
      <c r="Y7" s="22">
        <f>LAM1927_37!E28</f>
        <v>0.27712160418258697</v>
      </c>
      <c r="Z7" s="22">
        <f>LAM1927_37!E29</f>
        <v>0.94472264207200407</v>
      </c>
      <c r="AA7" s="20"/>
    </row>
    <row r="8" spans="1:27" ht="15.75" customHeight="1" x14ac:dyDescent="0.15">
      <c r="A8" s="21" t="s">
        <v>74</v>
      </c>
      <c r="B8" s="22">
        <f>LAM1927_39!$E$2</f>
        <v>7</v>
      </c>
      <c r="C8" s="22">
        <f>LAM1927_39!$E$3</f>
        <v>0</v>
      </c>
      <c r="D8" s="22">
        <f>LAM1927_39!$E$4</f>
        <v>0</v>
      </c>
      <c r="E8" s="22">
        <f>LAM1927_39!$E$5</f>
        <v>1.4</v>
      </c>
      <c r="F8" s="22">
        <f>LAM1927_39!$E$6</f>
        <v>1.2</v>
      </c>
      <c r="G8" s="22">
        <f>LAM1927_39!$E$7</f>
        <v>4.7</v>
      </c>
      <c r="H8" s="22">
        <f>LAM1927_39!$E$8</f>
        <v>52.2</v>
      </c>
      <c r="I8" s="22">
        <f>LAM1927_39!$E$9</f>
        <v>0.2</v>
      </c>
      <c r="J8" s="22">
        <f>LAM1927_39!$E$10</f>
        <v>30.4</v>
      </c>
      <c r="K8" s="22">
        <f>LAM1927_39!$E$11</f>
        <v>2.4</v>
      </c>
      <c r="L8" s="22">
        <f>LAM1927_39!E15</f>
        <v>0.9567538526371826</v>
      </c>
      <c r="M8" s="22">
        <f>LAM1927_39!E16</f>
        <v>0.84212607973971176</v>
      </c>
      <c r="N8" s="22">
        <f>LAM1927_39!E17</f>
        <v>0.95366253240061349</v>
      </c>
      <c r="O8" s="22">
        <f>LAM1927_39!E18</f>
        <v>0.98556199406451139</v>
      </c>
      <c r="P8" s="22">
        <f>LAM1927_39!E19</f>
        <v>0.95912206815649548</v>
      </c>
      <c r="Q8" s="22">
        <f>LAM1927_39!E20</f>
        <v>0.8420625193681176</v>
      </c>
      <c r="R8" s="22">
        <f>LAM1927_39!E21</f>
        <v>0.63398941384764129</v>
      </c>
      <c r="S8" s="22">
        <f>LAM1927_39!E22</f>
        <v>0.84216136139839304</v>
      </c>
      <c r="T8" s="22">
        <f>LAM1927_39!E23</f>
        <v>0.61403328462110562</v>
      </c>
      <c r="U8" s="22">
        <f>LAM1927_39!E24</f>
        <v>0.51872074464820705</v>
      </c>
      <c r="V8" s="22">
        <f>LAM1927_39!E25</f>
        <v>0.59009739092460023</v>
      </c>
      <c r="W8" s="22">
        <f>LAM1927_39!E26</f>
        <v>0.99843443858577752</v>
      </c>
      <c r="X8" s="22">
        <f>LAM1927_39!E27</f>
        <v>0.51647977860148842</v>
      </c>
      <c r="Y8" s="22">
        <f>LAM1927_39!E28</f>
        <v>0.19958337572417387</v>
      </c>
      <c r="Z8" s="22">
        <f>LAM1927_39!E29</f>
        <v>0.94339202281020718</v>
      </c>
      <c r="AA8" s="20"/>
    </row>
    <row r="9" spans="1:27" ht="15.75" customHeight="1" x14ac:dyDescent="0.15">
      <c r="A9" s="21" t="s">
        <v>75</v>
      </c>
      <c r="B9" s="22">
        <f>LAM1927_42!$E$2</f>
        <v>40.9</v>
      </c>
      <c r="C9" s="22">
        <f>LAM1927_42!$E$3</f>
        <v>0</v>
      </c>
      <c r="D9" s="22">
        <f>LAM1927_42!$E$4</f>
        <v>0</v>
      </c>
      <c r="E9" s="22">
        <f>LAM1927_42!$E$5</f>
        <v>1.5</v>
      </c>
      <c r="F9" s="22">
        <f>LAM1927_42!$E$6</f>
        <v>7.1</v>
      </c>
      <c r="G9" s="22">
        <f>LAM1927_42!$E$7</f>
        <v>1.6</v>
      </c>
      <c r="H9" s="22">
        <f>LAM1927_42!$E$8</f>
        <v>45.1</v>
      </c>
      <c r="I9" s="22">
        <f>LAM1927_42!$E$9</f>
        <v>0</v>
      </c>
      <c r="J9" s="22">
        <f>LAM1927_42!$E$10</f>
        <v>0</v>
      </c>
      <c r="K9" s="22">
        <f>LAM1927_42!$E$11</f>
        <v>3.4</v>
      </c>
      <c r="L9" s="22">
        <f>LAM1927_42!E15</f>
        <v>0.67869041861710833</v>
      </c>
      <c r="M9" s="22">
        <f>LAM1927_42!E16</f>
        <v>0.72950132809104096</v>
      </c>
      <c r="N9" s="22">
        <f>LAM1927_42!E17</f>
        <v>0.98142450766519362</v>
      </c>
      <c r="O9" s="22">
        <f>LAM1927_42!E18</f>
        <v>0.84875416156793071</v>
      </c>
      <c r="P9" s="22">
        <f>LAM1927_42!E19</f>
        <v>0.78057425680656722</v>
      </c>
      <c r="Q9" s="22">
        <f>LAM1927_42!E20</f>
        <v>0.737218222574482</v>
      </c>
      <c r="R9" s="22">
        <f>LAM1927_42!E21</f>
        <v>0.75378905639716176</v>
      </c>
      <c r="S9" s="22">
        <f>LAM1927_42!E22</f>
        <v>0.71631157660966427</v>
      </c>
      <c r="T9" s="22">
        <f>LAM1927_42!E23</f>
        <v>0.41987155325673237</v>
      </c>
      <c r="U9" s="22">
        <f>LAM1927_42!E24</f>
        <v>0.90789604505280841</v>
      </c>
      <c r="V9" s="22">
        <f>LAM1927_42!E25</f>
        <v>0.92721948240799457</v>
      </c>
      <c r="W9" s="22">
        <f>LAM1927_42!E26</f>
        <v>0.90664529261135585</v>
      </c>
      <c r="X9" s="22">
        <f>LAM1927_42!E27</f>
        <v>0.16846757438685112</v>
      </c>
      <c r="Y9" s="22">
        <f>LAM1927_42!E28</f>
        <v>0.2708259680892901</v>
      </c>
      <c r="Z9" s="22">
        <f>LAM1927_42!E29</f>
        <v>0.90977452672762638</v>
      </c>
      <c r="AA9" s="20"/>
    </row>
    <row r="10" spans="1:27" ht="15.75" customHeight="1" x14ac:dyDescent="0.15">
      <c r="A10" s="21" t="s">
        <v>76</v>
      </c>
      <c r="B10" s="22">
        <f>LAM1927_51!$E$2</f>
        <v>65.599999999999994</v>
      </c>
      <c r="C10" s="22">
        <f>LAM1927_51!$E$3</f>
        <v>0</v>
      </c>
      <c r="D10" s="22">
        <f>LAM1927_51!$E$4</f>
        <v>0</v>
      </c>
      <c r="E10" s="22">
        <f>LAM1927_51!$E$5</f>
        <v>0</v>
      </c>
      <c r="F10" s="22">
        <f>LAM1927_51!$E$6</f>
        <v>0.8</v>
      </c>
      <c r="G10" s="22">
        <f>LAM1927_51!$E$7</f>
        <v>0.1</v>
      </c>
      <c r="H10" s="22">
        <f>LAM1927_51!$E$8</f>
        <v>33</v>
      </c>
      <c r="I10" s="22">
        <f>LAM1927_51!$E$9</f>
        <v>0.2</v>
      </c>
      <c r="J10" s="22">
        <f>LAM1927_51!$E$10</f>
        <v>0</v>
      </c>
      <c r="K10" s="22">
        <f>LAM1927_51!$E$11</f>
        <v>0</v>
      </c>
      <c r="L10" s="22">
        <f>LAM1927_51!E15</f>
        <v>0.49625906980590101</v>
      </c>
      <c r="M10" s="22">
        <f>LAM1927_51!E16</f>
        <v>0.83126048346613002</v>
      </c>
      <c r="N10" s="22">
        <f>LAM1927_51!E17</f>
        <v>0.98814824764490494</v>
      </c>
      <c r="O10" s="22">
        <f>LAM1927_51!E18</f>
        <v>0.65429940852069923</v>
      </c>
      <c r="P10" s="22">
        <f>LAM1927_51!E19</f>
        <v>0.67935037618203398</v>
      </c>
      <c r="Q10" s="22">
        <f>LAM1927_51!E20</f>
        <v>0.77777812890183695</v>
      </c>
      <c r="R10" s="22">
        <f>LAM1927_51!E21</f>
        <v>0.82257746945781784</v>
      </c>
      <c r="S10" s="22">
        <f>LAM1927_51!E22</f>
        <v>0.59447829327417812</v>
      </c>
      <c r="T10" s="22">
        <f>LAM1927_51!E23</f>
        <v>0.28963533184538043</v>
      </c>
      <c r="U10" s="22">
        <f>LAM1927_51!E24</f>
        <v>0.97955656138509906</v>
      </c>
      <c r="V10" s="22">
        <f>LAM1927_51!E25</f>
        <v>0.98390828273368991</v>
      </c>
      <c r="W10" s="22">
        <f>LAM1927_51!E26</f>
        <v>0.81477851645355825</v>
      </c>
      <c r="X10" s="22">
        <f>LAM1927_51!E27</f>
        <v>5.9471485742845387E-2</v>
      </c>
      <c r="Y10" s="22">
        <f>LAM1927_51!E28</f>
        <v>0.32736662472078587</v>
      </c>
      <c r="Z10" s="22">
        <f>LAM1927_51!E29</f>
        <v>0.94437129159684741</v>
      </c>
      <c r="AA10" s="20"/>
    </row>
    <row r="11" spans="1:27" ht="15.75" customHeight="1" x14ac:dyDescent="0.15">
      <c r="A11" s="21" t="s">
        <v>77</v>
      </c>
      <c r="B11" s="22">
        <f>MIL1928_1!$E$2</f>
        <v>79.099999999999994</v>
      </c>
      <c r="C11" s="22">
        <f>MIL1928_1!$E$3</f>
        <v>0</v>
      </c>
      <c r="D11" s="22">
        <f>MIL1928_1!$E$4</f>
        <v>0</v>
      </c>
      <c r="E11" s="22">
        <f>MIL1928_1!$E$5</f>
        <v>1.9</v>
      </c>
      <c r="F11" s="22">
        <f>MIL1928_1!$E$6</f>
        <v>0.5</v>
      </c>
      <c r="G11" s="22">
        <f>MIL1928_1!$E$7</f>
        <v>11.2</v>
      </c>
      <c r="H11" s="22">
        <f>MIL1928_1!$E$8</f>
        <v>7.1</v>
      </c>
      <c r="I11" s="22">
        <f>MIL1928_1!$E$9</f>
        <v>0</v>
      </c>
      <c r="J11" s="22">
        <f>MIL1928_1!$E$10</f>
        <v>0</v>
      </c>
      <c r="K11" s="22">
        <f>MIL1928_1!$E$11</f>
        <v>0</v>
      </c>
      <c r="L11" s="22">
        <f>MIL1928_1!E15</f>
        <v>0.32889302601043552</v>
      </c>
      <c r="M11" s="22">
        <f>MIL1928_1!E16</f>
        <v>0.87162571419046941</v>
      </c>
      <c r="N11" s="22">
        <f>MIL1928_1!E17</f>
        <v>0.74029723327786057</v>
      </c>
      <c r="O11" s="22">
        <f>MIL1928_1!E18</f>
        <v>0.42097188116641421</v>
      </c>
      <c r="P11" s="22">
        <f>MIL1928_1!E19</f>
        <v>0.51981112291520326</v>
      </c>
      <c r="Q11" s="22">
        <f>MIL1928_1!E20</f>
        <v>0.91228823928921088</v>
      </c>
      <c r="R11" s="22">
        <f>MIL1928_1!E21</f>
        <v>0.85330007505817917</v>
      </c>
      <c r="S11" s="22">
        <f>MIL1928_1!E22</f>
        <v>0.52071955289698679</v>
      </c>
      <c r="T11" s="22">
        <f>MIL1928_1!E23</f>
        <v>0.22955930086017604</v>
      </c>
      <c r="U11" s="22">
        <f>MIL1928_1!E24</f>
        <v>0.99173958721762923</v>
      </c>
      <c r="V11" s="22">
        <f>MIL1928_1!E25</f>
        <v>0.99334272828121595</v>
      </c>
      <c r="W11" s="22">
        <f>MIL1928_1!E26</f>
        <v>0.50953959222801104</v>
      </c>
      <c r="X11" s="22">
        <f>MIL1928_1!E27</f>
        <v>6.5323965927682956E-2</v>
      </c>
      <c r="Y11" s="22">
        <f>MIL1928_1!E28</f>
        <v>0.38379281111185365</v>
      </c>
      <c r="Z11" s="22">
        <f>MIL1928_1!E29</f>
        <v>0.94678173894700701</v>
      </c>
      <c r="AA11" s="20"/>
    </row>
    <row r="12" spans="1:27" ht="15.75" customHeight="1" x14ac:dyDescent="0.15">
      <c r="A12" s="21" t="s">
        <v>78</v>
      </c>
      <c r="B12" s="22">
        <f>MIL1928_2!$E$2</f>
        <v>84.9</v>
      </c>
      <c r="C12" s="22">
        <f>MIL1928_2!$E$3</f>
        <v>0</v>
      </c>
      <c r="D12" s="22">
        <f>MIL1928_2!$E$4</f>
        <v>0</v>
      </c>
      <c r="E12" s="22">
        <f>MIL1928_2!$E$5</f>
        <v>1.3</v>
      </c>
      <c r="F12" s="22">
        <f>MIL1928_2!$E$6</f>
        <v>0.3</v>
      </c>
      <c r="G12" s="22">
        <f>MIL1928_2!$E$7</f>
        <v>2</v>
      </c>
      <c r="H12" s="22">
        <f>MIL1928_2!$E$8</f>
        <v>11.2</v>
      </c>
      <c r="I12" s="22">
        <f>MIL1928_2!$E$9</f>
        <v>0</v>
      </c>
      <c r="J12" s="22">
        <f>MIL1928_2!$E$10</f>
        <v>0</v>
      </c>
      <c r="K12" s="22">
        <f>MIL1928_2!$E$11</f>
        <v>0</v>
      </c>
      <c r="L12" s="22">
        <f>MIL1928_2!E15</f>
        <v>0.26760421078240648</v>
      </c>
      <c r="M12" s="22">
        <f>MIL1928_2!E16</f>
        <v>0.84490704912167347</v>
      </c>
      <c r="N12" s="22">
        <f>MIL1928_2!E17</f>
        <v>0.97907185228726057</v>
      </c>
      <c r="O12" s="22">
        <f>MIL1928_2!E18</f>
        <v>0.34652461746268343</v>
      </c>
      <c r="P12" s="22">
        <f>MIL1928_2!E19</f>
        <v>0.47011815275888041</v>
      </c>
      <c r="Q12" s="22">
        <f>MIL1928_2!E20</f>
        <v>0.81233586006999536</v>
      </c>
      <c r="R12" s="22">
        <f>MIL1928_2!E21</f>
        <v>0.86508325892621729</v>
      </c>
      <c r="S12" s="22">
        <f>MIL1928_2!E22</f>
        <v>0.48886871451729019</v>
      </c>
      <c r="T12" s="22">
        <f>MIL1928_2!E23</f>
        <v>0.20659840204789337</v>
      </c>
      <c r="U12" s="22">
        <f>MIL1928_2!E24</f>
        <v>0.99425884973437784</v>
      </c>
      <c r="V12" s="22">
        <f>MIL1928_2!E25</f>
        <v>0.99536972504852805</v>
      </c>
      <c r="W12" s="22">
        <f>MIL1928_2!E26</f>
        <v>0.41240816451779927</v>
      </c>
      <c r="X12" s="22">
        <f>MIL1928_2!E27</f>
        <v>2.9858539995452876E-2</v>
      </c>
      <c r="Y12" s="22">
        <f>MIL1928_2!E28</f>
        <v>0.38776193980659435</v>
      </c>
      <c r="Z12" s="22">
        <f>MIL1928_2!E29</f>
        <v>0.94730142890275137</v>
      </c>
      <c r="AA12" s="20"/>
    </row>
    <row r="13" spans="1:27" ht="15.75" customHeight="1" x14ac:dyDescent="0.15">
      <c r="A13" s="21" t="s">
        <v>79</v>
      </c>
      <c r="B13" s="22">
        <f>MIL1928_4b!$E$2</f>
        <v>49.5</v>
      </c>
      <c r="C13" s="22">
        <f>MIL1928_4b!$E$3</f>
        <v>0</v>
      </c>
      <c r="D13" s="22">
        <f>MIL1928_4b!$E$4</f>
        <v>0</v>
      </c>
      <c r="E13" s="22">
        <f>MIL1928_4b!$E$5</f>
        <v>21.5</v>
      </c>
      <c r="F13" s="22">
        <f>MIL1928_4b!$E$6</f>
        <v>0.7</v>
      </c>
      <c r="G13" s="22">
        <f>MIL1928_4b!$E$7</f>
        <v>3.4</v>
      </c>
      <c r="H13" s="22">
        <f>MIL1928_4b!$E$8</f>
        <v>24.4</v>
      </c>
      <c r="I13" s="22">
        <f>MIL1928_4b!$E$9</f>
        <v>0.1</v>
      </c>
      <c r="J13" s="22">
        <f>MIL1928_4b!$E$10</f>
        <v>0</v>
      </c>
      <c r="K13" s="22">
        <f>MIL1928_4b!$E$11</f>
        <v>0.1</v>
      </c>
      <c r="L13" s="22">
        <f>MIL1928_4b!E15</f>
        <v>0.70239273823281401</v>
      </c>
      <c r="M13" s="22">
        <f>MIL1928_4b!E16</f>
        <v>0.84436456063642384</v>
      </c>
      <c r="N13" s="22">
        <f>MIL1928_4b!E17</f>
        <v>0.96831542754427036</v>
      </c>
      <c r="O13" s="22">
        <f>MIL1928_4b!E18</f>
        <v>0.56834574319331965</v>
      </c>
      <c r="P13" s="22">
        <f>MIL1928_4b!E19</f>
        <v>0.54186723610737531</v>
      </c>
      <c r="Q13" s="22">
        <f>MIL1928_4b!E20</f>
        <v>0.82880618523335881</v>
      </c>
      <c r="R13" s="22">
        <f>MIL1928_4b!E21</f>
        <v>0.7796129912649582</v>
      </c>
      <c r="S13" s="22">
        <f>MIL1928_4b!E22</f>
        <v>0.67233885894721257</v>
      </c>
      <c r="T13" s="22">
        <f>MIL1928_4b!E23</f>
        <v>0.37212658477356486</v>
      </c>
      <c r="U13" s="22">
        <f>MIL1928_4b!E24</f>
        <v>0.96262241322646591</v>
      </c>
      <c r="V13" s="22">
        <f>MIL1928_4b!E25</f>
        <v>0.96623394578074395</v>
      </c>
      <c r="W13" s="22">
        <f>MIL1928_4b!E26</f>
        <v>0.42395877685214778</v>
      </c>
      <c r="X13" s="22">
        <f>MIL1928_4b!E27</f>
        <v>0.13488276917670053</v>
      </c>
      <c r="Y13" s="22">
        <f>MIL1928_4b!E28</f>
        <v>0.35988912629811537</v>
      </c>
      <c r="Z13" s="22">
        <f>MIL1928_4b!E29</f>
        <v>0.95609063113888593</v>
      </c>
      <c r="AA13" s="20"/>
    </row>
    <row r="14" spans="1:27" ht="15.75" customHeight="1" x14ac:dyDescent="0.15">
      <c r="A14" s="21" t="s">
        <v>80</v>
      </c>
      <c r="B14" s="22">
        <f>MIL1928_5!$E$2</f>
        <v>92.3</v>
      </c>
      <c r="C14" s="22">
        <f>MIL1928_5!$E$3</f>
        <v>0</v>
      </c>
      <c r="D14" s="22">
        <f>MIL1928_5!$E$4</f>
        <v>0</v>
      </c>
      <c r="E14" s="22">
        <f>MIL1928_5!$E$5</f>
        <v>1.9</v>
      </c>
      <c r="F14" s="22">
        <f>MIL1928_5!$E$6</f>
        <v>0</v>
      </c>
      <c r="G14" s="22">
        <f>MIL1928_5!$E$7</f>
        <v>0.7</v>
      </c>
      <c r="H14" s="22">
        <f>MIL1928_5!$E$8</f>
        <v>4.9000000000000004</v>
      </c>
      <c r="I14" s="22">
        <f>MIL1928_5!$E$9</f>
        <v>0</v>
      </c>
      <c r="J14" s="22">
        <f>MIL1928_5!$E$10</f>
        <v>0</v>
      </c>
      <c r="K14" s="22">
        <f>MIL1928_5!$E$11</f>
        <v>0</v>
      </c>
      <c r="L14" s="22">
        <f>MIL1928_5!E15</f>
        <v>0.2014248046751014</v>
      </c>
      <c r="M14" s="22">
        <f>MIL1928_5!E16</f>
        <v>0.84445613354861027</v>
      </c>
      <c r="N14" s="22">
        <f>MIL1928_5!E17</f>
        <v>0.98580934046099433</v>
      </c>
      <c r="O14" s="22">
        <f>MIL1928_5!E18</f>
        <v>0.24558935301224588</v>
      </c>
      <c r="P14" s="22">
        <f>MIL1928_5!E19</f>
        <v>0.38896045464149842</v>
      </c>
      <c r="Q14" s="22">
        <f>MIL1928_5!E20</f>
        <v>0.7953001775642996</v>
      </c>
      <c r="R14" s="22">
        <f>MIL1928_5!E21</f>
        <v>0.87894691127878777</v>
      </c>
      <c r="S14" s="22">
        <f>MIL1928_5!E22</f>
        <v>0.44809795939012337</v>
      </c>
      <c r="T14" s="22">
        <f>MIL1928_5!E23</f>
        <v>0.17983335923431612</v>
      </c>
      <c r="U14" s="22">
        <f>MIL1928_5!E24</f>
        <v>0.99649139506359574</v>
      </c>
      <c r="V14" s="22">
        <f>MIL1928_5!E25</f>
        <v>0.9971394080249566</v>
      </c>
      <c r="W14" s="22">
        <f>MIL1928_5!E26</f>
        <v>0.25874915718722546</v>
      </c>
      <c r="X14" s="22">
        <f>MIL1928_5!E27</f>
        <v>2.0185791593071239E-2</v>
      </c>
      <c r="Y14" s="22">
        <f>MIL1928_5!E28</f>
        <v>0.40997539348031664</v>
      </c>
      <c r="Z14" s="22">
        <f>MIL1928_5!E29</f>
        <v>0.94889142059609</v>
      </c>
      <c r="AA14" s="20"/>
    </row>
    <row r="15" spans="1:27" ht="15.75" customHeight="1" x14ac:dyDescent="0.15">
      <c r="A15" s="21" t="s">
        <v>81</v>
      </c>
      <c r="B15" s="22">
        <f>MIL1928_6!$E$2</f>
        <v>52.9</v>
      </c>
      <c r="C15" s="22">
        <f>MIL1928_6!$E$3</f>
        <v>0</v>
      </c>
      <c r="D15" s="22">
        <f>MIL1928_6!$E$4</f>
        <v>0</v>
      </c>
      <c r="E15" s="22">
        <f>MIL1928_6!$E$5</f>
        <v>0</v>
      </c>
      <c r="F15" s="22">
        <f>MIL1928_6!$E$6</f>
        <v>11.3</v>
      </c>
      <c r="G15" s="22">
        <f>MIL1928_6!$E$7</f>
        <v>18.899999999999999</v>
      </c>
      <c r="H15" s="22">
        <f>MIL1928_6!$E$8</f>
        <v>16.5</v>
      </c>
      <c r="I15" s="22">
        <f>MIL1928_6!$E$9</f>
        <v>0</v>
      </c>
      <c r="J15" s="22">
        <f>MIL1928_6!$E$10</f>
        <v>0</v>
      </c>
      <c r="K15" s="22">
        <f>MIL1928_6!$E$11</f>
        <v>0.1</v>
      </c>
      <c r="L15" s="22">
        <f>MIL1928_6!E15</f>
        <v>0.43224387860849278</v>
      </c>
      <c r="M15" s="22">
        <f>MIL1928_6!E16</f>
        <v>0.73432481414586093</v>
      </c>
      <c r="N15" s="22">
        <f>MIL1928_6!E17</f>
        <v>0.21512807553366708</v>
      </c>
      <c r="O15" s="22">
        <f>MIL1928_6!E18</f>
        <v>0.69283738072875456</v>
      </c>
      <c r="P15" s="22">
        <f>MIL1928_6!E19</f>
        <v>0.63201780212259984</v>
      </c>
      <c r="Q15" s="22">
        <f>MIL1928_6!E20</f>
        <v>0.92113397748366788</v>
      </c>
      <c r="R15" s="22">
        <f>MIL1928_6!E21</f>
        <v>0.78927085249972084</v>
      </c>
      <c r="S15" s="22">
        <f>MIL1928_6!E22</f>
        <v>0.6598802684753603</v>
      </c>
      <c r="T15" s="22">
        <f>MIL1928_6!E23</f>
        <v>0.35386414848488806</v>
      </c>
      <c r="U15" s="22">
        <f>MIL1928_6!E24</f>
        <v>0.95439311653057135</v>
      </c>
      <c r="V15" s="22">
        <f>MIL1928_6!E25</f>
        <v>0.96432134590535001</v>
      </c>
      <c r="W15" s="22">
        <f>MIL1928_6!E26</f>
        <v>0.65071578402570907</v>
      </c>
      <c r="X15" s="22">
        <f>MIL1928_6!E27</f>
        <v>0.25956321231833585</v>
      </c>
      <c r="Y15" s="22">
        <f>MIL1928_6!E28</f>
        <v>0.31364648828452374</v>
      </c>
      <c r="Z15" s="22">
        <f>MIL1928_6!E29</f>
        <v>0.87387292060481681</v>
      </c>
      <c r="AA15" s="20"/>
    </row>
    <row r="16" spans="1:27" ht="15.75" customHeight="1" x14ac:dyDescent="0.15">
      <c r="A16" s="21" t="s">
        <v>82</v>
      </c>
      <c r="B16" s="22">
        <f>MIL1928_7!$E$2</f>
        <v>74.5</v>
      </c>
      <c r="C16" s="22">
        <f>MIL1928_7!$E$3</f>
        <v>0</v>
      </c>
      <c r="D16" s="22">
        <f>MIL1928_7!$E$4</f>
        <v>0</v>
      </c>
      <c r="E16" s="22">
        <f>MIL1928_7!$E$5</f>
        <v>7.4</v>
      </c>
      <c r="F16" s="22">
        <f>MIL1928_7!$E$6</f>
        <v>0.5</v>
      </c>
      <c r="G16" s="22">
        <f>MIL1928_7!$E$7</f>
        <v>4.5999999999999996</v>
      </c>
      <c r="H16" s="22">
        <f>MIL1928_7!$E$8</f>
        <v>12.7</v>
      </c>
      <c r="I16" s="22">
        <f>MIL1928_7!$E$9</f>
        <v>0</v>
      </c>
      <c r="J16" s="22">
        <f>MIL1928_7!$E$10</f>
        <v>0</v>
      </c>
      <c r="K16" s="22">
        <f>MIL1928_7!$E$11</f>
        <v>0</v>
      </c>
      <c r="L16" s="22">
        <f>MIL1928_7!E15</f>
        <v>0.38553262876177602</v>
      </c>
      <c r="M16" s="22">
        <f>MIL1928_7!E16</f>
        <v>0.85104490375386699</v>
      </c>
      <c r="N16" s="22">
        <f>MIL1928_7!E17</f>
        <v>0.95498810084189401</v>
      </c>
      <c r="O16" s="22">
        <f>MIL1928_7!E18</f>
        <v>0.40546331997517204</v>
      </c>
      <c r="P16" s="22">
        <f>MIL1928_7!E19</f>
        <v>0.4872530126813977</v>
      </c>
      <c r="Q16" s="22">
        <f>MIL1928_7!E20</f>
        <v>0.84614368002551843</v>
      </c>
      <c r="R16" s="22">
        <f>MIL1928_7!E21</f>
        <v>0.84335917641956593</v>
      </c>
      <c r="S16" s="22">
        <f>MIL1928_7!E22</f>
        <v>0.54477272757811723</v>
      </c>
      <c r="T16" s="22">
        <f>MIL1928_7!E23</f>
        <v>0.2490043487431213</v>
      </c>
      <c r="U16" s="22">
        <f>MIL1928_7!E24</f>
        <v>0.99002613332205258</v>
      </c>
      <c r="V16" s="22">
        <f>MIL1928_7!E25</f>
        <v>0.99167545903071419</v>
      </c>
      <c r="W16" s="22">
        <f>MIL1928_7!E26</f>
        <v>0.40592600331544626</v>
      </c>
      <c r="X16" s="22">
        <f>MIL1928_7!E27</f>
        <v>5.3704352176735248E-2</v>
      </c>
      <c r="Y16" s="22">
        <f>MIL1928_7!E28</f>
        <v>0.38258390311958834</v>
      </c>
      <c r="Z16" s="22">
        <f>MIL1928_7!E29</f>
        <v>0.94979621362691669</v>
      </c>
      <c r="AA16" s="20"/>
    </row>
    <row r="17" spans="1:27" ht="15.75" customHeight="1" x14ac:dyDescent="0.15">
      <c r="A17" s="21" t="s">
        <v>83</v>
      </c>
      <c r="B17" s="22">
        <f>MIL1928_8!$E$2</f>
        <v>29.9</v>
      </c>
      <c r="C17" s="22">
        <f>MIL1928_8!$E$3</f>
        <v>0</v>
      </c>
      <c r="D17" s="22">
        <f>MIL1928_8!$E$4</f>
        <v>0</v>
      </c>
      <c r="E17" s="22">
        <f>MIL1928_8!$E$5</f>
        <v>0.2</v>
      </c>
      <c r="F17" s="22">
        <f>MIL1928_8!$E$6</f>
        <v>7.6</v>
      </c>
      <c r="G17" s="22">
        <f>MIL1928_8!$E$7</f>
        <v>35.5</v>
      </c>
      <c r="H17" s="22">
        <f>MIL1928_8!$E$8</f>
        <v>26.3</v>
      </c>
      <c r="I17" s="22">
        <f>MIL1928_8!$E$9</f>
        <v>0</v>
      </c>
      <c r="J17" s="22">
        <f>MIL1928_8!$E$10</f>
        <v>0</v>
      </c>
      <c r="K17" s="22">
        <f>MIL1928_8!$E$11</f>
        <v>0.2</v>
      </c>
      <c r="L17" s="22">
        <f>MIL1928_8!E15</f>
        <v>0.78479221750075079</v>
      </c>
      <c r="M17" s="22">
        <f>MIL1928_8!E16</f>
        <v>0.8614814175600648</v>
      </c>
      <c r="N17" s="22">
        <f>MIL1928_8!E17</f>
        <v>1.7562002649155566E-3</v>
      </c>
      <c r="O17" s="22">
        <f>MIL1928_8!E18</f>
        <v>0.92224348998776517</v>
      </c>
      <c r="P17" s="22">
        <f>MIL1928_8!E19</f>
        <v>0.85606555459492584</v>
      </c>
      <c r="Q17" s="22">
        <f>MIL1928_8!E20</f>
        <v>0.98628634944423155</v>
      </c>
      <c r="R17" s="22">
        <f>MIL1928_8!E21</f>
        <v>0.71790895825137169</v>
      </c>
      <c r="S17" s="22">
        <f>MIL1928_8!E22</f>
        <v>0.76316759124695788</v>
      </c>
      <c r="T17" s="22">
        <f>MIL1928_8!E23</f>
        <v>0.4830720471843179</v>
      </c>
      <c r="U17" s="22">
        <f>MIL1928_8!E24</f>
        <v>0.82414997199182982</v>
      </c>
      <c r="V17" s="22">
        <f>MIL1928_8!E25</f>
        <v>0.86068559622399865</v>
      </c>
      <c r="W17" s="22">
        <f>MIL1928_8!E26</f>
        <v>0.96652977928407668</v>
      </c>
      <c r="X17" s="22">
        <f>MIL1928_8!E27</f>
        <v>0.72620327157018916</v>
      </c>
      <c r="Y17" s="22">
        <f>MIL1928_8!E28</f>
        <v>0.27309110417615401</v>
      </c>
      <c r="Z17" s="22">
        <f>MIL1928_8!E29</f>
        <v>0.90496714798792699</v>
      </c>
      <c r="AA17" s="20"/>
    </row>
    <row r="18" spans="1:27" ht="15.75" customHeight="1" x14ac:dyDescent="0.15">
      <c r="A18" s="21" t="s">
        <v>84</v>
      </c>
      <c r="B18" s="22">
        <f>MIL1928_9!$E$2</f>
        <v>29.2</v>
      </c>
      <c r="C18" s="22">
        <f>MIL1928_9!$E$3</f>
        <v>0</v>
      </c>
      <c r="D18" s="22">
        <f>MIL1928_9!$E$4</f>
        <v>0</v>
      </c>
      <c r="E18" s="22">
        <f>MIL1928_9!$E$5</f>
        <v>0.2</v>
      </c>
      <c r="F18" s="22">
        <f>MIL1928_9!$E$6</f>
        <v>3</v>
      </c>
      <c r="G18" s="22">
        <f>MIL1928_9!$E$7</f>
        <v>22.2</v>
      </c>
      <c r="H18" s="22">
        <f>MIL1928_9!$E$8</f>
        <v>45.2</v>
      </c>
      <c r="I18" s="22">
        <f>MIL1928_9!$E$9</f>
        <v>0</v>
      </c>
      <c r="J18" s="22">
        <f>MIL1928_9!$E$10</f>
        <v>0</v>
      </c>
      <c r="K18" s="22">
        <f>MIL1928_9!$E$11</f>
        <v>0</v>
      </c>
      <c r="L18" s="22">
        <f>MIL1928_9!E15</f>
        <v>0.85108774607681681</v>
      </c>
      <c r="M18" s="22">
        <f>MIL1928_9!E16</f>
        <v>0.87527316497792051</v>
      </c>
      <c r="N18" s="22">
        <f>MIL1928_9!E17</f>
        <v>9.1295704124305613E-2</v>
      </c>
      <c r="O18" s="22">
        <f>MIL1928_9!E18</f>
        <v>0.94223153518018909</v>
      </c>
      <c r="P18" s="22">
        <f>MIL1928_9!E19</f>
        <v>0.89510470142243392</v>
      </c>
      <c r="Q18" s="22">
        <f>MIL1928_9!E20</f>
        <v>0.96298447960041966</v>
      </c>
      <c r="R18" s="22">
        <f>MIL1928_9!E21</f>
        <v>0.71552114013713186</v>
      </c>
      <c r="S18" s="22">
        <f>MIL1928_9!E22</f>
        <v>0.7659481488982447</v>
      </c>
      <c r="T18" s="22">
        <f>MIL1928_9!E23</f>
        <v>0.48713419068218394</v>
      </c>
      <c r="U18" s="22">
        <f>MIL1928_9!E24</f>
        <v>0.81743423667472159</v>
      </c>
      <c r="V18" s="22">
        <f>MIL1928_9!E25</f>
        <v>0.85520224386860944</v>
      </c>
      <c r="W18" s="22">
        <f>MIL1928_9!E26</f>
        <v>0.98664208168624157</v>
      </c>
      <c r="X18" s="22">
        <f>MIL1928_9!E27</f>
        <v>0.54587313551188521</v>
      </c>
      <c r="Y18" s="22">
        <f>MIL1928_9!E28</f>
        <v>0.25881663746096872</v>
      </c>
      <c r="Z18" s="22">
        <f>MIL1928_9!E29</f>
        <v>0.93378171080765116</v>
      </c>
      <c r="AA18" s="20"/>
    </row>
    <row r="19" spans="1:27" ht="15.75" customHeight="1" x14ac:dyDescent="0.15">
      <c r="A19" s="21" t="s">
        <v>85</v>
      </c>
      <c r="B19" s="22">
        <f>MIL1928_10!$E$2</f>
        <v>53.8</v>
      </c>
      <c r="C19" s="22">
        <f>MIL1928_10!$E$3</f>
        <v>0</v>
      </c>
      <c r="D19" s="22">
        <f>MIL1928_10!$E$4</f>
        <v>0</v>
      </c>
      <c r="E19" s="22">
        <f>MIL1928_10!$E$5</f>
        <v>0.5</v>
      </c>
      <c r="F19" s="22">
        <f>MIL1928_10!$E$6</f>
        <v>0</v>
      </c>
      <c r="G19" s="22">
        <f>MIL1928_10!$E$7</f>
        <v>32.799999999999997</v>
      </c>
      <c r="H19" s="22">
        <f>MIL1928_10!$E$8</f>
        <v>12.6</v>
      </c>
      <c r="I19" s="22">
        <f>MIL1928_10!$E$9</f>
        <v>0</v>
      </c>
      <c r="J19" s="22">
        <f>MIL1928_10!$E$10</f>
        <v>0</v>
      </c>
      <c r="K19" s="22">
        <f>MIL1928_10!$E$11</f>
        <v>0</v>
      </c>
      <c r="L19" s="22">
        <f>MIL1928_10!E15</f>
        <v>0.66606079617722913</v>
      </c>
      <c r="M19" s="22">
        <f>MIL1928_10!E16</f>
        <v>0.92629895159228337</v>
      </c>
      <c r="N19" s="22">
        <f>MIL1928_10!E17</f>
        <v>3.9831389375064889E-3</v>
      </c>
      <c r="O19" s="22">
        <f>MIL1928_10!E18</f>
        <v>0.80193479390312972</v>
      </c>
      <c r="P19" s="22">
        <f>MIL1928_10!E19</f>
        <v>0.78335824000991405</v>
      </c>
      <c r="Q19" s="22">
        <f>MIL1928_10!E20</f>
        <v>0.98852938702753845</v>
      </c>
      <c r="R19" s="22">
        <f>MIL1928_10!E21</f>
        <v>0.79177479643450677</v>
      </c>
      <c r="S19" s="22">
        <f>MIL1928_10!E22</f>
        <v>0.65530897366310181</v>
      </c>
      <c r="T19" s="22">
        <f>MIL1928_10!E23</f>
        <v>0.34909800185535039</v>
      </c>
      <c r="U19" s="22">
        <f>MIL1928_10!E24</f>
        <v>0.95729145996926135</v>
      </c>
      <c r="V19" s="22">
        <f>MIL1928_10!E25</f>
        <v>0.96646754686847047</v>
      </c>
      <c r="W19" s="22">
        <f>MIL1928_10!E26</f>
        <v>0.9320242620542758</v>
      </c>
      <c r="X19" s="22">
        <f>MIL1928_10!E27</f>
        <v>0.44314447009598784</v>
      </c>
      <c r="Y19" s="22">
        <f>MIL1928_10!E28</f>
        <v>0.33245226831698294</v>
      </c>
      <c r="Z19" s="22">
        <f>MIL1928_10!E29</f>
        <v>0.94812699823257351</v>
      </c>
      <c r="AA19" s="20"/>
    </row>
    <row r="20" spans="1:27" ht="15.75" customHeight="1" x14ac:dyDescent="0.15">
      <c r="A20" s="21" t="s">
        <v>86</v>
      </c>
      <c r="B20" s="22">
        <f>MIL1928_12!$E$2</f>
        <v>43.6</v>
      </c>
      <c r="C20" s="22">
        <f>MIL1928_12!$E$3</f>
        <v>0</v>
      </c>
      <c r="D20" s="22">
        <f>MIL1928_12!$E$4</f>
        <v>0</v>
      </c>
      <c r="E20" s="22">
        <f>MIL1928_12!$E$5</f>
        <v>1.2</v>
      </c>
      <c r="F20" s="22">
        <f>MIL1928_12!$E$6</f>
        <v>7.2</v>
      </c>
      <c r="G20" s="22">
        <f>MIL1928_12!$E$7</f>
        <v>10.5</v>
      </c>
      <c r="H20" s="22">
        <f>MIL1928_12!$E$8</f>
        <v>36.6</v>
      </c>
      <c r="I20" s="22">
        <f>MIL1928_12!$E$9</f>
        <v>0</v>
      </c>
      <c r="J20" s="22">
        <f>MIL1928_12!$E$10</f>
        <v>0</v>
      </c>
      <c r="K20" s="22">
        <f>MIL1928_12!$E$11</f>
        <v>0.6</v>
      </c>
      <c r="L20" s="22">
        <f>MIL1928_12!E15</f>
        <v>0.64423473279104104</v>
      </c>
      <c r="M20" s="22">
        <f>MIL1928_12!E16</f>
        <v>0.77111944320809789</v>
      </c>
      <c r="N20" s="22">
        <f>MIL1928_12!E17</f>
        <v>0.779095818395798</v>
      </c>
      <c r="O20" s="22">
        <f>MIL1928_12!E18</f>
        <v>0.82746632831947231</v>
      </c>
      <c r="P20" s="22">
        <f>MIL1928_12!E19</f>
        <v>0.76201162798591504</v>
      </c>
      <c r="Q20" s="22">
        <f>MIL1928_12!E20</f>
        <v>0.86818953161322387</v>
      </c>
      <c r="R20" s="22">
        <f>MIL1928_12!E21</f>
        <v>0.76211073964817255</v>
      </c>
      <c r="S20" s="22">
        <f>MIL1928_12!E22</f>
        <v>0.7041050351886019</v>
      </c>
      <c r="T20" s="22">
        <f>MIL1928_12!E23</f>
        <v>0.40467340975501259</v>
      </c>
      <c r="U20" s="22">
        <f>MIL1928_12!E24</f>
        <v>0.92116934891481772</v>
      </c>
      <c r="V20" s="22">
        <f>MIL1928_12!E25</f>
        <v>0.93787405647415423</v>
      </c>
      <c r="W20" s="22">
        <f>MIL1928_12!E26</f>
        <v>0.88666548248356958</v>
      </c>
      <c r="X20" s="22">
        <f>MIL1928_12!E27</f>
        <v>0.23798673986877245</v>
      </c>
      <c r="Y20" s="22">
        <f>MIL1928_12!E28</f>
        <v>0.28518311954150471</v>
      </c>
      <c r="Z20" s="22">
        <f>MIL1928_12!E29</f>
        <v>0.90879385399839197</v>
      </c>
      <c r="AA20" s="20"/>
    </row>
    <row r="21" spans="1:27" ht="15.75" customHeight="1" x14ac:dyDescent="0.15">
      <c r="A21" s="21" t="s">
        <v>87</v>
      </c>
      <c r="B21" s="22">
        <f>MIL1928_13!$E$2</f>
        <v>47.4</v>
      </c>
      <c r="C21" s="22">
        <f>MIL1928_13!$E$3</f>
        <v>0</v>
      </c>
      <c r="D21" s="22">
        <f>MIL1928_13!$E$4</f>
        <v>0</v>
      </c>
      <c r="E21" s="22">
        <f>MIL1928_13!$E$5</f>
        <v>18.3</v>
      </c>
      <c r="F21" s="22">
        <f>MIL1928_13!$E$6</f>
        <v>1.2</v>
      </c>
      <c r="G21" s="22">
        <f>MIL1928_13!$E$7</f>
        <v>4.5999999999999996</v>
      </c>
      <c r="H21" s="22">
        <f>MIL1928_13!$E$8</f>
        <v>27.8</v>
      </c>
      <c r="I21" s="22">
        <f>MIL1928_13!$E$9</f>
        <v>0.2</v>
      </c>
      <c r="J21" s="22">
        <f>MIL1928_13!$E$10</f>
        <v>0</v>
      </c>
      <c r="K21" s="22">
        <f>MIL1928_13!$E$11</f>
        <v>0.1</v>
      </c>
      <c r="L21" s="22">
        <f>MIL1928_13!E15</f>
        <v>0.71641627868992319</v>
      </c>
      <c r="M21" s="22">
        <f>MIL1928_13!E16</f>
        <v>0.84177810503441641</v>
      </c>
      <c r="N21" s="22">
        <f>MIL1928_13!E17</f>
        <v>0.95498810084189401</v>
      </c>
      <c r="O21" s="22">
        <f>MIL1928_13!E18</f>
        <v>0.64199395131690173</v>
      </c>
      <c r="P21" s="22">
        <f>MIL1928_13!E19</f>
        <v>0.60176842202570779</v>
      </c>
      <c r="Q21" s="22">
        <f>MIL1928_13!E20</f>
        <v>0.84077422497417542</v>
      </c>
      <c r="R21" s="22">
        <f>MIL1928_13!E21</f>
        <v>0.77349118303610376</v>
      </c>
      <c r="S21" s="22">
        <f>MIL1928_13!E22</f>
        <v>0.68307770379089106</v>
      </c>
      <c r="T21" s="22">
        <f>MIL1928_13!E23</f>
        <v>0.38359540350543614</v>
      </c>
      <c r="U21" s="22">
        <f>MIL1928_13!E24</f>
        <v>0.95468325481295646</v>
      </c>
      <c r="V21" s="22">
        <f>MIL1928_13!E25</f>
        <v>0.95999555187763919</v>
      </c>
      <c r="W21" s="22">
        <f>MIL1928_13!E26</f>
        <v>0.5673629334058482</v>
      </c>
      <c r="X21" s="22">
        <f>MIL1928_13!E27</f>
        <v>0.15535652216005763</v>
      </c>
      <c r="Y21" s="22">
        <f>MIL1928_13!E28</f>
        <v>0.34439952004488167</v>
      </c>
      <c r="Z21" s="22">
        <f>MIL1928_13!E29</f>
        <v>0.95267675288445985</v>
      </c>
      <c r="AA21" s="20"/>
    </row>
    <row r="22" spans="1:27" ht="15.75" customHeight="1" x14ac:dyDescent="0.15">
      <c r="A22" s="21" t="s">
        <v>88</v>
      </c>
      <c r="B22" s="22">
        <f>MIL1928_14!$E$2</f>
        <v>76.8</v>
      </c>
      <c r="C22" s="22">
        <f>MIL1928_14!$E$3</f>
        <v>0</v>
      </c>
      <c r="D22" s="22">
        <f>MIL1928_14!$E$4</f>
        <v>0</v>
      </c>
      <c r="E22" s="22">
        <f>MIL1928_14!$E$5</f>
        <v>2.9</v>
      </c>
      <c r="F22" s="22">
        <f>MIL1928_14!$E$6</f>
        <v>0.7</v>
      </c>
      <c r="G22" s="22">
        <f>MIL1928_14!$E$7</f>
        <v>12</v>
      </c>
      <c r="H22" s="22">
        <f>MIL1928_14!$E$8</f>
        <v>7.3</v>
      </c>
      <c r="I22" s="22">
        <f>MIL1928_14!$E$9</f>
        <v>0</v>
      </c>
      <c r="J22" s="22">
        <f>MIL1928_14!$E$10</f>
        <v>0</v>
      </c>
      <c r="K22" s="22">
        <f>MIL1928_14!$E$11</f>
        <v>0</v>
      </c>
      <c r="L22" s="22">
        <f>MIL1928_14!E15</f>
        <v>0.35261485423108363</v>
      </c>
      <c r="M22" s="22">
        <f>MIL1928_14!E16</f>
        <v>0.87168701979604069</v>
      </c>
      <c r="N22" s="22">
        <f>MIL1928_14!E17</f>
        <v>0.69087431993650417</v>
      </c>
      <c r="O22" s="22">
        <f>MIL1928_14!E18</f>
        <v>0.43783679039929257</v>
      </c>
      <c r="P22" s="22">
        <f>MIL1928_14!E19</f>
        <v>0.52599479135885752</v>
      </c>
      <c r="Q22" s="22">
        <f>MIL1928_14!E20</f>
        <v>0.9173989465662693</v>
      </c>
      <c r="R22" s="22">
        <f>MIL1928_14!E21</f>
        <v>0.84839653379403823</v>
      </c>
      <c r="S22" s="22">
        <f>MIL1928_14!E22</f>
        <v>0.53315024802138977</v>
      </c>
      <c r="T22" s="22">
        <f>MIL1928_14!E23</f>
        <v>0.239146335261364</v>
      </c>
      <c r="U22" s="22">
        <f>MIL1928_14!E24</f>
        <v>0.99060303389089033</v>
      </c>
      <c r="V22" s="22">
        <f>MIL1928_14!E25</f>
        <v>0.99238765091594827</v>
      </c>
      <c r="W22" s="22">
        <f>MIL1928_14!E26</f>
        <v>0.51384071317252322</v>
      </c>
      <c r="X22" s="22">
        <f>MIL1928_14!E27</f>
        <v>7.5048134350947565E-2</v>
      </c>
      <c r="Y22" s="22">
        <f>MIL1928_14!E28</f>
        <v>0.38166635020699585</v>
      </c>
      <c r="Z22" s="22">
        <f>MIL1928_14!E29</f>
        <v>0.94648418277704938</v>
      </c>
      <c r="AA22" s="20"/>
    </row>
    <row r="23" spans="1:27" ht="15.75" customHeight="1" x14ac:dyDescent="0.15">
      <c r="A23" s="21" t="s">
        <v>89</v>
      </c>
      <c r="B23" s="22">
        <f>MIL1928_16!$E$2</f>
        <v>43.4</v>
      </c>
      <c r="C23" s="22">
        <f>MIL1928_16!$E$3</f>
        <v>0</v>
      </c>
      <c r="D23" s="22">
        <f>MIL1928_16!$E$4</f>
        <v>0</v>
      </c>
      <c r="E23" s="22">
        <f>MIL1928_16!$E$5</f>
        <v>20.399999999999999</v>
      </c>
      <c r="F23" s="22">
        <f>MIL1928_16!$E$6</f>
        <v>1.7</v>
      </c>
      <c r="G23" s="22">
        <f>MIL1928_16!$E$7</f>
        <v>6.1</v>
      </c>
      <c r="H23" s="22">
        <f>MIL1928_16!$E$8</f>
        <v>27.9</v>
      </c>
      <c r="I23" s="22">
        <f>MIL1928_16!$E$9</f>
        <v>0</v>
      </c>
      <c r="J23" s="22">
        <f>MIL1928_16!$E$10</f>
        <v>0</v>
      </c>
      <c r="K23" s="22">
        <f>MIL1928_16!$E$11</f>
        <v>0.2</v>
      </c>
      <c r="L23" s="22">
        <f>MIL1928_16!E15</f>
        <v>0.7496673609956519</v>
      </c>
      <c r="M23" s="22">
        <f>MIL1928_16!E16</f>
        <v>0.84021289893422801</v>
      </c>
      <c r="N23" s="22">
        <f>MIL1928_16!E17</f>
        <v>0.93076994162764504</v>
      </c>
      <c r="O23" s="22">
        <f>MIL1928_16!E18</f>
        <v>0.66182127181657024</v>
      </c>
      <c r="P23" s="22">
        <f>MIL1928_16!E19</f>
        <v>0.6043175956269673</v>
      </c>
      <c r="Q23" s="22">
        <f>MIL1928_16!E20</f>
        <v>0.85566908074449588</v>
      </c>
      <c r="R23" s="22">
        <f>MIL1928_16!E21</f>
        <v>0.76150100579640423</v>
      </c>
      <c r="S23" s="22">
        <f>MIL1928_16!E22</f>
        <v>0.70148170528547493</v>
      </c>
      <c r="T23" s="22">
        <f>MIL1928_16!E23</f>
        <v>0.40579332941018198</v>
      </c>
      <c r="U23" s="22">
        <f>MIL1928_16!E24</f>
        <v>0.94420821119474185</v>
      </c>
      <c r="V23" s="22">
        <f>MIL1928_16!E25</f>
        <v>0.95015656577532392</v>
      </c>
      <c r="W23" s="22">
        <f>MIL1928_16!E26</f>
        <v>0.55414756992879965</v>
      </c>
      <c r="X23" s="22">
        <f>MIL1928_16!E27</f>
        <v>0.19357482275176444</v>
      </c>
      <c r="Y23" s="22">
        <f>MIL1928_16!E28</f>
        <v>0.34221518811905138</v>
      </c>
      <c r="Z23" s="22">
        <f>MIL1928_16!E29</f>
        <v>0.95180372011887737</v>
      </c>
      <c r="AA23" s="20"/>
    </row>
    <row r="24" spans="1:27" ht="15.75" customHeight="1" x14ac:dyDescent="0.15">
      <c r="A24" s="21" t="s">
        <v>90</v>
      </c>
      <c r="B24" s="22">
        <f>MIL1928_18!$E$2</f>
        <v>67.5</v>
      </c>
      <c r="C24" s="22">
        <f>MIL1928_18!$E$3</f>
        <v>0</v>
      </c>
      <c r="D24" s="22">
        <f>MIL1928_18!$E$4</f>
        <v>0</v>
      </c>
      <c r="E24" s="22">
        <f>MIL1928_18!$E$5</f>
        <v>0.9</v>
      </c>
      <c r="F24" s="22">
        <f>MIL1928_18!$E$6</f>
        <v>4.0999999999999996</v>
      </c>
      <c r="G24" s="22">
        <f>MIL1928_18!$E$7</f>
        <v>3.1</v>
      </c>
      <c r="H24" s="22">
        <f>MIL1928_18!$E$8</f>
        <v>24</v>
      </c>
      <c r="I24" s="22">
        <f>MIL1928_18!$E$9</f>
        <v>0</v>
      </c>
      <c r="J24" s="22">
        <f>MIL1928_18!$E$10</f>
        <v>0</v>
      </c>
      <c r="K24" s="22">
        <f>MIL1928_18!$E$11</f>
        <v>0</v>
      </c>
      <c r="L24" s="22">
        <f>MIL1928_18!E15</f>
        <v>0.39833774469132116</v>
      </c>
      <c r="M24" s="22">
        <f>MIL1928_18!E16</f>
        <v>0.79197952057637599</v>
      </c>
      <c r="N24" s="22">
        <f>MIL1928_18!E17</f>
        <v>0.97099820795526015</v>
      </c>
      <c r="O24" s="22">
        <f>MIL1928_18!E18</f>
        <v>0.56542595369680426</v>
      </c>
      <c r="P24" s="22">
        <f>MIL1928_18!E19</f>
        <v>0.59342248516097684</v>
      </c>
      <c r="Q24" s="22">
        <f>MIL1928_18!E20</f>
        <v>0.7942415947526319</v>
      </c>
      <c r="R24" s="22">
        <f>MIL1928_18!E21</f>
        <v>0.82718840047193987</v>
      </c>
      <c r="S24" s="22">
        <f>MIL1928_18!E22</f>
        <v>0.58413875746908783</v>
      </c>
      <c r="T24" s="22">
        <f>MIL1928_18!E23</f>
        <v>0.28063812627209184</v>
      </c>
      <c r="U24" s="22">
        <f>MIL1928_18!E24</f>
        <v>0.98221313389928755</v>
      </c>
      <c r="V24" s="22">
        <f>MIL1928_18!E25</f>
        <v>0.98589329621837429</v>
      </c>
      <c r="W24" s="22">
        <f>MIL1928_18!E26</f>
        <v>0.6331752438456274</v>
      </c>
      <c r="X24" s="22">
        <f>MIL1928_18!E27</f>
        <v>6.5496663183881726E-2</v>
      </c>
      <c r="Y24" s="22">
        <f>MIL1928_18!E28</f>
        <v>0.33874527610822192</v>
      </c>
      <c r="Z24" s="22">
        <f>MIL1928_18!E29</f>
        <v>0.92825757637269346</v>
      </c>
      <c r="AA24" s="20"/>
    </row>
    <row r="25" spans="1:27" ht="15.75" customHeight="1" x14ac:dyDescent="0.15">
      <c r="A25" s="21" t="s">
        <v>91</v>
      </c>
      <c r="B25" s="22">
        <f>MIL1928_19!$E$2</f>
        <v>77.3</v>
      </c>
      <c r="C25" s="22">
        <f>MIL1928_19!$E$3</f>
        <v>0</v>
      </c>
      <c r="D25" s="22">
        <f>MIL1928_19!$E$4</f>
        <v>0</v>
      </c>
      <c r="E25" s="22">
        <f>MIL1928_19!$E$5</f>
        <v>5.5</v>
      </c>
      <c r="F25" s="22">
        <f>MIL1928_19!$E$6</f>
        <v>3.3</v>
      </c>
      <c r="G25" s="22">
        <f>MIL1928_19!$E$7</f>
        <v>5.0999999999999996</v>
      </c>
      <c r="H25" s="22">
        <f>MIL1928_19!$E$8</f>
        <v>8.5</v>
      </c>
      <c r="I25" s="22">
        <f>MIL1928_19!$E$9</f>
        <v>0.1</v>
      </c>
      <c r="J25" s="22">
        <f>MIL1928_19!$E$10</f>
        <v>0</v>
      </c>
      <c r="K25" s="22">
        <f>MIL1928_19!$E$11</f>
        <v>0</v>
      </c>
      <c r="L25" s="22">
        <f>MIL1928_19!E15</f>
        <v>0.29584850685312614</v>
      </c>
      <c r="M25" s="22">
        <f>MIL1928_19!E16</f>
        <v>0.81316178419007734</v>
      </c>
      <c r="N25" s="22">
        <f>MIL1928_19!E17</f>
        <v>0.94798009147894335</v>
      </c>
      <c r="O25" s="22">
        <f>MIL1928_19!E18</f>
        <v>0.3534018978576195</v>
      </c>
      <c r="P25" s="22">
        <f>MIL1928_19!E19</f>
        <v>0.43550334030066429</v>
      </c>
      <c r="Q25" s="22">
        <f>MIL1928_19!E20</f>
        <v>0.83065338344249184</v>
      </c>
      <c r="R25" s="22">
        <f>MIL1928_19!E21</f>
        <v>0.84947384557876893</v>
      </c>
      <c r="S25" s="22">
        <f>MIL1928_19!E22</f>
        <v>0.5298305059569085</v>
      </c>
      <c r="T25" s="22">
        <f>MIL1928_19!E23</f>
        <v>0.23703905993335636</v>
      </c>
      <c r="U25" s="22">
        <f>MIL1928_19!E24</f>
        <v>0.99135819119600965</v>
      </c>
      <c r="V25" s="22">
        <f>MIL1928_19!E25</f>
        <v>0.99286664011859649</v>
      </c>
      <c r="W25" s="22">
        <f>MIL1928_19!E26</f>
        <v>0.29354076048598932</v>
      </c>
      <c r="X25" s="22">
        <f>MIL1928_19!E27</f>
        <v>4.9282027446001034E-2</v>
      </c>
      <c r="Y25" s="22">
        <f>MIL1928_19!E28</f>
        <v>0.38443640124727163</v>
      </c>
      <c r="Z25" s="22">
        <f>MIL1928_19!E29</f>
        <v>0.93583222043748449</v>
      </c>
      <c r="AA25" s="20"/>
    </row>
    <row r="26" spans="1:27" ht="15.75" customHeight="1" x14ac:dyDescent="0.15">
      <c r="A26" s="21" t="s">
        <v>92</v>
      </c>
      <c r="B26" s="22">
        <f>MIL1928_20!$E$2</f>
        <v>61</v>
      </c>
      <c r="C26" s="22">
        <f>MIL1928_20!$E$3</f>
        <v>0</v>
      </c>
      <c r="D26" s="22">
        <f>MIL1928_20!$E$4</f>
        <v>0</v>
      </c>
      <c r="E26" s="22">
        <f>MIL1928_20!$E$5</f>
        <v>18.600000000000001</v>
      </c>
      <c r="F26" s="22">
        <f>MIL1928_20!$E$6</f>
        <v>0.8</v>
      </c>
      <c r="G26" s="22">
        <f>MIL1928_20!$E$7</f>
        <v>8.1</v>
      </c>
      <c r="H26" s="22">
        <f>MIL1928_20!$E$8</f>
        <v>11.1</v>
      </c>
      <c r="I26" s="22">
        <f>MIL1928_20!$E$9</f>
        <v>0.1</v>
      </c>
      <c r="J26" s="22">
        <f>MIL1928_20!$E$10</f>
        <v>0</v>
      </c>
      <c r="K26" s="22">
        <f>MIL1928_20!$E$11</f>
        <v>0</v>
      </c>
      <c r="L26" s="22">
        <f>MIL1928_20!E15</f>
        <v>0.55776640308806691</v>
      </c>
      <c r="M26" s="22">
        <f>MIL1928_20!E16</f>
        <v>0.85860929916459894</v>
      </c>
      <c r="N26" s="22">
        <f>MIL1928_20!E17</f>
        <v>0.87977667055770103</v>
      </c>
      <c r="O26" s="22">
        <f>MIL1928_20!E18</f>
        <v>0.43290513104726319</v>
      </c>
      <c r="P26" s="22">
        <f>MIL1928_20!E19</f>
        <v>0.45998873509911103</v>
      </c>
      <c r="Q26" s="22">
        <f>MIL1928_20!E20</f>
        <v>0.88341402587197027</v>
      </c>
      <c r="R26" s="22">
        <f>MIL1928_20!E21</f>
        <v>0.81101578124522766</v>
      </c>
      <c r="S26" s="22">
        <f>MIL1928_20!E22</f>
        <v>0.61480977314253671</v>
      </c>
      <c r="T26" s="22">
        <f>MIL1928_20!E23</f>
        <v>0.31210769236321989</v>
      </c>
      <c r="U26" s="22">
        <f>MIL1928_20!E24</f>
        <v>0.9809381789033309</v>
      </c>
      <c r="V26" s="22">
        <f>MIL1928_20!E25</f>
        <v>0.98297652558538595</v>
      </c>
      <c r="W26" s="22">
        <f>MIL1928_20!E26</f>
        <v>0.28497338007594081</v>
      </c>
      <c r="X26" s="22">
        <f>MIL1928_20!E27</f>
        <v>0.11234277220696498</v>
      </c>
      <c r="Y26" s="22">
        <f>MIL1928_20!E28</f>
        <v>0.38771472148016983</v>
      </c>
      <c r="Z26" s="22">
        <f>MIL1928_20!E29</f>
        <v>0.95433872057325786</v>
      </c>
      <c r="AA26" s="20"/>
    </row>
    <row r="27" spans="1:27" ht="15.75" customHeight="1" x14ac:dyDescent="0.15">
      <c r="A27" s="21" t="s">
        <v>93</v>
      </c>
      <c r="B27" s="22">
        <f>NID1944_11!$E$2</f>
        <v>84.3</v>
      </c>
      <c r="C27" s="22">
        <f>NID1944_11!$E$3</f>
        <v>0</v>
      </c>
      <c r="D27" s="22">
        <f>NID1944_11!$E$4</f>
        <v>0</v>
      </c>
      <c r="E27" s="22">
        <f>NID1944_11!$E$5</f>
        <v>0.1</v>
      </c>
      <c r="F27" s="22">
        <f>NID1944_11!$E$6</f>
        <v>1.1000000000000001</v>
      </c>
      <c r="G27" s="22">
        <f>NID1944_11!$E$7</f>
        <v>2.6</v>
      </c>
      <c r="H27" s="22">
        <f>NID1944_11!$E$8</f>
        <v>11.6</v>
      </c>
      <c r="I27" s="22">
        <f>NID1944_11!$E$9</f>
        <v>0</v>
      </c>
      <c r="J27" s="22">
        <f>NID1944_11!$E$10</f>
        <v>0</v>
      </c>
      <c r="K27" s="22">
        <f>NID1944_11!$E$11</f>
        <v>0</v>
      </c>
      <c r="L27" s="22">
        <f>NID1944_11!E15</f>
        <v>0.25995662676411807</v>
      </c>
      <c r="M27" s="22">
        <f>NID1944_11!E16</f>
        <v>0.83608797639293664</v>
      </c>
      <c r="N27" s="22">
        <f>NID1944_11!E17</f>
        <v>0.97498708662712075</v>
      </c>
      <c r="O27" s="22">
        <f>NID1944_11!E18</f>
        <v>0.3619577526363626</v>
      </c>
      <c r="P27" s="22">
        <f>NID1944_11!E19</f>
        <v>0.48003062791044193</v>
      </c>
      <c r="Q27" s="22">
        <f>NID1944_11!E20</f>
        <v>0.81407513126258013</v>
      </c>
      <c r="R27" s="22">
        <f>NID1944_11!E21</f>
        <v>0.86390237365719913</v>
      </c>
      <c r="S27" s="22">
        <f>NID1944_11!E22</f>
        <v>0.49244270057001521</v>
      </c>
      <c r="T27" s="22">
        <f>NID1944_11!E23</f>
        <v>0.20889269779221784</v>
      </c>
      <c r="U27" s="22">
        <f>NID1944_11!E24</f>
        <v>0.99388718307393631</v>
      </c>
      <c r="V27" s="22">
        <f>NID1944_11!E25</f>
        <v>0.99511430469700901</v>
      </c>
      <c r="W27" s="22">
        <f>NID1944_11!E26</f>
        <v>0.43268051392770207</v>
      </c>
      <c r="X27" s="22">
        <f>NID1944_11!E27</f>
        <v>3.1741841890232117E-2</v>
      </c>
      <c r="Y27" s="22">
        <f>NID1944_11!E28</f>
        <v>0.38244440512767325</v>
      </c>
      <c r="Z27" s="22">
        <f>NID1944_11!E29</f>
        <v>0.94307080167350277</v>
      </c>
      <c r="AA27" s="20"/>
    </row>
    <row r="28" spans="1:27" ht="15.75" customHeight="1" x14ac:dyDescent="0.15">
      <c r="A28" s="21" t="s">
        <v>94</v>
      </c>
      <c r="B28" s="22">
        <f>NID1944_12!$E$2</f>
        <v>96.9</v>
      </c>
      <c r="C28" s="22">
        <f>NID1944_12!$E$3</f>
        <v>0</v>
      </c>
      <c r="D28" s="22">
        <f>NID1944_12!$E$4</f>
        <v>0</v>
      </c>
      <c r="E28" s="22">
        <f>NID1944_12!$E$5</f>
        <v>0.1</v>
      </c>
      <c r="F28" s="22">
        <f>NID1944_12!$E$6</f>
        <v>0</v>
      </c>
      <c r="G28" s="22">
        <f>NID1944_12!$E$7</f>
        <v>1.5</v>
      </c>
      <c r="H28" s="22">
        <f>NID1944_12!$E$8</f>
        <v>1.3</v>
      </c>
      <c r="I28" s="22">
        <f>NID1944_12!$E$9</f>
        <v>0</v>
      </c>
      <c r="J28" s="22">
        <f>NID1944_12!$E$10</f>
        <v>0</v>
      </c>
      <c r="K28" s="22">
        <f>NID1944_12!$E$11</f>
        <v>0</v>
      </c>
      <c r="L28" s="22">
        <f>NID1944_12!E15</f>
        <v>0.16458808727883764</v>
      </c>
      <c r="M28" s="22">
        <f>NID1944_12!E16</f>
        <v>0.84718421684111422</v>
      </c>
      <c r="N28" s="22">
        <f>NID1944_12!E17</f>
        <v>0.98197090787210217</v>
      </c>
      <c r="O28" s="22">
        <f>NID1944_12!E18</f>
        <v>0.21472092541277943</v>
      </c>
      <c r="P28" s="22">
        <f>NID1944_12!E19</f>
        <v>0.36773268424140199</v>
      </c>
      <c r="Q28" s="22">
        <f>NID1944_12!E20</f>
        <v>0.80758829195545145</v>
      </c>
      <c r="R28" s="22">
        <f>NID1944_12!E21</f>
        <v>0.88693209939816409</v>
      </c>
      <c r="S28" s="22">
        <f>NID1944_12!E22</f>
        <v>0.42353567663936081</v>
      </c>
      <c r="T28" s="22">
        <f>NID1944_12!E23</f>
        <v>0.16460600416185406</v>
      </c>
      <c r="U28" s="22">
        <f>NID1944_12!E24</f>
        <v>0.997303590084757</v>
      </c>
      <c r="V28" s="22">
        <f>NID1944_12!E25</f>
        <v>0.9978204915016724</v>
      </c>
      <c r="W28" s="22">
        <f>NID1944_12!E26</f>
        <v>0.23265711288706858</v>
      </c>
      <c r="X28" s="22">
        <f>NID1944_12!E27</f>
        <v>1.7420287456546432E-2</v>
      </c>
      <c r="Y28" s="22">
        <f>NID1944_12!E28</f>
        <v>0.41790238025414284</v>
      </c>
      <c r="Z28" s="22">
        <f>NID1944_12!E29</f>
        <v>0.94790661417580191</v>
      </c>
      <c r="AA28" s="20"/>
    </row>
    <row r="29" spans="1:27" ht="15.75" customHeight="1" x14ac:dyDescent="0.15">
      <c r="A29" s="21" t="s">
        <v>95</v>
      </c>
      <c r="B29" s="22">
        <f>NID1944_15!$E$2</f>
        <v>81.099999999999994</v>
      </c>
      <c r="C29" s="22">
        <f>NID1944_15!$E$3</f>
        <v>0</v>
      </c>
      <c r="D29" s="22">
        <f>NID1944_15!$E$4</f>
        <v>0</v>
      </c>
      <c r="E29" s="22">
        <f>NID1944_15!$E$5</f>
        <v>1.2</v>
      </c>
      <c r="F29" s="22">
        <f>NID1944_15!$E$6</f>
        <v>0.6</v>
      </c>
      <c r="G29" s="22">
        <f>NID1944_15!$E$7</f>
        <v>2.5</v>
      </c>
      <c r="H29" s="22">
        <f>NID1944_15!$E$8</f>
        <v>14.2</v>
      </c>
      <c r="I29" s="22">
        <f>NID1944_15!$E$9</f>
        <v>0</v>
      </c>
      <c r="J29" s="22">
        <f>NID1944_15!$E$10</f>
        <v>0</v>
      </c>
      <c r="K29" s="22">
        <f>NID1944_15!$E$11</f>
        <v>0.1</v>
      </c>
      <c r="L29" s="22">
        <f>NID1944_15!E15</f>
        <v>0.30373663353269026</v>
      </c>
      <c r="M29" s="22">
        <f>NID1944_15!E16</f>
        <v>0.84260225281735734</v>
      </c>
      <c r="N29" s="22">
        <f>NID1944_15!E17</f>
        <v>0.97571815932803974</v>
      </c>
      <c r="O29" s="22">
        <f>NID1944_15!E18</f>
        <v>0.39989347067645936</v>
      </c>
      <c r="P29" s="22">
        <f>NID1944_15!E19</f>
        <v>0.50697929665953267</v>
      </c>
      <c r="Q29" s="22">
        <f>NID1944_15!E20</f>
        <v>0.81699283203192519</v>
      </c>
      <c r="R29" s="22">
        <f>NID1944_15!E21</f>
        <v>0.8574566060169363</v>
      </c>
      <c r="S29" s="22">
        <f>NID1944_15!E22</f>
        <v>0.50985134995019776</v>
      </c>
      <c r="T29" s="22">
        <f>NID1944_15!E23</f>
        <v>0.22144466997981957</v>
      </c>
      <c r="U29" s="22">
        <f>NID1944_15!E24</f>
        <v>0.99264116060245577</v>
      </c>
      <c r="V29" s="22">
        <f>NID1944_15!E25</f>
        <v>0.99408864908291705</v>
      </c>
      <c r="W29" s="22">
        <f>NID1944_15!E26</f>
        <v>0.48634289788654661</v>
      </c>
      <c r="X29" s="22">
        <f>NID1944_15!E27</f>
        <v>3.6082629619549673E-2</v>
      </c>
      <c r="Y29" s="22">
        <f>NID1944_15!E28</f>
        <v>0.37707267921372112</v>
      </c>
      <c r="Z29" s="22">
        <f>NID1944_15!E29</f>
        <v>0.94595132066472376</v>
      </c>
      <c r="AA29" s="20"/>
    </row>
    <row r="30" spans="1:27" ht="13" x14ac:dyDescent="0.15">
      <c r="A30" s="21" t="s">
        <v>96</v>
      </c>
      <c r="B30" s="22">
        <f>NID1944_19!$E$2</f>
        <v>38.200000000000003</v>
      </c>
      <c r="C30" s="22">
        <f>NID1944_19!$E$3</f>
        <v>0</v>
      </c>
      <c r="D30" s="22">
        <f>NID1944_19!$E$4</f>
        <v>0</v>
      </c>
      <c r="E30" s="22">
        <f>NID1944_19!$E$5</f>
        <v>0.3</v>
      </c>
      <c r="F30" s="22">
        <f>NID1944_19!$E$6</f>
        <v>0.7</v>
      </c>
      <c r="G30" s="22">
        <f>NID1944_19!$E$7</f>
        <v>1.8</v>
      </c>
      <c r="H30" s="22">
        <f>NID1944_19!$E$8</f>
        <v>58.8</v>
      </c>
      <c r="I30" s="22">
        <f>NID1944_19!$E$9</f>
        <v>0</v>
      </c>
      <c r="J30" s="22">
        <f>NID1944_19!$E$10</f>
        <v>0</v>
      </c>
      <c r="K30" s="22">
        <f>NID1944_19!$E$11</f>
        <v>0</v>
      </c>
      <c r="L30" s="22">
        <f>NID1944_19!E15</f>
        <v>0.81239393520266023</v>
      </c>
      <c r="M30" s="22">
        <f>NID1944_19!E16</f>
        <v>0.83878668511935328</v>
      </c>
      <c r="N30" s="22">
        <f>NID1944_19!E17</f>
        <v>0.98028253422842304</v>
      </c>
      <c r="O30" s="22">
        <f>NID1944_19!E18</f>
        <v>0.91328253616411736</v>
      </c>
      <c r="P30" s="22">
        <f>NID1944_19!E19</f>
        <v>0.87179558575047378</v>
      </c>
      <c r="Q30" s="22">
        <f>NID1944_19!E20</f>
        <v>0.80576290739976764</v>
      </c>
      <c r="R30" s="22">
        <f>NID1944_19!E21</f>
        <v>0.74527356747759521</v>
      </c>
      <c r="S30" s="22">
        <f>NID1944_19!E22</f>
        <v>0.72847130276350114</v>
      </c>
      <c r="T30" s="22">
        <f>NID1944_19!E23</f>
        <v>0.43522320145115789</v>
      </c>
      <c r="U30" s="22">
        <f>NID1944_19!E24</f>
        <v>0.88974381887997911</v>
      </c>
      <c r="V30" s="22">
        <f>NID1944_19!E25</f>
        <v>0.91339429786042459</v>
      </c>
      <c r="W30" s="22">
        <f>NID1944_19!E26</f>
        <v>0.98048058053989096</v>
      </c>
      <c r="X30" s="22">
        <f>NID1944_19!E27</f>
        <v>0.18739659101784112</v>
      </c>
      <c r="Y30" s="22">
        <f>NID1944_19!E28</f>
        <v>0.26108069197993633</v>
      </c>
      <c r="Z30" s="22">
        <f>NID1944_19!E29</f>
        <v>0.94499258049969403</v>
      </c>
      <c r="AA30" s="20"/>
    </row>
    <row r="31" spans="1:27" ht="13" x14ac:dyDescent="0.15">
      <c r="A31" s="21" t="s">
        <v>97</v>
      </c>
      <c r="B31" s="22">
        <f>NID1944_21!$E$2</f>
        <v>55.4</v>
      </c>
      <c r="C31" s="22">
        <f>NID1944_21!$E$3</f>
        <v>0</v>
      </c>
      <c r="D31" s="22">
        <f>NID1944_21!$E$4</f>
        <v>0</v>
      </c>
      <c r="E31" s="22">
        <f>NID1944_21!$E$5</f>
        <v>2.9</v>
      </c>
      <c r="F31" s="22">
        <f>NID1944_21!$E$6</f>
        <v>0.9</v>
      </c>
      <c r="G31" s="22">
        <f>NID1944_21!$E$7</f>
        <v>3.9</v>
      </c>
      <c r="H31" s="22">
        <f>NID1944_21!$E$8</f>
        <v>36.6</v>
      </c>
      <c r="I31" s="22">
        <f>NID1944_21!$E$9</f>
        <v>0</v>
      </c>
      <c r="J31" s="22">
        <f>NID1944_21!$E$10</f>
        <v>0</v>
      </c>
      <c r="K31" s="22">
        <f>NID1944_21!$E$11</f>
        <v>0</v>
      </c>
      <c r="L31" s="22">
        <f>NID1944_21!E15</f>
        <v>0.62806557080597969</v>
      </c>
      <c r="M31" s="22">
        <f>NID1944_21!E16</f>
        <v>0.84340322821750913</v>
      </c>
      <c r="N31" s="22">
        <f>NID1944_21!E17</f>
        <v>0.96330264662927834</v>
      </c>
      <c r="O31" s="22">
        <f>NID1944_21!E18</f>
        <v>0.74821333819898261</v>
      </c>
      <c r="P31" s="22">
        <f>NID1944_21!E19</f>
        <v>0.7327881788043592</v>
      </c>
      <c r="Q31" s="22">
        <f>NID1944_21!E20</f>
        <v>0.83394452997364976</v>
      </c>
      <c r="R31" s="22">
        <f>NID1944_21!E21</f>
        <v>0.79617194450677009</v>
      </c>
      <c r="S31" s="22">
        <f>NID1944_21!E22</f>
        <v>0.64680615464677715</v>
      </c>
      <c r="T31" s="22">
        <f>NID1944_21!E23</f>
        <v>0.34069935790328193</v>
      </c>
      <c r="U31" s="22">
        <f>NID1944_21!E24</f>
        <v>0.9631021074567726</v>
      </c>
      <c r="V31" s="22">
        <f>NID1944_21!E25</f>
        <v>0.97053802117314258</v>
      </c>
      <c r="W31" s="22">
        <f>NID1944_21!E26</f>
        <v>0.87433621285141372</v>
      </c>
      <c r="X31" s="22">
        <f>NID1944_21!E27</f>
        <v>0.11070450855898289</v>
      </c>
      <c r="Y31" s="22">
        <f>NID1944_21!E28</f>
        <v>0.3139030207099473</v>
      </c>
      <c r="Z31" s="22">
        <f>NID1944_21!E29</f>
        <v>0.9456129362419966</v>
      </c>
      <c r="AA31" s="20"/>
    </row>
    <row r="32" spans="1:27" ht="13" x14ac:dyDescent="0.15">
      <c r="A32" s="21" t="s">
        <v>98</v>
      </c>
      <c r="B32" s="22">
        <f>NID1946_8!$E$2</f>
        <v>76.900000000000006</v>
      </c>
      <c r="C32" s="22">
        <f>NID1946_8!$E$3</f>
        <v>0</v>
      </c>
      <c r="D32" s="22">
        <f>NID1946_8!$E$4</f>
        <v>10.5</v>
      </c>
      <c r="E32" s="22">
        <f>NID1946_8!$E$5</f>
        <v>0.4</v>
      </c>
      <c r="F32" s="22">
        <f>NID1946_8!$E$6</f>
        <v>0.6</v>
      </c>
      <c r="G32" s="22">
        <f>NID1946_8!$E$7</f>
        <v>1.1000000000000001</v>
      </c>
      <c r="H32" s="22">
        <f>NID1946_8!$E$8</f>
        <v>9.8000000000000007</v>
      </c>
      <c r="I32" s="22">
        <f>NID1946_8!$E$9</f>
        <v>0.1</v>
      </c>
      <c r="J32" s="22">
        <f>NID1946_8!$E$10</f>
        <v>0</v>
      </c>
      <c r="K32" s="22">
        <f>NID1946_8!$E$11</f>
        <v>0.3</v>
      </c>
      <c r="L32" s="22">
        <f>NID1946_8!E15</f>
        <v>0.35343251866461717</v>
      </c>
      <c r="M32" s="22">
        <f>NID1946_8!E16</f>
        <v>0.8376857827525942</v>
      </c>
      <c r="N32" s="22">
        <f>NID1946_8!E17</f>
        <v>0.98400298833318922</v>
      </c>
      <c r="O32" s="22">
        <f>NID1946_8!E18</f>
        <v>0.47771003377204085</v>
      </c>
      <c r="P32" s="22">
        <f>NID1946_8!E19</f>
        <v>0.56365201238024498</v>
      </c>
      <c r="Q32" s="22">
        <f>NID1946_8!E20</f>
        <v>0.79591161769173036</v>
      </c>
      <c r="R32" s="22">
        <f>NID1946_8!E21</f>
        <v>0.84861250154724166</v>
      </c>
      <c r="S32" s="22">
        <f>NID1946_8!E22</f>
        <v>0.53315106939480139</v>
      </c>
      <c r="T32" s="22">
        <f>NID1946_8!E23</f>
        <v>0.23872385459126191</v>
      </c>
      <c r="U32" s="22">
        <f>NID1946_8!E24</f>
        <v>0.99019029558222915</v>
      </c>
      <c r="V32" s="22">
        <f>NID1946_8!E25</f>
        <v>0.99219162977727005</v>
      </c>
      <c r="W32" s="22">
        <f>NID1946_8!E26</f>
        <v>0.60915031233722916</v>
      </c>
      <c r="X32" s="22">
        <f>NID1946_8!E27</f>
        <v>3.9564217890705584E-2</v>
      </c>
      <c r="Y32" s="22">
        <f>NID1946_8!E28</f>
        <v>0.36079988613285946</v>
      </c>
      <c r="Z32" s="22">
        <f>NID1946_8!E29</f>
        <v>0.94549220887634899</v>
      </c>
      <c r="AA32" s="20"/>
    </row>
    <row r="33" spans="1:27" ht="13" x14ac:dyDescent="0.15">
      <c r="A33" s="21" t="s">
        <v>99</v>
      </c>
      <c r="B33" s="22">
        <f>NID1946_12!$E$2</f>
        <v>19.2</v>
      </c>
      <c r="C33" s="22">
        <f>NID1946_12!$E$3</f>
        <v>0</v>
      </c>
      <c r="D33" s="22">
        <f>NID1946_12!$E$4</f>
        <v>55.3</v>
      </c>
      <c r="E33" s="22">
        <f>NID1946_12!$E$5</f>
        <v>0.4</v>
      </c>
      <c r="F33" s="22">
        <f>NID1946_12!$E$6</f>
        <v>1.2</v>
      </c>
      <c r="G33" s="22">
        <f>NID1946_12!$E$7</f>
        <v>1.9</v>
      </c>
      <c r="H33" s="22">
        <f>NID1946_12!$E$8</f>
        <v>17.399999999999999</v>
      </c>
      <c r="I33" s="22">
        <f>NID1946_12!$E$9</f>
        <v>0.3</v>
      </c>
      <c r="J33" s="22">
        <f>NID1946_12!$E$10</f>
        <v>0</v>
      </c>
      <c r="K33" s="22">
        <f>NID1946_12!$E$11</f>
        <v>4</v>
      </c>
      <c r="L33" s="22">
        <f>NID1946_12!E15</f>
        <v>0.91992850264333037</v>
      </c>
      <c r="M33" s="22">
        <f>NID1946_12!E16</f>
        <v>0.8321459507977631</v>
      </c>
      <c r="N33" s="22">
        <f>NID1946_12!E17</f>
        <v>0.97968602370960112</v>
      </c>
      <c r="O33" s="22">
        <f>NID1946_12!E18</f>
        <v>0.97118419149751056</v>
      </c>
      <c r="P33" s="22">
        <f>NID1946_12!E19</f>
        <v>0.93649633573742785</v>
      </c>
      <c r="Q33" s="22">
        <f>NID1946_12!E20</f>
        <v>0.80270940208482633</v>
      </c>
      <c r="R33" s="22">
        <f>NID1946_12!E21</f>
        <v>0.68012410577739957</v>
      </c>
      <c r="S33" s="22">
        <f>NID1946_12!E22</f>
        <v>0.80314454887147424</v>
      </c>
      <c r="T33" s="22">
        <f>NID1946_12!E23</f>
        <v>0.54509101134357052</v>
      </c>
      <c r="U33" s="22">
        <f>NID1946_12!E24</f>
        <v>0.70072528725792582</v>
      </c>
      <c r="V33" s="22">
        <f>NID1946_12!E25</f>
        <v>0.75690105562143539</v>
      </c>
      <c r="W33" s="22">
        <f>NID1946_12!E26</f>
        <v>0.99598308468223773</v>
      </c>
      <c r="X33" s="22">
        <f>NID1946_12!E27</f>
        <v>0.346054666907473</v>
      </c>
      <c r="Y33" s="22">
        <f>NID1946_12!E28</f>
        <v>0.21937835422626106</v>
      </c>
      <c r="Z33" s="22">
        <f>NID1946_12!E29</f>
        <v>0.94279200340238989</v>
      </c>
      <c r="AA33" s="20"/>
    </row>
    <row r="34" spans="1:27" ht="13" x14ac:dyDescent="0.15">
      <c r="A34" s="21" t="s">
        <v>100</v>
      </c>
      <c r="B34" s="22">
        <f>NID1947_2!$E$2</f>
        <v>46.3</v>
      </c>
      <c r="C34" s="22">
        <f>NID1947_2!$E$3</f>
        <v>1.2</v>
      </c>
      <c r="D34" s="22">
        <f>NID1947_2!$E$4</f>
        <v>26.3</v>
      </c>
      <c r="E34" s="22">
        <f>NID1947_2!$E$5</f>
        <v>0.6</v>
      </c>
      <c r="F34" s="22">
        <f>NID1947_2!$E$6</f>
        <v>0.9</v>
      </c>
      <c r="G34" s="22">
        <f>NID1947_2!$E$7</f>
        <v>2.2999999999999998</v>
      </c>
      <c r="H34" s="22">
        <f>NID1947_2!$E$8</f>
        <v>21.5</v>
      </c>
      <c r="I34" s="22">
        <f>NID1947_2!$E$9</f>
        <v>0.3</v>
      </c>
      <c r="J34" s="22">
        <f>NID1947_2!$E$10</f>
        <v>0</v>
      </c>
      <c r="K34" s="22">
        <f>NID1947_2!$E$11</f>
        <v>0.2</v>
      </c>
      <c r="L34" s="22">
        <f>NID1947_2!E15</f>
        <v>0.73354586556341816</v>
      </c>
      <c r="M34" s="22">
        <f>NID1947_2!E16</f>
        <v>0.83779751768374422</v>
      </c>
      <c r="N34" s="22">
        <f>NID1947_2!E17</f>
        <v>0.97711831642839342</v>
      </c>
      <c r="O34" s="22">
        <f>NID1947_2!E18</f>
        <v>0.85957662437472548</v>
      </c>
      <c r="P34" s="22">
        <f>NID1947_2!E19</f>
        <v>0.55762062025707193</v>
      </c>
      <c r="Q34" s="22">
        <f>NID1947_2!E20</f>
        <v>0.81143553397847135</v>
      </c>
      <c r="R34" s="22">
        <f>NID1947_2!E21</f>
        <v>0.5794741006769355</v>
      </c>
      <c r="S34" s="22">
        <f>NID1947_2!E22</f>
        <v>0.3282568872634119</v>
      </c>
      <c r="T34" s="22">
        <f>NID1947_2!E23</f>
        <v>0.78931469173440527</v>
      </c>
      <c r="U34" s="22">
        <f>NID1947_2!E24</f>
        <v>0.81272900684829164</v>
      </c>
      <c r="V34" s="22">
        <f>NID1947_2!E25</f>
        <v>0.70684708742465185</v>
      </c>
      <c r="W34" s="22">
        <f>NID1947_2!E26</f>
        <v>0.63183544735872599</v>
      </c>
      <c r="X34" s="22">
        <f>NID1947_2!E27</f>
        <v>0.14336967889920818</v>
      </c>
      <c r="Y34" s="22">
        <f>NID1947_2!E28</f>
        <v>0.2819190162802363</v>
      </c>
      <c r="Z34" s="22">
        <f>NID1947_2!E29</f>
        <v>0.42697423719470468</v>
      </c>
      <c r="AA34" s="20"/>
    </row>
    <row r="35" spans="1:27" ht="13" x14ac:dyDescent="0.15">
      <c r="A35" s="21" t="s">
        <v>101</v>
      </c>
      <c r="B35" s="22">
        <f>NID1953_3!$E$2</f>
        <v>45.2</v>
      </c>
      <c r="C35" s="22">
        <f>NID1953_3!$E$3</f>
        <v>0</v>
      </c>
      <c r="D35" s="22">
        <f>NID1953_3!$E$4</f>
        <v>0</v>
      </c>
      <c r="E35" s="22">
        <f>NID1953_3!$E$5</f>
        <v>13.5</v>
      </c>
      <c r="F35" s="22">
        <f>NID1953_3!$E$6</f>
        <v>0.5</v>
      </c>
      <c r="G35" s="22">
        <f>NID1953_3!$E$7</f>
        <v>9.8000000000000007</v>
      </c>
      <c r="H35" s="22">
        <f>NID1953_3!$E$8</f>
        <v>28.2</v>
      </c>
      <c r="I35" s="22">
        <f>NID1953_3!$E$9</f>
        <v>0</v>
      </c>
      <c r="J35" s="22">
        <f>NID1953_3!$E$10</f>
        <v>0</v>
      </c>
      <c r="K35" s="22">
        <f>NID1953_3!$E$11</f>
        <v>2.6</v>
      </c>
      <c r="L35" s="22">
        <f>NID1953_3!E15</f>
        <v>0.75167636679810523</v>
      </c>
      <c r="M35" s="22">
        <f>NID1953_3!E16</f>
        <v>0.86747323117262742</v>
      </c>
      <c r="N35" s="22">
        <f>NID1953_3!E17</f>
        <v>0.81355784494756467</v>
      </c>
      <c r="O35" s="22">
        <f>NID1953_3!E18</f>
        <v>0.74534433368503794</v>
      </c>
      <c r="P35" s="22">
        <f>NID1953_3!E19</f>
        <v>0.69926809023063663</v>
      </c>
      <c r="Q35" s="22">
        <f>NID1953_3!E20</f>
        <v>0.9008522412575205</v>
      </c>
      <c r="R35" s="22">
        <f>NID1953_3!E21</f>
        <v>0.7669499307614116</v>
      </c>
      <c r="S35" s="22">
        <f>NID1953_3!E22</f>
        <v>0.69439395073557453</v>
      </c>
      <c r="T35" s="22">
        <f>NID1953_3!E23</f>
        <v>0.39575065063573356</v>
      </c>
      <c r="U35" s="22">
        <f>NID1953_3!E24</f>
        <v>0.94312489528070831</v>
      </c>
      <c r="V35" s="22">
        <f>NID1953_3!E25</f>
        <v>0.95143119871561299</v>
      </c>
      <c r="W35" s="22">
        <f>NID1953_3!E26</f>
        <v>0.79058032310634552</v>
      </c>
      <c r="X35" s="22">
        <f>NID1953_3!E27</f>
        <v>0.2181592115575493</v>
      </c>
      <c r="Y35" s="22">
        <f>NID1953_3!E28</f>
        <v>0.32793536233207232</v>
      </c>
      <c r="Z35" s="22">
        <f>NID1953_3!E29</f>
        <v>0.95295015377260184</v>
      </c>
      <c r="AA35" s="20"/>
    </row>
    <row r="36" spans="1:27" ht="13" x14ac:dyDescent="0.15">
      <c r="A36" s="21" t="s">
        <v>102</v>
      </c>
      <c r="B36" s="22">
        <f>NID1953_5!$E$2</f>
        <v>15.9</v>
      </c>
      <c r="C36" s="22">
        <f>NID1953_5!$E$3</f>
        <v>0</v>
      </c>
      <c r="D36" s="22">
        <f>NID1953_5!$E$4</f>
        <v>0</v>
      </c>
      <c r="E36" s="22">
        <f>NID1953_5!$E$5</f>
        <v>1.5</v>
      </c>
      <c r="F36" s="22">
        <f>NID1953_5!$E$6</f>
        <v>0.1</v>
      </c>
      <c r="G36" s="22">
        <f>NID1953_5!$E$7</f>
        <v>50.7</v>
      </c>
      <c r="H36" s="22">
        <f>NID1953_5!$E$8</f>
        <v>25.3</v>
      </c>
      <c r="I36" s="22">
        <f>NID1953_5!$E$9</f>
        <v>0</v>
      </c>
      <c r="J36" s="22">
        <f>NID1953_5!$E$10</f>
        <v>0</v>
      </c>
      <c r="K36" s="22">
        <f>NID1953_5!$E$11</f>
        <v>6.2</v>
      </c>
      <c r="L36" s="22">
        <f>NID1953_5!E15</f>
        <v>0.93802700424850605</v>
      </c>
      <c r="M36" s="22">
        <f>NID1953_5!E16</f>
        <v>0.95207830682838623</v>
      </c>
      <c r="N36" s="22">
        <f>NID1953_5!E17</f>
        <v>1.7285573851949176E-5</v>
      </c>
      <c r="O36" s="22">
        <f>NID1953_5!E18</f>
        <v>0.97635473280927121</v>
      </c>
      <c r="P36" s="22">
        <f>NID1953_5!E19</f>
        <v>0.94512949524627299</v>
      </c>
      <c r="Q36" s="22">
        <f>NID1953_5!E20</f>
        <v>0.99793150840185507</v>
      </c>
      <c r="R36" s="22">
        <f>NID1953_5!E21</f>
        <v>0.66794359892923105</v>
      </c>
      <c r="S36" s="22">
        <f>NID1953_5!E22</f>
        <v>0.81425725058448506</v>
      </c>
      <c r="T36" s="22">
        <f>NID1953_5!E23</f>
        <v>0.56402761281684866</v>
      </c>
      <c r="U36" s="22">
        <f>NID1953_5!E24</f>
        <v>0.6586900317231561</v>
      </c>
      <c r="V36" s="22">
        <f>NID1953_5!E25</f>
        <v>0.71864332637297879</v>
      </c>
      <c r="W36" s="22">
        <f>NID1953_5!E26</f>
        <v>0.9971363057802678</v>
      </c>
      <c r="X36" s="22">
        <f>NID1953_5!E27</f>
        <v>0.9256774883326726</v>
      </c>
      <c r="Y36" s="22">
        <f>NID1953_5!E28</f>
        <v>0.25813030480386867</v>
      </c>
      <c r="Z36" s="22">
        <f>NID1953_5!E29</f>
        <v>0.94825693104967435</v>
      </c>
      <c r="AA36" s="20"/>
    </row>
    <row r="37" spans="1:27" ht="13" x14ac:dyDescent="0.15">
      <c r="A37" s="21" t="s">
        <v>103</v>
      </c>
      <c r="B37" s="22">
        <f>WHE1923_245!$E$2</f>
        <v>69.5</v>
      </c>
      <c r="C37" s="22">
        <f>WHE1923_245!$E$3</f>
        <v>0</v>
      </c>
      <c r="D37" s="22">
        <f>WHE1923_245!$E$4</f>
        <v>0</v>
      </c>
      <c r="E37" s="22">
        <f>WHE1923_245!$E$5</f>
        <v>0.8</v>
      </c>
      <c r="F37" s="22">
        <f>WHE1923_245!$E$6</f>
        <v>14.1</v>
      </c>
      <c r="G37" s="22">
        <f>WHE1923_245!$E$7</f>
        <v>7.4</v>
      </c>
      <c r="H37" s="22">
        <f>WHE1923_245!$E$8</f>
        <v>7.2</v>
      </c>
      <c r="I37" s="22">
        <f>WHE1923_245!$E$9</f>
        <v>0.1</v>
      </c>
      <c r="J37" s="22">
        <f>WHE1923_245!$E$10</f>
        <v>0</v>
      </c>
      <c r="K37" s="22">
        <f>WHE1923_245!$E$11</f>
        <v>0.5</v>
      </c>
      <c r="L37" s="22">
        <f>WHE1923_245!E15</f>
        <v>0.19545983183254451</v>
      </c>
      <c r="M37" s="22">
        <f>WHE1923_245!E16</f>
        <v>0.60605131476051477</v>
      </c>
      <c r="N37" s="22">
        <f>WHE1923_245!E17</f>
        <v>0.90053722066964048</v>
      </c>
      <c r="O37" s="22">
        <f>WHE1923_245!E18</f>
        <v>0.3886230161926959</v>
      </c>
      <c r="P37" s="22">
        <f>WHE1923_245!E19</f>
        <v>0.396227961742325</v>
      </c>
      <c r="Q37" s="22">
        <f>WHE1923_245!E20</f>
        <v>0.76581872583167609</v>
      </c>
      <c r="R37" s="22">
        <f>WHE1923_245!E21</f>
        <v>0.83193905423656944</v>
      </c>
      <c r="S37" s="22">
        <f>WHE1923_245!E22</f>
        <v>0.57340111361928214</v>
      </c>
      <c r="T37" s="22">
        <f>WHE1923_245!E23</f>
        <v>0.27135385682046387</v>
      </c>
      <c r="U37" s="22">
        <f>WHE1923_245!E24</f>
        <v>0.98432379584380347</v>
      </c>
      <c r="V37" s="22">
        <f>WHE1923_245!E25</f>
        <v>0.98755822874700616</v>
      </c>
      <c r="W37" s="22">
        <f>WHE1923_245!E26</f>
        <v>0.17893421644135749</v>
      </c>
      <c r="X37" s="22">
        <f>WHE1923_245!E27</f>
        <v>7.7336468999361183E-2</v>
      </c>
      <c r="Y37" s="22">
        <f>WHE1923_245!E28</f>
        <v>0.34860071751159089</v>
      </c>
      <c r="Z37" s="22">
        <f>WHE1923_245!E29</f>
        <v>0.84626588359190558</v>
      </c>
      <c r="AA37" s="20"/>
    </row>
    <row r="38" spans="1:27" ht="13" x14ac:dyDescent="0.15">
      <c r="A38" s="21" t="s">
        <v>104</v>
      </c>
      <c r="B38" s="22">
        <f>WHE1923_247!$E$2</f>
        <v>80.8</v>
      </c>
      <c r="C38" s="22">
        <f>WHE1923_247!$E$3</f>
        <v>0</v>
      </c>
      <c r="D38" s="22">
        <f>WHE1923_247!$E$4</f>
        <v>0</v>
      </c>
      <c r="E38" s="22">
        <f>WHE1923_247!$E$5</f>
        <v>0.6</v>
      </c>
      <c r="F38" s="22">
        <f>WHE1923_247!$E$6</f>
        <v>1.1000000000000001</v>
      </c>
      <c r="G38" s="22">
        <f>WHE1923_247!$E$7</f>
        <v>0.5</v>
      </c>
      <c r="H38" s="22">
        <f>WHE1923_247!$E$8</f>
        <v>15.8</v>
      </c>
      <c r="I38" s="22">
        <f>WHE1923_247!$E$9</f>
        <v>0.2</v>
      </c>
      <c r="J38" s="22">
        <f>WHE1923_247!$E$10</f>
        <v>0.6</v>
      </c>
      <c r="K38" s="22">
        <f>WHE1923_247!$E$11</f>
        <v>0</v>
      </c>
      <c r="L38" s="22">
        <f>WHE1923_247!E15</f>
        <v>0.29771367265148579</v>
      </c>
      <c r="M38" s="22">
        <f>WHE1923_247!E16</f>
        <v>0.8284226093943553</v>
      </c>
      <c r="N38" s="22">
        <f>WHE1923_247!E17</f>
        <v>0.98663558264138207</v>
      </c>
      <c r="O38" s="22">
        <f>WHE1923_247!E18</f>
        <v>0.40657630847839071</v>
      </c>
      <c r="P38" s="22">
        <f>WHE1923_247!E19</f>
        <v>0.510148605991949</v>
      </c>
      <c r="Q38" s="22">
        <f>WHE1923_247!E20</f>
        <v>0.7814190269126684</v>
      </c>
      <c r="R38" s="22">
        <f>WHE1923_247!E21</f>
        <v>0.856839445860621</v>
      </c>
      <c r="S38" s="22">
        <f>WHE1923_247!E22</f>
        <v>0.51163814752171621</v>
      </c>
      <c r="T38" s="22">
        <f>WHE1923_247!E23</f>
        <v>0.22264866170730202</v>
      </c>
      <c r="U38" s="22">
        <f>WHE1923_247!E24</f>
        <v>0.9924070713204467</v>
      </c>
      <c r="V38" s="22">
        <f>WHE1923_247!E25</f>
        <v>0.99392799559838385</v>
      </c>
      <c r="W38" s="22">
        <f>WHE1923_247!E26</f>
        <v>0.49196494178815209</v>
      </c>
      <c r="X38" s="22">
        <f>WHE1923_247!E27</f>
        <v>3.2428332391385921E-2</v>
      </c>
      <c r="Y38" s="22">
        <f>WHE1923_247!E28</f>
        <v>0.37182494781804371</v>
      </c>
      <c r="Z38" s="22">
        <f>WHE1923_247!E29</f>
        <v>0.94337017681152779</v>
      </c>
      <c r="AA38" s="20"/>
    </row>
    <row r="39" spans="1:27" ht="13" x14ac:dyDescent="0.15">
      <c r="A39" s="21" t="s">
        <v>105</v>
      </c>
      <c r="B39" s="22">
        <f>WHE1923_248!$E$2</f>
        <v>76.099999999999994</v>
      </c>
      <c r="C39" s="22">
        <f>WHE1923_248!$E$3</f>
        <v>0</v>
      </c>
      <c r="D39" s="22">
        <f>WHE1923_248!$E$4</f>
        <v>0</v>
      </c>
      <c r="E39" s="22">
        <f>WHE1923_248!$E$5</f>
        <v>0.2</v>
      </c>
      <c r="F39" s="22">
        <f>WHE1923_248!$E$6</f>
        <v>0.8</v>
      </c>
      <c r="G39" s="22">
        <f>WHE1923_248!$E$7</f>
        <v>4.7</v>
      </c>
      <c r="H39" s="22">
        <f>WHE1923_248!$E$8</f>
        <v>3.9</v>
      </c>
      <c r="I39" s="22">
        <f>WHE1923_248!$E$9</f>
        <v>0.4</v>
      </c>
      <c r="J39" s="22">
        <f>WHE1923_248!$E$10</f>
        <v>13.5</v>
      </c>
      <c r="K39" s="22">
        <f>WHE1923_248!$E$11</f>
        <v>0</v>
      </c>
      <c r="L39">
        <f>WHE1923_248!$E15</f>
        <v>0.35918136966357744</v>
      </c>
      <c r="M39">
        <f>WHE1923_248!$E16</f>
        <v>0.84746778408312862</v>
      </c>
      <c r="N39">
        <f>WHE1923_248!$E17</f>
        <v>0.95366253240061349</v>
      </c>
      <c r="O39">
        <f>WHE1923_248!$E18</f>
        <v>0.49056137139418615</v>
      </c>
      <c r="P39">
        <f>WHE1923_248!$E19</f>
        <v>0.5714797365950034</v>
      </c>
      <c r="Q39">
        <f>WHE1923_248!$E20</f>
        <v>0.84512876884324262</v>
      </c>
      <c r="R39">
        <f>WHE1923_248!$E21</f>
        <v>0.84687766838963985</v>
      </c>
      <c r="S39">
        <f>WHE1923_248!$E22</f>
        <v>0.53758633472606887</v>
      </c>
      <c r="T39">
        <f>WHE1923_248!$E23</f>
        <v>0.2421180348787704</v>
      </c>
      <c r="U39">
        <f>WHE1923_248!$E24</f>
        <v>0.98962931122594577</v>
      </c>
      <c r="V39">
        <f>WHE1923_248!$E25</f>
        <v>0.99176205258992545</v>
      </c>
      <c r="W39">
        <f>WHE1923_248!$E26</f>
        <v>0.62428591062588035</v>
      </c>
      <c r="X39">
        <f>WHE1923_248!$E27</f>
        <v>5.0579473233274996E-2</v>
      </c>
      <c r="Y39">
        <f>WHE1923_248!$E28</f>
        <v>0.3618974552433567</v>
      </c>
      <c r="Z39">
        <f>WHE1923_248!$E29</f>
        <v>0.94448864131864119</v>
      </c>
      <c r="AA39" s="20"/>
    </row>
    <row r="40" spans="1:27" ht="13" x14ac:dyDescent="0.15">
      <c r="A40" s="21" t="s">
        <v>106</v>
      </c>
      <c r="B40" s="22">
        <f>WHE1923_249!$E$2</f>
        <v>79.599999999999994</v>
      </c>
      <c r="C40" s="22">
        <f>WHE1923_249!$E$3</f>
        <v>0</v>
      </c>
      <c r="D40" s="22">
        <f>WHE1923_249!$E$4</f>
        <v>0</v>
      </c>
      <c r="E40" s="22">
        <f>WHE1923_249!$E$5</f>
        <v>0.1</v>
      </c>
      <c r="F40" s="22">
        <f>WHE1923_249!$E$6</f>
        <v>1.5</v>
      </c>
      <c r="G40" s="22">
        <f>WHE1923_249!$E$7</f>
        <v>4.5</v>
      </c>
      <c r="H40" s="22">
        <f>WHE1923_249!$E$8</f>
        <v>12.7</v>
      </c>
      <c r="I40" s="22">
        <f>WHE1923_249!$E$9</f>
        <v>0.3</v>
      </c>
      <c r="J40" s="22">
        <f>WHE1923_249!$E$10</f>
        <v>0</v>
      </c>
      <c r="K40" s="22">
        <f>WHE1923_249!$E$11</f>
        <v>1</v>
      </c>
      <c r="L40" s="22">
        <f>WHE1923_249!E15</f>
        <v>0.30373790241833037</v>
      </c>
      <c r="M40" s="22">
        <f>WHE1923_249!E16</f>
        <v>0.83730961547655269</v>
      </c>
      <c r="N40" s="22">
        <f>WHE1923_249!E17</f>
        <v>0.95627748749203534</v>
      </c>
      <c r="O40" s="22">
        <f>WHE1923_249!E18</f>
        <v>0.42701852255000494</v>
      </c>
      <c r="P40" s="22">
        <f>WHE1923_249!E19</f>
        <v>0.52327541565416624</v>
      </c>
      <c r="Q40" s="22">
        <f>WHE1923_249!E20</f>
        <v>0.83711472372386186</v>
      </c>
      <c r="R40" s="22">
        <f>WHE1923_249!E21</f>
        <v>0.8543485238722146</v>
      </c>
      <c r="S40" s="22">
        <f>WHE1923_249!E22</f>
        <v>0.51836258786962097</v>
      </c>
      <c r="T40" s="22">
        <f>WHE1923_249!E23</f>
        <v>0.22751124259060368</v>
      </c>
      <c r="U40" s="22">
        <f>WHE1923_249!E24</f>
        <v>0.99171225432592003</v>
      </c>
      <c r="V40" s="22">
        <f>WHE1923_249!E25</f>
        <v>0.99340240083840625</v>
      </c>
      <c r="W40" s="22">
        <f>WHE1923_249!E26</f>
        <v>0.51877342049155317</v>
      </c>
      <c r="X40" s="22">
        <f>WHE1923_249!E27</f>
        <v>4.3250657562431537E-2</v>
      </c>
      <c r="Y40" s="22">
        <f>WHE1923_249!E28</f>
        <v>0.37119877230865705</v>
      </c>
      <c r="Z40" s="22">
        <f>WHE1923_249!E29</f>
        <v>0.94120991649486374</v>
      </c>
      <c r="AA40" s="20"/>
    </row>
    <row r="41" spans="1:27" ht="13" x14ac:dyDescent="0.15">
      <c r="A41" s="21" t="s">
        <v>107</v>
      </c>
      <c r="B41" s="22">
        <f>WHE1923_250!$E$2</f>
        <v>59.4</v>
      </c>
      <c r="C41" s="22">
        <f>WHE1923_250!$E3</f>
        <v>0</v>
      </c>
      <c r="D41" s="22">
        <f>WHE1923_250!$E$4</f>
        <v>0</v>
      </c>
      <c r="E41" s="22">
        <f>WHE1923_250!$E$5</f>
        <v>4.4000000000000004</v>
      </c>
      <c r="F41" s="22">
        <f>WHE1923_250!$E$6</f>
        <v>6</v>
      </c>
      <c r="G41" s="22">
        <f>WHE1923_250!$E$7</f>
        <v>4.5999999999999996</v>
      </c>
      <c r="H41" s="22">
        <f>WHE1923_250!$E$8</f>
        <v>21.8</v>
      </c>
      <c r="I41" s="22">
        <f>WHE1923_250!$E$9</f>
        <v>0.5</v>
      </c>
      <c r="J41" s="22">
        <f>WHE1923_250!$E$10</f>
        <v>0</v>
      </c>
      <c r="K41" s="22">
        <f>WHE1923_250!$E$11</f>
        <v>2.9</v>
      </c>
      <c r="L41" s="22">
        <f>WHE1923_250!E15</f>
        <v>0.46321309356157819</v>
      </c>
      <c r="M41" s="22">
        <f>WHE1923_250!E16</f>
        <v>0.76541317305303735</v>
      </c>
      <c r="N41" s="22">
        <f>WHE1923_250!E17</f>
        <v>0.95498810084189401</v>
      </c>
      <c r="O41" s="22">
        <f>WHE1923_250!E18</f>
        <v>0.6072401522191464</v>
      </c>
      <c r="P41" s="22">
        <f>WHE1923_250!E19</f>
        <v>0.59404337025812914</v>
      </c>
      <c r="Q41" s="22">
        <f>WHE1923_250!E20</f>
        <v>0.79981203602114304</v>
      </c>
      <c r="R41" s="22">
        <f>WHE1923_250!E21</f>
        <v>0.80686117552998626</v>
      </c>
      <c r="S41" s="22">
        <f>WHE1923_250!E22</f>
        <v>0.62607983901343889</v>
      </c>
      <c r="T41" s="22">
        <f>WHE1923_250!E23</f>
        <v>0.32014376416664314</v>
      </c>
      <c r="U41" s="22">
        <f>WHE1923_250!E24</f>
        <v>0.9721554915881494</v>
      </c>
      <c r="V41" s="22">
        <f>WHE1923_250!E25</f>
        <v>0.97749157523479091</v>
      </c>
      <c r="W41" s="22">
        <f>WHE1923_250!E26</f>
        <v>0.59435924545444674</v>
      </c>
      <c r="X41" s="22">
        <f>WHE1923_250!E27</f>
        <v>9.8511677029130912E-2</v>
      </c>
      <c r="Y41" s="22">
        <f>WHE1923_250!E28</f>
        <v>0.33019160205768738</v>
      </c>
      <c r="Z41" s="22">
        <f>WHE1923_250!E29</f>
        <v>0.91961976699072778</v>
      </c>
      <c r="AA41" s="20"/>
    </row>
    <row r="42" spans="1:27" ht="13" x14ac:dyDescent="0.15">
      <c r="A42" s="21" t="s">
        <v>108</v>
      </c>
      <c r="B42" s="22">
        <f>WHE1923_251!$E$2</f>
        <v>68</v>
      </c>
      <c r="C42" s="22">
        <f>WHE1923_251!$E$3</f>
        <v>0</v>
      </c>
      <c r="D42" s="22">
        <f>WHE1923_251!$E$4</f>
        <v>0</v>
      </c>
      <c r="E42" s="22">
        <f>WHE1923_251!$E$5</f>
        <v>4.5</v>
      </c>
      <c r="F42" s="22">
        <f>WHE1923_251!$E$6</f>
        <v>4.7</v>
      </c>
      <c r="G42" s="22">
        <f>WHE1923_251!$E$7</f>
        <v>10</v>
      </c>
      <c r="H42" s="22">
        <f>WHE1923_251!$E$8</f>
        <v>12.4</v>
      </c>
      <c r="I42" s="22">
        <f>WHE1923_251!$E$9</f>
        <v>0</v>
      </c>
      <c r="J42" s="22">
        <f>WHE1923_251!$E$10</f>
        <v>0</v>
      </c>
      <c r="K42" s="22">
        <f>WHE1923_251!$E$11</f>
        <v>0</v>
      </c>
      <c r="L42" s="22">
        <f>WHE1923_251!E15</f>
        <v>0.37919722184121019</v>
      </c>
      <c r="M42" s="22">
        <f>WHE1923_251!E16</f>
        <v>0.81095354609887138</v>
      </c>
      <c r="N42" s="22">
        <f>WHE1923_251!E17</f>
        <v>0.80415523519128973</v>
      </c>
      <c r="O42" s="22">
        <f>WHE1923_251!E18</f>
        <v>0.49097847918070353</v>
      </c>
      <c r="P42" s="22">
        <f>WHE1923_251!E19</f>
        <v>0.52470411815577278</v>
      </c>
      <c r="Q42" s="22">
        <f>WHE1923_251!E20</f>
        <v>0.87889633061145367</v>
      </c>
      <c r="R42" s="22">
        <f>WHE1923_251!E21</f>
        <v>0.82838593453085962</v>
      </c>
      <c r="S42" s="22">
        <f>WHE1923_251!E22</f>
        <v>0.58068134430960727</v>
      </c>
      <c r="T42" s="22">
        <f>WHE1923_251!E23</f>
        <v>0.27829896995582637</v>
      </c>
      <c r="U42" s="22">
        <f>WHE1923_251!E24</f>
        <v>0.983949822600238</v>
      </c>
      <c r="V42" s="22">
        <f>WHE1923_251!E25</f>
        <v>0.98694173836836163</v>
      </c>
      <c r="W42" s="22">
        <f>WHE1923_251!E26</f>
        <v>0.46055637868984978</v>
      </c>
      <c r="X42" s="22">
        <f>WHE1923_251!E27</f>
        <v>9.5060031998519257E-2</v>
      </c>
      <c r="Y42" s="22">
        <f>WHE1923_251!E28</f>
        <v>0.36007261258886791</v>
      </c>
      <c r="Z42" s="22">
        <f>WHE1923_251!E29</f>
        <v>0.92752412116414895</v>
      </c>
      <c r="AA42" s="20"/>
    </row>
    <row r="43" spans="1:27" ht="13" x14ac:dyDescent="0.15">
      <c r="A43" s="21" t="s">
        <v>109</v>
      </c>
      <c r="B43" s="22">
        <f>WHE1923_254!$E$2</f>
        <v>33.5</v>
      </c>
      <c r="C43" s="22">
        <f>WHE1923_254!$E$3</f>
        <v>0</v>
      </c>
      <c r="D43" s="22">
        <f>WHE1923_254!$E$4</f>
        <v>0</v>
      </c>
      <c r="E43" s="22">
        <f>WHE1923_254!$E$5</f>
        <v>0.2</v>
      </c>
      <c r="F43" s="22">
        <f>WHE1923_254!$E$6</f>
        <v>3.9</v>
      </c>
      <c r="G43" s="22">
        <f>WHE1923_254!$E$7</f>
        <v>10.3</v>
      </c>
      <c r="H43" s="22">
        <f>WHE1923_254!$E$8</f>
        <v>48.6</v>
      </c>
      <c r="I43" s="22">
        <f>WHE1923_254!$E$9</f>
        <v>0.3</v>
      </c>
      <c r="J43" s="22">
        <f>WHE1923_254!$E$10</f>
        <v>0</v>
      </c>
      <c r="K43" s="22">
        <f>WHE1923_254!$E$11</f>
        <v>2.9</v>
      </c>
      <c r="L43" s="22">
        <f>WHE1923_254!E15</f>
        <v>0.80715765208276535</v>
      </c>
      <c r="M43" s="22">
        <f>WHE1923_254!E16</f>
        <v>0.82427022887087287</v>
      </c>
      <c r="N43" s="22">
        <f>WHE1923_254!E17</f>
        <v>0.78938643993574409</v>
      </c>
      <c r="O43" s="22">
        <f>WHE1923_254!E18</f>
        <v>0.9217715482584028</v>
      </c>
      <c r="P43" s="22">
        <f>WHE1923_254!E19</f>
        <v>0.86927310785554524</v>
      </c>
      <c r="Q43" s="22">
        <f>WHE1923_254!E20</f>
        <v>0.88669974498901361</v>
      </c>
      <c r="R43" s="22">
        <f>WHE1923_254!E21</f>
        <v>0.729994860558283</v>
      </c>
      <c r="S43" s="22">
        <f>WHE1923_254!E22</f>
        <v>0.74851044491041907</v>
      </c>
      <c r="T43" s="22">
        <f>WHE1923_254!E23</f>
        <v>0.46222797580738839</v>
      </c>
      <c r="U43" s="22">
        <f>WHE1923_254!E24</f>
        <v>0.85564116761279274</v>
      </c>
      <c r="V43" s="22">
        <f>WHE1923_254!E25</f>
        <v>0.88619030425849499</v>
      </c>
      <c r="W43" s="22">
        <f>WHE1923_254!E26</f>
        <v>0.97689759260491715</v>
      </c>
      <c r="X43" s="22">
        <f>WHE1923_254!E27</f>
        <v>0.32347052927717668</v>
      </c>
      <c r="Y43" s="22">
        <f>WHE1923_254!E28</f>
        <v>0.2577515096206166</v>
      </c>
      <c r="Z43" s="22">
        <f>WHE1923_254!E29</f>
        <v>0.92887075287904142</v>
      </c>
      <c r="AA43" s="20"/>
    </row>
    <row r="44" spans="1:27" ht="13" x14ac:dyDescent="0.15">
      <c r="A44" s="21" t="s">
        <v>110</v>
      </c>
      <c r="B44" s="22">
        <f>WHE1924_289!$E$2</f>
        <v>58.6</v>
      </c>
      <c r="C44" s="22">
        <f>WHE1924_289!$E$3</f>
        <v>0</v>
      </c>
      <c r="D44" s="22">
        <f>WHE1924_289!$E$4</f>
        <v>0</v>
      </c>
      <c r="E44" s="22">
        <f>WHE1924_289!$E$5</f>
        <v>9.6999999999999993</v>
      </c>
      <c r="F44" s="22">
        <f>WHE1924_289!$E$6</f>
        <v>2.9</v>
      </c>
      <c r="G44" s="22">
        <f>WHE1924_289!$E$7</f>
        <v>6</v>
      </c>
      <c r="H44" s="22">
        <f>WHE1924_289!$E$8</f>
        <v>22.2</v>
      </c>
      <c r="I44" s="22">
        <f>WHE1924_289!$E$9</f>
        <v>0</v>
      </c>
      <c r="J44" s="22">
        <f>WHE1924_289!$E$10</f>
        <v>0</v>
      </c>
      <c r="K44" s="22">
        <f>WHE1924_289!$E$11</f>
        <v>0.2</v>
      </c>
      <c r="L44" s="22">
        <f>WHE1924_289!E15</f>
        <v>0.54315113760488787</v>
      </c>
      <c r="M44" s="22">
        <f>WHE1924_289!E16</f>
        <v>0.82273173777248942</v>
      </c>
      <c r="N44" s="22">
        <f>WHE1924_289!E17</f>
        <v>0.93270418234943853</v>
      </c>
      <c r="O44" s="22">
        <f>WHE1924_289!E18</f>
        <v>0.58167810727827696</v>
      </c>
      <c r="P44" s="22">
        <f>WHE1924_289!E19</f>
        <v>0.57984740320287409</v>
      </c>
      <c r="Q44" s="22">
        <f>WHE1924_289!E20</f>
        <v>0.84558696999494165</v>
      </c>
      <c r="R44" s="22">
        <f>WHE1924_289!E21</f>
        <v>0.80475796915118514</v>
      </c>
      <c r="S44" s="22">
        <f>WHE1924_289!E22</f>
        <v>0.62911079344347476</v>
      </c>
      <c r="T44" s="22">
        <f>WHE1924_289!E23</f>
        <v>0.32420257764579108</v>
      </c>
      <c r="U44" s="22">
        <f>WHE1924_289!E24</f>
        <v>0.97357172397577807</v>
      </c>
      <c r="V44" s="22">
        <f>WHE1924_289!E25</f>
        <v>0.97785223540721866</v>
      </c>
      <c r="W44" s="22">
        <f>WHE1924_289!E26</f>
        <v>0.56030771650109368</v>
      </c>
      <c r="X44" s="22">
        <f>WHE1924_289!E27</f>
        <v>0.10981286645452906</v>
      </c>
      <c r="Y44" s="22">
        <f>WHE1924_289!E28</f>
        <v>0.347422247783229</v>
      </c>
      <c r="Z44" s="22">
        <f>WHE1924_289!E29</f>
        <v>0.94053332445293403</v>
      </c>
      <c r="AA44" s="20"/>
    </row>
    <row r="45" spans="1:27" ht="13" x14ac:dyDescent="0.15">
      <c r="A45" s="21" t="s">
        <v>111</v>
      </c>
      <c r="B45" s="22">
        <f>WHE1924_292!$E$2</f>
        <v>55.8</v>
      </c>
      <c r="C45" s="22">
        <f>WHE1924_292!$E$3</f>
        <v>0</v>
      </c>
      <c r="D45" s="22">
        <f>WHE1924_292!$E$4</f>
        <v>0</v>
      </c>
      <c r="E45" s="22">
        <f>WHE1924_292!$E$5</f>
        <v>19.399999999999999</v>
      </c>
      <c r="F45" s="22">
        <f>WHE1924_292!$E$6</f>
        <v>5</v>
      </c>
      <c r="G45" s="22">
        <f>WHE1924_292!$E$7</f>
        <v>7.3</v>
      </c>
      <c r="H45" s="22">
        <f>WHE1924_292!$E$8</f>
        <v>10.3</v>
      </c>
      <c r="I45" s="22">
        <f>WHE1924_292!$E$9</f>
        <v>0.1</v>
      </c>
      <c r="J45" s="22">
        <f>WHE1924_292!$E$10</f>
        <v>0</v>
      </c>
      <c r="K45" s="22">
        <f>WHE1924_292!$E$11</f>
        <v>1.8</v>
      </c>
      <c r="L45" s="22">
        <f>WHE1924_292!E15</f>
        <v>0.53381132042122637</v>
      </c>
      <c r="M45" s="22">
        <f>WHE1924_292!E16</f>
        <v>0.79495483014672119</v>
      </c>
      <c r="N45" s="22">
        <f>WHE1924_292!E17</f>
        <v>0.90322832192024161</v>
      </c>
      <c r="O45" s="22">
        <f>WHE1924_292!E18</f>
        <v>0.43934863610927166</v>
      </c>
      <c r="P45" s="22">
        <f>WHE1924_292!E19</f>
        <v>0.42876688601786234</v>
      </c>
      <c r="Q45" s="22">
        <f>WHE1924_292!E20</f>
        <v>0.84604406246878061</v>
      </c>
      <c r="R45" s="22">
        <f>WHE1924_292!E21</f>
        <v>0.79726037516220805</v>
      </c>
      <c r="S45" s="22">
        <f>WHE1924_292!E22</f>
        <v>0.64143934708114547</v>
      </c>
      <c r="T45" s="22">
        <f>WHE1924_292!E23</f>
        <v>0.33861498932815276</v>
      </c>
      <c r="U45" s="22">
        <f>WHE1924_292!E24</f>
        <v>0.97385493751033625</v>
      </c>
      <c r="V45" s="22">
        <f>WHE1924_292!E25</f>
        <v>0.97661486937136621</v>
      </c>
      <c r="W45" s="22">
        <f>WHE1924_292!E26</f>
        <v>0.20199530924491232</v>
      </c>
      <c r="X45" s="22">
        <f>WHE1924_292!E27</f>
        <v>0.13114929258554262</v>
      </c>
      <c r="Y45" s="22">
        <f>WHE1924_292!E28</f>
        <v>0.37473330135186428</v>
      </c>
      <c r="Z45" s="22">
        <f>WHE1924_292!E29</f>
        <v>0.93644838528548169</v>
      </c>
      <c r="AA45" s="20"/>
    </row>
    <row r="46" spans="1:27" ht="13" x14ac:dyDescent="0.15">
      <c r="A46" s="21" t="s">
        <v>112</v>
      </c>
      <c r="B46" s="22">
        <f>WHE1924_297!$E$2</f>
        <v>58</v>
      </c>
      <c r="C46" s="22">
        <f>WHE1924_297!$E$3</f>
        <v>0</v>
      </c>
      <c r="D46" s="22">
        <f>WHE1924_297!$E$4</f>
        <v>0</v>
      </c>
      <c r="E46" s="22">
        <f>WHE1924_297!$E$5</f>
        <v>5</v>
      </c>
      <c r="F46" s="22">
        <f>WHE1924_297!$E$6</f>
        <v>3.4</v>
      </c>
      <c r="G46" s="22">
        <f>WHE1924_297!$E$7</f>
        <v>11.1</v>
      </c>
      <c r="H46" s="22">
        <f>WHE1924_297!$E$8</f>
        <v>20.399999999999999</v>
      </c>
      <c r="I46" s="22">
        <f>WHE1924_297!$E$9</f>
        <v>0</v>
      </c>
      <c r="J46" s="22">
        <f>WHE1924_297!$E$10</f>
        <v>0</v>
      </c>
      <c r="K46" s="22">
        <f>WHE1924_297!$E$11</f>
        <v>1.7</v>
      </c>
      <c r="L46" s="22">
        <f>WHE1924_297!E15</f>
        <v>0.54004057585611276</v>
      </c>
      <c r="M46" s="22">
        <f>WHE1924_297!E16</f>
        <v>0.83443638399238929</v>
      </c>
      <c r="N46" s="22">
        <f>WHE1924_297!E17</f>
        <v>0.7461014869149637</v>
      </c>
      <c r="O46" s="22">
        <f>WHE1924_297!E18</f>
        <v>0.65487551814125977</v>
      </c>
      <c r="P46" s="22">
        <f>WHE1924_297!E19</f>
        <v>0.64385004831606873</v>
      </c>
      <c r="Q46" s="22">
        <f>WHE1924_297!E20</f>
        <v>0.89694715200820407</v>
      </c>
      <c r="R46" s="22">
        <f>WHE1924_297!E21</f>
        <v>0.80316921183276768</v>
      </c>
      <c r="S46" s="22">
        <f>WHE1924_297!E22</f>
        <v>0.63316037880025133</v>
      </c>
      <c r="T46" s="22">
        <f>WHE1924_297!E23</f>
        <v>0.32726417495398158</v>
      </c>
      <c r="U46" s="22">
        <f>WHE1924_297!E24</f>
        <v>0.96992545251683771</v>
      </c>
      <c r="V46" s="22">
        <f>WHE1924_297!E25</f>
        <v>0.9756078653868766</v>
      </c>
      <c r="W46" s="22">
        <f>WHE1924_297!E26</f>
        <v>0.71346526800871057</v>
      </c>
      <c r="X46" s="22">
        <f>WHE1924_297!E27</f>
        <v>0.14785923802595557</v>
      </c>
      <c r="Y46" s="22">
        <f>WHE1924_297!E28</f>
        <v>0.33543352747460015</v>
      </c>
      <c r="Z46" s="22">
        <f>WHE1924_297!E29</f>
        <v>0.93497877053525658</v>
      </c>
      <c r="AA46" s="20"/>
    </row>
    <row r="47" spans="1:27" ht="13" x14ac:dyDescent="0.15">
      <c r="A47" s="21" t="s">
        <v>113</v>
      </c>
      <c r="B47" s="22">
        <f>WHE1924_309!$E$2</f>
        <v>49.1</v>
      </c>
      <c r="C47" s="22">
        <f>WHE1924_309!$E$3</f>
        <v>0</v>
      </c>
      <c r="D47" s="22">
        <f>WHE1924_309!$E$4</f>
        <v>0</v>
      </c>
      <c r="E47" s="22">
        <f>WHE1924_309!$E$5</f>
        <v>6.1</v>
      </c>
      <c r="F47" s="22">
        <f>WHE1924_309!$E$6</f>
        <v>2.8</v>
      </c>
      <c r="G47" s="22">
        <f>WHE1924_309!$E$7</f>
        <v>18.5</v>
      </c>
      <c r="H47" s="22">
        <f>WHE1924_309!$E$8</f>
        <v>19.3</v>
      </c>
      <c r="I47" s="22">
        <f>WHE1924_309!$E$9</f>
        <v>0</v>
      </c>
      <c r="J47" s="22">
        <f>WHE1924_309!$E$10</f>
        <v>0</v>
      </c>
      <c r="K47" s="22">
        <f>WHE1924_309!$E$11</f>
        <v>3.9</v>
      </c>
      <c r="L47" s="22">
        <f>WHE1924_309!E15</f>
        <v>0.66646303990777589</v>
      </c>
      <c r="M47" s="22">
        <f>WHE1924_309!E16</f>
        <v>0.86669264408314373</v>
      </c>
      <c r="N47" s="22">
        <f>WHE1924_309!E17</f>
        <v>0.23637902593557461</v>
      </c>
      <c r="O47" s="22">
        <f>WHE1924_309!E18</f>
        <v>0.76265916549028445</v>
      </c>
      <c r="P47" s="22">
        <f>WHE1924_309!E19</f>
        <v>0.72150958084249561</v>
      </c>
      <c r="Q47" s="22">
        <f>WHE1924_309!E20</f>
        <v>0.94848949761480905</v>
      </c>
      <c r="R47" s="22">
        <f>WHE1924_309!E21</f>
        <v>0.77845614566604637</v>
      </c>
      <c r="S47" s="22">
        <f>WHE1924_309!E22</f>
        <v>0.67726321289606872</v>
      </c>
      <c r="T47" s="22">
        <f>WHE1924_309!E23</f>
        <v>0.37430049371469731</v>
      </c>
      <c r="U47" s="22">
        <f>WHE1924_309!E24</f>
        <v>0.94858102781336184</v>
      </c>
      <c r="V47" s="22">
        <f>WHE1924_309!E25</f>
        <v>0.95814588789902455</v>
      </c>
      <c r="W47" s="22">
        <f>WHE1924_309!E26</f>
        <v>0.8401966533882963</v>
      </c>
      <c r="X47" s="22">
        <f>WHE1924_309!E27</f>
        <v>0.2873941180473929</v>
      </c>
      <c r="Y47" s="22">
        <f>WHE1924_309!E28</f>
        <v>0.32314575040763444</v>
      </c>
      <c r="Z47" s="22">
        <f>WHE1924_309!E29</f>
        <v>0.9387346257793372</v>
      </c>
      <c r="AA47" s="20"/>
    </row>
    <row r="48" spans="1:27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0"/>
      <c r="O48" s="20"/>
      <c r="P48" s="20"/>
      <c r="Q48" s="20"/>
      <c r="R48" s="20"/>
      <c r="X48" s="20"/>
      <c r="Y48" s="20"/>
      <c r="Z48" s="20"/>
      <c r="AA48" s="20"/>
    </row>
    <row r="49" spans="1:27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0"/>
      <c r="O49" s="20"/>
      <c r="P49" s="20"/>
      <c r="Q49" s="20"/>
      <c r="R49" s="20"/>
      <c r="X49" s="20"/>
      <c r="Y49" s="20"/>
      <c r="Z49" s="20"/>
      <c r="AA49" s="20"/>
    </row>
    <row r="51" spans="1:27" ht="13" x14ac:dyDescent="0.15">
      <c r="W51" s="22"/>
    </row>
    <row r="64" spans="1:27" ht="13" x14ac:dyDescent="0.15">
      <c r="L64" s="22"/>
    </row>
    <row r="65" spans="12:12" ht="13" x14ac:dyDescent="0.15">
      <c r="L65" s="22"/>
    </row>
    <row r="66" spans="12:12" ht="13" x14ac:dyDescent="0.15">
      <c r="L66" s="22"/>
    </row>
    <row r="67" spans="12:12" ht="13" x14ac:dyDescent="0.15">
      <c r="L67" s="22"/>
    </row>
    <row r="68" spans="12:12" ht="13" x14ac:dyDescent="0.15">
      <c r="L68" s="22"/>
    </row>
    <row r="69" spans="12:12" ht="13" x14ac:dyDescent="0.15">
      <c r="L69" s="22"/>
    </row>
    <row r="70" spans="12:12" ht="13" x14ac:dyDescent="0.15">
      <c r="L7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8522228</v>
      </c>
      <c r="C2" s="4">
        <v>50.8</v>
      </c>
      <c r="D2" s="4">
        <v>355280</v>
      </c>
      <c r="E2" s="4">
        <v>2.1</v>
      </c>
      <c r="F2" s="4">
        <v>198609</v>
      </c>
      <c r="G2" s="4">
        <v>1.1000000000000001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823880</v>
      </c>
      <c r="C5" s="4">
        <v>4.9000000000000004</v>
      </c>
      <c r="D5" s="4">
        <v>959860</v>
      </c>
      <c r="E5" s="4">
        <v>5.7</v>
      </c>
      <c r="F5" s="4">
        <v>693954</v>
      </c>
      <c r="G5" s="4">
        <v>4.0999999999999996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83538</v>
      </c>
      <c r="C6" s="4">
        <v>0.4</v>
      </c>
      <c r="D6" s="4">
        <v>127702</v>
      </c>
      <c r="E6" s="4">
        <v>0.7</v>
      </c>
      <c r="F6" s="4">
        <v>8481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941695</v>
      </c>
      <c r="C7" s="4">
        <v>5.6</v>
      </c>
      <c r="D7" s="4">
        <v>170550</v>
      </c>
      <c r="E7" s="4">
        <v>1</v>
      </c>
      <c r="F7" s="4">
        <v>136796</v>
      </c>
      <c r="G7" s="4">
        <v>0.8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6196821</v>
      </c>
      <c r="C8" s="4">
        <v>36.9</v>
      </c>
      <c r="D8" s="4">
        <v>5810893</v>
      </c>
      <c r="E8" s="4">
        <v>34.6</v>
      </c>
      <c r="F8" s="4">
        <v>5486414</v>
      </c>
      <c r="G8" s="4">
        <v>32.700000000000003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164270</v>
      </c>
      <c r="C9" s="4">
        <v>0.9</v>
      </c>
      <c r="D9" s="4">
        <v>58880</v>
      </c>
      <c r="E9" s="4">
        <v>0.3</v>
      </c>
      <c r="F9" s="4">
        <v>24583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9221190</v>
      </c>
      <c r="E10" s="4">
        <v>55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29933</v>
      </c>
      <c r="C11" s="4">
        <v>0.1</v>
      </c>
      <c r="D11" s="4">
        <v>58010</v>
      </c>
      <c r="E11" s="4">
        <v>0.3</v>
      </c>
      <c r="F11" s="4">
        <v>15795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16762365</v>
      </c>
      <c r="C12">
        <f t="shared" si="0"/>
        <v>99.6</v>
      </c>
      <c r="D12">
        <f t="shared" si="0"/>
        <v>16762365</v>
      </c>
      <c r="E12">
        <f t="shared" si="0"/>
        <v>99.7</v>
      </c>
      <c r="F12">
        <f t="shared" si="0"/>
        <v>6564632</v>
      </c>
      <c r="G12">
        <f t="shared" si="0"/>
        <v>38.800000000000004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2.2608661679191431</v>
      </c>
      <c r="C15">
        <f t="shared" ref="C15:C29" si="1">B15/(1+B15)</f>
        <v>0.69333301383597412</v>
      </c>
      <c r="D15">
        <f>EXP(-((-4.41432+0.8343)+(0.04345+0.01026)*E2+(0.06422+0.02529)*E6))</f>
        <v>30.10140956318304</v>
      </c>
      <c r="E15">
        <f t="shared" ref="E15:E29" si="2">D15/(1+D15)</f>
        <v>0.9678471164476169</v>
      </c>
      <c r="F15">
        <f t="shared" ref="F15:F29" si="3">E15-C15</f>
        <v>0.27451410261164277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5.9248537312048981</v>
      </c>
      <c r="C16">
        <f t="shared" si="1"/>
        <v>0.85559261771930539</v>
      </c>
      <c r="D16">
        <f>EXP(-((-2.04493+0.37147)+(-0.05813+0.03198)*(E7)+(0.07854+0.02332)*(E6)))</f>
        <v>5.0952462642438006</v>
      </c>
      <c r="E16">
        <f t="shared" si="2"/>
        <v>0.83593771988077925</v>
      </c>
      <c r="F16">
        <f t="shared" si="3"/>
        <v>-1.9654897838526142E-2</v>
      </c>
    </row>
    <row r="17" spans="1:6" ht="15.75" customHeight="1" x14ac:dyDescent="0.15">
      <c r="A17" s="2" t="s">
        <v>23</v>
      </c>
      <c r="B17">
        <f>EXP(-((-5.26319+0.80942)+(0.23697+0.06716)*(C7)))</f>
        <v>15.652677678212653</v>
      </c>
      <c r="C17">
        <f t="shared" si="1"/>
        <v>0.93994959733662886</v>
      </c>
      <c r="D17">
        <f>EXP(-((-5.26319+0.80942)+(0.23697+0.06716)*(E7)))</f>
        <v>63.411168168045982</v>
      </c>
      <c r="E17">
        <f t="shared" si="2"/>
        <v>0.98447474206039809</v>
      </c>
      <c r="F17">
        <f t="shared" si="3"/>
        <v>4.4525144723769228E-2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3.5983269452226581</v>
      </c>
      <c r="C18">
        <f t="shared" si="1"/>
        <v>0.78252960002356287</v>
      </c>
      <c r="D18">
        <f>EXP(-((-6.22088+1.39384)+(0.04872+0.01441)*(E2)+(0.04949+0.01494)*(E5)+(0.04056+0.01909)*(E6)))</f>
        <v>72.636024209760734</v>
      </c>
      <c r="E18">
        <f t="shared" si="2"/>
        <v>0.9864196904880228</v>
      </c>
      <c r="F18">
        <f t="shared" si="3"/>
        <v>0.20389009046445994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3.074477598009806</v>
      </c>
      <c r="C19">
        <f t="shared" si="1"/>
        <v>0.75456976362111949</v>
      </c>
      <c r="D19">
        <f>EXP(-((-4.84614+1.22028)+(0.03008+0.01287)*E2+(0.7327+0.35501)*E3+(0.03927+0.02034)*E5+(0.04634+0.0256)*E6))</f>
        <v>23.231985163064834</v>
      </c>
      <c r="E19">
        <f t="shared" si="2"/>
        <v>0.95873222960188043</v>
      </c>
      <c r="F19">
        <f t="shared" si="3"/>
        <v>0.20416246598076093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6.0923263265192373</v>
      </c>
      <c r="C20">
        <f t="shared" si="1"/>
        <v>0.85900253965178464</v>
      </c>
      <c r="D20">
        <f>EXP(-((-1.56105+0.27146)+(-0.14222+0.04567)*E7+(0.04149+0.01661)*E6))</f>
        <v>3.8399909122681528</v>
      </c>
      <c r="E20">
        <f t="shared" si="2"/>
        <v>0.79338804181114209</v>
      </c>
      <c r="F20">
        <f t="shared" si="3"/>
        <v>-6.5614497840642549E-2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3.6155854763732456</v>
      </c>
      <c r="C21">
        <f t="shared" si="1"/>
        <v>0.78334276223051058</v>
      </c>
      <c r="D21">
        <f>EXP(-((-0.802771+0.371008)+(-0.025303+0.008502)*E2+(0.485604+0.255258)*E3))</f>
        <v>1.5952733486226467</v>
      </c>
      <c r="E21">
        <f t="shared" si="2"/>
        <v>0.61468413316434811</v>
      </c>
      <c r="F21">
        <f t="shared" si="3"/>
        <v>-0.16865862906616247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2.0233808490352465</v>
      </c>
      <c r="C22">
        <f t="shared" si="1"/>
        <v>0.66924444853876164</v>
      </c>
      <c r="D22">
        <f>EXP(-((-2.360104+0.529999)+(0.014709+0.007358)*E2+(0.938919+0.331041)*E3+(-0.018119+0.019003)*E5))</f>
        <v>5.9223036306221504</v>
      </c>
      <c r="E22">
        <f t="shared" si="2"/>
        <v>0.85553941962668234</v>
      </c>
      <c r="F22">
        <f t="shared" si="3"/>
        <v>0.1862949710879207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0.5750447586981976</v>
      </c>
      <c r="C23">
        <f t="shared" si="1"/>
        <v>0.36509740788159079</v>
      </c>
      <c r="D23">
        <f>EXP(-((-1.022244+0.395315)+(0.015959+0.007274)*E2+(-2.13038+0.655748)*E3))</f>
        <v>1.7827189520277966</v>
      </c>
      <c r="E23">
        <f t="shared" si="2"/>
        <v>0.6406392390897796</v>
      </c>
      <c r="F23">
        <f t="shared" si="3"/>
        <v>0.27554183120818881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20.123474113843969</v>
      </c>
      <c r="C24">
        <f t="shared" si="1"/>
        <v>0.95265930241348806</v>
      </c>
      <c r="D24">
        <f>EXP(-((0.21381+0.19584)+(-0.08054+0.01531)*E2+(-0.03271+0.01274)*E5+(0.72939+0.23281)*E3))</f>
        <v>0.85313455557290718</v>
      </c>
      <c r="E24">
        <f t="shared" si="2"/>
        <v>0.46037377750433012</v>
      </c>
      <c r="F24">
        <f t="shared" si="3"/>
        <v>-0.49228552490915795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25.146079507477975</v>
      </c>
      <c r="C25">
        <f t="shared" si="1"/>
        <v>0.96175334815630797</v>
      </c>
      <c r="D25">
        <f>EXP(-((-0.11314+0.21668)+(-0.0841+0.01982)*E2+(-0.02521+0.01239)*E5+(1.28239+0.38444)*E3))</f>
        <v>1.1101798175535413</v>
      </c>
      <c r="E25">
        <f t="shared" si="2"/>
        <v>0.52610673664798846</v>
      </c>
      <c r="F25">
        <f t="shared" si="3"/>
        <v>-0.43564661150831951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8.5482279144567848</v>
      </c>
      <c r="C26">
        <f t="shared" si="1"/>
        <v>0.8952685242791576</v>
      </c>
      <c r="D26">
        <f>EXP(-((-9.52346+1.9962)+(0.0714+0.01844)*E2+(0.11318+0.03814)*E5+(0.14192+0.04857)*E6+(1.47314+0.66464)*E3))</f>
        <v>568.34521102764529</v>
      </c>
      <c r="E26">
        <f t="shared" si="2"/>
        <v>0.99824359636187154</v>
      </c>
      <c r="F26">
        <f t="shared" si="3"/>
        <v>0.10297507208271395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0.16881902429523205</v>
      </c>
      <c r="C27">
        <f t="shared" si="1"/>
        <v>0.14443555485163803</v>
      </c>
      <c r="D27">
        <f>EXP(-((-1.00599+0.92673)+(0.03107+0.01232)*E2+(-0.12507+0.06328)*E7))</f>
        <v>1.0511985611728671</v>
      </c>
      <c r="E27">
        <f t="shared" si="2"/>
        <v>0.51248015724611073</v>
      </c>
      <c r="F27">
        <f t="shared" si="3"/>
        <v>0.36804460239447268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0.44957571344501485</v>
      </c>
      <c r="C28">
        <f t="shared" si="1"/>
        <v>0.31014296754225257</v>
      </c>
      <c r="D28">
        <f>EXP(-((1.049734+0.468174)+(-0.018323+0.006169)*E2+(-0.023371+0.008305)*E5+(-0.012844+0.007985)*E7))</f>
        <v>0.24619056216096505</v>
      </c>
      <c r="E28">
        <f t="shared" si="2"/>
        <v>0.19755450702022384</v>
      </c>
      <c r="F28">
        <f t="shared" si="3"/>
        <v>-0.11258846052202873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18.555050200387345</v>
      </c>
      <c r="C29">
        <f t="shared" si="1"/>
        <v>0.94886231486226547</v>
      </c>
      <c r="D29">
        <f>EXP(-((-3.7924+0.8923)+(1.94461+0.65889)*E3+(-0.10873+0.09755)*E5+(0.04748+0.03787)*E6))</f>
        <v>18.248465603986801</v>
      </c>
      <c r="E29">
        <f t="shared" si="2"/>
        <v>0.94804780700063296</v>
      </c>
      <c r="F29">
        <f t="shared" si="3"/>
        <v>-8.1450786163250743E-4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3" priority="1" operator="lessThanOrEqual">
      <formula>0</formula>
    </cfRule>
  </conditionalFormatting>
  <conditionalFormatting sqref="F15:F29 I17:I29">
    <cfRule type="cellIs" dxfId="8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3803892</v>
      </c>
      <c r="C2" s="4">
        <v>38.700000000000003</v>
      </c>
      <c r="D2" s="4">
        <v>4353213</v>
      </c>
      <c r="E2" s="4">
        <v>44.3</v>
      </c>
      <c r="F2" s="4">
        <v>3765165</v>
      </c>
      <c r="G2" s="4">
        <v>38.299999999999997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95535</v>
      </c>
      <c r="C5" s="4">
        <v>0.9</v>
      </c>
      <c r="D5" s="4">
        <v>68165</v>
      </c>
      <c r="E5" s="4">
        <v>0.6</v>
      </c>
      <c r="F5" s="4">
        <v>48627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57405</v>
      </c>
      <c r="C6" s="4">
        <v>0.5</v>
      </c>
      <c r="D6" s="4">
        <v>80758</v>
      </c>
      <c r="E6" s="4">
        <v>0.8</v>
      </c>
      <c r="F6" s="4">
        <v>6419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624159</v>
      </c>
      <c r="C7" s="4">
        <v>6.3</v>
      </c>
      <c r="D7" s="4">
        <v>237007</v>
      </c>
      <c r="E7" s="4">
        <v>2.4</v>
      </c>
      <c r="F7" s="4">
        <v>178758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5089492</v>
      </c>
      <c r="C8" s="4">
        <v>51.8</v>
      </c>
      <c r="D8" s="4">
        <v>5008780</v>
      </c>
      <c r="E8" s="4">
        <v>51</v>
      </c>
      <c r="F8" s="4">
        <v>4764018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34207</v>
      </c>
      <c r="C9" s="4">
        <v>0.3</v>
      </c>
      <c r="D9" s="4">
        <v>17629</v>
      </c>
      <c r="E9" s="4">
        <v>0.1</v>
      </c>
      <c r="F9" s="4">
        <v>9744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105697</v>
      </c>
      <c r="C11" s="4">
        <v>1</v>
      </c>
      <c r="D11" s="4">
        <v>44835</v>
      </c>
      <c r="E11" s="4">
        <v>0.4</v>
      </c>
      <c r="F11" s="4">
        <v>23406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9810387</v>
      </c>
      <c r="C12">
        <f t="shared" si="0"/>
        <v>99.499999999999986</v>
      </c>
      <c r="D12">
        <f t="shared" si="0"/>
        <v>9810387</v>
      </c>
      <c r="E12">
        <f t="shared" si="0"/>
        <v>99.6</v>
      </c>
      <c r="F12">
        <f t="shared" si="0"/>
        <v>8796137</v>
      </c>
      <c r="G12">
        <f t="shared" si="0"/>
        <v>89.2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4.2917217811116384</v>
      </c>
      <c r="C15">
        <f t="shared" ref="C15:C29" si="1">B15/(1+B15)</f>
        <v>0.81102559027773968</v>
      </c>
      <c r="D15">
        <f>EXP(-((-4.41432+0.8343)+(0.04345+0.01026)*E2+(0.06422+0.02529)*E6))</f>
        <v>3.0927448575007999</v>
      </c>
      <c r="E15">
        <f t="shared" ref="E15:E29" si="2">D15/(1+D15)</f>
        <v>0.7556651990736013</v>
      </c>
      <c r="F15">
        <f t="shared" ref="F15:F29" si="3">E15-C15</f>
        <v>-5.5360391204138382E-2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5.9731534259407004</v>
      </c>
      <c r="C16">
        <f t="shared" si="1"/>
        <v>0.85659285850790001</v>
      </c>
      <c r="D16">
        <f>EXP(-((-2.04493+0.37147)+(-0.05813+0.03198)*(E7)+(0.07854+0.02332)*(E6)))</f>
        <v>5.2316776446725024</v>
      </c>
      <c r="E16">
        <f t="shared" si="2"/>
        <v>0.8395295685978067</v>
      </c>
      <c r="F16">
        <f t="shared" si="3"/>
        <v>-1.7063289910093316E-2</v>
      </c>
    </row>
    <row r="17" spans="1:6" ht="15.75" customHeight="1" x14ac:dyDescent="0.15">
      <c r="A17" s="2" t="s">
        <v>23</v>
      </c>
      <c r="B17">
        <f>EXP(-((-5.26319+0.80942)+(0.23697+0.06716)*(C7)))</f>
        <v>12.65118643368872</v>
      </c>
      <c r="C17">
        <f t="shared" si="1"/>
        <v>0.92674629382159956</v>
      </c>
      <c r="D17">
        <f>EXP(-((-5.26319+0.80942)+(0.23697+0.06716)*(E7)))</f>
        <v>41.423899629389226</v>
      </c>
      <c r="E17">
        <f t="shared" si="2"/>
        <v>0.97642838096601459</v>
      </c>
      <c r="F17">
        <f t="shared" si="3"/>
        <v>4.9682087144415021E-2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9.9353290923528466</v>
      </c>
      <c r="C18">
        <f t="shared" si="1"/>
        <v>0.90855327795307894</v>
      </c>
      <c r="D18">
        <f>EXP(-((-6.22088+1.39384)+(0.04872+0.01441)*(E2)+(0.04949+0.01494)*(E5)+(0.04056+0.01909)*(E6)))</f>
        <v>6.9866626787851498</v>
      </c>
      <c r="E18">
        <f t="shared" si="2"/>
        <v>0.87479125634587218</v>
      </c>
      <c r="F18">
        <f t="shared" si="3"/>
        <v>-3.376202160720676E-2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6.5147966662651919</v>
      </c>
      <c r="C19">
        <f t="shared" si="1"/>
        <v>0.86692920056119183</v>
      </c>
      <c r="D19">
        <f>EXP(-((-4.84614+1.22028)+(0.03008+0.01287)*E2+(0.7327+0.35501)*E3+(0.03927+0.02034)*E5+(0.04634+0.0256)*E6))</f>
        <v>5.1031449166340561</v>
      </c>
      <c r="E19">
        <f t="shared" si="2"/>
        <v>0.83615004826863759</v>
      </c>
      <c r="F19">
        <f t="shared" si="3"/>
        <v>-3.0779152292554235E-2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6.4805475159694792</v>
      </c>
      <c r="C20">
        <f t="shared" si="1"/>
        <v>0.86631994544982183</v>
      </c>
      <c r="D20">
        <f>EXP(-((-1.56105+0.27146)+(-0.14222+0.04567)*E7+(0.04149+0.01661)*E6))</f>
        <v>4.3702927600062473</v>
      </c>
      <c r="E20">
        <f t="shared" si="2"/>
        <v>0.81379041242458505</v>
      </c>
      <c r="F20">
        <f t="shared" si="3"/>
        <v>-5.2529533025236774E-2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2.9504617986040444</v>
      </c>
      <c r="C21">
        <f t="shared" si="1"/>
        <v>0.74686503730946974</v>
      </c>
      <c r="D21">
        <f>EXP(-((-0.802771+0.371008)+(-0.025303+0.008502)*E2+(0.485604+0.255258)*E3))</f>
        <v>3.2415360274211222</v>
      </c>
      <c r="E21">
        <f t="shared" si="2"/>
        <v>0.76423635363814046</v>
      </c>
      <c r="F21">
        <f t="shared" si="3"/>
        <v>1.7371316328670727E-2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2.6520064382055852</v>
      </c>
      <c r="C22">
        <f t="shared" si="1"/>
        <v>0.7261779197488627</v>
      </c>
      <c r="D22">
        <f>EXP(-((-2.360104+0.529999)+(0.014709+0.007358)*E2+(0.938919+0.331041)*E3+(-0.018119+0.019003)*E5))</f>
        <v>2.344346066244543</v>
      </c>
      <c r="E22">
        <f t="shared" si="2"/>
        <v>0.70098788217723917</v>
      </c>
      <c r="F22">
        <f t="shared" si="3"/>
        <v>-2.5190037571623525E-2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0.76171096978029651</v>
      </c>
      <c r="C23">
        <f t="shared" si="1"/>
        <v>0.43236999873781212</v>
      </c>
      <c r="D23">
        <f>EXP(-((-1.022244+0.395315)+(0.015959+0.007274)*E2+(-2.13038+0.655748)*E3))</f>
        <v>0.66878482992319865</v>
      </c>
      <c r="E23">
        <f t="shared" si="2"/>
        <v>0.40076157089346126</v>
      </c>
      <c r="F23">
        <f t="shared" si="3"/>
        <v>-3.1608427844350862E-2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8.4378201568978533</v>
      </c>
      <c r="C24">
        <f t="shared" si="1"/>
        <v>0.89404332956385846</v>
      </c>
      <c r="D24">
        <f>EXP(-((0.21381+0.19584)+(-0.08054+0.01531)*E2+(-0.03271+0.01274)*E5+(0.72939+0.23281)*E3))</f>
        <v>12.085676607871484</v>
      </c>
      <c r="E24">
        <f t="shared" si="2"/>
        <v>0.9235805659908739</v>
      </c>
      <c r="F24">
        <f t="shared" si="3"/>
        <v>2.9537236427015445E-2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10.975154101482309</v>
      </c>
      <c r="C25">
        <f t="shared" si="1"/>
        <v>0.9164937677189291</v>
      </c>
      <c r="D25">
        <f>EXP(-((-0.11314+0.21668)+(-0.0841+0.01982)*E2+(-0.02521+0.01239)*E5+(1.28239+0.38444)*E3))</f>
        <v>15.670124477208937</v>
      </c>
      <c r="E25">
        <f t="shared" si="2"/>
        <v>0.94001244553589391</v>
      </c>
      <c r="F25">
        <f t="shared" si="3"/>
        <v>2.3518677816964817E-2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45.559492529167862</v>
      </c>
      <c r="C26">
        <f t="shared" si="1"/>
        <v>0.97852210267597883</v>
      </c>
      <c r="D26">
        <f>EXP(-((-9.52346+1.9962)+(0.0714+0.01844)*E2+(0.11318+0.03814)*E5+(0.14192+0.04857)*E6+(1.47314+0.66464)*E3))</f>
        <v>27.225771327328339</v>
      </c>
      <c r="E26">
        <f t="shared" si="2"/>
        <v>0.96457138448394519</v>
      </c>
      <c r="F26">
        <f t="shared" si="3"/>
        <v>-1.395071819203364E-2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0.29800172616306564</v>
      </c>
      <c r="C27">
        <f t="shared" si="1"/>
        <v>0.22958499989361972</v>
      </c>
      <c r="D27">
        <f>EXP(-((-1.00599+0.92673)+(0.03107+0.01232)*E2+(-0.12507+0.06328)*E7))</f>
        <v>0.18366882632337383</v>
      </c>
      <c r="E27">
        <f t="shared" si="2"/>
        <v>0.15516909986881433</v>
      </c>
      <c r="F27">
        <f t="shared" si="3"/>
        <v>-7.4415900024805387E-2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0.3666391709477016</v>
      </c>
      <c r="C28">
        <f t="shared" si="1"/>
        <v>0.2682779615437586</v>
      </c>
      <c r="D28">
        <f>EXP(-((1.049734+0.468174)+(-0.018323+0.006169)*E2+(-0.023371+0.008305)*E5+(-0.012844+0.007985)*E7))</f>
        <v>0.38335853690747629</v>
      </c>
      <c r="E28">
        <f t="shared" si="2"/>
        <v>0.27712160418258697</v>
      </c>
      <c r="F28">
        <f t="shared" si="3"/>
        <v>8.843642638828364E-3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17.592752016855748</v>
      </c>
      <c r="C29">
        <f t="shared" si="1"/>
        <v>0.9462156006225747</v>
      </c>
      <c r="D29">
        <f>EXP(-((-3.7924+0.8923)+(1.94461+0.65889)*E3+(-0.10873+0.09755)*E5+(0.04748+0.03787)*E6))</f>
        <v>17.090589664263533</v>
      </c>
      <c r="E29">
        <f t="shared" si="2"/>
        <v>0.94472264207200407</v>
      </c>
      <c r="F29">
        <f t="shared" si="3"/>
        <v>-1.4929585505706333E-3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1" priority="1" operator="lessThanOrEqual">
      <formula>0</formula>
    </cfRule>
  </conditionalFormatting>
  <conditionalFormatting sqref="F15:F29 I17:I29">
    <cfRule type="cellIs" dxfId="80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97"/>
  <sheetViews>
    <sheetView topLeftCell="A7" workbookViewId="0">
      <selection activeCell="H35" sqref="H35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6147501</v>
      </c>
      <c r="C2" s="4">
        <v>31.3</v>
      </c>
      <c r="D2" s="4">
        <v>1388647</v>
      </c>
      <c r="E2" s="4">
        <v>7</v>
      </c>
      <c r="F2" s="4">
        <v>824479</v>
      </c>
      <c r="G2" s="4">
        <v>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354342</v>
      </c>
      <c r="C5" s="4">
        <v>1.8</v>
      </c>
      <c r="D5" s="4">
        <v>283644</v>
      </c>
      <c r="E5" s="4">
        <v>1.4</v>
      </c>
      <c r="F5" s="4">
        <v>257474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225278</v>
      </c>
      <c r="C6" s="4">
        <v>1.1000000000000001</v>
      </c>
      <c r="D6" s="4">
        <v>238318</v>
      </c>
      <c r="E6" s="4">
        <v>1.2</v>
      </c>
      <c r="F6" s="4">
        <v>38689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1803973</v>
      </c>
      <c r="C7" s="4">
        <v>9.1999999999999993</v>
      </c>
      <c r="D7" s="4">
        <v>927205</v>
      </c>
      <c r="E7" s="4">
        <v>4.7</v>
      </c>
      <c r="F7" s="4">
        <v>681791</v>
      </c>
      <c r="G7" s="4">
        <v>3.4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10961154</v>
      </c>
      <c r="C8" s="4">
        <v>55.9</v>
      </c>
      <c r="D8" s="4">
        <v>10242877</v>
      </c>
      <c r="E8" s="4">
        <v>52.2</v>
      </c>
      <c r="F8" s="4">
        <v>9513934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38015</v>
      </c>
      <c r="C9" s="4">
        <v>0.1</v>
      </c>
      <c r="D9" s="4">
        <v>52946</v>
      </c>
      <c r="E9" s="4">
        <v>0.2</v>
      </c>
      <c r="F9" s="4">
        <v>13730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5968769</v>
      </c>
      <c r="E10" s="4">
        <v>30.4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60307</v>
      </c>
      <c r="C11" s="4">
        <v>0.3</v>
      </c>
      <c r="D11" s="4">
        <v>488164</v>
      </c>
      <c r="E11" s="4">
        <v>2.4</v>
      </c>
      <c r="F11" s="4">
        <v>44275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19590570</v>
      </c>
      <c r="C12">
        <f t="shared" si="0"/>
        <v>99.7</v>
      </c>
      <c r="D12">
        <f t="shared" si="0"/>
        <v>19590570</v>
      </c>
      <c r="E12">
        <f t="shared" si="0"/>
        <v>99.5</v>
      </c>
      <c r="F12">
        <f t="shared" si="0"/>
        <v>11374372</v>
      </c>
      <c r="G12">
        <f t="shared" si="0"/>
        <v>57.7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6.0522856857978988</v>
      </c>
      <c r="C15">
        <f t="shared" ref="C15:C29" si="1">B15/(1+B15)</f>
        <v>0.85820200080467113</v>
      </c>
      <c r="D15">
        <f>EXP(-((-4.41432+0.8343)+(0.04345+0.01026)*E2+(0.06422+0.02529)*E6))</f>
        <v>22.123447080971424</v>
      </c>
      <c r="E15">
        <f t="shared" ref="E15:E29" si="2">D15/(1+D15)</f>
        <v>0.9567538526371826</v>
      </c>
      <c r="F15">
        <f t="shared" ref="F15:F29" si="3">E15-C15</f>
        <v>9.8551851832511472E-2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6.0617224962628429</v>
      </c>
      <c r="C16">
        <f t="shared" si="1"/>
        <v>0.85839149010326965</v>
      </c>
      <c r="D16">
        <f>EXP(-((-2.04493+0.37147)+(-0.05813+0.03198)*(E7)+(0.07854+0.02332)*(E6)))</f>
        <v>5.3341684196559536</v>
      </c>
      <c r="E16">
        <f t="shared" si="2"/>
        <v>0.84212607973971176</v>
      </c>
      <c r="F16">
        <f t="shared" si="3"/>
        <v>-1.6265410363557886E-2</v>
      </c>
    </row>
    <row r="17" spans="1:6" ht="15.75" customHeight="1" x14ac:dyDescent="0.15">
      <c r="A17" s="2" t="s">
        <v>23</v>
      </c>
      <c r="B17">
        <f>EXP(-((-5.26319+0.80942)+(0.23697+0.06716)*(C7)))</f>
        <v>5.2371318939486207</v>
      </c>
      <c r="C17">
        <f t="shared" si="1"/>
        <v>0.83966989683668258</v>
      </c>
      <c r="D17">
        <f>EXP(-((-5.26319+0.80942)+(0.23697+0.06716)*(E7)))</f>
        <v>20.580808184114922</v>
      </c>
      <c r="E17">
        <f t="shared" si="2"/>
        <v>0.95366253240061349</v>
      </c>
      <c r="F17">
        <f t="shared" si="3"/>
        <v>0.11399263556393091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14.432491225721693</v>
      </c>
      <c r="C18">
        <f t="shared" si="1"/>
        <v>0.93520164791454563</v>
      </c>
      <c r="D18">
        <f>EXP(-((-6.22088+1.39384)+(0.04872+0.01441)*(E2)+(0.04949+0.01494)*(E5)+(0.04056+0.01909)*(E6)))</f>
        <v>68.261642117905211</v>
      </c>
      <c r="E18">
        <f t="shared" si="2"/>
        <v>0.98556199406451139</v>
      </c>
      <c r="F18">
        <f t="shared" si="3"/>
        <v>5.0360346149965762E-2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8.1261966713624183</v>
      </c>
      <c r="C19">
        <f t="shared" si="1"/>
        <v>0.89042532875300029</v>
      </c>
      <c r="D19">
        <f>EXP(-((-4.84614+1.22028)+(0.03008+0.01287)*E2+(0.7327+0.35501)*E3+(0.03927+0.02034)*E5+(0.04634+0.0256)*E6))</f>
        <v>23.463077139723225</v>
      </c>
      <c r="E19">
        <f t="shared" si="2"/>
        <v>0.95912206815649548</v>
      </c>
      <c r="F19">
        <f t="shared" si="3"/>
        <v>6.8696739403495188E-2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8.2808034606513559</v>
      </c>
      <c r="C20">
        <f t="shared" si="1"/>
        <v>0.89225070822372343</v>
      </c>
      <c r="D20">
        <f>EXP(-((-1.56105+0.27146)+(-0.14222+0.04567)*E7+(0.04149+0.01661)*E6))</f>
        <v>5.3316192964403442</v>
      </c>
      <c r="E20">
        <f t="shared" si="2"/>
        <v>0.8420625193681176</v>
      </c>
      <c r="F20">
        <f t="shared" si="3"/>
        <v>-5.0188188855605831E-2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2.6055252855436302</v>
      </c>
      <c r="C21">
        <f t="shared" si="1"/>
        <v>0.72264790264833134</v>
      </c>
      <c r="D21">
        <f>EXP(-((-0.802771+0.371008)+(-0.025303+0.008502)*E2+(0.485604+0.255258)*E3))</f>
        <v>1.7321614123579792</v>
      </c>
      <c r="E21">
        <f t="shared" si="2"/>
        <v>0.63398941384764129</v>
      </c>
      <c r="F21">
        <f t="shared" si="3"/>
        <v>-8.865848880069005E-2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3.1199491387318274</v>
      </c>
      <c r="C22">
        <f t="shared" si="1"/>
        <v>0.75727855700961078</v>
      </c>
      <c r="D22">
        <f>EXP(-((-2.360104+0.529999)+(0.014709+0.007358)*E2+(0.938919+0.331041)*E3+(-0.018119+0.019003)*E5))</f>
        <v>5.3355842958329891</v>
      </c>
      <c r="E22">
        <f t="shared" si="2"/>
        <v>0.84216136139839304</v>
      </c>
      <c r="F22">
        <f t="shared" si="3"/>
        <v>8.4882804388782263E-2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0.90459866294645941</v>
      </c>
      <c r="C23">
        <f t="shared" si="1"/>
        <v>0.47495500261825435</v>
      </c>
      <c r="D23">
        <f>EXP(-((-1.022244+0.395315)+(0.015959+0.007274)*E2+(-2.13038+0.655748)*E3))</f>
        <v>1.5908969871102061</v>
      </c>
      <c r="E23">
        <f t="shared" si="2"/>
        <v>0.61403328462110562</v>
      </c>
      <c r="F23">
        <f t="shared" si="3"/>
        <v>0.13907828200285127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5.3015275711389229</v>
      </c>
      <c r="C24">
        <f t="shared" si="1"/>
        <v>0.84130831949700369</v>
      </c>
      <c r="D24">
        <f>EXP(-((0.21381+0.19584)+(-0.08054+0.01531)*E2+(-0.03271+0.01274)*E5+(0.72939+0.23281)*E3))</f>
        <v>1.0777957680080064</v>
      </c>
      <c r="E24">
        <f t="shared" si="2"/>
        <v>0.51872074464820705</v>
      </c>
      <c r="F24">
        <f t="shared" si="3"/>
        <v>-0.32258757484879663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6.8998522615194897</v>
      </c>
      <c r="C25">
        <f t="shared" si="1"/>
        <v>0.87341535425022543</v>
      </c>
      <c r="D25">
        <f>EXP(-((-0.11314+0.21668)+(-0.0841+0.01982)*E2+(-0.02521+0.01239)*E5+(1.28239+0.38444)*E3))</f>
        <v>1.4396038909234035</v>
      </c>
      <c r="E25">
        <f t="shared" si="2"/>
        <v>0.59009739092460023</v>
      </c>
      <c r="F25">
        <f t="shared" si="3"/>
        <v>-0.2833179633256252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68.94802776590673</v>
      </c>
      <c r="C26">
        <f t="shared" si="1"/>
        <v>0.98570367125508274</v>
      </c>
      <c r="D26">
        <f>EXP(-((-9.52346+1.9962)+(0.0714+0.01844)*E2+(0.11318+0.03814)*E5+(0.14192+0.04857)*E6+(1.47314+0.66464)*E3))</f>
        <v>637.74849681104172</v>
      </c>
      <c r="E26">
        <f t="shared" si="2"/>
        <v>0.99843443858577752</v>
      </c>
      <c r="F26">
        <f t="shared" si="3"/>
        <v>1.2730767330694781E-2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0.49145789961579894</v>
      </c>
      <c r="C27">
        <f t="shared" si="1"/>
        <v>0.32951510045466181</v>
      </c>
      <c r="D27">
        <f>EXP(-((-1.00599+0.92673)+(0.03107+0.01232)*E2+(-0.12507+0.06328)*E7))</f>
        <v>1.068165829978416</v>
      </c>
      <c r="E27">
        <f t="shared" si="2"/>
        <v>0.51647977860148842</v>
      </c>
      <c r="F27">
        <f t="shared" si="3"/>
        <v>0.1869646781468266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0.34449827355236806</v>
      </c>
      <c r="C28">
        <f t="shared" si="1"/>
        <v>0.25622812637918191</v>
      </c>
      <c r="D28">
        <f>EXP(-((1.049734+0.468174)+(-0.018323+0.006169)*E2+(-0.023371+0.008305)*E5+(-0.012844+0.007985)*E7))</f>
        <v>0.2493493634077705</v>
      </c>
      <c r="E28">
        <f t="shared" si="2"/>
        <v>0.19958337572417387</v>
      </c>
      <c r="F28">
        <f t="shared" si="3"/>
        <v>-5.6644750655008042E-2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16.883536913345239</v>
      </c>
      <c r="C29">
        <f t="shared" si="1"/>
        <v>0.94408264959859423</v>
      </c>
      <c r="D29">
        <f>EXP(-((-3.7924+0.8923)+(1.94461+0.65889)*E3+(-0.10873+0.09755)*E5+(0.04748+0.03787)*E6))</f>
        <v>16.665354772300773</v>
      </c>
      <c r="E29">
        <f t="shared" si="2"/>
        <v>0.94339202281020718</v>
      </c>
      <c r="F29">
        <f t="shared" si="3"/>
        <v>-6.9062678838704983E-4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9" priority="1" operator="lessThanOrEqual">
      <formula>0</formula>
    </cfRule>
  </conditionalFormatting>
  <conditionalFormatting sqref="F15:F29 I17:I29"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7"/>
  <sheetViews>
    <sheetView topLeftCell="A10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3825255</v>
      </c>
      <c r="C2" s="4">
        <v>39.299999999999997</v>
      </c>
      <c r="D2" s="4">
        <v>3984768</v>
      </c>
      <c r="E2" s="4">
        <v>40.9</v>
      </c>
      <c r="F2" s="4">
        <v>3250761</v>
      </c>
      <c r="G2" s="4">
        <v>33.4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185312</v>
      </c>
      <c r="C5" s="4">
        <v>1.9</v>
      </c>
      <c r="D5" s="4">
        <v>153646</v>
      </c>
      <c r="E5" s="4">
        <v>1.5</v>
      </c>
      <c r="F5" s="4">
        <v>131265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740005</v>
      </c>
      <c r="C6" s="4">
        <v>7.6</v>
      </c>
      <c r="D6" s="4">
        <v>700258</v>
      </c>
      <c r="E6" s="4">
        <v>7.1</v>
      </c>
      <c r="F6" s="4">
        <v>110331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329703</v>
      </c>
      <c r="C7" s="4">
        <v>3.3</v>
      </c>
      <c r="D7" s="4">
        <v>162468</v>
      </c>
      <c r="E7" s="4">
        <v>1.6</v>
      </c>
      <c r="F7" s="4">
        <v>65661</v>
      </c>
      <c r="G7" s="4">
        <v>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4282136</v>
      </c>
      <c r="C8" s="4">
        <v>44</v>
      </c>
      <c r="D8" s="4">
        <v>4394968</v>
      </c>
      <c r="E8" s="4">
        <v>45.1</v>
      </c>
      <c r="F8" s="4">
        <v>3851067</v>
      </c>
      <c r="G8" s="4">
        <v>39.5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35801</v>
      </c>
      <c r="C9" s="4">
        <v>0.3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329486</v>
      </c>
      <c r="C11" s="4">
        <v>3.3</v>
      </c>
      <c r="D11" s="4">
        <v>331590</v>
      </c>
      <c r="E11" s="4">
        <v>3.4</v>
      </c>
      <c r="F11" s="4">
        <v>192146</v>
      </c>
      <c r="G11" s="4">
        <v>1.9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9727698</v>
      </c>
      <c r="C12">
        <f t="shared" si="0"/>
        <v>99.699999999999989</v>
      </c>
      <c r="D12">
        <f t="shared" si="0"/>
        <v>9727698</v>
      </c>
      <c r="E12">
        <f t="shared" si="0"/>
        <v>99.600000000000009</v>
      </c>
      <c r="F12">
        <f t="shared" si="0"/>
        <v>7601231</v>
      </c>
      <c r="G12">
        <f t="shared" si="0"/>
        <v>77.800000000000011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2.2010642645381187</v>
      </c>
      <c r="C15">
        <f t="shared" ref="C15:C29" si="1">B15/(1+B15)</f>
        <v>0.68760389752928319</v>
      </c>
      <c r="D15">
        <f>EXP(-((-4.41432+0.8343)+(0.04345+0.01026)*E2+(0.06422+0.02529)*E6))</f>
        <v>2.1122632437416806</v>
      </c>
      <c r="E15">
        <f t="shared" ref="E15:E29" si="2">D15/(1+D15)</f>
        <v>0.67869041861710833</v>
      </c>
      <c r="F15">
        <f t="shared" ref="F15:F29" si="3">E15-C15</f>
        <v>-8.9134789121748659E-3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2.6794699630999146</v>
      </c>
      <c r="C16">
        <f t="shared" si="1"/>
        <v>0.72822172486019954</v>
      </c>
      <c r="D16">
        <f>EXP(-((-2.04493+0.37147)+(-0.05813+0.03198)*(E7)+(0.07854+0.02332)*(E6)))</f>
        <v>2.6968758217658348</v>
      </c>
      <c r="E16">
        <f t="shared" si="2"/>
        <v>0.72950132809104096</v>
      </c>
      <c r="F16">
        <f t="shared" si="3"/>
        <v>1.2796032308414196E-3</v>
      </c>
      <c r="G16" t="s">
        <v>115</v>
      </c>
    </row>
    <row r="17" spans="1:7" ht="15.75" customHeight="1" x14ac:dyDescent="0.15">
      <c r="A17" s="2" t="s">
        <v>23</v>
      </c>
      <c r="B17">
        <f>EXP(-((-5.26319+0.80942)+(0.23697+0.06716)*(C7)))</f>
        <v>31.504834177207815</v>
      </c>
      <c r="C17">
        <f t="shared" si="1"/>
        <v>0.96923534528592703</v>
      </c>
      <c r="D17">
        <f>EXP(-((-5.26319+0.80942)+(0.23697+0.06716)*(E7)))</f>
        <v>52.834373914613167</v>
      </c>
      <c r="E17">
        <f t="shared" si="2"/>
        <v>0.98142450766519362</v>
      </c>
      <c r="F17">
        <f t="shared" si="3"/>
        <v>1.2189162379266594E-2</v>
      </c>
    </row>
    <row r="18" spans="1:7" ht="15.75" customHeight="1" x14ac:dyDescent="0.15">
      <c r="A18" s="2" t="s">
        <v>24</v>
      </c>
      <c r="B18">
        <f>EXP(-((-6.22088+1.39384)+(0.04872+0.01441)*(C2)+(0.04949+0.01494)*(C5)+(0.04056+0.01909)*(C6)))</f>
        <v>5.8724621956038492</v>
      </c>
      <c r="C18">
        <f t="shared" si="1"/>
        <v>0.85449174232785507</v>
      </c>
      <c r="D18">
        <f>EXP(-((-6.22088+1.39384)+(0.04872+0.01441)*(E2)+(0.04949+0.01494)*(E5)+(0.04056+0.01909)*(E6)))</f>
        <v>5.6117521669803914</v>
      </c>
      <c r="E18">
        <f t="shared" si="2"/>
        <v>0.84875416156793071</v>
      </c>
      <c r="F18">
        <f t="shared" si="3"/>
        <v>-5.7375807599243656E-3</v>
      </c>
    </row>
    <row r="19" spans="1:7" ht="15.75" customHeight="1" x14ac:dyDescent="0.15">
      <c r="A19" s="2" t="s">
        <v>25</v>
      </c>
      <c r="B19">
        <f>EXP(-((-4.84614+1.22028)+(0.03008+0.01287)*C2+(0.7327+0.35501)*C3+(0.03927+0.02034)*C5+(0.04634+0.0256)*C6))</f>
        <v>3.5891736681398068</v>
      </c>
      <c r="C19">
        <f t="shared" si="1"/>
        <v>0.78209584724533987</v>
      </c>
      <c r="D19">
        <f>EXP(-((-4.84614+1.22028)+(0.03008+0.01287)*E2+(0.7327+0.35501)*E3+(0.03927+0.02034)*E5+(0.04634+0.0256)*E6))</f>
        <v>3.5573504067772896</v>
      </c>
      <c r="E19">
        <f t="shared" si="2"/>
        <v>0.78057425680656722</v>
      </c>
      <c r="F19">
        <f t="shared" si="3"/>
        <v>-1.5215904387726464E-3</v>
      </c>
    </row>
    <row r="20" spans="1:7" ht="15.75" customHeight="1" x14ac:dyDescent="0.15">
      <c r="A20" s="2" t="s">
        <v>26</v>
      </c>
      <c r="B20">
        <f>EXP(-((-1.56105+0.27146)+(-0.14222+0.04567)*C7+(0.04149+0.01661)*C6))</f>
        <v>3.2112009663788772</v>
      </c>
      <c r="C20">
        <f t="shared" si="1"/>
        <v>0.76253804841332973</v>
      </c>
      <c r="D20">
        <f>EXP(-((-1.56105+0.27146)+(-0.14222+0.04567)*E7+(0.04149+0.01661)*E6))</f>
        <v>2.8054389075111441</v>
      </c>
      <c r="E20">
        <f t="shared" si="2"/>
        <v>0.737218222574482</v>
      </c>
      <c r="F20">
        <f t="shared" si="3"/>
        <v>-2.5319825838847732E-2</v>
      </c>
    </row>
    <row r="21" spans="1:7" ht="15.75" customHeight="1" x14ac:dyDescent="0.15">
      <c r="A21" s="2" t="s">
        <v>27</v>
      </c>
      <c r="B21">
        <f>EXP(-((-0.802771+0.371008)+(-0.025303+0.008502)*C2+(0.485604+0.255258)*C3))</f>
        <v>2.9803546395589504</v>
      </c>
      <c r="C21">
        <f t="shared" si="1"/>
        <v>0.74876610489390805</v>
      </c>
      <c r="D21">
        <f>EXP(-((-0.802771+0.371008)+(-0.025303+0.008502)*E2+(0.485604+0.255258)*E3))</f>
        <v>3.0615578875855967</v>
      </c>
      <c r="E21">
        <f t="shared" si="2"/>
        <v>0.75378905639716176</v>
      </c>
      <c r="F21">
        <f t="shared" si="3"/>
        <v>5.0229515032537142E-3</v>
      </c>
    </row>
    <row r="22" spans="1:7" ht="15.75" customHeight="1" x14ac:dyDescent="0.15">
      <c r="A22" s="2" t="s">
        <v>28</v>
      </c>
      <c r="B22">
        <f>EXP(-((-2.360104+0.529999)+(0.014709+0.007358)*C2+(0.938919+0.331041)*C3+(-0.018119+0.019003)*C5))</f>
        <v>2.6148122562331917</v>
      </c>
      <c r="C22">
        <f t="shared" si="1"/>
        <v>0.72336045993103715</v>
      </c>
      <c r="D22">
        <f>EXP(-((-2.360104+0.529999)+(0.014709+0.007358)*E2+(0.938919+0.331041)*E3+(-0.018119+0.019003)*E5))</f>
        <v>2.524994034120557</v>
      </c>
      <c r="E22">
        <f t="shared" si="2"/>
        <v>0.71631157660966427</v>
      </c>
      <c r="F22">
        <f t="shared" si="3"/>
        <v>-7.0488833213728785E-3</v>
      </c>
    </row>
    <row r="23" spans="1:7" ht="15.75" customHeight="1" x14ac:dyDescent="0.15">
      <c r="A23" s="2" t="s">
        <v>29</v>
      </c>
      <c r="B23">
        <f>EXP(-((-1.022244+0.395315)+(0.015959+0.007274)*C2+(-2.13038+0.655748)*C3))</f>
        <v>0.75116653560277535</v>
      </c>
      <c r="C23">
        <f t="shared" si="1"/>
        <v>0.42895208441395527</v>
      </c>
      <c r="D23">
        <f>EXP(-((-1.022244+0.395315)+(0.015959+0.007274)*E2+(-2.13038+0.655748)*E3))</f>
        <v>0.72375618815766163</v>
      </c>
      <c r="E23">
        <f t="shared" si="2"/>
        <v>0.41987155325673237</v>
      </c>
      <c r="F23">
        <f t="shared" si="3"/>
        <v>-9.0805311572229042E-3</v>
      </c>
    </row>
    <row r="24" spans="1:7" ht="15.75" customHeight="1" x14ac:dyDescent="0.15">
      <c r="A24" s="2" t="s">
        <v>30</v>
      </c>
      <c r="B24">
        <f>EXP(-((0.21381+0.19584)+(-0.08054+0.01531)*C2+(-0.03271+0.01274)*C5+(0.72939+0.23281)*C3))</f>
        <v>8.9515974285739279</v>
      </c>
      <c r="C24">
        <f t="shared" si="1"/>
        <v>0.89951362008186653</v>
      </c>
      <c r="D24">
        <f>EXP(-((0.21381+0.19584)+(-0.08054+0.01531)*E2+(-0.03271+0.01274)*E5+(0.72939+0.23281)*E3))</f>
        <v>9.8572970680070835</v>
      </c>
      <c r="E24">
        <f t="shared" si="2"/>
        <v>0.90789604505280841</v>
      </c>
      <c r="F24">
        <f t="shared" si="3"/>
        <v>8.3824249709418819E-3</v>
      </c>
    </row>
    <row r="25" spans="1:7" ht="15.75" customHeight="1" x14ac:dyDescent="0.15">
      <c r="A25" s="2" t="s">
        <v>31</v>
      </c>
      <c r="B25">
        <f>EXP(-((-0.11314+0.21668)+(-0.0841+0.01982)*C2+(-0.02521+0.01239)*C5+(1.28239+0.38444)*C3))</f>
        <v>11.553887957256512</v>
      </c>
      <c r="C25">
        <f t="shared" si="1"/>
        <v>0.92034340250567781</v>
      </c>
      <c r="D25">
        <f>EXP(-((-0.11314+0.21668)+(-0.0841+0.01982)*E2+(-0.02521+0.01239)*E5+(1.28239+0.38444)*E3))</f>
        <v>12.73994075730295</v>
      </c>
      <c r="E25">
        <f t="shared" si="2"/>
        <v>0.92721948240799457</v>
      </c>
      <c r="F25">
        <f t="shared" si="3"/>
        <v>6.8760799023167563E-3</v>
      </c>
    </row>
    <row r="26" spans="1:7" ht="15.75" customHeight="1" x14ac:dyDescent="0.15">
      <c r="A26" s="2" t="s">
        <v>32</v>
      </c>
      <c r="B26">
        <f>EXP(-((-9.52346+1.9962)+(0.0714+0.01844)*C2+(0.11318+0.03814)*C5+(0.14192+0.04857)*C6+(1.47314+0.66464)*C3))</f>
        <v>9.5957088140144542</v>
      </c>
      <c r="C26">
        <f t="shared" si="1"/>
        <v>0.90562217048874105</v>
      </c>
      <c r="D26">
        <f>EXP(-((-9.52346+1.9962)+(0.0714+0.01844)*E2+(0.11318+0.03814)*E5+(0.14192+0.04857)*E6+(1.47314+0.66464)*E3))</f>
        <v>9.7118326217542403</v>
      </c>
      <c r="E26">
        <f t="shared" si="2"/>
        <v>0.90664529261135585</v>
      </c>
      <c r="F26">
        <f t="shared" si="3"/>
        <v>1.0231221226147946E-3</v>
      </c>
    </row>
    <row r="27" spans="1:7" ht="15.75" customHeight="1" x14ac:dyDescent="0.15">
      <c r="A27" s="2" t="s">
        <v>33</v>
      </c>
      <c r="B27">
        <f>EXP(-((-1.00599+0.92673)+(0.03107+0.01232)*C2+(-0.12507+0.06328)*C7))</f>
        <v>0.24121659853904096</v>
      </c>
      <c r="C27">
        <f t="shared" si="1"/>
        <v>0.19433884369816037</v>
      </c>
      <c r="D27">
        <f>EXP(-((-1.00599+0.92673)+(0.03107+0.01232)*E2+(-0.12507+0.06328)*E7))</f>
        <v>0.2025989236230058</v>
      </c>
      <c r="E27">
        <f t="shared" si="2"/>
        <v>0.16846757438685112</v>
      </c>
      <c r="F27">
        <f t="shared" si="3"/>
        <v>-2.5871269311309258E-2</v>
      </c>
    </row>
    <row r="28" spans="1:7" ht="15.75" customHeight="1" x14ac:dyDescent="0.15">
      <c r="A28" s="2" t="s">
        <v>34</v>
      </c>
      <c r="B28" s="23">
        <f>EXP(-((1.049734+0.468174)+(-0.018323+0.006169)*C2+(-0.023371+0.008305)*C5+(-0.012844+0.007985)*C7))</f>
        <v>0.3695032658748717</v>
      </c>
      <c r="C28">
        <f t="shared" si="1"/>
        <v>0.26980824002549864</v>
      </c>
      <c r="D28">
        <f>EXP(-((1.049734+0.468174)+(-0.018323+0.006169)*E2+(-0.023371+0.008305)*E5+(-0.012844+0.007985)*E7))</f>
        <v>0.3714147188972492</v>
      </c>
      <c r="E28">
        <f t="shared" si="2"/>
        <v>0.2708259680892901</v>
      </c>
      <c r="F28">
        <f t="shared" si="3"/>
        <v>1.0177280637914676E-3</v>
      </c>
      <c r="G28" t="s">
        <v>115</v>
      </c>
    </row>
    <row r="29" spans="1:7" ht="13" x14ac:dyDescent="0.15">
      <c r="A29" s="2" t="s">
        <v>35</v>
      </c>
      <c r="B29">
        <f>EXP(-((-3.7924+0.8923)+(1.94461+0.65889)*C3+(-0.10873+0.09755)*C5+(0.04748+0.03787)*C6))</f>
        <v>9.7053958107646476</v>
      </c>
      <c r="C29">
        <f t="shared" si="1"/>
        <v>0.90658916142133994</v>
      </c>
      <c r="D29">
        <f>EXP(-((-3.7924+0.8923)+(1.94461+0.65889)*E3+(-0.10873+0.09755)*E5+(0.04748+0.03787)*E6))</f>
        <v>10.083344467268013</v>
      </c>
      <c r="E29">
        <f t="shared" si="2"/>
        <v>0.90977452672762638</v>
      </c>
      <c r="F29">
        <f t="shared" si="3"/>
        <v>3.1853653062864362E-3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7" priority="1" operator="lessThanOrEqual">
      <formula>0</formula>
    </cfRule>
  </conditionalFormatting>
  <conditionalFormatting sqref="F15:F29 I17:I29">
    <cfRule type="cellIs" dxfId="7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4626409</v>
      </c>
      <c r="C2" s="4">
        <v>62.5</v>
      </c>
      <c r="D2" s="4">
        <v>4860171</v>
      </c>
      <c r="E2" s="4">
        <v>65.599999999999994</v>
      </c>
      <c r="F2" s="4">
        <v>4548149</v>
      </c>
      <c r="G2" s="4">
        <v>61.4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52896</v>
      </c>
      <c r="C6" s="4">
        <v>0.7</v>
      </c>
      <c r="D6" s="4">
        <v>65995</v>
      </c>
      <c r="E6" s="4">
        <v>0.8</v>
      </c>
      <c r="F6" s="4">
        <v>4412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27789</v>
      </c>
      <c r="C7" s="4">
        <v>0.3</v>
      </c>
      <c r="D7" s="4">
        <v>8976</v>
      </c>
      <c r="E7" s="4">
        <v>0.1</v>
      </c>
      <c r="F7" s="4">
        <v>4046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2660591</v>
      </c>
      <c r="C8" s="4">
        <v>35.9</v>
      </c>
      <c r="D8" s="4">
        <v>2449238</v>
      </c>
      <c r="E8" s="4">
        <v>33</v>
      </c>
      <c r="F8" s="4">
        <v>2380413</v>
      </c>
      <c r="G8" s="4">
        <v>32.1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25004</v>
      </c>
      <c r="C9" s="4">
        <v>0.3</v>
      </c>
      <c r="D9" s="4">
        <v>15603</v>
      </c>
      <c r="E9" s="4">
        <v>0.2</v>
      </c>
      <c r="F9" s="4">
        <v>8085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7294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7399983</v>
      </c>
      <c r="C12">
        <f t="shared" si="0"/>
        <v>99.7</v>
      </c>
      <c r="D12">
        <f t="shared" si="0"/>
        <v>7399983</v>
      </c>
      <c r="E12">
        <f t="shared" si="0"/>
        <v>99.699999999999989</v>
      </c>
      <c r="F12">
        <f t="shared" si="0"/>
        <v>6945105</v>
      </c>
      <c r="G12">
        <f t="shared" si="0"/>
        <v>93.6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EXP(-((-4.41432+0.8343)+(0.04345+0.01026)*C2+(0.06422+0.02529)*C6))</f>
        <v>1.1740836840518734</v>
      </c>
      <c r="C15">
        <f t="shared" ref="C15:C29" si="1">B15/(1+B15)</f>
        <v>0.54003610471134922</v>
      </c>
      <c r="D15">
        <f>EXP(-((-4.41432+0.8343)+(0.04345+0.01026)*E2+(0.06422+0.02529)*E6))</f>
        <v>0.98514740427124892</v>
      </c>
      <c r="E15">
        <f t="shared" ref="E15:E29" si="2">D15/(1+D15)</f>
        <v>0.49625906980590101</v>
      </c>
      <c r="F15">
        <f t="shared" ref="F15:F29" si="3">E15-C15</f>
        <v>-4.3777034905448209E-2</v>
      </c>
    </row>
    <row r="16" spans="1:20" ht="15.75" customHeight="1" x14ac:dyDescent="0.15">
      <c r="A16" s="2" t="s">
        <v>22</v>
      </c>
      <c r="B16">
        <f>EXP(-((-2.04493+0.37147)+(-0.05813+0.03198)*(C7)+(0.07854+0.02332)*(C6)))</f>
        <v>5.002826236289784</v>
      </c>
      <c r="C16">
        <f t="shared" si="1"/>
        <v>0.83341180293466599</v>
      </c>
      <c r="D16">
        <f>EXP(-((-2.04493+0.37147)+(-0.05813+0.03198)*(E7)+(0.07854+0.02332)*(E6)))</f>
        <v>4.9262940924645635</v>
      </c>
      <c r="E16">
        <f t="shared" si="2"/>
        <v>0.83126048346613002</v>
      </c>
      <c r="F16">
        <f t="shared" si="3"/>
        <v>-2.1513194685359727E-3</v>
      </c>
    </row>
    <row r="17" spans="1:6" ht="15.75" customHeight="1" x14ac:dyDescent="0.15">
      <c r="A17" s="2" t="s">
        <v>23</v>
      </c>
      <c r="B17">
        <f>EXP(-((-5.26319+0.80942)+(0.23697+0.06716)*(C7)))</f>
        <v>78.45545409798865</v>
      </c>
      <c r="C17">
        <f t="shared" si="1"/>
        <v>0.98741433157292458</v>
      </c>
      <c r="D17">
        <f>EXP(-((-5.26319+0.80942)+(0.23697+0.06716)*(E7)))</f>
        <v>83.375708337350062</v>
      </c>
      <c r="E17">
        <f t="shared" si="2"/>
        <v>0.98814824764490494</v>
      </c>
      <c r="F17">
        <f t="shared" si="3"/>
        <v>7.3391607198036724E-4</v>
      </c>
    </row>
    <row r="18" spans="1:6" ht="15.75" customHeight="1" x14ac:dyDescent="0.15">
      <c r="A18" s="2" t="s">
        <v>24</v>
      </c>
      <c r="B18">
        <f>EXP(-((-6.22088+1.39384)+(0.04872+0.01441)*(C2)+(0.04949+0.01494)*(C5)+(0.04056+0.01909)*(C6)))</f>
        <v>2.3155795458798272</v>
      </c>
      <c r="C18">
        <f t="shared" si="1"/>
        <v>0.69839360324119792</v>
      </c>
      <c r="D18">
        <f>EXP(-((-6.22088+1.39384)+(0.04872+0.01441)*(E2)+(0.04949+0.01494)*(E5)+(0.04056+0.01909)*(E6)))</f>
        <v>1.8926765665076275</v>
      </c>
      <c r="E18">
        <f t="shared" si="2"/>
        <v>0.65429940852069923</v>
      </c>
      <c r="F18">
        <f t="shared" si="3"/>
        <v>-4.4094194720498692E-2</v>
      </c>
    </row>
    <row r="19" spans="1:6" ht="15.75" customHeight="1" x14ac:dyDescent="0.15">
      <c r="A19" s="2" t="s">
        <v>25</v>
      </c>
      <c r="B19">
        <f>EXP(-((-4.84614+1.22028)+(0.03008+0.01287)*C2+(0.7327+0.35501)*C3+(0.03927+0.02034)*C5+(0.04634+0.0256)*C6))</f>
        <v>2.4378755894523918</v>
      </c>
      <c r="C19">
        <f t="shared" si="1"/>
        <v>0.70912269103976311</v>
      </c>
      <c r="D19">
        <f>EXP(-((-4.84614+1.22028)+(0.03008+0.01287)*E2+(0.7327+0.35501)*E3+(0.03927+0.02034)*E5+(0.04634+0.0256)*E6))</f>
        <v>2.1186688700676717</v>
      </c>
      <c r="E19">
        <f t="shared" si="2"/>
        <v>0.67935037618203398</v>
      </c>
      <c r="F19">
        <f t="shared" si="3"/>
        <v>-2.9772314857729132E-2</v>
      </c>
    </row>
    <row r="20" spans="1:6" ht="15.75" customHeight="1" x14ac:dyDescent="0.15">
      <c r="A20" s="2" t="s">
        <v>26</v>
      </c>
      <c r="B20">
        <f>EXP(-((-1.56105+0.27146)+(-0.14222+0.04567)*C7+(0.04149+0.01661)*C6))</f>
        <v>3.5890408711708437</v>
      </c>
      <c r="C20">
        <f t="shared" si="1"/>
        <v>0.78208954156800503</v>
      </c>
      <c r="D20">
        <f>EXP(-((-1.56105+0.27146)+(-0.14222+0.04567)*E7+(0.04149+0.01661)*E6))</f>
        <v>3.500007110273434</v>
      </c>
      <c r="E20">
        <f t="shared" si="2"/>
        <v>0.77777812890183695</v>
      </c>
      <c r="F20">
        <f t="shared" si="3"/>
        <v>-4.3114126661680796E-3</v>
      </c>
    </row>
    <row r="21" spans="1:6" ht="15.75" customHeight="1" x14ac:dyDescent="0.15">
      <c r="A21" s="2" t="s">
        <v>27</v>
      </c>
      <c r="B21">
        <f>EXP(-((-0.802771+0.371008)+(-0.025303+0.008502)*C2+(0.485604+0.255258)*C3))</f>
        <v>4.4009723273517718</v>
      </c>
      <c r="C21">
        <f t="shared" si="1"/>
        <v>0.81484815337124228</v>
      </c>
      <c r="D21">
        <f>EXP(-((-0.802771+0.371008)+(-0.025303+0.008502)*E2+(0.485604+0.255258)*E3))</f>
        <v>4.6362627505318441</v>
      </c>
      <c r="E21">
        <f t="shared" si="2"/>
        <v>0.82257746945781784</v>
      </c>
      <c r="F21">
        <f t="shared" si="3"/>
        <v>7.7293160865755661E-3</v>
      </c>
    </row>
    <row r="22" spans="1:6" ht="15.75" customHeight="1" x14ac:dyDescent="0.15">
      <c r="A22" s="2" t="s">
        <v>28</v>
      </c>
      <c r="B22">
        <f>EXP(-((-2.360104+0.529999)+(0.014709+0.007358)*C2+(0.938919+0.331041)*C3+(-0.018119+0.019003)*C5))</f>
        <v>1.5697517722297851</v>
      </c>
      <c r="C22">
        <f t="shared" si="1"/>
        <v>0.61085735563777999</v>
      </c>
      <c r="D22">
        <f>EXP(-((-2.360104+0.529999)+(0.014709+0.007358)*E2+(0.938919+0.331041)*E3+(-0.018119+0.019003)*E5))</f>
        <v>1.46595924068773</v>
      </c>
      <c r="E22">
        <f t="shared" si="2"/>
        <v>0.59447829327417812</v>
      </c>
      <c r="F22">
        <f t="shared" si="3"/>
        <v>-1.6379062363601871E-2</v>
      </c>
    </row>
    <row r="23" spans="1:6" ht="15.75" customHeight="1" x14ac:dyDescent="0.15">
      <c r="A23" s="2" t="s">
        <v>29</v>
      </c>
      <c r="B23">
        <f>EXP(-((-1.022244+0.395315)+(0.015959+0.007274)*C2+(-2.13038+0.655748)*C3))</f>
        <v>0.4381764919984481</v>
      </c>
      <c r="C23">
        <f t="shared" si="1"/>
        <v>0.3046750481851993</v>
      </c>
      <c r="D23">
        <f>EXP(-((-1.022244+0.395315)+(0.015959+0.007274)*E2+(-2.13038+0.655748)*E3))</f>
        <v>0.40772767119427983</v>
      </c>
      <c r="E23">
        <f t="shared" si="2"/>
        <v>0.28963533184538043</v>
      </c>
      <c r="F23">
        <f t="shared" si="3"/>
        <v>-1.5039716339818876E-2</v>
      </c>
    </row>
    <row r="24" spans="1:6" ht="15.75" customHeight="1" x14ac:dyDescent="0.15">
      <c r="A24" s="2" t="s">
        <v>30</v>
      </c>
      <c r="B24">
        <f>EXP(-((0.21381+0.19584)+(-0.08054+0.01531)*C2+(-0.03271+0.01274)*C5+(0.72939+0.23281)*C3))</f>
        <v>39.143132813945641</v>
      </c>
      <c r="C24">
        <f t="shared" si="1"/>
        <v>0.97508913904067296</v>
      </c>
      <c r="D24">
        <f>EXP(-((0.21381+0.19584)+(-0.08054+0.01531)*E2+(-0.03271+0.01274)*E5+(0.72939+0.23281)*E3))</f>
        <v>47.91545002958118</v>
      </c>
      <c r="E24">
        <f t="shared" si="2"/>
        <v>0.97955656138509906</v>
      </c>
      <c r="F24">
        <f t="shared" si="3"/>
        <v>4.4674223444260974E-3</v>
      </c>
    </row>
    <row r="25" spans="1:6" ht="15.75" customHeight="1" x14ac:dyDescent="0.15">
      <c r="A25" s="2" t="s">
        <v>31</v>
      </c>
      <c r="B25">
        <f>EXP(-((-0.11314+0.21668)+(-0.0841+0.01982)*C2+(-0.02521+0.01239)*C5+(1.28239+0.38444)*C3))</f>
        <v>50.096943587883793</v>
      </c>
      <c r="C25">
        <f t="shared" si="1"/>
        <v>0.98042935780923846</v>
      </c>
      <c r="D25">
        <f>EXP(-((-0.11314+0.21668)+(-0.0841+0.01982)*E2+(-0.02521+0.01239)*E5+(1.28239+0.38444)*E3))</f>
        <v>61.143771447788119</v>
      </c>
      <c r="E25">
        <f t="shared" si="2"/>
        <v>0.98390828273368991</v>
      </c>
      <c r="F25">
        <f t="shared" si="3"/>
        <v>3.4789249244514542E-3</v>
      </c>
    </row>
    <row r="26" spans="1:6" ht="15.75" customHeight="1" x14ac:dyDescent="0.15">
      <c r="A26" s="2" t="s">
        <v>32</v>
      </c>
      <c r="B26">
        <f>EXP(-((-9.52346+1.9962)+(0.0714+0.01844)*C2+(0.11318+0.03814)*C5+(0.14192+0.04857)*C6+(1.47314+0.66464)*C3))</f>
        <v>5.9234378603664446</v>
      </c>
      <c r="C26">
        <f t="shared" si="1"/>
        <v>0.85556308582986662</v>
      </c>
      <c r="D26">
        <f>EXP(-((-9.52346+1.9962)+(0.0714+0.01844)*E2+(0.11318+0.03814)*E5+(0.14192+0.04857)*E6+(1.47314+0.66464)*E3))</f>
        <v>4.3989417472151056</v>
      </c>
      <c r="E26">
        <f t="shared" si="2"/>
        <v>0.81477851645355825</v>
      </c>
      <c r="F26">
        <f t="shared" si="3"/>
        <v>-4.0784569376308366E-2</v>
      </c>
    </row>
    <row r="27" spans="1:6" ht="15.75" customHeight="1" x14ac:dyDescent="0.15">
      <c r="A27" s="2" t="s">
        <v>33</v>
      </c>
      <c r="B27">
        <f>EXP(-((-1.00599+0.92673)+(0.03107+0.01232)*C2+(-0.12507+0.06328)*C7))</f>
        <v>7.3235280506103201E-2</v>
      </c>
      <c r="C27">
        <f t="shared" si="1"/>
        <v>6.8237861572690572E-2</v>
      </c>
      <c r="D27">
        <f>EXP(-((-1.00599+0.92673)+(0.03107+0.01232)*E2+(-0.12507+0.06328)*E7))</f>
        <v>6.3231985890206607E-2</v>
      </c>
      <c r="E27">
        <f t="shared" si="2"/>
        <v>5.9471485742845387E-2</v>
      </c>
      <c r="F27">
        <f t="shared" si="3"/>
        <v>-8.7663758298451855E-3</v>
      </c>
    </row>
    <row r="28" spans="1:6" ht="15.75" customHeight="1" x14ac:dyDescent="0.15">
      <c r="A28" s="2" t="s">
        <v>34</v>
      </c>
      <c r="B28" s="23">
        <f>EXP(-((1.049734+0.468174)+(-0.018323+0.006169)*C2+(-0.023371+0.008305)*C5+(-0.012844+0.007985)*C7))</f>
        <v>0.46915348685120528</v>
      </c>
      <c r="C28">
        <f t="shared" si="1"/>
        <v>0.31933592442865077</v>
      </c>
      <c r="D28">
        <f>EXP(-((1.049734+0.468174)+(-0.018323+0.006169)*E2+(-0.023371+0.008305)*E5+(-0.012844+0.007985)*E7))</f>
        <v>0.4866939952019092</v>
      </c>
      <c r="E28">
        <f t="shared" si="2"/>
        <v>0.32736662472078587</v>
      </c>
      <c r="F28">
        <f t="shared" si="3"/>
        <v>8.0307002921350956E-3</v>
      </c>
    </row>
    <row r="29" spans="1:6" ht="13" x14ac:dyDescent="0.15">
      <c r="A29" s="2" t="s">
        <v>35</v>
      </c>
      <c r="B29">
        <f>EXP(-((-3.7924+0.8923)+(1.94461+0.65889)*C3+(-0.10873+0.09755)*C5+(0.04748+0.03787)*C6))</f>
        <v>17.121842712546378</v>
      </c>
      <c r="C29">
        <f t="shared" si="1"/>
        <v>0.94481797376446353</v>
      </c>
      <c r="D29">
        <f>EXP(-((-3.7924+0.8923)+(1.94461+0.65889)*E3+(-0.10873+0.09755)*E5+(0.04748+0.03787)*E6))</f>
        <v>16.976329645347793</v>
      </c>
      <c r="E29">
        <f t="shared" si="2"/>
        <v>0.94437129159684741</v>
      </c>
      <c r="F29">
        <f t="shared" si="3"/>
        <v>-4.4668216761611923E-4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5" priority="1" operator="lessThanOrEqual">
      <formula>0</formula>
    </cfRule>
  </conditionalFormatting>
  <conditionalFormatting sqref="F15:F29 I17:I29">
    <cfRule type="cellIs" dxfId="74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LAM1927_5</vt:lpstr>
      <vt:lpstr>LAM1927_15</vt:lpstr>
      <vt:lpstr>LAM1927_33</vt:lpstr>
      <vt:lpstr>LAM1927_35</vt:lpstr>
      <vt:lpstr>LAM1927_36</vt:lpstr>
      <vt:lpstr>LAM1927_37</vt:lpstr>
      <vt:lpstr>LAM1927_39</vt:lpstr>
      <vt:lpstr>LAM1927_42</vt:lpstr>
      <vt:lpstr>LAM1927_51</vt:lpstr>
      <vt:lpstr>MIL1928_1</vt:lpstr>
      <vt:lpstr>MIL1928_2</vt:lpstr>
      <vt:lpstr>MIL1928_4b</vt:lpstr>
      <vt:lpstr>MIL1928_5</vt:lpstr>
      <vt:lpstr>MIL1928_6</vt:lpstr>
      <vt:lpstr>MIL1928_7</vt:lpstr>
      <vt:lpstr>MIL1928_8</vt:lpstr>
      <vt:lpstr>MIL1928_9</vt:lpstr>
      <vt:lpstr>MIL1928_10</vt:lpstr>
      <vt:lpstr>MIL1928_12</vt:lpstr>
      <vt:lpstr>MIL1928_13</vt:lpstr>
      <vt:lpstr>MIL1928_14</vt:lpstr>
      <vt:lpstr>MIL1928_16</vt:lpstr>
      <vt:lpstr>MIL1928_18</vt:lpstr>
      <vt:lpstr>MIL1928_19</vt:lpstr>
      <vt:lpstr>MIL1928_20</vt:lpstr>
      <vt:lpstr>NID1944_11</vt:lpstr>
      <vt:lpstr>NID1944_12</vt:lpstr>
      <vt:lpstr>NID1944_15</vt:lpstr>
      <vt:lpstr>NID1944_19</vt:lpstr>
      <vt:lpstr>NID1944_21</vt:lpstr>
      <vt:lpstr>NID1946_8</vt:lpstr>
      <vt:lpstr>NID1946_12</vt:lpstr>
      <vt:lpstr>NID1947_2</vt:lpstr>
      <vt:lpstr>NID1953_3</vt:lpstr>
      <vt:lpstr>NID1953_5</vt:lpstr>
      <vt:lpstr>WHE1923_245</vt:lpstr>
      <vt:lpstr>WHE1923_247</vt:lpstr>
      <vt:lpstr>WHE1923_248</vt:lpstr>
      <vt:lpstr>WHE1923_249</vt:lpstr>
      <vt:lpstr>WHE1923_250</vt:lpstr>
      <vt:lpstr>WHE1923_251</vt:lpstr>
      <vt:lpstr>WHE1923_254</vt:lpstr>
      <vt:lpstr>WHE1924_289</vt:lpstr>
      <vt:lpstr>WHE1924_292</vt:lpstr>
      <vt:lpstr>WHE1924_297</vt:lpstr>
      <vt:lpstr>WHE1924_309</vt:lpstr>
      <vt:lpstr>SUMMARY</vt:lpstr>
      <vt:lpstr>Historic</vt:lpstr>
      <vt:lpstr>Repeat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Fortin</dc:creator>
  <cp:lastModifiedBy>Julie Fortin</cp:lastModifiedBy>
  <dcterms:created xsi:type="dcterms:W3CDTF">2018-02-01T05:28:23Z</dcterms:created>
  <dcterms:modified xsi:type="dcterms:W3CDTF">2023-02-09T21:42:52Z</dcterms:modified>
</cp:coreProperties>
</file>