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fortin/Documents/UVic/2.Research/Manuscripts/SongbirdDiversity/Analysis/Processed/"/>
    </mc:Choice>
  </mc:AlternateContent>
  <xr:revisionPtr revIDLastSave="0" documentId="13_ncr:1_{2B2DAC5B-09A8-D943-8D0E-500B8E4FD698}" xr6:coauthVersionLast="36" xr6:coauthVersionMax="36" xr10:uidLastSave="{00000000-0000-0000-0000-000000000000}"/>
  <bookViews>
    <workbookView xWindow="0" yWindow="500" windowWidth="28800" windowHeight="15700" firstSheet="37" activeTab="43" xr2:uid="{00000000-000D-0000-FFFF-FFFF00000000}"/>
  </bookViews>
  <sheets>
    <sheet name="LAM1927_5" sheetId="1" r:id="rId1"/>
    <sheet name="LAM1927_15" sheetId="2" r:id="rId2"/>
    <sheet name="LAM1927_33" sheetId="3" r:id="rId3"/>
    <sheet name="LAM1927_35" sheetId="4" r:id="rId4"/>
    <sheet name="LAM1927_36" sheetId="5" r:id="rId5"/>
    <sheet name="LAM1927_37" sheetId="6" r:id="rId6"/>
    <sheet name="LAM1927_39" sheetId="7" r:id="rId7"/>
    <sheet name="LAM1927_42" sheetId="8" r:id="rId8"/>
    <sheet name="LAM1927_51" sheetId="9" r:id="rId9"/>
    <sheet name="MIL1928_1" sheetId="10" r:id="rId10"/>
    <sheet name="MIL1928_2" sheetId="11" r:id="rId11"/>
    <sheet name="MIL1928_4b" sheetId="12" r:id="rId12"/>
    <sheet name="MIL1928_5" sheetId="13" r:id="rId13"/>
    <sheet name="MIL1928_6" sheetId="14" r:id="rId14"/>
    <sheet name="MIL1928_7" sheetId="15" r:id="rId15"/>
    <sheet name="MIL1928_8" sheetId="16" r:id="rId16"/>
    <sheet name="MIL1928_9" sheetId="17" r:id="rId17"/>
    <sheet name="MIL1928_10" sheetId="18" r:id="rId18"/>
    <sheet name="MIL1928_12" sheetId="19" r:id="rId19"/>
    <sheet name="MIL1928_13" sheetId="20" r:id="rId20"/>
    <sheet name="MIL1928_14" sheetId="21" r:id="rId21"/>
    <sheet name="MIL1928_16" sheetId="22" r:id="rId22"/>
    <sheet name="MIL1928_18" sheetId="23" r:id="rId23"/>
    <sheet name="MIL1928_19" sheetId="24" r:id="rId24"/>
    <sheet name="MIL1928_20" sheetId="25" r:id="rId25"/>
    <sheet name="NID1944_11" sheetId="26" r:id="rId26"/>
    <sheet name="NID1944_12" sheetId="27" r:id="rId27"/>
    <sheet name="NID1944_15" sheetId="28" r:id="rId28"/>
    <sheet name="NID1944_19" sheetId="29" r:id="rId29"/>
    <sheet name="NID1944_21" sheetId="30" r:id="rId30"/>
    <sheet name="NID1946_8" sheetId="31" r:id="rId31"/>
    <sheet name="NID1946_12" sheetId="32" r:id="rId32"/>
    <sheet name="NID1947_2" sheetId="33" r:id="rId33"/>
    <sheet name="NID1953_3" sheetId="34" r:id="rId34"/>
    <sheet name="NID1953_5" sheetId="35" r:id="rId35"/>
    <sheet name="WHE1923_245" sheetId="36" r:id="rId36"/>
    <sheet name="WHE1923_247" sheetId="37" r:id="rId37"/>
    <sheet name="WHE1923_248" sheetId="38" r:id="rId38"/>
    <sheet name="WHE1923_249" sheetId="39" r:id="rId39"/>
    <sheet name="WHE1923_250" sheetId="40" r:id="rId40"/>
    <sheet name="WHE1923_251" sheetId="41" r:id="rId41"/>
    <sheet name="WHE1923_254" sheetId="42" r:id="rId42"/>
    <sheet name="WHE1924_289" sheetId="43" r:id="rId43"/>
    <sheet name="WHE1924_292" sheetId="44" r:id="rId44"/>
    <sheet name="WHE1924_297" sheetId="45" r:id="rId45"/>
    <sheet name="WHE1924_309" sheetId="46" r:id="rId46"/>
    <sheet name="SUMMARY" sheetId="47" r:id="rId47"/>
    <sheet name="Historic" sheetId="48" r:id="rId48"/>
    <sheet name="Repeat" sheetId="49" r:id="rId49"/>
  </sheets>
  <calcPr calcId="181029"/>
</workbook>
</file>

<file path=xl/calcChain.xml><?xml version="1.0" encoding="utf-8"?>
<calcChain xmlns="http://schemas.openxmlformats.org/spreadsheetml/2006/main">
  <c r="D27" i="44" l="1"/>
  <c r="B27" i="44"/>
  <c r="D29" i="46" l="1"/>
  <c r="B29" i="46"/>
  <c r="D28" i="46"/>
  <c r="B28" i="46"/>
  <c r="D27" i="46"/>
  <c r="B27" i="46"/>
  <c r="D26" i="46"/>
  <c r="B26" i="46"/>
  <c r="D25" i="46"/>
  <c r="B25" i="46"/>
  <c r="D24" i="46"/>
  <c r="B24" i="46"/>
  <c r="D23" i="46"/>
  <c r="B23" i="46"/>
  <c r="D22" i="46"/>
  <c r="B22" i="46"/>
  <c r="D21" i="46"/>
  <c r="B21" i="46"/>
  <c r="D20" i="46"/>
  <c r="B20" i="46"/>
  <c r="D19" i="46"/>
  <c r="B19" i="46"/>
  <c r="D18" i="46"/>
  <c r="B18" i="46"/>
  <c r="D17" i="46"/>
  <c r="B17" i="46"/>
  <c r="D16" i="46"/>
  <c r="B16" i="46"/>
  <c r="D15" i="46"/>
  <c r="B15" i="46"/>
  <c r="D29" i="45"/>
  <c r="B29" i="45"/>
  <c r="D28" i="45"/>
  <c r="B28" i="45"/>
  <c r="D27" i="45"/>
  <c r="B27" i="45"/>
  <c r="D26" i="45"/>
  <c r="B26" i="45"/>
  <c r="D25" i="45"/>
  <c r="B25" i="45"/>
  <c r="D24" i="45"/>
  <c r="B24" i="45"/>
  <c r="D23" i="45"/>
  <c r="B23" i="45"/>
  <c r="D22" i="45"/>
  <c r="B22" i="45"/>
  <c r="D21" i="45"/>
  <c r="B21" i="45"/>
  <c r="D20" i="45"/>
  <c r="B20" i="45"/>
  <c r="D19" i="45"/>
  <c r="B19" i="45"/>
  <c r="D18" i="45"/>
  <c r="B18" i="45"/>
  <c r="D17" i="45"/>
  <c r="B17" i="45"/>
  <c r="D16" i="45"/>
  <c r="B16" i="45"/>
  <c r="D15" i="45"/>
  <c r="B15" i="45"/>
  <c r="D29" i="44"/>
  <c r="B29" i="44"/>
  <c r="D28" i="44"/>
  <c r="B28" i="44"/>
  <c r="D26" i="44"/>
  <c r="B26" i="44"/>
  <c r="D25" i="44"/>
  <c r="B25" i="44"/>
  <c r="D24" i="44"/>
  <c r="B24" i="44"/>
  <c r="D23" i="44"/>
  <c r="B23" i="44"/>
  <c r="D22" i="44"/>
  <c r="B22" i="44"/>
  <c r="D21" i="44"/>
  <c r="B21" i="44"/>
  <c r="D20" i="44"/>
  <c r="B20" i="44"/>
  <c r="D19" i="44"/>
  <c r="B19" i="44"/>
  <c r="D18" i="44"/>
  <c r="B18" i="44"/>
  <c r="D17" i="44"/>
  <c r="B17" i="44"/>
  <c r="D16" i="44"/>
  <c r="B16" i="44"/>
  <c r="D15" i="44"/>
  <c r="B15" i="44"/>
  <c r="D29" i="43"/>
  <c r="B29" i="43"/>
  <c r="D28" i="43"/>
  <c r="B28" i="43"/>
  <c r="D27" i="43"/>
  <c r="B27" i="43"/>
  <c r="D26" i="43"/>
  <c r="B26" i="43"/>
  <c r="D25" i="43"/>
  <c r="B25" i="43"/>
  <c r="D24" i="43"/>
  <c r="B24" i="43"/>
  <c r="D23" i="43"/>
  <c r="B23" i="43"/>
  <c r="D22" i="43"/>
  <c r="B22" i="43"/>
  <c r="D21" i="43"/>
  <c r="B21" i="43"/>
  <c r="D20" i="43"/>
  <c r="B20" i="43"/>
  <c r="D19" i="43"/>
  <c r="B19" i="43"/>
  <c r="D18" i="43"/>
  <c r="B18" i="43"/>
  <c r="D17" i="43"/>
  <c r="B17" i="43"/>
  <c r="D16" i="43"/>
  <c r="B16" i="43"/>
  <c r="D15" i="43"/>
  <c r="B15" i="43"/>
  <c r="D29" i="42"/>
  <c r="B29" i="42"/>
  <c r="D28" i="42"/>
  <c r="B28" i="42"/>
  <c r="D27" i="42"/>
  <c r="B27" i="42"/>
  <c r="D26" i="42"/>
  <c r="B26" i="42"/>
  <c r="D25" i="42"/>
  <c r="B25" i="42"/>
  <c r="D24" i="42"/>
  <c r="B24" i="42"/>
  <c r="D23" i="42"/>
  <c r="B23" i="42"/>
  <c r="D22" i="42"/>
  <c r="B22" i="42"/>
  <c r="D21" i="42"/>
  <c r="B21" i="42"/>
  <c r="D20" i="42"/>
  <c r="B20" i="42"/>
  <c r="D19" i="42"/>
  <c r="B19" i="42"/>
  <c r="D18" i="42"/>
  <c r="B18" i="42"/>
  <c r="D17" i="42"/>
  <c r="B17" i="42"/>
  <c r="D16" i="42"/>
  <c r="B16" i="42"/>
  <c r="D15" i="42"/>
  <c r="B15" i="42"/>
  <c r="D29" i="41"/>
  <c r="B29" i="41"/>
  <c r="D28" i="41"/>
  <c r="B28" i="41"/>
  <c r="D27" i="41"/>
  <c r="B27" i="41"/>
  <c r="D26" i="41"/>
  <c r="B26" i="41"/>
  <c r="D25" i="41"/>
  <c r="B25" i="41"/>
  <c r="D24" i="41"/>
  <c r="B24" i="41"/>
  <c r="D23" i="41"/>
  <c r="B23" i="41"/>
  <c r="D22" i="41"/>
  <c r="B22" i="41"/>
  <c r="D21" i="41"/>
  <c r="B21" i="41"/>
  <c r="D20" i="41"/>
  <c r="B20" i="41"/>
  <c r="D19" i="41"/>
  <c r="B19" i="41"/>
  <c r="D18" i="41"/>
  <c r="B18" i="41"/>
  <c r="D17" i="41"/>
  <c r="B17" i="41"/>
  <c r="D16" i="41"/>
  <c r="B16" i="41"/>
  <c r="D15" i="41"/>
  <c r="B15" i="41"/>
  <c r="D29" i="40"/>
  <c r="B29" i="40"/>
  <c r="D28" i="40"/>
  <c r="B28" i="40"/>
  <c r="D27" i="40"/>
  <c r="B27" i="40"/>
  <c r="D26" i="40"/>
  <c r="B26" i="40"/>
  <c r="D25" i="40"/>
  <c r="B25" i="40"/>
  <c r="D24" i="40"/>
  <c r="B24" i="40"/>
  <c r="D23" i="40"/>
  <c r="B23" i="40"/>
  <c r="D22" i="40"/>
  <c r="B22" i="40"/>
  <c r="D21" i="40"/>
  <c r="B21" i="40"/>
  <c r="D20" i="40"/>
  <c r="B20" i="40"/>
  <c r="D19" i="40"/>
  <c r="B19" i="40"/>
  <c r="D18" i="40"/>
  <c r="B18" i="40"/>
  <c r="D17" i="40"/>
  <c r="B17" i="40"/>
  <c r="D16" i="40"/>
  <c r="B16" i="40"/>
  <c r="D15" i="40"/>
  <c r="B15" i="40"/>
  <c r="D29" i="39"/>
  <c r="B29" i="39"/>
  <c r="D28" i="39"/>
  <c r="B28" i="39"/>
  <c r="D27" i="39"/>
  <c r="B27" i="39"/>
  <c r="D26" i="39"/>
  <c r="B26" i="39"/>
  <c r="D25" i="39"/>
  <c r="B25" i="39"/>
  <c r="D24" i="39"/>
  <c r="B24" i="39"/>
  <c r="D23" i="39"/>
  <c r="B23" i="39"/>
  <c r="D22" i="39"/>
  <c r="B22" i="39"/>
  <c r="D21" i="39"/>
  <c r="B21" i="39"/>
  <c r="D20" i="39"/>
  <c r="B20" i="39"/>
  <c r="D19" i="39"/>
  <c r="B19" i="39"/>
  <c r="D18" i="39"/>
  <c r="B18" i="39"/>
  <c r="D17" i="39"/>
  <c r="B17" i="39"/>
  <c r="D16" i="39"/>
  <c r="B16" i="39"/>
  <c r="D15" i="39"/>
  <c r="B15" i="39"/>
  <c r="D29" i="38"/>
  <c r="B29" i="38"/>
  <c r="D28" i="38"/>
  <c r="B28" i="38"/>
  <c r="D27" i="38"/>
  <c r="B27" i="38"/>
  <c r="D26" i="38"/>
  <c r="B26" i="38"/>
  <c r="D25" i="38"/>
  <c r="B25" i="38"/>
  <c r="D24" i="38"/>
  <c r="B24" i="38"/>
  <c r="D23" i="38"/>
  <c r="B23" i="38"/>
  <c r="D22" i="38"/>
  <c r="B22" i="38"/>
  <c r="D21" i="38"/>
  <c r="B21" i="38"/>
  <c r="D20" i="38"/>
  <c r="B20" i="38"/>
  <c r="D19" i="38"/>
  <c r="B19" i="38"/>
  <c r="D18" i="38"/>
  <c r="B18" i="38"/>
  <c r="D17" i="38"/>
  <c r="B17" i="38"/>
  <c r="D16" i="38"/>
  <c r="B16" i="38"/>
  <c r="D15" i="38"/>
  <c r="B15" i="38"/>
  <c r="D29" i="37"/>
  <c r="B29" i="37"/>
  <c r="D28" i="37"/>
  <c r="B28" i="37"/>
  <c r="D27" i="37"/>
  <c r="B27" i="37"/>
  <c r="D26" i="37"/>
  <c r="B26" i="37"/>
  <c r="D25" i="37"/>
  <c r="B25" i="37"/>
  <c r="D24" i="37"/>
  <c r="B24" i="37"/>
  <c r="D23" i="37"/>
  <c r="B23" i="37"/>
  <c r="D22" i="37"/>
  <c r="B22" i="37"/>
  <c r="D21" i="37"/>
  <c r="B21" i="37"/>
  <c r="D20" i="37"/>
  <c r="B20" i="37"/>
  <c r="D19" i="37"/>
  <c r="B19" i="37"/>
  <c r="D18" i="37"/>
  <c r="B18" i="37"/>
  <c r="D17" i="37"/>
  <c r="B17" i="37"/>
  <c r="D16" i="37"/>
  <c r="B16" i="37"/>
  <c r="D15" i="37"/>
  <c r="B15" i="37"/>
  <c r="D29" i="36"/>
  <c r="B29" i="36"/>
  <c r="D28" i="36"/>
  <c r="B28" i="36"/>
  <c r="D27" i="36"/>
  <c r="B27" i="36"/>
  <c r="D26" i="36"/>
  <c r="B26" i="36"/>
  <c r="D25" i="36"/>
  <c r="B25" i="36"/>
  <c r="D24" i="36"/>
  <c r="B24" i="36"/>
  <c r="D23" i="36"/>
  <c r="B23" i="36"/>
  <c r="D22" i="36"/>
  <c r="B22" i="36"/>
  <c r="D21" i="36"/>
  <c r="B21" i="36"/>
  <c r="D20" i="36"/>
  <c r="B20" i="36"/>
  <c r="D19" i="36"/>
  <c r="B19" i="36"/>
  <c r="D18" i="36"/>
  <c r="B18" i="36"/>
  <c r="D17" i="36"/>
  <c r="B17" i="36"/>
  <c r="D16" i="36"/>
  <c r="B16" i="36"/>
  <c r="D15" i="36"/>
  <c r="B15" i="36"/>
  <c r="D29" i="35"/>
  <c r="B29" i="35"/>
  <c r="D28" i="35"/>
  <c r="B28" i="35"/>
  <c r="D27" i="35"/>
  <c r="B27" i="35"/>
  <c r="D26" i="35"/>
  <c r="B26" i="35"/>
  <c r="D25" i="35"/>
  <c r="B25" i="35"/>
  <c r="D24" i="35"/>
  <c r="B24" i="35"/>
  <c r="D23" i="35"/>
  <c r="B23" i="35"/>
  <c r="D22" i="35"/>
  <c r="B22" i="35"/>
  <c r="D21" i="35"/>
  <c r="B21" i="35"/>
  <c r="D20" i="35"/>
  <c r="B20" i="35"/>
  <c r="D19" i="35"/>
  <c r="B19" i="35"/>
  <c r="D18" i="35"/>
  <c r="B18" i="35"/>
  <c r="D17" i="35"/>
  <c r="B17" i="35"/>
  <c r="D16" i="35"/>
  <c r="B16" i="35"/>
  <c r="D15" i="35"/>
  <c r="B15" i="35"/>
  <c r="D29" i="34"/>
  <c r="B29" i="34"/>
  <c r="D28" i="34"/>
  <c r="B28" i="34"/>
  <c r="D27" i="34"/>
  <c r="B27" i="34"/>
  <c r="D26" i="34"/>
  <c r="B26" i="34"/>
  <c r="D25" i="34"/>
  <c r="B25" i="34"/>
  <c r="D24" i="34"/>
  <c r="B24" i="34"/>
  <c r="D23" i="34"/>
  <c r="B23" i="34"/>
  <c r="D22" i="34"/>
  <c r="B22" i="34"/>
  <c r="D21" i="34"/>
  <c r="B21" i="34"/>
  <c r="D20" i="34"/>
  <c r="B20" i="34"/>
  <c r="D19" i="34"/>
  <c r="B19" i="34"/>
  <c r="D18" i="34"/>
  <c r="B18" i="34"/>
  <c r="D17" i="34"/>
  <c r="B17" i="34"/>
  <c r="D16" i="34"/>
  <c r="B16" i="34"/>
  <c r="D15" i="34"/>
  <c r="B15" i="34"/>
  <c r="D29" i="33"/>
  <c r="B29" i="33"/>
  <c r="D28" i="33"/>
  <c r="B28" i="33"/>
  <c r="D27" i="33"/>
  <c r="B27" i="33"/>
  <c r="D26" i="33"/>
  <c r="B26" i="33"/>
  <c r="D25" i="33"/>
  <c r="B25" i="33"/>
  <c r="D24" i="33"/>
  <c r="B24" i="33"/>
  <c r="D23" i="33"/>
  <c r="B23" i="33"/>
  <c r="D22" i="33"/>
  <c r="B22" i="33"/>
  <c r="D21" i="33"/>
  <c r="B21" i="33"/>
  <c r="D20" i="33"/>
  <c r="B20" i="33"/>
  <c r="D19" i="33"/>
  <c r="B19" i="33"/>
  <c r="D18" i="33"/>
  <c r="B18" i="33"/>
  <c r="D17" i="33"/>
  <c r="B17" i="33"/>
  <c r="D16" i="33"/>
  <c r="B16" i="33"/>
  <c r="D15" i="33"/>
  <c r="B15" i="33"/>
  <c r="D29" i="32"/>
  <c r="B29" i="32"/>
  <c r="D28" i="32"/>
  <c r="B28" i="32"/>
  <c r="D27" i="32"/>
  <c r="B27" i="32"/>
  <c r="D26" i="32"/>
  <c r="B26" i="32"/>
  <c r="D25" i="32"/>
  <c r="B25" i="32"/>
  <c r="D24" i="32"/>
  <c r="B24" i="32"/>
  <c r="D23" i="32"/>
  <c r="B23" i="32"/>
  <c r="D22" i="32"/>
  <c r="B22" i="32"/>
  <c r="D21" i="32"/>
  <c r="B21" i="32"/>
  <c r="D20" i="32"/>
  <c r="B20" i="32"/>
  <c r="D19" i="32"/>
  <c r="B19" i="32"/>
  <c r="D18" i="32"/>
  <c r="B18" i="32"/>
  <c r="D17" i="32"/>
  <c r="B17" i="32"/>
  <c r="D16" i="32"/>
  <c r="B16" i="32"/>
  <c r="D15" i="32"/>
  <c r="B15" i="32"/>
  <c r="D29" i="31"/>
  <c r="B29" i="31"/>
  <c r="D28" i="31"/>
  <c r="B28" i="31"/>
  <c r="D27" i="31"/>
  <c r="B27" i="31"/>
  <c r="D26" i="31"/>
  <c r="B26" i="31"/>
  <c r="D25" i="31"/>
  <c r="B25" i="31"/>
  <c r="D24" i="31"/>
  <c r="B24" i="31"/>
  <c r="D23" i="31"/>
  <c r="B23" i="31"/>
  <c r="D22" i="31"/>
  <c r="B22" i="31"/>
  <c r="D21" i="31"/>
  <c r="B21" i="31"/>
  <c r="D20" i="31"/>
  <c r="B20" i="31"/>
  <c r="D19" i="31"/>
  <c r="B19" i="31"/>
  <c r="D18" i="31"/>
  <c r="B18" i="31"/>
  <c r="D17" i="31"/>
  <c r="B17" i="31"/>
  <c r="D16" i="31"/>
  <c r="B16" i="31"/>
  <c r="D15" i="31"/>
  <c r="B15" i="31"/>
  <c r="D29" i="30"/>
  <c r="B29" i="30"/>
  <c r="D28" i="30"/>
  <c r="B28" i="30"/>
  <c r="D27" i="30"/>
  <c r="B27" i="30"/>
  <c r="D26" i="30"/>
  <c r="B26" i="30"/>
  <c r="D25" i="30"/>
  <c r="B25" i="30"/>
  <c r="D24" i="30"/>
  <c r="B24" i="30"/>
  <c r="D23" i="30"/>
  <c r="B23" i="30"/>
  <c r="D22" i="30"/>
  <c r="B22" i="30"/>
  <c r="D21" i="30"/>
  <c r="B21" i="30"/>
  <c r="D20" i="30"/>
  <c r="B20" i="30"/>
  <c r="D19" i="30"/>
  <c r="B19" i="30"/>
  <c r="D18" i="30"/>
  <c r="B18" i="30"/>
  <c r="D17" i="30"/>
  <c r="B17" i="30"/>
  <c r="D16" i="30"/>
  <c r="B16" i="30"/>
  <c r="D15" i="30"/>
  <c r="B15" i="30"/>
  <c r="D29" i="29"/>
  <c r="B29" i="29"/>
  <c r="D28" i="29"/>
  <c r="B28" i="29"/>
  <c r="D27" i="29"/>
  <c r="B27" i="29"/>
  <c r="D26" i="29"/>
  <c r="B26" i="29"/>
  <c r="D25" i="29"/>
  <c r="B25" i="29"/>
  <c r="D24" i="29"/>
  <c r="B24" i="29"/>
  <c r="D23" i="29"/>
  <c r="B23" i="29"/>
  <c r="D22" i="29"/>
  <c r="B22" i="29"/>
  <c r="D21" i="29"/>
  <c r="B21" i="29"/>
  <c r="D20" i="29"/>
  <c r="B20" i="29"/>
  <c r="D19" i="29"/>
  <c r="B19" i="29"/>
  <c r="D18" i="29"/>
  <c r="B18" i="29"/>
  <c r="D17" i="29"/>
  <c r="B17" i="29"/>
  <c r="D16" i="29"/>
  <c r="B16" i="29"/>
  <c r="D15" i="29"/>
  <c r="B15" i="29"/>
  <c r="D29" i="28"/>
  <c r="B29" i="28"/>
  <c r="D28" i="28"/>
  <c r="B28" i="28"/>
  <c r="D27" i="28"/>
  <c r="B27" i="28"/>
  <c r="D26" i="28"/>
  <c r="B26" i="28"/>
  <c r="D25" i="28"/>
  <c r="B25" i="28"/>
  <c r="D24" i="28"/>
  <c r="B24" i="28"/>
  <c r="D23" i="28"/>
  <c r="B23" i="28"/>
  <c r="D22" i="28"/>
  <c r="B22" i="28"/>
  <c r="D21" i="28"/>
  <c r="B21" i="28"/>
  <c r="D20" i="28"/>
  <c r="B20" i="28"/>
  <c r="D19" i="28"/>
  <c r="B19" i="28"/>
  <c r="D18" i="28"/>
  <c r="B18" i="28"/>
  <c r="D17" i="28"/>
  <c r="B17" i="28"/>
  <c r="D16" i="28"/>
  <c r="B16" i="28"/>
  <c r="D15" i="28"/>
  <c r="B15" i="28"/>
  <c r="D29" i="27"/>
  <c r="B29" i="27"/>
  <c r="D28" i="27"/>
  <c r="B28" i="27"/>
  <c r="D27" i="27"/>
  <c r="B27" i="27"/>
  <c r="D26" i="27"/>
  <c r="B26" i="27"/>
  <c r="D25" i="27"/>
  <c r="B25" i="27"/>
  <c r="D24" i="27"/>
  <c r="B24" i="27"/>
  <c r="D23" i="27"/>
  <c r="B23" i="27"/>
  <c r="D22" i="27"/>
  <c r="B22" i="27"/>
  <c r="D21" i="27"/>
  <c r="B21" i="27"/>
  <c r="D20" i="27"/>
  <c r="B20" i="27"/>
  <c r="D19" i="27"/>
  <c r="B19" i="27"/>
  <c r="D18" i="27"/>
  <c r="B18" i="27"/>
  <c r="D17" i="27"/>
  <c r="B17" i="27"/>
  <c r="D16" i="27"/>
  <c r="B16" i="27"/>
  <c r="D15" i="27"/>
  <c r="B15" i="27"/>
  <c r="D29" i="26"/>
  <c r="B29" i="26"/>
  <c r="D28" i="26"/>
  <c r="B28" i="26"/>
  <c r="D27" i="26"/>
  <c r="B27" i="26"/>
  <c r="D26" i="26"/>
  <c r="B26" i="26"/>
  <c r="D25" i="26"/>
  <c r="B25" i="26"/>
  <c r="D24" i="26"/>
  <c r="B24" i="26"/>
  <c r="D23" i="26"/>
  <c r="B23" i="26"/>
  <c r="D22" i="26"/>
  <c r="B22" i="26"/>
  <c r="D21" i="26"/>
  <c r="B21" i="26"/>
  <c r="D20" i="26"/>
  <c r="B20" i="26"/>
  <c r="D19" i="26"/>
  <c r="B19" i="26"/>
  <c r="D18" i="26"/>
  <c r="B18" i="26"/>
  <c r="D17" i="26"/>
  <c r="B17" i="26"/>
  <c r="D16" i="26"/>
  <c r="B16" i="26"/>
  <c r="D15" i="26"/>
  <c r="B15" i="26"/>
  <c r="D29" i="25"/>
  <c r="B29" i="25"/>
  <c r="D28" i="25"/>
  <c r="B28" i="25"/>
  <c r="D27" i="25"/>
  <c r="B27" i="25"/>
  <c r="D26" i="25"/>
  <c r="B26" i="25"/>
  <c r="D25" i="25"/>
  <c r="B25" i="25"/>
  <c r="D24" i="25"/>
  <c r="B24" i="25"/>
  <c r="D23" i="25"/>
  <c r="B23" i="25"/>
  <c r="D22" i="25"/>
  <c r="B22" i="25"/>
  <c r="D21" i="25"/>
  <c r="B21" i="25"/>
  <c r="D20" i="25"/>
  <c r="B20" i="25"/>
  <c r="D19" i="25"/>
  <c r="B19" i="25"/>
  <c r="D18" i="25"/>
  <c r="B18" i="25"/>
  <c r="D17" i="25"/>
  <c r="B17" i="25"/>
  <c r="D16" i="25"/>
  <c r="B16" i="25"/>
  <c r="D15" i="25"/>
  <c r="B15" i="25"/>
  <c r="D29" i="24"/>
  <c r="B29" i="24"/>
  <c r="D28" i="24"/>
  <c r="B28" i="24"/>
  <c r="D27" i="24"/>
  <c r="B27" i="24"/>
  <c r="D26" i="24"/>
  <c r="B26" i="24"/>
  <c r="D25" i="24"/>
  <c r="B25" i="24"/>
  <c r="D24" i="24"/>
  <c r="B24" i="24"/>
  <c r="D23" i="24"/>
  <c r="B23" i="24"/>
  <c r="D22" i="24"/>
  <c r="B22" i="24"/>
  <c r="D21" i="24"/>
  <c r="B21" i="24"/>
  <c r="D20" i="24"/>
  <c r="B20" i="24"/>
  <c r="D19" i="24"/>
  <c r="B19" i="24"/>
  <c r="D18" i="24"/>
  <c r="B18" i="24"/>
  <c r="D17" i="24"/>
  <c r="B17" i="24"/>
  <c r="D16" i="24"/>
  <c r="B16" i="24"/>
  <c r="D15" i="24"/>
  <c r="B15" i="24"/>
  <c r="D29" i="23"/>
  <c r="B29" i="23"/>
  <c r="D28" i="23"/>
  <c r="B28" i="23"/>
  <c r="D27" i="23"/>
  <c r="B27" i="23"/>
  <c r="D26" i="23"/>
  <c r="B26" i="23"/>
  <c r="D25" i="23"/>
  <c r="B25" i="23"/>
  <c r="D24" i="23"/>
  <c r="B24" i="23"/>
  <c r="D23" i="23"/>
  <c r="B23" i="23"/>
  <c r="D22" i="23"/>
  <c r="B22" i="23"/>
  <c r="D21" i="23"/>
  <c r="B21" i="23"/>
  <c r="D20" i="23"/>
  <c r="B20" i="23"/>
  <c r="D19" i="23"/>
  <c r="B19" i="23"/>
  <c r="D18" i="23"/>
  <c r="B18" i="23"/>
  <c r="D17" i="23"/>
  <c r="B17" i="23"/>
  <c r="D16" i="23"/>
  <c r="B16" i="23"/>
  <c r="D15" i="23"/>
  <c r="B15" i="23"/>
  <c r="D29" i="22"/>
  <c r="B29" i="22"/>
  <c r="D28" i="22"/>
  <c r="B28" i="22"/>
  <c r="D27" i="22"/>
  <c r="B27" i="22"/>
  <c r="D26" i="22"/>
  <c r="B26" i="22"/>
  <c r="D25" i="22"/>
  <c r="B25" i="22"/>
  <c r="D24" i="22"/>
  <c r="B24" i="22"/>
  <c r="D23" i="22"/>
  <c r="B23" i="22"/>
  <c r="D22" i="22"/>
  <c r="B22" i="22"/>
  <c r="D21" i="22"/>
  <c r="B21" i="22"/>
  <c r="D20" i="22"/>
  <c r="B20" i="22"/>
  <c r="D19" i="22"/>
  <c r="B19" i="22"/>
  <c r="D18" i="22"/>
  <c r="B18" i="22"/>
  <c r="D17" i="22"/>
  <c r="B17" i="22"/>
  <c r="D16" i="22"/>
  <c r="B16" i="22"/>
  <c r="D15" i="22"/>
  <c r="B15" i="22"/>
  <c r="D29" i="21"/>
  <c r="B29" i="21"/>
  <c r="D28" i="21"/>
  <c r="B28" i="21"/>
  <c r="D27" i="21"/>
  <c r="B27" i="21"/>
  <c r="D26" i="21"/>
  <c r="B26" i="21"/>
  <c r="D25" i="21"/>
  <c r="B25" i="21"/>
  <c r="D24" i="21"/>
  <c r="B24" i="21"/>
  <c r="D23" i="21"/>
  <c r="B23" i="21"/>
  <c r="D22" i="21"/>
  <c r="B22" i="21"/>
  <c r="D21" i="21"/>
  <c r="B21" i="21"/>
  <c r="D20" i="21"/>
  <c r="B20" i="21"/>
  <c r="D19" i="21"/>
  <c r="B19" i="21"/>
  <c r="D18" i="21"/>
  <c r="B18" i="21"/>
  <c r="D17" i="21"/>
  <c r="B17" i="21"/>
  <c r="D16" i="21"/>
  <c r="B16" i="21"/>
  <c r="D15" i="21"/>
  <c r="B15" i="21"/>
  <c r="D29" i="20"/>
  <c r="B29" i="20"/>
  <c r="D28" i="20"/>
  <c r="B28" i="20"/>
  <c r="D27" i="20"/>
  <c r="B27" i="20"/>
  <c r="D26" i="20"/>
  <c r="B26" i="20"/>
  <c r="D25" i="20"/>
  <c r="B25" i="20"/>
  <c r="D24" i="20"/>
  <c r="B24" i="20"/>
  <c r="D23" i="20"/>
  <c r="B23" i="20"/>
  <c r="D22" i="20"/>
  <c r="B22" i="20"/>
  <c r="D21" i="20"/>
  <c r="B21" i="20"/>
  <c r="D20" i="20"/>
  <c r="B20" i="20"/>
  <c r="D19" i="20"/>
  <c r="B19" i="20"/>
  <c r="D18" i="20"/>
  <c r="B18" i="20"/>
  <c r="D17" i="20"/>
  <c r="B17" i="20"/>
  <c r="D16" i="20"/>
  <c r="B16" i="20"/>
  <c r="D15" i="20"/>
  <c r="B15" i="20"/>
  <c r="D29" i="19"/>
  <c r="B29" i="19"/>
  <c r="D28" i="19"/>
  <c r="B28" i="19"/>
  <c r="D27" i="19"/>
  <c r="B27" i="19"/>
  <c r="D26" i="19"/>
  <c r="B26" i="19"/>
  <c r="D25" i="19"/>
  <c r="B25" i="19"/>
  <c r="D24" i="19"/>
  <c r="B24" i="19"/>
  <c r="D23" i="19"/>
  <c r="B23" i="19"/>
  <c r="D22" i="19"/>
  <c r="B22" i="19"/>
  <c r="D21" i="19"/>
  <c r="B21" i="19"/>
  <c r="D20" i="19"/>
  <c r="B20" i="19"/>
  <c r="D19" i="19"/>
  <c r="B19" i="19"/>
  <c r="D18" i="19"/>
  <c r="B18" i="19"/>
  <c r="D17" i="19"/>
  <c r="B17" i="19"/>
  <c r="D16" i="19"/>
  <c r="B16" i="19"/>
  <c r="D15" i="19"/>
  <c r="B15" i="19"/>
  <c r="D29" i="18"/>
  <c r="B29" i="18"/>
  <c r="D28" i="18"/>
  <c r="B28" i="18"/>
  <c r="D27" i="18"/>
  <c r="B27" i="18"/>
  <c r="D26" i="18"/>
  <c r="B26" i="18"/>
  <c r="D25" i="18"/>
  <c r="B25" i="18"/>
  <c r="D24" i="18"/>
  <c r="B24" i="18"/>
  <c r="D23" i="18"/>
  <c r="B23" i="18"/>
  <c r="D22" i="18"/>
  <c r="B22" i="18"/>
  <c r="D21" i="18"/>
  <c r="B21" i="18"/>
  <c r="D20" i="18"/>
  <c r="B20" i="18"/>
  <c r="D19" i="18"/>
  <c r="B19" i="18"/>
  <c r="D18" i="18"/>
  <c r="B18" i="18"/>
  <c r="D17" i="18"/>
  <c r="B17" i="18"/>
  <c r="D16" i="18"/>
  <c r="B16" i="18"/>
  <c r="D15" i="18"/>
  <c r="B15" i="18"/>
  <c r="D29" i="17"/>
  <c r="B29" i="17"/>
  <c r="D28" i="17"/>
  <c r="B28" i="17"/>
  <c r="D27" i="17"/>
  <c r="B27" i="17"/>
  <c r="D26" i="17"/>
  <c r="B26" i="17"/>
  <c r="D25" i="17"/>
  <c r="B25" i="17"/>
  <c r="D24" i="17"/>
  <c r="B24" i="17"/>
  <c r="D23" i="17"/>
  <c r="B23" i="17"/>
  <c r="D22" i="17"/>
  <c r="B22" i="17"/>
  <c r="D21" i="17"/>
  <c r="B21" i="17"/>
  <c r="D20" i="17"/>
  <c r="B20" i="17"/>
  <c r="D19" i="17"/>
  <c r="B19" i="17"/>
  <c r="D18" i="17"/>
  <c r="B18" i="17"/>
  <c r="D17" i="17"/>
  <c r="B17" i="17"/>
  <c r="D16" i="17"/>
  <c r="B16" i="17"/>
  <c r="D15" i="17"/>
  <c r="B15" i="17"/>
  <c r="D29" i="16"/>
  <c r="B29" i="16"/>
  <c r="D28" i="16"/>
  <c r="B28" i="16"/>
  <c r="D27" i="16"/>
  <c r="B27" i="16"/>
  <c r="D26" i="16"/>
  <c r="B26" i="16"/>
  <c r="D25" i="16"/>
  <c r="B25" i="16"/>
  <c r="D24" i="16"/>
  <c r="B24" i="16"/>
  <c r="D23" i="16"/>
  <c r="B23" i="16"/>
  <c r="D22" i="16"/>
  <c r="B22" i="16"/>
  <c r="D21" i="16"/>
  <c r="B21" i="16"/>
  <c r="D20" i="16"/>
  <c r="B20" i="16"/>
  <c r="D19" i="16"/>
  <c r="B19" i="16"/>
  <c r="D18" i="16"/>
  <c r="B18" i="16"/>
  <c r="D17" i="16"/>
  <c r="B17" i="16"/>
  <c r="D16" i="16"/>
  <c r="B16" i="16"/>
  <c r="D15" i="16"/>
  <c r="B15" i="16"/>
  <c r="D29" i="15"/>
  <c r="B29" i="15"/>
  <c r="D28" i="15"/>
  <c r="B28" i="15"/>
  <c r="D27" i="15"/>
  <c r="B27" i="15"/>
  <c r="D26" i="15"/>
  <c r="B26" i="15"/>
  <c r="D25" i="15"/>
  <c r="B25" i="15"/>
  <c r="D24" i="15"/>
  <c r="B24" i="15"/>
  <c r="D23" i="15"/>
  <c r="B23" i="15"/>
  <c r="D22" i="15"/>
  <c r="B22" i="15"/>
  <c r="D21" i="15"/>
  <c r="B21" i="15"/>
  <c r="D20" i="15"/>
  <c r="B20" i="15"/>
  <c r="D19" i="15"/>
  <c r="B19" i="15"/>
  <c r="D18" i="15"/>
  <c r="B18" i="15"/>
  <c r="D17" i="15"/>
  <c r="B17" i="15"/>
  <c r="D16" i="15"/>
  <c r="B16" i="15"/>
  <c r="D15" i="15"/>
  <c r="B15" i="15"/>
  <c r="D29" i="14"/>
  <c r="B29" i="14"/>
  <c r="D28" i="14"/>
  <c r="B28" i="14"/>
  <c r="D27" i="14"/>
  <c r="B27" i="14"/>
  <c r="D26" i="14"/>
  <c r="B26" i="14"/>
  <c r="D25" i="14"/>
  <c r="B25" i="14"/>
  <c r="D24" i="14"/>
  <c r="B24" i="14"/>
  <c r="D23" i="14"/>
  <c r="B23" i="14"/>
  <c r="D22" i="14"/>
  <c r="B22" i="14"/>
  <c r="D21" i="14"/>
  <c r="B21" i="14"/>
  <c r="D20" i="14"/>
  <c r="B20" i="14"/>
  <c r="D19" i="14"/>
  <c r="B19" i="14"/>
  <c r="D18" i="14"/>
  <c r="B18" i="14"/>
  <c r="D17" i="14"/>
  <c r="B17" i="14"/>
  <c r="D16" i="14"/>
  <c r="B16" i="14"/>
  <c r="D15" i="14"/>
  <c r="B15" i="14"/>
  <c r="D29" i="13"/>
  <c r="B29" i="13"/>
  <c r="D28" i="13"/>
  <c r="B28" i="13"/>
  <c r="D27" i="13"/>
  <c r="B27" i="13"/>
  <c r="D26" i="13"/>
  <c r="B26" i="13"/>
  <c r="D25" i="13"/>
  <c r="B25" i="13"/>
  <c r="D24" i="13"/>
  <c r="B24" i="13"/>
  <c r="D23" i="13"/>
  <c r="B23" i="13"/>
  <c r="D22" i="13"/>
  <c r="B22" i="13"/>
  <c r="D21" i="13"/>
  <c r="B21" i="13"/>
  <c r="D20" i="13"/>
  <c r="B20" i="13"/>
  <c r="D19" i="13"/>
  <c r="B19" i="13"/>
  <c r="D18" i="13"/>
  <c r="B18" i="13"/>
  <c r="D17" i="13"/>
  <c r="B17" i="13"/>
  <c r="D16" i="13"/>
  <c r="B16" i="13"/>
  <c r="D15" i="13"/>
  <c r="B15" i="13"/>
  <c r="D29" i="12"/>
  <c r="B29" i="12"/>
  <c r="D28" i="12"/>
  <c r="B28" i="12"/>
  <c r="D27" i="12"/>
  <c r="B27" i="12"/>
  <c r="D26" i="12"/>
  <c r="B26" i="12"/>
  <c r="D25" i="12"/>
  <c r="B25" i="12"/>
  <c r="D24" i="12"/>
  <c r="B24" i="12"/>
  <c r="D23" i="12"/>
  <c r="B23" i="12"/>
  <c r="D22" i="12"/>
  <c r="B22" i="12"/>
  <c r="D21" i="12"/>
  <c r="B21" i="12"/>
  <c r="D20" i="12"/>
  <c r="B20" i="12"/>
  <c r="D19" i="12"/>
  <c r="B19" i="12"/>
  <c r="D18" i="12"/>
  <c r="B18" i="12"/>
  <c r="D17" i="12"/>
  <c r="B17" i="12"/>
  <c r="D16" i="12"/>
  <c r="B16" i="12"/>
  <c r="D15" i="12"/>
  <c r="B15" i="12"/>
  <c r="D29" i="11"/>
  <c r="B29" i="11"/>
  <c r="D28" i="11"/>
  <c r="B28" i="11"/>
  <c r="D27" i="11"/>
  <c r="B27" i="11"/>
  <c r="D26" i="11"/>
  <c r="B26" i="11"/>
  <c r="D25" i="11"/>
  <c r="B25" i="11"/>
  <c r="D24" i="11"/>
  <c r="B24" i="11"/>
  <c r="D23" i="11"/>
  <c r="B23" i="11"/>
  <c r="D22" i="11"/>
  <c r="B22" i="11"/>
  <c r="D21" i="11"/>
  <c r="B21" i="11"/>
  <c r="D20" i="11"/>
  <c r="B20" i="11"/>
  <c r="D19" i="11"/>
  <c r="B19" i="11"/>
  <c r="D18" i="11"/>
  <c r="B18" i="11"/>
  <c r="D17" i="11"/>
  <c r="B17" i="11"/>
  <c r="D16" i="11"/>
  <c r="B16" i="11"/>
  <c r="D15" i="11"/>
  <c r="B15" i="11"/>
  <c r="D29" i="10"/>
  <c r="B29" i="10"/>
  <c r="D28" i="10"/>
  <c r="B28" i="10"/>
  <c r="D27" i="10"/>
  <c r="B27" i="10"/>
  <c r="D26" i="10"/>
  <c r="B26" i="10"/>
  <c r="D25" i="10"/>
  <c r="B25" i="10"/>
  <c r="D24" i="10"/>
  <c r="B24" i="10"/>
  <c r="D23" i="10"/>
  <c r="B23" i="10"/>
  <c r="D22" i="10"/>
  <c r="B22" i="10"/>
  <c r="D21" i="10"/>
  <c r="B21" i="10"/>
  <c r="D20" i="10"/>
  <c r="B20" i="10"/>
  <c r="D19" i="10"/>
  <c r="B19" i="10"/>
  <c r="D18" i="10"/>
  <c r="B18" i="10"/>
  <c r="D17" i="10"/>
  <c r="B17" i="10"/>
  <c r="D16" i="10"/>
  <c r="B16" i="10"/>
  <c r="D15" i="10"/>
  <c r="B15" i="10"/>
  <c r="D29" i="9"/>
  <c r="B29" i="9"/>
  <c r="D28" i="9"/>
  <c r="B28" i="9"/>
  <c r="D27" i="9"/>
  <c r="B27" i="9"/>
  <c r="D26" i="9"/>
  <c r="B26" i="9"/>
  <c r="D25" i="9"/>
  <c r="B25" i="9"/>
  <c r="D24" i="9"/>
  <c r="B24" i="9"/>
  <c r="D23" i="9"/>
  <c r="B23" i="9"/>
  <c r="D22" i="9"/>
  <c r="B22" i="9"/>
  <c r="D21" i="9"/>
  <c r="B21" i="9"/>
  <c r="D20" i="9"/>
  <c r="B20" i="9"/>
  <c r="D19" i="9"/>
  <c r="B19" i="9"/>
  <c r="D18" i="9"/>
  <c r="B18" i="9"/>
  <c r="D17" i="9"/>
  <c r="B17" i="9"/>
  <c r="D16" i="9"/>
  <c r="B16" i="9"/>
  <c r="D15" i="9"/>
  <c r="B15" i="9"/>
  <c r="D29" i="8"/>
  <c r="B29" i="8"/>
  <c r="D28" i="8"/>
  <c r="B28" i="8"/>
  <c r="D27" i="8"/>
  <c r="B27" i="8"/>
  <c r="D26" i="8"/>
  <c r="B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9" i="8"/>
  <c r="D18" i="8"/>
  <c r="B18" i="8"/>
  <c r="D17" i="8"/>
  <c r="B17" i="8"/>
  <c r="D16" i="8"/>
  <c r="B16" i="8"/>
  <c r="D15" i="8"/>
  <c r="B15" i="8"/>
  <c r="D29" i="7"/>
  <c r="B29" i="7"/>
  <c r="D28" i="7"/>
  <c r="B28" i="7"/>
  <c r="D27" i="7"/>
  <c r="B27" i="7"/>
  <c r="D26" i="7"/>
  <c r="B26" i="7"/>
  <c r="D25" i="7"/>
  <c r="B25" i="7"/>
  <c r="D24" i="7"/>
  <c r="B24" i="7"/>
  <c r="D23" i="7"/>
  <c r="B23" i="7"/>
  <c r="D22" i="7"/>
  <c r="B22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29" i="6"/>
  <c r="B29" i="6"/>
  <c r="D28" i="6"/>
  <c r="B28" i="6"/>
  <c r="D27" i="6"/>
  <c r="B27" i="6"/>
  <c r="D26" i="6"/>
  <c r="B26" i="6"/>
  <c r="D25" i="6"/>
  <c r="B25" i="6"/>
  <c r="D24" i="6"/>
  <c r="B24" i="6"/>
  <c r="D23" i="6"/>
  <c r="B23" i="6"/>
  <c r="D22" i="6"/>
  <c r="B22" i="6"/>
  <c r="D21" i="6"/>
  <c r="B21" i="6"/>
  <c r="D20" i="6"/>
  <c r="B20" i="6"/>
  <c r="D19" i="6"/>
  <c r="B19" i="6"/>
  <c r="D18" i="6"/>
  <c r="B18" i="6"/>
  <c r="D17" i="6"/>
  <c r="B17" i="6"/>
  <c r="D16" i="6"/>
  <c r="B16" i="6"/>
  <c r="D15" i="6"/>
  <c r="B15" i="6"/>
  <c r="D29" i="5"/>
  <c r="B29" i="5"/>
  <c r="D28" i="5"/>
  <c r="B28" i="5"/>
  <c r="D27" i="5"/>
  <c r="B27" i="5"/>
  <c r="D26" i="5"/>
  <c r="B26" i="5"/>
  <c r="D25" i="5"/>
  <c r="B25" i="5"/>
  <c r="D24" i="5"/>
  <c r="B24" i="5"/>
  <c r="D23" i="5"/>
  <c r="B23" i="5"/>
  <c r="D22" i="5"/>
  <c r="B22" i="5"/>
  <c r="D20" i="5"/>
  <c r="B20" i="5"/>
  <c r="D19" i="5"/>
  <c r="B19" i="5"/>
  <c r="D18" i="5"/>
  <c r="B18" i="5"/>
  <c r="D17" i="5"/>
  <c r="B17" i="5"/>
  <c r="D16" i="5"/>
  <c r="B16" i="5"/>
  <c r="D15" i="5"/>
  <c r="B15" i="5"/>
  <c r="D21" i="5"/>
  <c r="B21" i="5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D15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C21" i="45" l="1"/>
  <c r="E21" i="45"/>
  <c r="F21" i="45" s="1"/>
  <c r="K47" i="49" l="1"/>
  <c r="J47" i="49"/>
  <c r="I47" i="49"/>
  <c r="H47" i="49"/>
  <c r="G47" i="49"/>
  <c r="F47" i="49"/>
  <c r="E47" i="49"/>
  <c r="D47" i="49"/>
  <c r="C47" i="49"/>
  <c r="B47" i="49"/>
  <c r="K46" i="49"/>
  <c r="J46" i="49"/>
  <c r="I46" i="49"/>
  <c r="H46" i="49"/>
  <c r="G46" i="49"/>
  <c r="F46" i="49"/>
  <c r="E46" i="49"/>
  <c r="D46" i="49"/>
  <c r="C46" i="49"/>
  <c r="B46" i="49"/>
  <c r="K45" i="49"/>
  <c r="J45" i="49"/>
  <c r="I45" i="49"/>
  <c r="H45" i="49"/>
  <c r="G45" i="49"/>
  <c r="F45" i="49"/>
  <c r="E45" i="49"/>
  <c r="D45" i="49"/>
  <c r="C45" i="49"/>
  <c r="B45" i="49"/>
  <c r="K44" i="49"/>
  <c r="J44" i="49"/>
  <c r="I44" i="49"/>
  <c r="H44" i="49"/>
  <c r="G44" i="49"/>
  <c r="F44" i="49"/>
  <c r="E44" i="49"/>
  <c r="D44" i="49"/>
  <c r="C44" i="49"/>
  <c r="B44" i="49"/>
  <c r="K43" i="49"/>
  <c r="J43" i="49"/>
  <c r="I43" i="49"/>
  <c r="H43" i="49"/>
  <c r="G43" i="49"/>
  <c r="F43" i="49"/>
  <c r="E43" i="49"/>
  <c r="D43" i="49"/>
  <c r="C43" i="49"/>
  <c r="B43" i="49"/>
  <c r="K42" i="49"/>
  <c r="J42" i="49"/>
  <c r="I42" i="49"/>
  <c r="H42" i="49"/>
  <c r="G42" i="49"/>
  <c r="F42" i="49"/>
  <c r="E42" i="49"/>
  <c r="D42" i="49"/>
  <c r="C42" i="49"/>
  <c r="B42" i="49"/>
  <c r="K41" i="49"/>
  <c r="J41" i="49"/>
  <c r="I41" i="49"/>
  <c r="H41" i="49"/>
  <c r="G41" i="49"/>
  <c r="F41" i="49"/>
  <c r="E41" i="49"/>
  <c r="D41" i="49"/>
  <c r="C41" i="49"/>
  <c r="B41" i="49"/>
  <c r="K40" i="49"/>
  <c r="J40" i="49"/>
  <c r="I40" i="49"/>
  <c r="H40" i="49"/>
  <c r="G40" i="49"/>
  <c r="F40" i="49"/>
  <c r="E40" i="49"/>
  <c r="D40" i="49"/>
  <c r="C40" i="49"/>
  <c r="B40" i="49"/>
  <c r="K39" i="49"/>
  <c r="J39" i="49"/>
  <c r="I39" i="49"/>
  <c r="H39" i="49"/>
  <c r="G39" i="49"/>
  <c r="F39" i="49"/>
  <c r="E39" i="49"/>
  <c r="D39" i="49"/>
  <c r="C39" i="49"/>
  <c r="B39" i="49"/>
  <c r="K38" i="49"/>
  <c r="J38" i="49"/>
  <c r="I38" i="49"/>
  <c r="H38" i="49"/>
  <c r="G38" i="49"/>
  <c r="F38" i="49"/>
  <c r="E38" i="49"/>
  <c r="D38" i="49"/>
  <c r="C38" i="49"/>
  <c r="B38" i="49"/>
  <c r="K37" i="49"/>
  <c r="J37" i="49"/>
  <c r="I37" i="49"/>
  <c r="H37" i="49"/>
  <c r="G37" i="49"/>
  <c r="F37" i="49"/>
  <c r="E37" i="49"/>
  <c r="D37" i="49"/>
  <c r="C37" i="49"/>
  <c r="B37" i="49"/>
  <c r="K36" i="49"/>
  <c r="J36" i="49"/>
  <c r="I36" i="49"/>
  <c r="H36" i="49"/>
  <c r="G36" i="49"/>
  <c r="F36" i="49"/>
  <c r="E36" i="49"/>
  <c r="D36" i="49"/>
  <c r="C36" i="49"/>
  <c r="B36" i="49"/>
  <c r="K35" i="49"/>
  <c r="J35" i="49"/>
  <c r="I35" i="49"/>
  <c r="H35" i="49"/>
  <c r="G35" i="49"/>
  <c r="F35" i="49"/>
  <c r="E35" i="49"/>
  <c r="D35" i="49"/>
  <c r="C35" i="49"/>
  <c r="B35" i="49"/>
  <c r="K34" i="49"/>
  <c r="J34" i="49"/>
  <c r="I34" i="49"/>
  <c r="H34" i="49"/>
  <c r="G34" i="49"/>
  <c r="F34" i="49"/>
  <c r="E34" i="49"/>
  <c r="D34" i="49"/>
  <c r="C34" i="49"/>
  <c r="B34" i="49"/>
  <c r="K33" i="49"/>
  <c r="J33" i="49"/>
  <c r="I33" i="49"/>
  <c r="H33" i="49"/>
  <c r="G33" i="49"/>
  <c r="F33" i="49"/>
  <c r="E33" i="49"/>
  <c r="D33" i="49"/>
  <c r="C33" i="49"/>
  <c r="B33" i="49"/>
  <c r="K32" i="49"/>
  <c r="J32" i="49"/>
  <c r="I32" i="49"/>
  <c r="H32" i="49"/>
  <c r="G32" i="49"/>
  <c r="F32" i="49"/>
  <c r="E32" i="49"/>
  <c r="D32" i="49"/>
  <c r="C32" i="49"/>
  <c r="B32" i="49"/>
  <c r="K31" i="49"/>
  <c r="J31" i="49"/>
  <c r="I31" i="49"/>
  <c r="H31" i="49"/>
  <c r="G31" i="49"/>
  <c r="F31" i="49"/>
  <c r="E31" i="49"/>
  <c r="D31" i="49"/>
  <c r="C31" i="49"/>
  <c r="B31" i="49"/>
  <c r="K30" i="49"/>
  <c r="J30" i="49"/>
  <c r="I30" i="49"/>
  <c r="H30" i="49"/>
  <c r="G30" i="49"/>
  <c r="F30" i="49"/>
  <c r="E30" i="49"/>
  <c r="D30" i="49"/>
  <c r="C30" i="49"/>
  <c r="B30" i="49"/>
  <c r="K29" i="49"/>
  <c r="J29" i="49"/>
  <c r="I29" i="49"/>
  <c r="H29" i="49"/>
  <c r="G29" i="49"/>
  <c r="F29" i="49"/>
  <c r="E29" i="49"/>
  <c r="D29" i="49"/>
  <c r="C29" i="49"/>
  <c r="B29" i="49"/>
  <c r="K28" i="49"/>
  <c r="J28" i="49"/>
  <c r="I28" i="49"/>
  <c r="H28" i="49"/>
  <c r="G28" i="49"/>
  <c r="F28" i="49"/>
  <c r="E28" i="49"/>
  <c r="D28" i="49"/>
  <c r="C28" i="49"/>
  <c r="B28" i="49"/>
  <c r="K27" i="49"/>
  <c r="J27" i="49"/>
  <c r="I27" i="49"/>
  <c r="H27" i="49"/>
  <c r="G27" i="49"/>
  <c r="F27" i="49"/>
  <c r="E27" i="49"/>
  <c r="D27" i="49"/>
  <c r="C27" i="49"/>
  <c r="B27" i="49"/>
  <c r="K26" i="49"/>
  <c r="J26" i="49"/>
  <c r="I26" i="49"/>
  <c r="H26" i="49"/>
  <c r="G26" i="49"/>
  <c r="F26" i="49"/>
  <c r="E26" i="49"/>
  <c r="D26" i="49"/>
  <c r="C26" i="49"/>
  <c r="B26" i="49"/>
  <c r="K25" i="49"/>
  <c r="J25" i="49"/>
  <c r="I25" i="49"/>
  <c r="H25" i="49"/>
  <c r="G25" i="49"/>
  <c r="F25" i="49"/>
  <c r="E25" i="49"/>
  <c r="D25" i="49"/>
  <c r="C25" i="49"/>
  <c r="B25" i="49"/>
  <c r="K24" i="49"/>
  <c r="J24" i="49"/>
  <c r="I24" i="49"/>
  <c r="H24" i="49"/>
  <c r="G24" i="49"/>
  <c r="F24" i="49"/>
  <c r="E24" i="49"/>
  <c r="D24" i="49"/>
  <c r="C24" i="49"/>
  <c r="B24" i="49"/>
  <c r="K23" i="49"/>
  <c r="J23" i="49"/>
  <c r="I23" i="49"/>
  <c r="H23" i="49"/>
  <c r="G23" i="49"/>
  <c r="F23" i="49"/>
  <c r="E23" i="49"/>
  <c r="D23" i="49"/>
  <c r="C23" i="49"/>
  <c r="B23" i="49"/>
  <c r="K22" i="49"/>
  <c r="J22" i="49"/>
  <c r="I22" i="49"/>
  <c r="H22" i="49"/>
  <c r="G22" i="49"/>
  <c r="F22" i="49"/>
  <c r="E22" i="49"/>
  <c r="D22" i="49"/>
  <c r="C22" i="49"/>
  <c r="B22" i="49"/>
  <c r="K21" i="49"/>
  <c r="J21" i="49"/>
  <c r="I21" i="49"/>
  <c r="H21" i="49"/>
  <c r="G21" i="49"/>
  <c r="F21" i="49"/>
  <c r="E21" i="49"/>
  <c r="D21" i="49"/>
  <c r="C21" i="49"/>
  <c r="B21" i="49"/>
  <c r="K20" i="49"/>
  <c r="J20" i="49"/>
  <c r="I20" i="49"/>
  <c r="H20" i="49"/>
  <c r="G20" i="49"/>
  <c r="F20" i="49"/>
  <c r="E20" i="49"/>
  <c r="D20" i="49"/>
  <c r="C20" i="49"/>
  <c r="B20" i="49"/>
  <c r="K19" i="49"/>
  <c r="J19" i="49"/>
  <c r="I19" i="49"/>
  <c r="H19" i="49"/>
  <c r="G19" i="49"/>
  <c r="F19" i="49"/>
  <c r="E19" i="49"/>
  <c r="D19" i="49"/>
  <c r="C19" i="49"/>
  <c r="B19" i="49"/>
  <c r="K18" i="49"/>
  <c r="J18" i="49"/>
  <c r="I18" i="49"/>
  <c r="H18" i="49"/>
  <c r="G18" i="49"/>
  <c r="F18" i="49"/>
  <c r="E18" i="49"/>
  <c r="D18" i="49"/>
  <c r="C18" i="49"/>
  <c r="B18" i="49"/>
  <c r="K17" i="49"/>
  <c r="J17" i="49"/>
  <c r="I17" i="49"/>
  <c r="H17" i="49"/>
  <c r="G17" i="49"/>
  <c r="F17" i="49"/>
  <c r="E17" i="49"/>
  <c r="D17" i="49"/>
  <c r="C17" i="49"/>
  <c r="B17" i="49"/>
  <c r="K16" i="49"/>
  <c r="J16" i="49"/>
  <c r="I16" i="49"/>
  <c r="H16" i="49"/>
  <c r="G16" i="49"/>
  <c r="F16" i="49"/>
  <c r="E16" i="49"/>
  <c r="D16" i="49"/>
  <c r="C16" i="49"/>
  <c r="B16" i="49"/>
  <c r="K15" i="49"/>
  <c r="J15" i="49"/>
  <c r="I15" i="49"/>
  <c r="H15" i="49"/>
  <c r="G15" i="49"/>
  <c r="F15" i="49"/>
  <c r="E15" i="49"/>
  <c r="D15" i="49"/>
  <c r="C15" i="49"/>
  <c r="B15" i="49"/>
  <c r="K14" i="49"/>
  <c r="J14" i="49"/>
  <c r="I14" i="49"/>
  <c r="H14" i="49"/>
  <c r="G14" i="49"/>
  <c r="F14" i="49"/>
  <c r="E14" i="49"/>
  <c r="D14" i="49"/>
  <c r="C14" i="49"/>
  <c r="B14" i="49"/>
  <c r="K13" i="49"/>
  <c r="J13" i="49"/>
  <c r="I13" i="49"/>
  <c r="H13" i="49"/>
  <c r="G13" i="49"/>
  <c r="F13" i="49"/>
  <c r="E13" i="49"/>
  <c r="D13" i="49"/>
  <c r="C13" i="49"/>
  <c r="B13" i="49"/>
  <c r="K12" i="49"/>
  <c r="J12" i="49"/>
  <c r="I12" i="49"/>
  <c r="H12" i="49"/>
  <c r="G12" i="49"/>
  <c r="F12" i="49"/>
  <c r="E12" i="49"/>
  <c r="D12" i="49"/>
  <c r="C12" i="49"/>
  <c r="B12" i="49"/>
  <c r="K11" i="49"/>
  <c r="J11" i="49"/>
  <c r="I11" i="49"/>
  <c r="H11" i="49"/>
  <c r="G11" i="49"/>
  <c r="F11" i="49"/>
  <c r="E11" i="49"/>
  <c r="D11" i="49"/>
  <c r="C11" i="49"/>
  <c r="B11" i="49"/>
  <c r="K10" i="49"/>
  <c r="J10" i="49"/>
  <c r="I10" i="49"/>
  <c r="H10" i="49"/>
  <c r="G10" i="49"/>
  <c r="F10" i="49"/>
  <c r="E10" i="49"/>
  <c r="D10" i="49"/>
  <c r="C10" i="49"/>
  <c r="B10" i="49"/>
  <c r="K9" i="49"/>
  <c r="J9" i="49"/>
  <c r="I9" i="49"/>
  <c r="H9" i="49"/>
  <c r="G9" i="49"/>
  <c r="F9" i="49"/>
  <c r="E9" i="49"/>
  <c r="D9" i="49"/>
  <c r="C9" i="49"/>
  <c r="B9" i="49"/>
  <c r="K8" i="49"/>
  <c r="J8" i="49"/>
  <c r="I8" i="49"/>
  <c r="H8" i="49"/>
  <c r="G8" i="49"/>
  <c r="F8" i="49"/>
  <c r="E8" i="49"/>
  <c r="D8" i="49"/>
  <c r="C8" i="49"/>
  <c r="B8" i="49"/>
  <c r="K7" i="49"/>
  <c r="J7" i="49"/>
  <c r="I7" i="49"/>
  <c r="H7" i="49"/>
  <c r="G7" i="49"/>
  <c r="F7" i="49"/>
  <c r="E7" i="49"/>
  <c r="D7" i="49"/>
  <c r="C7" i="49"/>
  <c r="B7" i="49"/>
  <c r="K6" i="49"/>
  <c r="J6" i="49"/>
  <c r="I6" i="49"/>
  <c r="H6" i="49"/>
  <c r="G6" i="49"/>
  <c r="F6" i="49"/>
  <c r="E6" i="49"/>
  <c r="D6" i="49"/>
  <c r="C6" i="49"/>
  <c r="B6" i="49"/>
  <c r="K5" i="49"/>
  <c r="J5" i="49"/>
  <c r="I5" i="49"/>
  <c r="H5" i="49"/>
  <c r="G5" i="49"/>
  <c r="F5" i="49"/>
  <c r="E5" i="49"/>
  <c r="D5" i="49"/>
  <c r="C5" i="49"/>
  <c r="B5" i="49"/>
  <c r="K4" i="49"/>
  <c r="J4" i="49"/>
  <c r="I4" i="49"/>
  <c r="H4" i="49"/>
  <c r="G4" i="49"/>
  <c r="F4" i="49"/>
  <c r="E4" i="49"/>
  <c r="D4" i="49"/>
  <c r="C4" i="49"/>
  <c r="B4" i="49"/>
  <c r="K3" i="49"/>
  <c r="J3" i="49"/>
  <c r="I3" i="49"/>
  <c r="H3" i="49"/>
  <c r="G3" i="49"/>
  <c r="F3" i="49"/>
  <c r="E3" i="49"/>
  <c r="D3" i="49"/>
  <c r="C3" i="49"/>
  <c r="B3" i="49"/>
  <c r="K2" i="49"/>
  <c r="J2" i="49"/>
  <c r="I2" i="49"/>
  <c r="H2" i="49"/>
  <c r="G2" i="49"/>
  <c r="F2" i="49"/>
  <c r="E2" i="49"/>
  <c r="D2" i="49"/>
  <c r="C2" i="49"/>
  <c r="B2" i="49"/>
  <c r="K47" i="48"/>
  <c r="J47" i="48"/>
  <c r="I47" i="48"/>
  <c r="H47" i="48"/>
  <c r="G47" i="48"/>
  <c r="F47" i="48"/>
  <c r="E47" i="48"/>
  <c r="D47" i="48"/>
  <c r="C47" i="48"/>
  <c r="B47" i="48"/>
  <c r="K46" i="48"/>
  <c r="J46" i="48"/>
  <c r="I46" i="48"/>
  <c r="H46" i="48"/>
  <c r="G46" i="48"/>
  <c r="F46" i="48"/>
  <c r="E46" i="48"/>
  <c r="D46" i="48"/>
  <c r="C46" i="48"/>
  <c r="B46" i="48"/>
  <c r="K45" i="48"/>
  <c r="J45" i="48"/>
  <c r="I45" i="48"/>
  <c r="H45" i="48"/>
  <c r="G45" i="48"/>
  <c r="F45" i="48"/>
  <c r="E45" i="48"/>
  <c r="D45" i="48"/>
  <c r="C45" i="48"/>
  <c r="B45" i="48"/>
  <c r="K44" i="48"/>
  <c r="J44" i="48"/>
  <c r="I44" i="48"/>
  <c r="H44" i="48"/>
  <c r="G44" i="48"/>
  <c r="F44" i="48"/>
  <c r="E44" i="48"/>
  <c r="D44" i="48"/>
  <c r="C44" i="48"/>
  <c r="B44" i="48"/>
  <c r="K43" i="48"/>
  <c r="J43" i="48"/>
  <c r="I43" i="48"/>
  <c r="H43" i="48"/>
  <c r="G43" i="48"/>
  <c r="F43" i="48"/>
  <c r="E43" i="48"/>
  <c r="D43" i="48"/>
  <c r="C43" i="48"/>
  <c r="B43" i="48"/>
  <c r="K42" i="48"/>
  <c r="J42" i="48"/>
  <c r="I42" i="48"/>
  <c r="H42" i="48"/>
  <c r="G42" i="48"/>
  <c r="F42" i="48"/>
  <c r="E42" i="48"/>
  <c r="D42" i="48"/>
  <c r="C42" i="48"/>
  <c r="B42" i="48"/>
  <c r="K41" i="48"/>
  <c r="J41" i="48"/>
  <c r="I41" i="48"/>
  <c r="H41" i="48"/>
  <c r="G41" i="48"/>
  <c r="F41" i="48"/>
  <c r="E41" i="48"/>
  <c r="D41" i="48"/>
  <c r="C41" i="48"/>
  <c r="B41" i="48"/>
  <c r="K40" i="48"/>
  <c r="J40" i="48"/>
  <c r="I40" i="48"/>
  <c r="H40" i="48"/>
  <c r="G40" i="48"/>
  <c r="F40" i="48"/>
  <c r="E40" i="48"/>
  <c r="D40" i="48"/>
  <c r="C40" i="48"/>
  <c r="B40" i="48"/>
  <c r="K39" i="48"/>
  <c r="J39" i="48"/>
  <c r="I39" i="48"/>
  <c r="H39" i="48"/>
  <c r="G39" i="48"/>
  <c r="F39" i="48"/>
  <c r="E39" i="48"/>
  <c r="D39" i="48"/>
  <c r="C39" i="48"/>
  <c r="B39" i="48"/>
  <c r="K38" i="48"/>
  <c r="J38" i="48"/>
  <c r="I38" i="48"/>
  <c r="H38" i="48"/>
  <c r="G38" i="48"/>
  <c r="F38" i="48"/>
  <c r="E38" i="48"/>
  <c r="D38" i="48"/>
  <c r="C38" i="48"/>
  <c r="B38" i="48"/>
  <c r="K37" i="48"/>
  <c r="J37" i="48"/>
  <c r="I37" i="48"/>
  <c r="H37" i="48"/>
  <c r="G37" i="48"/>
  <c r="F37" i="48"/>
  <c r="E37" i="48"/>
  <c r="D37" i="48"/>
  <c r="C37" i="48"/>
  <c r="B37" i="48"/>
  <c r="K36" i="48"/>
  <c r="J36" i="48"/>
  <c r="I36" i="48"/>
  <c r="H36" i="48"/>
  <c r="G36" i="48"/>
  <c r="F36" i="48"/>
  <c r="E36" i="48"/>
  <c r="D36" i="48"/>
  <c r="C36" i="48"/>
  <c r="B36" i="48"/>
  <c r="K35" i="48"/>
  <c r="J35" i="48"/>
  <c r="I35" i="48"/>
  <c r="H35" i="48"/>
  <c r="G35" i="48"/>
  <c r="F35" i="48"/>
  <c r="E35" i="48"/>
  <c r="D35" i="48"/>
  <c r="C35" i="48"/>
  <c r="B35" i="48"/>
  <c r="K34" i="48"/>
  <c r="J34" i="48"/>
  <c r="I34" i="48"/>
  <c r="H34" i="48"/>
  <c r="G34" i="48"/>
  <c r="F34" i="48"/>
  <c r="E34" i="48"/>
  <c r="D34" i="48"/>
  <c r="C34" i="48"/>
  <c r="B34" i="48"/>
  <c r="K33" i="48"/>
  <c r="J33" i="48"/>
  <c r="I33" i="48"/>
  <c r="H33" i="48"/>
  <c r="G33" i="48"/>
  <c r="F33" i="48"/>
  <c r="E33" i="48"/>
  <c r="D33" i="48"/>
  <c r="C33" i="48"/>
  <c r="B33" i="48"/>
  <c r="K32" i="48"/>
  <c r="J32" i="48"/>
  <c r="I32" i="48"/>
  <c r="H32" i="48"/>
  <c r="G32" i="48"/>
  <c r="F32" i="48"/>
  <c r="E32" i="48"/>
  <c r="D32" i="48"/>
  <c r="C32" i="48"/>
  <c r="B32" i="48"/>
  <c r="K31" i="48"/>
  <c r="J31" i="48"/>
  <c r="I31" i="48"/>
  <c r="H31" i="48"/>
  <c r="G31" i="48"/>
  <c r="F31" i="48"/>
  <c r="E31" i="48"/>
  <c r="D31" i="48"/>
  <c r="C31" i="48"/>
  <c r="B31" i="48"/>
  <c r="K30" i="48"/>
  <c r="J30" i="48"/>
  <c r="I30" i="48"/>
  <c r="H30" i="48"/>
  <c r="G30" i="48"/>
  <c r="F30" i="48"/>
  <c r="E30" i="48"/>
  <c r="D30" i="48"/>
  <c r="C30" i="48"/>
  <c r="B30" i="48"/>
  <c r="K29" i="48"/>
  <c r="J29" i="48"/>
  <c r="I29" i="48"/>
  <c r="H29" i="48"/>
  <c r="G29" i="48"/>
  <c r="F29" i="48"/>
  <c r="E29" i="48"/>
  <c r="D29" i="48"/>
  <c r="C29" i="48"/>
  <c r="B29" i="48"/>
  <c r="K28" i="48"/>
  <c r="J28" i="48"/>
  <c r="I28" i="48"/>
  <c r="H28" i="48"/>
  <c r="G28" i="48"/>
  <c r="F28" i="48"/>
  <c r="E28" i="48"/>
  <c r="D28" i="48"/>
  <c r="C28" i="48"/>
  <c r="B28" i="48"/>
  <c r="K27" i="48"/>
  <c r="J27" i="48"/>
  <c r="I27" i="48"/>
  <c r="H27" i="48"/>
  <c r="G27" i="48"/>
  <c r="F27" i="48"/>
  <c r="E27" i="48"/>
  <c r="D27" i="48"/>
  <c r="C27" i="48"/>
  <c r="B27" i="48"/>
  <c r="K26" i="48"/>
  <c r="J26" i="48"/>
  <c r="I26" i="48"/>
  <c r="H26" i="48"/>
  <c r="G26" i="48"/>
  <c r="F26" i="48"/>
  <c r="E26" i="48"/>
  <c r="D26" i="48"/>
  <c r="C26" i="48"/>
  <c r="B26" i="48"/>
  <c r="K25" i="48"/>
  <c r="J25" i="48"/>
  <c r="I25" i="48"/>
  <c r="H25" i="48"/>
  <c r="G25" i="48"/>
  <c r="F25" i="48"/>
  <c r="E25" i="48"/>
  <c r="D25" i="48"/>
  <c r="C25" i="48"/>
  <c r="B25" i="48"/>
  <c r="K24" i="48"/>
  <c r="J24" i="48"/>
  <c r="I24" i="48"/>
  <c r="H24" i="48"/>
  <c r="G24" i="48"/>
  <c r="F24" i="48"/>
  <c r="E24" i="48"/>
  <c r="D24" i="48"/>
  <c r="C24" i="48"/>
  <c r="B24" i="48"/>
  <c r="K23" i="48"/>
  <c r="J23" i="48"/>
  <c r="I23" i="48"/>
  <c r="H23" i="48"/>
  <c r="G23" i="48"/>
  <c r="F23" i="48"/>
  <c r="E23" i="48"/>
  <c r="D23" i="48"/>
  <c r="C23" i="48"/>
  <c r="B23" i="48"/>
  <c r="K22" i="48"/>
  <c r="J22" i="48"/>
  <c r="I22" i="48"/>
  <c r="H22" i="48"/>
  <c r="G22" i="48"/>
  <c r="F22" i="48"/>
  <c r="E22" i="48"/>
  <c r="D22" i="48"/>
  <c r="C22" i="48"/>
  <c r="B22" i="48"/>
  <c r="K21" i="48"/>
  <c r="J21" i="48"/>
  <c r="I21" i="48"/>
  <c r="H21" i="48"/>
  <c r="G21" i="48"/>
  <c r="F21" i="48"/>
  <c r="E21" i="48"/>
  <c r="D21" i="48"/>
  <c r="C21" i="48"/>
  <c r="B21" i="48"/>
  <c r="K20" i="48"/>
  <c r="J20" i="48"/>
  <c r="I20" i="48"/>
  <c r="H20" i="48"/>
  <c r="G20" i="48"/>
  <c r="F20" i="48"/>
  <c r="E20" i="48"/>
  <c r="D20" i="48"/>
  <c r="C20" i="48"/>
  <c r="B20" i="48"/>
  <c r="K19" i="48"/>
  <c r="J19" i="48"/>
  <c r="I19" i="48"/>
  <c r="H19" i="48"/>
  <c r="G19" i="48"/>
  <c r="F19" i="48"/>
  <c r="E19" i="48"/>
  <c r="D19" i="48"/>
  <c r="C19" i="48"/>
  <c r="B19" i="48"/>
  <c r="K18" i="48"/>
  <c r="J18" i="48"/>
  <c r="I18" i="48"/>
  <c r="H18" i="48"/>
  <c r="G18" i="48"/>
  <c r="F18" i="48"/>
  <c r="E18" i="48"/>
  <c r="D18" i="48"/>
  <c r="C18" i="48"/>
  <c r="B18" i="48"/>
  <c r="K17" i="48"/>
  <c r="J17" i="48"/>
  <c r="I17" i="48"/>
  <c r="H17" i="48"/>
  <c r="G17" i="48"/>
  <c r="F17" i="48"/>
  <c r="E17" i="48"/>
  <c r="D17" i="48"/>
  <c r="C17" i="48"/>
  <c r="B17" i="48"/>
  <c r="K16" i="48"/>
  <c r="J16" i="48"/>
  <c r="I16" i="48"/>
  <c r="H16" i="48"/>
  <c r="G16" i="48"/>
  <c r="F16" i="48"/>
  <c r="E16" i="48"/>
  <c r="D16" i="48"/>
  <c r="C16" i="48"/>
  <c r="B16" i="48"/>
  <c r="K15" i="48"/>
  <c r="J15" i="48"/>
  <c r="I15" i="48"/>
  <c r="H15" i="48"/>
  <c r="G15" i="48"/>
  <c r="F15" i="48"/>
  <c r="E15" i="48"/>
  <c r="D15" i="48"/>
  <c r="C15" i="48"/>
  <c r="B15" i="48"/>
  <c r="K14" i="48"/>
  <c r="J14" i="48"/>
  <c r="I14" i="48"/>
  <c r="H14" i="48"/>
  <c r="G14" i="48"/>
  <c r="F14" i="48"/>
  <c r="E14" i="48"/>
  <c r="D14" i="48"/>
  <c r="C14" i="48"/>
  <c r="B14" i="48"/>
  <c r="K13" i="48"/>
  <c r="J13" i="48"/>
  <c r="I13" i="48"/>
  <c r="H13" i="48"/>
  <c r="G13" i="48"/>
  <c r="F13" i="48"/>
  <c r="E13" i="48"/>
  <c r="D13" i="48"/>
  <c r="C13" i="48"/>
  <c r="B13" i="48"/>
  <c r="K12" i="48"/>
  <c r="J12" i="48"/>
  <c r="I12" i="48"/>
  <c r="H12" i="48"/>
  <c r="G12" i="48"/>
  <c r="F12" i="48"/>
  <c r="E12" i="48"/>
  <c r="D12" i="48"/>
  <c r="C12" i="48"/>
  <c r="B12" i="48"/>
  <c r="K11" i="48"/>
  <c r="J11" i="48"/>
  <c r="I11" i="48"/>
  <c r="H11" i="48"/>
  <c r="G11" i="48"/>
  <c r="F11" i="48"/>
  <c r="E11" i="48"/>
  <c r="D11" i="48"/>
  <c r="C11" i="48"/>
  <c r="B11" i="48"/>
  <c r="K10" i="48"/>
  <c r="J10" i="48"/>
  <c r="I10" i="48"/>
  <c r="H10" i="48"/>
  <c r="G10" i="48"/>
  <c r="F10" i="48"/>
  <c r="E10" i="48"/>
  <c r="D10" i="48"/>
  <c r="C10" i="48"/>
  <c r="B10" i="48"/>
  <c r="K9" i="48"/>
  <c r="J9" i="48"/>
  <c r="I9" i="48"/>
  <c r="H9" i="48"/>
  <c r="G9" i="48"/>
  <c r="F9" i="48"/>
  <c r="E9" i="48"/>
  <c r="D9" i="48"/>
  <c r="C9" i="48"/>
  <c r="B9" i="48"/>
  <c r="K8" i="48"/>
  <c r="J8" i="48"/>
  <c r="I8" i="48"/>
  <c r="H8" i="48"/>
  <c r="G8" i="48"/>
  <c r="F8" i="48"/>
  <c r="E8" i="48"/>
  <c r="D8" i="48"/>
  <c r="C8" i="48"/>
  <c r="B8" i="48"/>
  <c r="K7" i="48"/>
  <c r="J7" i="48"/>
  <c r="I7" i="48"/>
  <c r="H7" i="48"/>
  <c r="G7" i="48"/>
  <c r="F7" i="48"/>
  <c r="E7" i="48"/>
  <c r="D7" i="48"/>
  <c r="C7" i="48"/>
  <c r="B7" i="48"/>
  <c r="K6" i="48"/>
  <c r="J6" i="48"/>
  <c r="I6" i="48"/>
  <c r="H6" i="48"/>
  <c r="G6" i="48"/>
  <c r="F6" i="48"/>
  <c r="E6" i="48"/>
  <c r="D6" i="48"/>
  <c r="C6" i="48"/>
  <c r="B6" i="48"/>
  <c r="K5" i="48"/>
  <c r="J5" i="48"/>
  <c r="I5" i="48"/>
  <c r="H5" i="48"/>
  <c r="G5" i="48"/>
  <c r="F5" i="48"/>
  <c r="E5" i="48"/>
  <c r="D5" i="48"/>
  <c r="C5" i="48"/>
  <c r="B5" i="48"/>
  <c r="K4" i="48"/>
  <c r="J4" i="48"/>
  <c r="I4" i="48"/>
  <c r="H4" i="48"/>
  <c r="G4" i="48"/>
  <c r="F4" i="48"/>
  <c r="E4" i="48"/>
  <c r="D4" i="48"/>
  <c r="C4" i="48"/>
  <c r="B4" i="48"/>
  <c r="K3" i="48"/>
  <c r="J3" i="48"/>
  <c r="I3" i="48"/>
  <c r="H3" i="48"/>
  <c r="G3" i="48"/>
  <c r="F3" i="48"/>
  <c r="E3" i="48"/>
  <c r="D3" i="48"/>
  <c r="C3" i="48"/>
  <c r="B3" i="48"/>
  <c r="K2" i="48"/>
  <c r="J2" i="48"/>
  <c r="I2" i="48"/>
  <c r="H2" i="48"/>
  <c r="G2" i="48"/>
  <c r="F2" i="48"/>
  <c r="E2" i="48"/>
  <c r="D2" i="48"/>
  <c r="C2" i="48"/>
  <c r="B2" i="48"/>
  <c r="E29" i="46"/>
  <c r="C29" i="46"/>
  <c r="E28" i="46"/>
  <c r="C28" i="46"/>
  <c r="E27" i="46"/>
  <c r="C27" i="46"/>
  <c r="E26" i="46"/>
  <c r="C26" i="46"/>
  <c r="E25" i="46"/>
  <c r="C25" i="46"/>
  <c r="E24" i="46"/>
  <c r="C24" i="46"/>
  <c r="E23" i="46"/>
  <c r="C23" i="46"/>
  <c r="E22" i="46"/>
  <c r="C22" i="46"/>
  <c r="E21" i="46"/>
  <c r="C21" i="46"/>
  <c r="E20" i="46"/>
  <c r="C20" i="46"/>
  <c r="E19" i="46"/>
  <c r="C19" i="46"/>
  <c r="E18" i="46"/>
  <c r="C18" i="46"/>
  <c r="E17" i="46"/>
  <c r="C17" i="46"/>
  <c r="E16" i="46"/>
  <c r="C16" i="46"/>
  <c r="E15" i="46"/>
  <c r="C15" i="46"/>
  <c r="G12" i="46"/>
  <c r="F12" i="46"/>
  <c r="E12" i="46"/>
  <c r="D12" i="46"/>
  <c r="C12" i="46"/>
  <c r="B12" i="46"/>
  <c r="E29" i="45"/>
  <c r="C29" i="45"/>
  <c r="E28" i="45"/>
  <c r="C28" i="45"/>
  <c r="E27" i="45"/>
  <c r="C27" i="45"/>
  <c r="E26" i="45"/>
  <c r="C26" i="45"/>
  <c r="E25" i="45"/>
  <c r="C25" i="45"/>
  <c r="E24" i="45"/>
  <c r="C24" i="45"/>
  <c r="E23" i="45"/>
  <c r="C23" i="45"/>
  <c r="E22" i="45"/>
  <c r="C22" i="45"/>
  <c r="E20" i="45"/>
  <c r="C20" i="45"/>
  <c r="E19" i="45"/>
  <c r="C19" i="45"/>
  <c r="E18" i="45"/>
  <c r="C18" i="45"/>
  <c r="E17" i="45"/>
  <c r="C17" i="45"/>
  <c r="E16" i="45"/>
  <c r="C16" i="45"/>
  <c r="E15" i="45"/>
  <c r="C15" i="45"/>
  <c r="G12" i="45"/>
  <c r="F12" i="45"/>
  <c r="E12" i="45"/>
  <c r="D12" i="45"/>
  <c r="C12" i="45"/>
  <c r="B12" i="45"/>
  <c r="E29" i="44"/>
  <c r="C29" i="44"/>
  <c r="E28" i="44"/>
  <c r="C28" i="44"/>
  <c r="E27" i="44"/>
  <c r="C27" i="44"/>
  <c r="E26" i="44"/>
  <c r="C26" i="44"/>
  <c r="E25" i="44"/>
  <c r="C25" i="44"/>
  <c r="E24" i="44"/>
  <c r="C24" i="44"/>
  <c r="E23" i="44"/>
  <c r="C23" i="44"/>
  <c r="E22" i="44"/>
  <c r="C22" i="44"/>
  <c r="E21" i="44"/>
  <c r="C21" i="44"/>
  <c r="E20" i="44"/>
  <c r="C20" i="44"/>
  <c r="E19" i="44"/>
  <c r="C19" i="44"/>
  <c r="E18" i="44"/>
  <c r="C18" i="44"/>
  <c r="E17" i="44"/>
  <c r="C17" i="44"/>
  <c r="E16" i="44"/>
  <c r="C16" i="44"/>
  <c r="E15" i="44"/>
  <c r="C15" i="44"/>
  <c r="G12" i="44"/>
  <c r="F12" i="44"/>
  <c r="E12" i="44"/>
  <c r="D12" i="44"/>
  <c r="C12" i="44"/>
  <c r="B12" i="44"/>
  <c r="E29" i="43"/>
  <c r="C29" i="43"/>
  <c r="E28" i="43"/>
  <c r="C28" i="43"/>
  <c r="E27" i="43"/>
  <c r="C27" i="43"/>
  <c r="E26" i="43"/>
  <c r="C26" i="43"/>
  <c r="E25" i="43"/>
  <c r="C25" i="43"/>
  <c r="E24" i="43"/>
  <c r="C24" i="43"/>
  <c r="E23" i="43"/>
  <c r="C23" i="43"/>
  <c r="E22" i="43"/>
  <c r="C22" i="43"/>
  <c r="E21" i="43"/>
  <c r="C21" i="43"/>
  <c r="E20" i="43"/>
  <c r="C20" i="43"/>
  <c r="E19" i="43"/>
  <c r="C19" i="43"/>
  <c r="E18" i="43"/>
  <c r="C18" i="43"/>
  <c r="E17" i="43"/>
  <c r="C17" i="43"/>
  <c r="E16" i="43"/>
  <c r="C16" i="43"/>
  <c r="E15" i="43"/>
  <c r="C15" i="43"/>
  <c r="G12" i="43"/>
  <c r="F12" i="43"/>
  <c r="E12" i="43"/>
  <c r="D12" i="43"/>
  <c r="C12" i="43"/>
  <c r="B12" i="43"/>
  <c r="E29" i="42"/>
  <c r="C29" i="42"/>
  <c r="E28" i="42"/>
  <c r="C28" i="42"/>
  <c r="E27" i="42"/>
  <c r="C27" i="42"/>
  <c r="E26" i="42"/>
  <c r="C26" i="42"/>
  <c r="E25" i="42"/>
  <c r="C25" i="42"/>
  <c r="E24" i="42"/>
  <c r="C24" i="42"/>
  <c r="E23" i="42"/>
  <c r="C23" i="42"/>
  <c r="E22" i="42"/>
  <c r="C22" i="42"/>
  <c r="E21" i="42"/>
  <c r="C21" i="42"/>
  <c r="E20" i="42"/>
  <c r="C20" i="42"/>
  <c r="E19" i="42"/>
  <c r="C19" i="42"/>
  <c r="E18" i="42"/>
  <c r="C18" i="42"/>
  <c r="E17" i="42"/>
  <c r="C17" i="42"/>
  <c r="E16" i="42"/>
  <c r="C16" i="42"/>
  <c r="E15" i="42"/>
  <c r="C15" i="42"/>
  <c r="G12" i="42"/>
  <c r="F12" i="42"/>
  <c r="E12" i="42"/>
  <c r="D12" i="42"/>
  <c r="C12" i="42"/>
  <c r="B12" i="42"/>
  <c r="E29" i="41"/>
  <c r="C29" i="41"/>
  <c r="E28" i="41"/>
  <c r="C28" i="41"/>
  <c r="E27" i="41"/>
  <c r="C27" i="41"/>
  <c r="E26" i="41"/>
  <c r="C26" i="41"/>
  <c r="E25" i="41"/>
  <c r="C25" i="41"/>
  <c r="E24" i="41"/>
  <c r="C24" i="41"/>
  <c r="E23" i="41"/>
  <c r="C23" i="41"/>
  <c r="E22" i="41"/>
  <c r="C22" i="41"/>
  <c r="E21" i="41"/>
  <c r="C21" i="41"/>
  <c r="E20" i="41"/>
  <c r="C20" i="41"/>
  <c r="E19" i="41"/>
  <c r="C19" i="41"/>
  <c r="E18" i="41"/>
  <c r="C18" i="41"/>
  <c r="E17" i="41"/>
  <c r="C17" i="41"/>
  <c r="E16" i="41"/>
  <c r="C16" i="41"/>
  <c r="E15" i="41"/>
  <c r="C15" i="41"/>
  <c r="G12" i="41"/>
  <c r="F12" i="41"/>
  <c r="E12" i="41"/>
  <c r="D12" i="41"/>
  <c r="C12" i="41"/>
  <c r="B12" i="41"/>
  <c r="E29" i="40"/>
  <c r="C29" i="40"/>
  <c r="E28" i="40"/>
  <c r="C28" i="40"/>
  <c r="E27" i="40"/>
  <c r="C27" i="40"/>
  <c r="E26" i="40"/>
  <c r="C26" i="40"/>
  <c r="E25" i="40"/>
  <c r="C25" i="40"/>
  <c r="E24" i="40"/>
  <c r="C24" i="40"/>
  <c r="E23" i="40"/>
  <c r="C23" i="40"/>
  <c r="E22" i="40"/>
  <c r="C22" i="40"/>
  <c r="E21" i="40"/>
  <c r="C21" i="40"/>
  <c r="E20" i="40"/>
  <c r="C20" i="40"/>
  <c r="E19" i="40"/>
  <c r="C19" i="40"/>
  <c r="E18" i="40"/>
  <c r="C18" i="40"/>
  <c r="E17" i="40"/>
  <c r="C17" i="40"/>
  <c r="E16" i="40"/>
  <c r="C16" i="40"/>
  <c r="E15" i="40"/>
  <c r="C15" i="40"/>
  <c r="G12" i="40"/>
  <c r="F12" i="40"/>
  <c r="E12" i="40"/>
  <c r="D12" i="40"/>
  <c r="C12" i="40"/>
  <c r="B12" i="40"/>
  <c r="E29" i="39"/>
  <c r="C29" i="39"/>
  <c r="E28" i="39"/>
  <c r="C28" i="39"/>
  <c r="E27" i="39"/>
  <c r="C27" i="39"/>
  <c r="E26" i="39"/>
  <c r="C26" i="39"/>
  <c r="E25" i="39"/>
  <c r="C25" i="39"/>
  <c r="E24" i="39"/>
  <c r="C24" i="39"/>
  <c r="E23" i="39"/>
  <c r="C23" i="39"/>
  <c r="E22" i="39"/>
  <c r="C22" i="39"/>
  <c r="E21" i="39"/>
  <c r="C21" i="39"/>
  <c r="E20" i="39"/>
  <c r="C20" i="39"/>
  <c r="E19" i="39"/>
  <c r="C19" i="39"/>
  <c r="E18" i="39"/>
  <c r="C18" i="39"/>
  <c r="E17" i="39"/>
  <c r="C17" i="39"/>
  <c r="E16" i="39"/>
  <c r="C16" i="39"/>
  <c r="E15" i="39"/>
  <c r="C15" i="39"/>
  <c r="G12" i="39"/>
  <c r="F12" i="39"/>
  <c r="E12" i="39"/>
  <c r="D12" i="39"/>
  <c r="C12" i="39"/>
  <c r="B12" i="39"/>
  <c r="E29" i="38"/>
  <c r="C29" i="38"/>
  <c r="E28" i="38"/>
  <c r="C28" i="38"/>
  <c r="E27" i="38"/>
  <c r="C27" i="38"/>
  <c r="E26" i="38"/>
  <c r="C26" i="38"/>
  <c r="E25" i="38"/>
  <c r="C25" i="38"/>
  <c r="E24" i="38"/>
  <c r="C24" i="38"/>
  <c r="E23" i="38"/>
  <c r="C23" i="38"/>
  <c r="E22" i="38"/>
  <c r="C22" i="38"/>
  <c r="E21" i="38"/>
  <c r="C21" i="38"/>
  <c r="E20" i="38"/>
  <c r="C20" i="38"/>
  <c r="E19" i="38"/>
  <c r="C19" i="38"/>
  <c r="E18" i="38"/>
  <c r="C18" i="38"/>
  <c r="E17" i="38"/>
  <c r="C17" i="38"/>
  <c r="E16" i="38"/>
  <c r="C16" i="38"/>
  <c r="E15" i="38"/>
  <c r="C15" i="38"/>
  <c r="G12" i="38"/>
  <c r="F12" i="38"/>
  <c r="E12" i="38"/>
  <c r="D12" i="38"/>
  <c r="C12" i="38"/>
  <c r="B12" i="38"/>
  <c r="E29" i="37"/>
  <c r="C29" i="37"/>
  <c r="E28" i="37"/>
  <c r="C28" i="37"/>
  <c r="E27" i="37"/>
  <c r="C27" i="37"/>
  <c r="E26" i="37"/>
  <c r="C26" i="37"/>
  <c r="E25" i="37"/>
  <c r="C25" i="37"/>
  <c r="E24" i="37"/>
  <c r="C24" i="37"/>
  <c r="E23" i="37"/>
  <c r="C23" i="37"/>
  <c r="E22" i="37"/>
  <c r="C22" i="37"/>
  <c r="E21" i="37"/>
  <c r="C21" i="37"/>
  <c r="E20" i="37"/>
  <c r="C20" i="37"/>
  <c r="E19" i="37"/>
  <c r="C19" i="37"/>
  <c r="E18" i="37"/>
  <c r="C18" i="37"/>
  <c r="E17" i="37"/>
  <c r="C17" i="37"/>
  <c r="E16" i="37"/>
  <c r="C16" i="37"/>
  <c r="E15" i="37"/>
  <c r="C15" i="37"/>
  <c r="G12" i="37"/>
  <c r="F12" i="37"/>
  <c r="E12" i="37"/>
  <c r="D12" i="37"/>
  <c r="C12" i="37"/>
  <c r="B12" i="37"/>
  <c r="E29" i="36"/>
  <c r="C29" i="36"/>
  <c r="E28" i="36"/>
  <c r="C28" i="36"/>
  <c r="E27" i="36"/>
  <c r="C27" i="36"/>
  <c r="E26" i="36"/>
  <c r="C26" i="36"/>
  <c r="E25" i="36"/>
  <c r="C25" i="36"/>
  <c r="E24" i="36"/>
  <c r="C24" i="36"/>
  <c r="E23" i="36"/>
  <c r="C23" i="36"/>
  <c r="E22" i="36"/>
  <c r="C22" i="36"/>
  <c r="E21" i="36"/>
  <c r="C21" i="36"/>
  <c r="E20" i="36"/>
  <c r="C20" i="36"/>
  <c r="E19" i="36"/>
  <c r="C19" i="36"/>
  <c r="E18" i="36"/>
  <c r="C18" i="36"/>
  <c r="E17" i="36"/>
  <c r="C17" i="36"/>
  <c r="E16" i="36"/>
  <c r="C16" i="36"/>
  <c r="E15" i="36"/>
  <c r="C15" i="36"/>
  <c r="G12" i="36"/>
  <c r="F12" i="36"/>
  <c r="E12" i="36"/>
  <c r="D12" i="36"/>
  <c r="C12" i="36"/>
  <c r="B12" i="36"/>
  <c r="E29" i="35"/>
  <c r="C29" i="35"/>
  <c r="E28" i="35"/>
  <c r="C28" i="35"/>
  <c r="E27" i="35"/>
  <c r="C27" i="35"/>
  <c r="E26" i="35"/>
  <c r="C26" i="35"/>
  <c r="E25" i="35"/>
  <c r="C25" i="35"/>
  <c r="E24" i="35"/>
  <c r="C24" i="35"/>
  <c r="E23" i="35"/>
  <c r="C23" i="35"/>
  <c r="E22" i="35"/>
  <c r="C22" i="35"/>
  <c r="E21" i="35"/>
  <c r="C21" i="35"/>
  <c r="E20" i="35"/>
  <c r="C20" i="35"/>
  <c r="E19" i="35"/>
  <c r="C19" i="35"/>
  <c r="E18" i="35"/>
  <c r="C18" i="35"/>
  <c r="E17" i="35"/>
  <c r="C17" i="35"/>
  <c r="E16" i="35"/>
  <c r="C16" i="35"/>
  <c r="E15" i="35"/>
  <c r="C15" i="35"/>
  <c r="G12" i="35"/>
  <c r="F12" i="35"/>
  <c r="E12" i="35"/>
  <c r="D12" i="35"/>
  <c r="C12" i="35"/>
  <c r="B12" i="35"/>
  <c r="E29" i="34"/>
  <c r="C29" i="34"/>
  <c r="E28" i="34"/>
  <c r="C28" i="34"/>
  <c r="E27" i="34"/>
  <c r="C27" i="34"/>
  <c r="E26" i="34"/>
  <c r="C26" i="34"/>
  <c r="E25" i="34"/>
  <c r="C25" i="34"/>
  <c r="E24" i="34"/>
  <c r="C24" i="34"/>
  <c r="E23" i="34"/>
  <c r="C23" i="34"/>
  <c r="E22" i="34"/>
  <c r="C22" i="34"/>
  <c r="E21" i="34"/>
  <c r="C21" i="34"/>
  <c r="E20" i="34"/>
  <c r="C20" i="34"/>
  <c r="E19" i="34"/>
  <c r="C19" i="34"/>
  <c r="E18" i="34"/>
  <c r="C18" i="34"/>
  <c r="E17" i="34"/>
  <c r="C17" i="34"/>
  <c r="E16" i="34"/>
  <c r="C16" i="34"/>
  <c r="E15" i="34"/>
  <c r="C15" i="34"/>
  <c r="G12" i="34"/>
  <c r="F12" i="34"/>
  <c r="E12" i="34"/>
  <c r="D12" i="34"/>
  <c r="C12" i="34"/>
  <c r="B12" i="34"/>
  <c r="E29" i="33"/>
  <c r="C29" i="33"/>
  <c r="E28" i="33"/>
  <c r="C28" i="33"/>
  <c r="E27" i="33"/>
  <c r="C27" i="33"/>
  <c r="E26" i="33"/>
  <c r="C26" i="33"/>
  <c r="E25" i="33"/>
  <c r="C25" i="33"/>
  <c r="E24" i="33"/>
  <c r="C24" i="33"/>
  <c r="E23" i="33"/>
  <c r="C23" i="33"/>
  <c r="E22" i="33"/>
  <c r="C22" i="33"/>
  <c r="E21" i="33"/>
  <c r="C21" i="33"/>
  <c r="E20" i="33"/>
  <c r="C20" i="33"/>
  <c r="E19" i="33"/>
  <c r="C19" i="33"/>
  <c r="E18" i="33"/>
  <c r="C18" i="33"/>
  <c r="E17" i="33"/>
  <c r="C17" i="33"/>
  <c r="E16" i="33"/>
  <c r="C16" i="33"/>
  <c r="E15" i="33"/>
  <c r="C15" i="33"/>
  <c r="G12" i="33"/>
  <c r="F12" i="33"/>
  <c r="E12" i="33"/>
  <c r="D12" i="33"/>
  <c r="C12" i="33"/>
  <c r="B12" i="33"/>
  <c r="E29" i="32"/>
  <c r="C29" i="32"/>
  <c r="E28" i="32"/>
  <c r="C28" i="32"/>
  <c r="E27" i="32"/>
  <c r="C27" i="32"/>
  <c r="E26" i="32"/>
  <c r="C26" i="32"/>
  <c r="E25" i="32"/>
  <c r="C25" i="32"/>
  <c r="E24" i="32"/>
  <c r="C24" i="32"/>
  <c r="E23" i="32"/>
  <c r="C23" i="32"/>
  <c r="E22" i="32"/>
  <c r="C22" i="32"/>
  <c r="E21" i="32"/>
  <c r="C21" i="32"/>
  <c r="E20" i="32"/>
  <c r="C20" i="32"/>
  <c r="E19" i="32"/>
  <c r="C19" i="32"/>
  <c r="E18" i="32"/>
  <c r="C18" i="32"/>
  <c r="E17" i="32"/>
  <c r="C17" i="32"/>
  <c r="E16" i="32"/>
  <c r="C16" i="32"/>
  <c r="E15" i="32"/>
  <c r="C15" i="32"/>
  <c r="G12" i="32"/>
  <c r="F12" i="32"/>
  <c r="E12" i="32"/>
  <c r="D12" i="32"/>
  <c r="C12" i="32"/>
  <c r="B12" i="32"/>
  <c r="E29" i="31"/>
  <c r="C29" i="31"/>
  <c r="E28" i="31"/>
  <c r="C28" i="31"/>
  <c r="E27" i="31"/>
  <c r="C27" i="31"/>
  <c r="E26" i="31"/>
  <c r="C26" i="31"/>
  <c r="E25" i="31"/>
  <c r="C25" i="31"/>
  <c r="E24" i="31"/>
  <c r="C24" i="31"/>
  <c r="E23" i="31"/>
  <c r="C23" i="31"/>
  <c r="E22" i="31"/>
  <c r="C22" i="31"/>
  <c r="E21" i="31"/>
  <c r="C21" i="31"/>
  <c r="E20" i="31"/>
  <c r="C20" i="31"/>
  <c r="E19" i="31"/>
  <c r="C19" i="31"/>
  <c r="E18" i="31"/>
  <c r="C18" i="31"/>
  <c r="E17" i="31"/>
  <c r="C17" i="31"/>
  <c r="E16" i="31"/>
  <c r="C16" i="31"/>
  <c r="E15" i="31"/>
  <c r="C15" i="31"/>
  <c r="G12" i="31"/>
  <c r="F12" i="31"/>
  <c r="E12" i="31"/>
  <c r="D12" i="31"/>
  <c r="C12" i="31"/>
  <c r="B12" i="31"/>
  <c r="E29" i="30"/>
  <c r="C29" i="30"/>
  <c r="E28" i="30"/>
  <c r="C28" i="30"/>
  <c r="E27" i="30"/>
  <c r="C27" i="30"/>
  <c r="E26" i="30"/>
  <c r="C26" i="30"/>
  <c r="E25" i="30"/>
  <c r="C25" i="30"/>
  <c r="E24" i="30"/>
  <c r="C24" i="30"/>
  <c r="E23" i="30"/>
  <c r="C23" i="30"/>
  <c r="E22" i="30"/>
  <c r="C22" i="30"/>
  <c r="E21" i="30"/>
  <c r="C21" i="30"/>
  <c r="E20" i="30"/>
  <c r="C20" i="30"/>
  <c r="E19" i="30"/>
  <c r="C19" i="30"/>
  <c r="E18" i="30"/>
  <c r="C18" i="30"/>
  <c r="E17" i="30"/>
  <c r="C17" i="30"/>
  <c r="E16" i="30"/>
  <c r="C16" i="30"/>
  <c r="E15" i="30"/>
  <c r="C15" i="30"/>
  <c r="G12" i="30"/>
  <c r="F12" i="30"/>
  <c r="E12" i="30"/>
  <c r="D12" i="30"/>
  <c r="C12" i="30"/>
  <c r="B12" i="30"/>
  <c r="E29" i="29"/>
  <c r="C29" i="29"/>
  <c r="E28" i="29"/>
  <c r="C28" i="29"/>
  <c r="E27" i="29"/>
  <c r="C27" i="29"/>
  <c r="E26" i="29"/>
  <c r="C26" i="29"/>
  <c r="E25" i="29"/>
  <c r="C25" i="29"/>
  <c r="E24" i="29"/>
  <c r="C24" i="29"/>
  <c r="E23" i="29"/>
  <c r="C23" i="29"/>
  <c r="E22" i="29"/>
  <c r="C22" i="29"/>
  <c r="E21" i="29"/>
  <c r="C21" i="29"/>
  <c r="E20" i="29"/>
  <c r="C20" i="29"/>
  <c r="E19" i="29"/>
  <c r="C19" i="29"/>
  <c r="E18" i="29"/>
  <c r="C18" i="29"/>
  <c r="E17" i="29"/>
  <c r="C17" i="29"/>
  <c r="E16" i="29"/>
  <c r="C16" i="29"/>
  <c r="E15" i="29"/>
  <c r="C15" i="29"/>
  <c r="G12" i="29"/>
  <c r="F12" i="29"/>
  <c r="E12" i="29"/>
  <c r="D12" i="29"/>
  <c r="C12" i="29"/>
  <c r="B12" i="29"/>
  <c r="E29" i="28"/>
  <c r="C29" i="28"/>
  <c r="E28" i="28"/>
  <c r="C28" i="28"/>
  <c r="E27" i="28"/>
  <c r="C27" i="28"/>
  <c r="E26" i="28"/>
  <c r="C26" i="28"/>
  <c r="E25" i="28"/>
  <c r="C25" i="28"/>
  <c r="E24" i="28"/>
  <c r="C24" i="28"/>
  <c r="E23" i="28"/>
  <c r="C23" i="28"/>
  <c r="E22" i="28"/>
  <c r="C22" i="28"/>
  <c r="E21" i="28"/>
  <c r="C21" i="28"/>
  <c r="E20" i="28"/>
  <c r="C20" i="28"/>
  <c r="E19" i="28"/>
  <c r="C19" i="28"/>
  <c r="E18" i="28"/>
  <c r="C18" i="28"/>
  <c r="E17" i="28"/>
  <c r="C17" i="28"/>
  <c r="E16" i="28"/>
  <c r="C16" i="28"/>
  <c r="E15" i="28"/>
  <c r="C15" i="28"/>
  <c r="G12" i="28"/>
  <c r="F12" i="28"/>
  <c r="E12" i="28"/>
  <c r="D12" i="28"/>
  <c r="C12" i="28"/>
  <c r="B12" i="28"/>
  <c r="E29" i="27"/>
  <c r="C29" i="27"/>
  <c r="E28" i="27"/>
  <c r="C28" i="27"/>
  <c r="E27" i="27"/>
  <c r="C27" i="27"/>
  <c r="E26" i="27"/>
  <c r="C26" i="27"/>
  <c r="E25" i="27"/>
  <c r="C25" i="27"/>
  <c r="E24" i="27"/>
  <c r="C24" i="27"/>
  <c r="E23" i="27"/>
  <c r="C23" i="27"/>
  <c r="E22" i="27"/>
  <c r="C22" i="27"/>
  <c r="E21" i="27"/>
  <c r="C21" i="27"/>
  <c r="E20" i="27"/>
  <c r="C20" i="27"/>
  <c r="E19" i="27"/>
  <c r="C19" i="27"/>
  <c r="E18" i="27"/>
  <c r="C18" i="27"/>
  <c r="E17" i="27"/>
  <c r="C17" i="27"/>
  <c r="E16" i="27"/>
  <c r="C16" i="27"/>
  <c r="E15" i="27"/>
  <c r="C15" i="27"/>
  <c r="G12" i="27"/>
  <c r="F12" i="27"/>
  <c r="E12" i="27"/>
  <c r="D12" i="27"/>
  <c r="C12" i="27"/>
  <c r="B12" i="27"/>
  <c r="E29" i="26"/>
  <c r="C29" i="26"/>
  <c r="E28" i="26"/>
  <c r="C28" i="26"/>
  <c r="E27" i="26"/>
  <c r="C27" i="26"/>
  <c r="E26" i="26"/>
  <c r="C26" i="26"/>
  <c r="E25" i="26"/>
  <c r="C25" i="26"/>
  <c r="E24" i="26"/>
  <c r="C24" i="26"/>
  <c r="E23" i="26"/>
  <c r="C23" i="26"/>
  <c r="E22" i="26"/>
  <c r="C22" i="26"/>
  <c r="E21" i="26"/>
  <c r="C21" i="26"/>
  <c r="E20" i="26"/>
  <c r="C20" i="26"/>
  <c r="E19" i="26"/>
  <c r="C19" i="26"/>
  <c r="E18" i="26"/>
  <c r="C18" i="26"/>
  <c r="E17" i="26"/>
  <c r="C17" i="26"/>
  <c r="E16" i="26"/>
  <c r="C16" i="26"/>
  <c r="E15" i="26"/>
  <c r="C15" i="26"/>
  <c r="G12" i="26"/>
  <c r="F12" i="26"/>
  <c r="E12" i="26"/>
  <c r="D12" i="26"/>
  <c r="C12" i="26"/>
  <c r="B12" i="26"/>
  <c r="E29" i="25"/>
  <c r="C29" i="25"/>
  <c r="E28" i="25"/>
  <c r="C28" i="25"/>
  <c r="E27" i="25"/>
  <c r="C27" i="25"/>
  <c r="E26" i="25"/>
  <c r="C26" i="25"/>
  <c r="E25" i="25"/>
  <c r="C25" i="25"/>
  <c r="E24" i="25"/>
  <c r="C24" i="25"/>
  <c r="E23" i="25"/>
  <c r="C23" i="25"/>
  <c r="E22" i="25"/>
  <c r="C22" i="25"/>
  <c r="E21" i="25"/>
  <c r="C21" i="25"/>
  <c r="E20" i="25"/>
  <c r="C20" i="25"/>
  <c r="E19" i="25"/>
  <c r="C19" i="25"/>
  <c r="E18" i="25"/>
  <c r="C18" i="25"/>
  <c r="E17" i="25"/>
  <c r="C17" i="25"/>
  <c r="E16" i="25"/>
  <c r="C16" i="25"/>
  <c r="E15" i="25"/>
  <c r="C15" i="25"/>
  <c r="G12" i="25"/>
  <c r="F12" i="25"/>
  <c r="E12" i="25"/>
  <c r="D12" i="25"/>
  <c r="C12" i="25"/>
  <c r="B12" i="25"/>
  <c r="E29" i="24"/>
  <c r="C29" i="24"/>
  <c r="E28" i="24"/>
  <c r="C28" i="24"/>
  <c r="E27" i="24"/>
  <c r="C27" i="24"/>
  <c r="E26" i="24"/>
  <c r="C26" i="24"/>
  <c r="E25" i="24"/>
  <c r="C25" i="24"/>
  <c r="E24" i="24"/>
  <c r="C24" i="24"/>
  <c r="E23" i="24"/>
  <c r="C23" i="24"/>
  <c r="E22" i="24"/>
  <c r="C22" i="24"/>
  <c r="E21" i="24"/>
  <c r="C21" i="24"/>
  <c r="E20" i="24"/>
  <c r="C20" i="24"/>
  <c r="E19" i="24"/>
  <c r="C19" i="24"/>
  <c r="E18" i="24"/>
  <c r="C18" i="24"/>
  <c r="E17" i="24"/>
  <c r="C17" i="24"/>
  <c r="E16" i="24"/>
  <c r="C16" i="24"/>
  <c r="E15" i="24"/>
  <c r="C15" i="24"/>
  <c r="G12" i="24"/>
  <c r="F12" i="24"/>
  <c r="E12" i="24"/>
  <c r="D12" i="24"/>
  <c r="C12" i="24"/>
  <c r="B12" i="24"/>
  <c r="E29" i="23"/>
  <c r="C29" i="23"/>
  <c r="E28" i="23"/>
  <c r="C28" i="23"/>
  <c r="E27" i="23"/>
  <c r="C27" i="23"/>
  <c r="E26" i="23"/>
  <c r="C26" i="23"/>
  <c r="E25" i="23"/>
  <c r="C25" i="23"/>
  <c r="E24" i="23"/>
  <c r="C24" i="23"/>
  <c r="E23" i="23"/>
  <c r="C23" i="23"/>
  <c r="E22" i="23"/>
  <c r="C22" i="23"/>
  <c r="E21" i="23"/>
  <c r="C21" i="23"/>
  <c r="E20" i="23"/>
  <c r="C20" i="23"/>
  <c r="E19" i="23"/>
  <c r="C19" i="23"/>
  <c r="E18" i="23"/>
  <c r="C18" i="23"/>
  <c r="E17" i="23"/>
  <c r="C17" i="23"/>
  <c r="E16" i="23"/>
  <c r="C16" i="23"/>
  <c r="E15" i="23"/>
  <c r="C15" i="23"/>
  <c r="G12" i="23"/>
  <c r="F12" i="23"/>
  <c r="E12" i="23"/>
  <c r="D12" i="23"/>
  <c r="C12" i="23"/>
  <c r="B12" i="23"/>
  <c r="E29" i="22"/>
  <c r="C29" i="22"/>
  <c r="E28" i="22"/>
  <c r="C28" i="22"/>
  <c r="E27" i="22"/>
  <c r="C27" i="22"/>
  <c r="E26" i="22"/>
  <c r="C26" i="22"/>
  <c r="E25" i="22"/>
  <c r="C25" i="22"/>
  <c r="E24" i="22"/>
  <c r="C24" i="22"/>
  <c r="E23" i="22"/>
  <c r="C23" i="22"/>
  <c r="E22" i="22"/>
  <c r="C22" i="22"/>
  <c r="E21" i="22"/>
  <c r="C21" i="22"/>
  <c r="E20" i="22"/>
  <c r="C20" i="22"/>
  <c r="E19" i="22"/>
  <c r="C19" i="22"/>
  <c r="E18" i="22"/>
  <c r="C18" i="22"/>
  <c r="E17" i="22"/>
  <c r="C17" i="22"/>
  <c r="E16" i="22"/>
  <c r="C16" i="22"/>
  <c r="E15" i="22"/>
  <c r="C15" i="22"/>
  <c r="G12" i="22"/>
  <c r="F12" i="22"/>
  <c r="E12" i="22"/>
  <c r="D12" i="22"/>
  <c r="C12" i="22"/>
  <c r="B12" i="22"/>
  <c r="E29" i="21"/>
  <c r="C29" i="21"/>
  <c r="E28" i="21"/>
  <c r="C28" i="21"/>
  <c r="E27" i="21"/>
  <c r="C27" i="21"/>
  <c r="E26" i="21"/>
  <c r="C26" i="21"/>
  <c r="E25" i="21"/>
  <c r="C25" i="21"/>
  <c r="E24" i="21"/>
  <c r="C24" i="21"/>
  <c r="E23" i="21"/>
  <c r="C23" i="21"/>
  <c r="E22" i="21"/>
  <c r="C22" i="21"/>
  <c r="E21" i="21"/>
  <c r="C21" i="21"/>
  <c r="E20" i="21"/>
  <c r="C20" i="21"/>
  <c r="E19" i="21"/>
  <c r="C19" i="21"/>
  <c r="E18" i="21"/>
  <c r="C18" i="21"/>
  <c r="E17" i="21"/>
  <c r="C17" i="21"/>
  <c r="E16" i="21"/>
  <c r="C16" i="21"/>
  <c r="E15" i="21"/>
  <c r="C15" i="21"/>
  <c r="G12" i="21"/>
  <c r="F12" i="21"/>
  <c r="E12" i="21"/>
  <c r="D12" i="21"/>
  <c r="C12" i="21"/>
  <c r="B12" i="21"/>
  <c r="E29" i="20"/>
  <c r="C29" i="20"/>
  <c r="E28" i="20"/>
  <c r="C28" i="20"/>
  <c r="E27" i="20"/>
  <c r="C27" i="20"/>
  <c r="E26" i="20"/>
  <c r="C26" i="20"/>
  <c r="E25" i="20"/>
  <c r="C25" i="20"/>
  <c r="E24" i="20"/>
  <c r="C24" i="20"/>
  <c r="E23" i="20"/>
  <c r="C23" i="20"/>
  <c r="E22" i="20"/>
  <c r="C22" i="20"/>
  <c r="E21" i="20"/>
  <c r="C21" i="20"/>
  <c r="E20" i="20"/>
  <c r="C20" i="20"/>
  <c r="E19" i="20"/>
  <c r="C19" i="20"/>
  <c r="E18" i="20"/>
  <c r="C18" i="20"/>
  <c r="E17" i="20"/>
  <c r="C17" i="20"/>
  <c r="E16" i="20"/>
  <c r="C16" i="20"/>
  <c r="E15" i="20"/>
  <c r="C15" i="20"/>
  <c r="G12" i="20"/>
  <c r="F12" i="20"/>
  <c r="E12" i="20"/>
  <c r="D12" i="20"/>
  <c r="C12" i="20"/>
  <c r="B12" i="20"/>
  <c r="E29" i="19"/>
  <c r="C29" i="19"/>
  <c r="E28" i="19"/>
  <c r="C28" i="19"/>
  <c r="E27" i="19"/>
  <c r="C27" i="19"/>
  <c r="E26" i="19"/>
  <c r="C26" i="19"/>
  <c r="E25" i="19"/>
  <c r="C25" i="19"/>
  <c r="E24" i="19"/>
  <c r="C24" i="19"/>
  <c r="E23" i="19"/>
  <c r="C23" i="19"/>
  <c r="E22" i="19"/>
  <c r="C22" i="19"/>
  <c r="E21" i="19"/>
  <c r="C21" i="19"/>
  <c r="E20" i="19"/>
  <c r="C20" i="19"/>
  <c r="E19" i="19"/>
  <c r="C19" i="19"/>
  <c r="E18" i="19"/>
  <c r="C18" i="19"/>
  <c r="E17" i="19"/>
  <c r="C17" i="19"/>
  <c r="E16" i="19"/>
  <c r="C16" i="19"/>
  <c r="E15" i="19"/>
  <c r="C15" i="19"/>
  <c r="G12" i="19"/>
  <c r="F12" i="19"/>
  <c r="E12" i="19"/>
  <c r="D12" i="19"/>
  <c r="C12" i="19"/>
  <c r="B12" i="19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G12" i="18"/>
  <c r="F12" i="18"/>
  <c r="E12" i="18"/>
  <c r="D12" i="18"/>
  <c r="C12" i="18"/>
  <c r="B12" i="18"/>
  <c r="E29" i="17"/>
  <c r="C29" i="17"/>
  <c r="E28" i="17"/>
  <c r="C28" i="17"/>
  <c r="E27" i="17"/>
  <c r="C27" i="17"/>
  <c r="E26" i="17"/>
  <c r="C26" i="17"/>
  <c r="E25" i="17"/>
  <c r="C25" i="17"/>
  <c r="E24" i="17"/>
  <c r="C24" i="17"/>
  <c r="E23" i="17"/>
  <c r="C23" i="17"/>
  <c r="E22" i="17"/>
  <c r="C22" i="17"/>
  <c r="E21" i="17"/>
  <c r="C21" i="17"/>
  <c r="E20" i="17"/>
  <c r="C20" i="17"/>
  <c r="E19" i="17"/>
  <c r="C19" i="17"/>
  <c r="E18" i="17"/>
  <c r="C18" i="17"/>
  <c r="E17" i="17"/>
  <c r="C17" i="17"/>
  <c r="E16" i="17"/>
  <c r="C16" i="17"/>
  <c r="E15" i="17"/>
  <c r="C15" i="17"/>
  <c r="G12" i="17"/>
  <c r="F12" i="17"/>
  <c r="E12" i="17"/>
  <c r="D12" i="17"/>
  <c r="C12" i="17"/>
  <c r="B12" i="17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G12" i="16"/>
  <c r="F12" i="16"/>
  <c r="E12" i="16"/>
  <c r="D12" i="16"/>
  <c r="C12" i="16"/>
  <c r="B12" i="16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G12" i="15"/>
  <c r="F12" i="15"/>
  <c r="E12" i="15"/>
  <c r="D12" i="15"/>
  <c r="C12" i="15"/>
  <c r="B12" i="15"/>
  <c r="E29" i="14"/>
  <c r="C29" i="14"/>
  <c r="E28" i="14"/>
  <c r="C28" i="14"/>
  <c r="E27" i="14"/>
  <c r="C27" i="14"/>
  <c r="E26" i="14"/>
  <c r="C26" i="14"/>
  <c r="E25" i="14"/>
  <c r="C25" i="14"/>
  <c r="E24" i="14"/>
  <c r="C24" i="14"/>
  <c r="E23" i="14"/>
  <c r="C23" i="14"/>
  <c r="E22" i="14"/>
  <c r="C22" i="14"/>
  <c r="E21" i="14"/>
  <c r="C21" i="14"/>
  <c r="E20" i="14"/>
  <c r="C20" i="14"/>
  <c r="E19" i="14"/>
  <c r="C19" i="14"/>
  <c r="E18" i="14"/>
  <c r="C18" i="14"/>
  <c r="E17" i="14"/>
  <c r="C17" i="14"/>
  <c r="E16" i="14"/>
  <c r="C16" i="14"/>
  <c r="E15" i="14"/>
  <c r="C15" i="14"/>
  <c r="G12" i="14"/>
  <c r="F12" i="14"/>
  <c r="E12" i="14"/>
  <c r="D12" i="14"/>
  <c r="C12" i="14"/>
  <c r="B12" i="14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G12" i="13"/>
  <c r="F12" i="13"/>
  <c r="E12" i="13"/>
  <c r="D12" i="13"/>
  <c r="C12" i="13"/>
  <c r="B12" i="13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G12" i="12"/>
  <c r="F12" i="12"/>
  <c r="E12" i="12"/>
  <c r="D12" i="12"/>
  <c r="C12" i="12"/>
  <c r="B12" i="12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G12" i="11"/>
  <c r="F12" i="11"/>
  <c r="E12" i="11"/>
  <c r="D12" i="11"/>
  <c r="C12" i="11"/>
  <c r="B12" i="11"/>
  <c r="E29" i="10"/>
  <c r="C29" i="10"/>
  <c r="E28" i="10"/>
  <c r="C28" i="10"/>
  <c r="E27" i="10"/>
  <c r="C27" i="10"/>
  <c r="E26" i="10"/>
  <c r="C26" i="10"/>
  <c r="E25" i="10"/>
  <c r="C25" i="10"/>
  <c r="E24" i="10"/>
  <c r="C24" i="10"/>
  <c r="E23" i="10"/>
  <c r="C23" i="10"/>
  <c r="E22" i="10"/>
  <c r="C22" i="10"/>
  <c r="E21" i="10"/>
  <c r="C21" i="10"/>
  <c r="E20" i="10"/>
  <c r="C20" i="10"/>
  <c r="E19" i="10"/>
  <c r="C19" i="10"/>
  <c r="E18" i="10"/>
  <c r="C18" i="10"/>
  <c r="E17" i="10"/>
  <c r="C17" i="10"/>
  <c r="E16" i="10"/>
  <c r="C16" i="10"/>
  <c r="E15" i="10"/>
  <c r="C15" i="10"/>
  <c r="G12" i="10"/>
  <c r="F12" i="10"/>
  <c r="E12" i="10"/>
  <c r="D12" i="10"/>
  <c r="C12" i="10"/>
  <c r="B12" i="10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G12" i="9"/>
  <c r="F12" i="9"/>
  <c r="E12" i="9"/>
  <c r="D12" i="9"/>
  <c r="C12" i="9"/>
  <c r="B12" i="9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G12" i="8"/>
  <c r="F12" i="8"/>
  <c r="E12" i="8"/>
  <c r="D12" i="8"/>
  <c r="C12" i="8"/>
  <c r="B12" i="8"/>
  <c r="E29" i="7"/>
  <c r="C29" i="7"/>
  <c r="E28" i="7"/>
  <c r="C28" i="7"/>
  <c r="E27" i="7"/>
  <c r="C27" i="7"/>
  <c r="E26" i="7"/>
  <c r="C26" i="7"/>
  <c r="E25" i="7"/>
  <c r="C25" i="7"/>
  <c r="E24" i="7"/>
  <c r="C24" i="7"/>
  <c r="E23" i="7"/>
  <c r="C23" i="7"/>
  <c r="E22" i="7"/>
  <c r="C22" i="7"/>
  <c r="E21" i="7"/>
  <c r="C21" i="7"/>
  <c r="E20" i="7"/>
  <c r="C20" i="7"/>
  <c r="E19" i="7"/>
  <c r="C19" i="7"/>
  <c r="E18" i="7"/>
  <c r="C18" i="7"/>
  <c r="E17" i="7"/>
  <c r="C17" i="7"/>
  <c r="E16" i="7"/>
  <c r="C16" i="7"/>
  <c r="E15" i="7"/>
  <c r="C15" i="7"/>
  <c r="G12" i="7"/>
  <c r="F12" i="7"/>
  <c r="E12" i="7"/>
  <c r="D12" i="7"/>
  <c r="C12" i="7"/>
  <c r="B12" i="7"/>
  <c r="E29" i="6"/>
  <c r="C29" i="6"/>
  <c r="E28" i="6"/>
  <c r="C28" i="6"/>
  <c r="E27" i="6"/>
  <c r="C27" i="6"/>
  <c r="E26" i="6"/>
  <c r="C26" i="6"/>
  <c r="E25" i="6"/>
  <c r="C25" i="6"/>
  <c r="E24" i="6"/>
  <c r="C24" i="6"/>
  <c r="E23" i="6"/>
  <c r="C23" i="6"/>
  <c r="E22" i="6"/>
  <c r="C22" i="6"/>
  <c r="E21" i="6"/>
  <c r="C21" i="6"/>
  <c r="E20" i="6"/>
  <c r="C20" i="6"/>
  <c r="E19" i="6"/>
  <c r="C19" i="6"/>
  <c r="E18" i="6"/>
  <c r="C18" i="6"/>
  <c r="E17" i="6"/>
  <c r="C17" i="6"/>
  <c r="E16" i="6"/>
  <c r="C16" i="6"/>
  <c r="E15" i="6"/>
  <c r="C15" i="6"/>
  <c r="G12" i="6"/>
  <c r="F12" i="6"/>
  <c r="E12" i="6"/>
  <c r="D12" i="6"/>
  <c r="C12" i="6"/>
  <c r="B12" i="6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E16" i="5"/>
  <c r="C16" i="5"/>
  <c r="E15" i="5"/>
  <c r="C15" i="5"/>
  <c r="G12" i="5"/>
  <c r="F12" i="5"/>
  <c r="E12" i="5"/>
  <c r="D12" i="5"/>
  <c r="C12" i="5"/>
  <c r="B12" i="5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G12" i="4"/>
  <c r="F12" i="4"/>
  <c r="E12" i="4"/>
  <c r="D12" i="4"/>
  <c r="C12" i="4"/>
  <c r="B12" i="4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G12" i="3"/>
  <c r="F12" i="3"/>
  <c r="E12" i="3"/>
  <c r="D12" i="3"/>
  <c r="C12" i="3"/>
  <c r="B12" i="3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G12" i="2"/>
  <c r="F12" i="2"/>
  <c r="E12" i="2"/>
  <c r="D12" i="2"/>
  <c r="C12" i="2"/>
  <c r="B12" i="2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G12" i="1"/>
  <c r="F12" i="1"/>
  <c r="E12" i="1"/>
  <c r="D12" i="1"/>
  <c r="C12" i="1"/>
  <c r="B12" i="1"/>
  <c r="F23" i="46" l="1"/>
  <c r="F18" i="45"/>
  <c r="F28" i="38"/>
  <c r="F20" i="27"/>
  <c r="F18" i="26"/>
  <c r="F29" i="22"/>
  <c r="F27" i="21"/>
  <c r="F20" i="15"/>
  <c r="F20" i="13"/>
  <c r="F24" i="5"/>
  <c r="F26" i="5"/>
  <c r="F29" i="14"/>
  <c r="F29" i="20"/>
  <c r="F23" i="21"/>
  <c r="F27" i="27"/>
  <c r="F18" i="43"/>
  <c r="F18" i="24"/>
  <c r="F29" i="12"/>
  <c r="F25" i="22"/>
  <c r="F27" i="25"/>
  <c r="F18" i="22"/>
  <c r="F27" i="23"/>
  <c r="F20" i="25"/>
  <c r="F20" i="29"/>
  <c r="F29" i="24"/>
  <c r="F29" i="26"/>
  <c r="F25" i="28"/>
  <c r="F22" i="39"/>
  <c r="F15" i="41"/>
  <c r="F16" i="42"/>
  <c r="F20" i="21"/>
  <c r="F20" i="23"/>
  <c r="F23" i="27"/>
  <c r="F29" i="28"/>
  <c r="F16" i="44"/>
  <c r="F18" i="28"/>
  <c r="F20" i="46"/>
  <c r="F23" i="25"/>
  <c r="F25" i="26"/>
  <c r="F25" i="20"/>
  <c r="F23" i="23"/>
  <c r="F25" i="24"/>
  <c r="F26" i="39"/>
  <c r="F17" i="1"/>
  <c r="F24" i="1"/>
  <c r="F17" i="2"/>
  <c r="F24" i="2"/>
  <c r="F17" i="3"/>
  <c r="F24" i="3"/>
  <c r="F17" i="4"/>
  <c r="F24" i="4"/>
  <c r="F17" i="5"/>
  <c r="F19" i="6"/>
  <c r="F24" i="6"/>
  <c r="F17" i="7"/>
  <c r="F22" i="7"/>
  <c r="F19" i="8"/>
  <c r="F19" i="1"/>
  <c r="F26" i="1"/>
  <c r="F19" i="2"/>
  <c r="F26" i="2"/>
  <c r="F19" i="3"/>
  <c r="F26" i="3"/>
  <c r="F19" i="4"/>
  <c r="F26" i="4"/>
  <c r="F23" i="5"/>
  <c r="F29" i="5"/>
  <c r="F15" i="6"/>
  <c r="F15" i="1"/>
  <c r="F28" i="1"/>
  <c r="F28" i="2"/>
  <c r="F28" i="3"/>
  <c r="F28" i="4"/>
  <c r="F17" i="6"/>
  <c r="F26" i="6"/>
  <c r="F15" i="7"/>
  <c r="F24" i="7"/>
  <c r="F17" i="8"/>
  <c r="F22" i="1"/>
  <c r="F15" i="2"/>
  <c r="F22" i="2"/>
  <c r="F15" i="3"/>
  <c r="F22" i="3"/>
  <c r="F15" i="4"/>
  <c r="F22" i="4"/>
  <c r="F15" i="5"/>
  <c r="F22" i="5"/>
  <c r="F18" i="5"/>
  <c r="F19" i="5"/>
  <c r="F24" i="8"/>
  <c r="F25" i="8"/>
  <c r="F25" i="12"/>
  <c r="F19" i="13"/>
  <c r="F18" i="15"/>
  <c r="F27" i="15"/>
  <c r="F21" i="16"/>
  <c r="F26" i="16"/>
  <c r="F26" i="18"/>
  <c r="F18" i="1"/>
  <c r="F21" i="1"/>
  <c r="F25" i="1"/>
  <c r="F29" i="1"/>
  <c r="F16" i="2"/>
  <c r="F20" i="2"/>
  <c r="F23" i="2"/>
  <c r="F27" i="2"/>
  <c r="F18" i="3"/>
  <c r="F21" i="3"/>
  <c r="F25" i="3"/>
  <c r="F29" i="3"/>
  <c r="F16" i="4"/>
  <c r="F20" i="4"/>
  <c r="F23" i="4"/>
  <c r="F27" i="4"/>
  <c r="F20" i="5"/>
  <c r="F21" i="5"/>
  <c r="F16" i="6"/>
  <c r="F18" i="6"/>
  <c r="F23" i="6"/>
  <c r="F25" i="6"/>
  <c r="F16" i="7"/>
  <c r="F21" i="7"/>
  <c r="F23" i="7"/>
  <c r="F29" i="7"/>
  <c r="F16" i="8"/>
  <c r="F18" i="8"/>
  <c r="F23" i="8"/>
  <c r="F28" i="8"/>
  <c r="F29" i="8"/>
  <c r="F27" i="12"/>
  <c r="F16" i="13"/>
  <c r="F24" i="13"/>
  <c r="F28" i="13"/>
  <c r="F19" i="14"/>
  <c r="F22" i="14"/>
  <c r="F28" i="14"/>
  <c r="F21" i="15"/>
  <c r="F16" i="16"/>
  <c r="F15" i="17"/>
  <c r="F17" i="17"/>
  <c r="F19" i="17"/>
  <c r="F22" i="17"/>
  <c r="F24" i="17"/>
  <c r="F26" i="17"/>
  <c r="F28" i="17"/>
  <c r="F15" i="18"/>
  <c r="F15" i="19"/>
  <c r="F17" i="19"/>
  <c r="F19" i="19"/>
  <c r="F22" i="19"/>
  <c r="F24" i="19"/>
  <c r="F26" i="19"/>
  <c r="F28" i="19"/>
  <c r="F15" i="20"/>
  <c r="F25" i="5"/>
  <c r="F22" i="6"/>
  <c r="F28" i="7"/>
  <c r="F15" i="8"/>
  <c r="F22" i="8"/>
  <c r="F27" i="8"/>
  <c r="F15" i="9"/>
  <c r="F19" i="9"/>
  <c r="F22" i="9"/>
  <c r="F26" i="9"/>
  <c r="F17" i="10"/>
  <c r="F24" i="10"/>
  <c r="F28" i="10"/>
  <c r="F15" i="11"/>
  <c r="F19" i="11"/>
  <c r="F22" i="11"/>
  <c r="F26" i="11"/>
  <c r="F17" i="12"/>
  <c r="F24" i="12"/>
  <c r="F18" i="13"/>
  <c r="F27" i="13"/>
  <c r="F21" i="14"/>
  <c r="F25" i="14"/>
  <c r="F19" i="15"/>
  <c r="F19" i="18"/>
  <c r="F19" i="20"/>
  <c r="F16" i="1"/>
  <c r="F20" i="1"/>
  <c r="F23" i="1"/>
  <c r="F27" i="1"/>
  <c r="F18" i="2"/>
  <c r="F21" i="2"/>
  <c r="F25" i="2"/>
  <c r="F29" i="2"/>
  <c r="F16" i="3"/>
  <c r="F20" i="3"/>
  <c r="F23" i="3"/>
  <c r="F27" i="3"/>
  <c r="F18" i="4"/>
  <c r="F21" i="4"/>
  <c r="F25" i="4"/>
  <c r="F29" i="4"/>
  <c r="F16" i="5"/>
  <c r="F27" i="5"/>
  <c r="F28" i="5"/>
  <c r="F20" i="6"/>
  <c r="F21" i="6"/>
  <c r="F27" i="6"/>
  <c r="F28" i="6"/>
  <c r="F29" i="6"/>
  <c r="F18" i="7"/>
  <c r="F19" i="7"/>
  <c r="F20" i="7"/>
  <c r="F25" i="7"/>
  <c r="F26" i="7"/>
  <c r="F27" i="7"/>
  <c r="F20" i="8"/>
  <c r="F21" i="8"/>
  <c r="F26" i="8"/>
  <c r="F16" i="9"/>
  <c r="F18" i="9"/>
  <c r="F20" i="9"/>
  <c r="F21" i="9"/>
  <c r="F23" i="9"/>
  <c r="F25" i="9"/>
  <c r="F27" i="9"/>
  <c r="F29" i="9"/>
  <c r="F16" i="10"/>
  <c r="F18" i="10"/>
  <c r="F20" i="10"/>
  <c r="F21" i="10"/>
  <c r="F23" i="10"/>
  <c r="F25" i="10"/>
  <c r="F27" i="10"/>
  <c r="F29" i="10"/>
  <c r="F16" i="11"/>
  <c r="F18" i="11"/>
  <c r="F20" i="11"/>
  <c r="F21" i="11"/>
  <c r="F23" i="11"/>
  <c r="F25" i="11"/>
  <c r="F27" i="11"/>
  <c r="F29" i="11"/>
  <c r="F16" i="12"/>
  <c r="F18" i="12"/>
  <c r="F20" i="12"/>
  <c r="F21" i="12"/>
  <c r="F23" i="12"/>
  <c r="F28" i="12"/>
  <c r="F21" i="13"/>
  <c r="F16" i="14"/>
  <c r="F27" i="14"/>
  <c r="F16" i="15"/>
  <c r="F24" i="15"/>
  <c r="F28" i="15"/>
  <c r="F19" i="16"/>
  <c r="F22" i="16"/>
  <c r="F22" i="18"/>
  <c r="F26" i="12"/>
  <c r="F15" i="13"/>
  <c r="F17" i="13"/>
  <c r="F24" i="14"/>
  <c r="F26" i="14"/>
  <c r="F15" i="15"/>
  <c r="F17" i="15"/>
  <c r="F24" i="20"/>
  <c r="F19" i="21"/>
  <c r="F25" i="21"/>
  <c r="F28" i="21"/>
  <c r="F16" i="22"/>
  <c r="F19" i="22"/>
  <c r="F24" i="22"/>
  <c r="F19" i="23"/>
  <c r="F25" i="23"/>
  <c r="F28" i="23"/>
  <c r="F16" i="24"/>
  <c r="F19" i="24"/>
  <c r="F24" i="24"/>
  <c r="F19" i="25"/>
  <c r="F25" i="25"/>
  <c r="F28" i="25"/>
  <c r="F16" i="26"/>
  <c r="F19" i="26"/>
  <c r="F24" i="26"/>
  <c r="F19" i="27"/>
  <c r="F25" i="27"/>
  <c r="F28" i="27"/>
  <c r="F16" i="28"/>
  <c r="F19" i="28"/>
  <c r="F24" i="28"/>
  <c r="F19" i="29"/>
  <c r="F27" i="29"/>
  <c r="F20" i="30"/>
  <c r="F27" i="30"/>
  <c r="F20" i="31"/>
  <c r="F27" i="31"/>
  <c r="F17" i="32"/>
  <c r="F24" i="32"/>
  <c r="F28" i="32"/>
  <c r="F15" i="33"/>
  <c r="F19" i="33"/>
  <c r="F22" i="33"/>
  <c r="F26" i="33"/>
  <c r="F17" i="34"/>
  <c r="F24" i="34"/>
  <c r="F28" i="34"/>
  <c r="F15" i="35"/>
  <c r="F19" i="35"/>
  <c r="F22" i="35"/>
  <c r="F26" i="35"/>
  <c r="F17" i="36"/>
  <c r="F24" i="36"/>
  <c r="F28" i="36"/>
  <c r="F15" i="37"/>
  <c r="F19" i="37"/>
  <c r="F22" i="37"/>
  <c r="F26" i="37"/>
  <c r="F15" i="38"/>
  <c r="F26" i="38"/>
  <c r="F15" i="39"/>
  <c r="F19" i="39"/>
  <c r="F18" i="40"/>
  <c r="F15" i="14"/>
  <c r="F15" i="16"/>
  <c r="F18" i="17"/>
  <c r="F21" i="17"/>
  <c r="F25" i="17"/>
  <c r="F29" i="17"/>
  <c r="F18" i="19"/>
  <c r="F21" i="19"/>
  <c r="F25" i="19"/>
  <c r="F29" i="19"/>
  <c r="F27" i="20"/>
  <c r="F15" i="21"/>
  <c r="F21" i="21"/>
  <c r="F24" i="21"/>
  <c r="F15" i="22"/>
  <c r="F27" i="22"/>
  <c r="F15" i="23"/>
  <c r="F21" i="23"/>
  <c r="F24" i="23"/>
  <c r="F15" i="24"/>
  <c r="F27" i="24"/>
  <c r="F15" i="25"/>
  <c r="F21" i="25"/>
  <c r="F24" i="25"/>
  <c r="F15" i="26"/>
  <c r="F27" i="26"/>
  <c r="F15" i="27"/>
  <c r="F21" i="27"/>
  <c r="F24" i="27"/>
  <c r="F15" i="28"/>
  <c r="F27" i="28"/>
  <c r="F15" i="29"/>
  <c r="F21" i="29"/>
  <c r="F29" i="29"/>
  <c r="F21" i="30"/>
  <c r="F29" i="30"/>
  <c r="F21" i="31"/>
  <c r="F29" i="31"/>
  <c r="F16" i="32"/>
  <c r="F18" i="32"/>
  <c r="F20" i="32"/>
  <c r="F21" i="32"/>
  <c r="F23" i="32"/>
  <c r="F25" i="32"/>
  <c r="F27" i="32"/>
  <c r="F29" i="32"/>
  <c r="F16" i="33"/>
  <c r="F18" i="33"/>
  <c r="F20" i="33"/>
  <c r="F21" i="33"/>
  <c r="F23" i="33"/>
  <c r="F25" i="33"/>
  <c r="F27" i="33"/>
  <c r="F29" i="33"/>
  <c r="F16" i="34"/>
  <c r="F18" i="34"/>
  <c r="F20" i="34"/>
  <c r="F21" i="34"/>
  <c r="F23" i="34"/>
  <c r="F25" i="34"/>
  <c r="F27" i="34"/>
  <c r="F29" i="34"/>
  <c r="F16" i="35"/>
  <c r="F18" i="35"/>
  <c r="F20" i="35"/>
  <c r="F21" i="35"/>
  <c r="F23" i="35"/>
  <c r="F25" i="35"/>
  <c r="F27" i="35"/>
  <c r="F29" i="35"/>
  <c r="F16" i="36"/>
  <c r="F18" i="36"/>
  <c r="F20" i="36"/>
  <c r="F21" i="36"/>
  <c r="F23" i="36"/>
  <c r="F25" i="36"/>
  <c r="F27" i="36"/>
  <c r="F29" i="36"/>
  <c r="F16" i="37"/>
  <c r="F18" i="37"/>
  <c r="F20" i="37"/>
  <c r="F21" i="37"/>
  <c r="F23" i="37"/>
  <c r="F25" i="37"/>
  <c r="F27" i="37"/>
  <c r="F29" i="37"/>
  <c r="F25" i="39"/>
  <c r="F21" i="40"/>
  <c r="F17" i="9"/>
  <c r="F24" i="9"/>
  <c r="F28" i="9"/>
  <c r="F15" i="10"/>
  <c r="F19" i="10"/>
  <c r="F22" i="10"/>
  <c r="F26" i="10"/>
  <c r="F17" i="11"/>
  <c r="F24" i="11"/>
  <c r="F28" i="11"/>
  <c r="F15" i="12"/>
  <c r="F19" i="12"/>
  <c r="F22" i="12"/>
  <c r="F22" i="13"/>
  <c r="F23" i="13"/>
  <c r="F25" i="13"/>
  <c r="F17" i="14"/>
  <c r="F18" i="14"/>
  <c r="F20" i="14"/>
  <c r="F22" i="15"/>
  <c r="F23" i="15"/>
  <c r="F25" i="15"/>
  <c r="F17" i="16"/>
  <c r="F18" i="16"/>
  <c r="F20" i="16"/>
  <c r="F23" i="16"/>
  <c r="F27" i="16"/>
  <c r="F16" i="17"/>
  <c r="F20" i="17"/>
  <c r="F23" i="17"/>
  <c r="F27" i="17"/>
  <c r="F16" i="18"/>
  <c r="F20" i="18"/>
  <c r="F23" i="18"/>
  <c r="F27" i="18"/>
  <c r="F16" i="19"/>
  <c r="F20" i="19"/>
  <c r="F23" i="19"/>
  <c r="F27" i="19"/>
  <c r="F16" i="20"/>
  <c r="F20" i="20"/>
  <c r="F23" i="20"/>
  <c r="F26" i="20"/>
  <c r="F18" i="21"/>
  <c r="F26" i="21"/>
  <c r="F17" i="22"/>
  <c r="F23" i="22"/>
  <c r="F26" i="22"/>
  <c r="F18" i="23"/>
  <c r="F26" i="23"/>
  <c r="F17" i="24"/>
  <c r="F23" i="24"/>
  <c r="F26" i="24"/>
  <c r="F18" i="25"/>
  <c r="F26" i="25"/>
  <c r="F17" i="26"/>
  <c r="F23" i="26"/>
  <c r="F26" i="26"/>
  <c r="F18" i="27"/>
  <c r="F26" i="27"/>
  <c r="F17" i="28"/>
  <c r="F23" i="28"/>
  <c r="F26" i="28"/>
  <c r="F18" i="29"/>
  <c r="F23" i="29"/>
  <c r="F16" i="30"/>
  <c r="F23" i="30"/>
  <c r="F16" i="31"/>
  <c r="F23" i="31"/>
  <c r="F18" i="38"/>
  <c r="F21" i="38"/>
  <c r="F27" i="38"/>
  <c r="F25" i="40"/>
  <c r="F18" i="41"/>
  <c r="F26" i="13"/>
  <c r="F29" i="13"/>
  <c r="F23" i="14"/>
  <c r="F26" i="15"/>
  <c r="F29" i="15"/>
  <c r="F24" i="16"/>
  <c r="F25" i="16"/>
  <c r="F28" i="16"/>
  <c r="F29" i="16"/>
  <c r="F17" i="18"/>
  <c r="F18" i="18"/>
  <c r="F21" i="18"/>
  <c r="F24" i="18"/>
  <c r="F25" i="18"/>
  <c r="F28" i="18"/>
  <c r="F29" i="18"/>
  <c r="F17" i="20"/>
  <c r="F18" i="20"/>
  <c r="F21" i="20"/>
  <c r="F22" i="20"/>
  <c r="F28" i="20"/>
  <c r="F16" i="21"/>
  <c r="F17" i="21"/>
  <c r="F22" i="21"/>
  <c r="F29" i="21"/>
  <c r="F20" i="22"/>
  <c r="F21" i="22"/>
  <c r="F22" i="22"/>
  <c r="F28" i="22"/>
  <c r="F16" i="23"/>
  <c r="F17" i="23"/>
  <c r="F22" i="23"/>
  <c r="F29" i="23"/>
  <c r="F20" i="24"/>
  <c r="F21" i="24"/>
  <c r="F22" i="24"/>
  <c r="F28" i="24"/>
  <c r="F16" i="25"/>
  <c r="F17" i="25"/>
  <c r="F22" i="25"/>
  <c r="F29" i="25"/>
  <c r="F20" i="26"/>
  <c r="F21" i="26"/>
  <c r="F22" i="26"/>
  <c r="F28" i="26"/>
  <c r="F16" i="27"/>
  <c r="F17" i="27"/>
  <c r="F22" i="27"/>
  <c r="F29" i="27"/>
  <c r="F20" i="28"/>
  <c r="F21" i="28"/>
  <c r="F22" i="28"/>
  <c r="F28" i="28"/>
  <c r="F16" i="29"/>
  <c r="F17" i="29"/>
  <c r="F22" i="29"/>
  <c r="F25" i="29"/>
  <c r="F18" i="30"/>
  <c r="F25" i="30"/>
  <c r="F18" i="31"/>
  <c r="F25" i="31"/>
  <c r="F24" i="38"/>
  <c r="F16" i="39"/>
  <c r="F21" i="39"/>
  <c r="F29" i="39"/>
  <c r="F29" i="38"/>
  <c r="F23" i="39"/>
  <c r="F27" i="39"/>
  <c r="F16" i="41"/>
  <c r="F22" i="41"/>
  <c r="F27" i="41"/>
  <c r="F15" i="42"/>
  <c r="F25" i="42"/>
  <c r="F17" i="43"/>
  <c r="F22" i="43"/>
  <c r="F27" i="43"/>
  <c r="F15" i="44"/>
  <c r="F25" i="44"/>
  <c r="F15" i="45"/>
  <c r="F23" i="45"/>
  <c r="F17" i="46"/>
  <c r="F22" i="46"/>
  <c r="F25" i="46"/>
  <c r="F24" i="29"/>
  <c r="F28" i="29"/>
  <c r="F15" i="30"/>
  <c r="F19" i="30"/>
  <c r="F22" i="30"/>
  <c r="F26" i="30"/>
  <c r="F17" i="31"/>
  <c r="F24" i="31"/>
  <c r="F28" i="31"/>
  <c r="F15" i="32"/>
  <c r="F19" i="32"/>
  <c r="F22" i="32"/>
  <c r="F26" i="32"/>
  <c r="F17" i="33"/>
  <c r="F24" i="33"/>
  <c r="F28" i="33"/>
  <c r="F15" i="34"/>
  <c r="F19" i="34"/>
  <c r="F22" i="34"/>
  <c r="F26" i="34"/>
  <c r="F17" i="35"/>
  <c r="F24" i="35"/>
  <c r="F28" i="35"/>
  <c r="F15" i="36"/>
  <c r="F19" i="36"/>
  <c r="F22" i="36"/>
  <c r="F26" i="36"/>
  <c r="F17" i="37"/>
  <c r="F24" i="37"/>
  <c r="F28" i="37"/>
  <c r="F16" i="38"/>
  <c r="F17" i="38"/>
  <c r="F19" i="38"/>
  <c r="F15" i="40"/>
  <c r="F19" i="40"/>
  <c r="F22" i="40"/>
  <c r="F26" i="40"/>
  <c r="F21" i="41"/>
  <c r="F26" i="41"/>
  <c r="F19" i="42"/>
  <c r="F20" i="42"/>
  <c r="F24" i="42"/>
  <c r="F29" i="42"/>
  <c r="F16" i="43"/>
  <c r="F21" i="43"/>
  <c r="F26" i="43"/>
  <c r="F19" i="44"/>
  <c r="F20" i="44"/>
  <c r="F24" i="44"/>
  <c r="F28" i="44"/>
  <c r="F17" i="45"/>
  <c r="F20" i="45"/>
  <c r="F26" i="45"/>
  <c r="F29" i="45"/>
  <c r="F16" i="46"/>
  <c r="F19" i="46"/>
  <c r="F21" i="46"/>
  <c r="F28" i="46"/>
  <c r="F20" i="38"/>
  <c r="F22" i="38"/>
  <c r="F17" i="39"/>
  <c r="F16" i="40"/>
  <c r="F17" i="40"/>
  <c r="F20" i="40"/>
  <c r="F23" i="40"/>
  <c r="F24" i="40"/>
  <c r="F27" i="40"/>
  <c r="F28" i="40"/>
  <c r="F29" i="40"/>
  <c r="F20" i="41"/>
  <c r="F24" i="41"/>
  <c r="F25" i="41"/>
  <c r="F18" i="42"/>
  <c r="F22" i="42"/>
  <c r="F23" i="42"/>
  <c r="F28" i="42"/>
  <c r="F15" i="43"/>
  <c r="F20" i="43"/>
  <c r="F24" i="43"/>
  <c r="F25" i="43"/>
  <c r="F18" i="44"/>
  <c r="F22" i="44"/>
  <c r="F23" i="44"/>
  <c r="F27" i="44"/>
  <c r="F16" i="45"/>
  <c r="F22" i="45"/>
  <c r="F25" i="45"/>
  <c r="F28" i="45"/>
  <c r="F15" i="46"/>
  <c r="F18" i="46"/>
  <c r="F24" i="46"/>
  <c r="F27" i="46"/>
  <c r="F26" i="29"/>
  <c r="F17" i="30"/>
  <c r="F24" i="30"/>
  <c r="F28" i="30"/>
  <c r="F15" i="31"/>
  <c r="F19" i="31"/>
  <c r="F22" i="31"/>
  <c r="F26" i="31"/>
  <c r="F23" i="38"/>
  <c r="F25" i="38"/>
  <c r="F18" i="39"/>
  <c r="F20" i="39"/>
  <c r="F24" i="39"/>
  <c r="F28" i="39"/>
  <c r="F17" i="41"/>
  <c r="F19" i="41"/>
  <c r="F23" i="41"/>
  <c r="F28" i="41"/>
  <c r="F29" i="41"/>
  <c r="F17" i="42"/>
  <c r="F21" i="42"/>
  <c r="F26" i="42"/>
  <c r="F27" i="42"/>
  <c r="F19" i="43"/>
  <c r="F23" i="43"/>
  <c r="F28" i="43"/>
  <c r="F29" i="43"/>
  <c r="F17" i="44"/>
  <c r="F21" i="44"/>
  <c r="F26" i="44"/>
  <c r="F29" i="44"/>
  <c r="F19" i="45"/>
  <c r="F24" i="45"/>
  <c r="F27" i="45"/>
  <c r="F26" i="46"/>
  <c r="F29" i="4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00000000-0006-0000-0100-000001000000}">
      <text>
        <r>
          <rPr>
            <sz val="10"/>
            <color rgb="FF000000"/>
            <rFont val="Arial"/>
          </rPr>
          <t>different from B12 because weirdness in NoData for a few pixels, but so negligible it makes no difference to leave them out here.
	-Julie Fortin</t>
        </r>
      </text>
    </comment>
  </commentList>
</comments>
</file>

<file path=xl/sharedStrings.xml><?xml version="1.0" encoding="utf-8"?>
<sst xmlns="http://schemas.openxmlformats.org/spreadsheetml/2006/main" count="1784" uniqueCount="100">
  <si>
    <t># pixels H</t>
  </si>
  <si>
    <t>% cover H</t>
  </si>
  <si>
    <t># pixels R</t>
  </si>
  <si>
    <t>% cover R</t>
  </si>
  <si>
    <t># pixels in common</t>
  </si>
  <si>
    <t>% cover in common</t>
  </si>
  <si>
    <t>Coniferous Forest</t>
  </si>
  <si>
    <t>Broadleaf Forest</t>
  </si>
  <si>
    <t>Mixedwood Forest</t>
  </si>
  <si>
    <t>Wetland</t>
  </si>
  <si>
    <t>Shrub</t>
  </si>
  <si>
    <t>Herbaceous</t>
  </si>
  <si>
    <t>Rock</t>
  </si>
  <si>
    <t>Water</t>
  </si>
  <si>
    <t>Regenerating Area</t>
  </si>
  <si>
    <t>Snow/Ice</t>
  </si>
  <si>
    <t>OCCUR. PROB</t>
  </si>
  <si>
    <t>H ODDS</t>
  </si>
  <si>
    <t>H PROB</t>
  </si>
  <si>
    <t>R ODDS</t>
  </si>
  <si>
    <t>R PROB</t>
  </si>
  <si>
    <t>Gray Jay 1250</t>
  </si>
  <si>
    <t>Wilson Warbler 1250</t>
  </si>
  <si>
    <t>Savannah Sparrow 4250</t>
  </si>
  <si>
    <t>Golden-crowned Kinglet 250</t>
  </si>
  <si>
    <t>Ruby-crowned Kinglet 1500</t>
  </si>
  <si>
    <t>Dark-eyed Junco 1250</t>
  </si>
  <si>
    <t>American Robin 1500</t>
  </si>
  <si>
    <t>Hermit Thrush 500</t>
  </si>
  <si>
    <t>Pine Siskin 4500</t>
  </si>
  <si>
    <t>American Pipit 250</t>
  </si>
  <si>
    <t>Golden-crowned Sparrow 250</t>
  </si>
  <si>
    <t>Swainson's Thrush 4000</t>
  </si>
  <si>
    <t>Yellow-rumped Warbler 4500</t>
  </si>
  <si>
    <t>Chipping Sparrow 250</t>
  </si>
  <si>
    <t>Varied Thrush 3750</t>
  </si>
  <si>
    <t>Mean % cover H</t>
  </si>
  <si>
    <t>Std dev H</t>
  </si>
  <si>
    <t>Mean % cover R</t>
  </si>
  <si>
    <t>Std dev R</t>
  </si>
  <si>
    <t>Upland Shrub</t>
  </si>
  <si>
    <t>Upland Herbaceous</t>
  </si>
  <si>
    <t>Barren Land</t>
  </si>
  <si>
    <t>CF</t>
  </si>
  <si>
    <t>BF</t>
  </si>
  <si>
    <t>MF</t>
  </si>
  <si>
    <t>WE</t>
  </si>
  <si>
    <t>SH</t>
  </si>
  <si>
    <t>HE</t>
  </si>
  <si>
    <t>RO</t>
  </si>
  <si>
    <t>WA</t>
  </si>
  <si>
    <t>RG</t>
  </si>
  <si>
    <t>SN</t>
  </si>
  <si>
    <t>LAM5</t>
  </si>
  <si>
    <t>LAM15</t>
  </si>
  <si>
    <t>LAM33</t>
  </si>
  <si>
    <t>LAM35</t>
  </si>
  <si>
    <t>LAM36</t>
  </si>
  <si>
    <t>LAM37</t>
  </si>
  <si>
    <t>LAM39</t>
  </si>
  <si>
    <t>LAM42</t>
  </si>
  <si>
    <t>LAM51</t>
  </si>
  <si>
    <t>MIL1</t>
  </si>
  <si>
    <t>MIL2</t>
  </si>
  <si>
    <t>MIL4B</t>
  </si>
  <si>
    <t>MIL5</t>
  </si>
  <si>
    <t>MIL6</t>
  </si>
  <si>
    <t>MIL7</t>
  </si>
  <si>
    <t>MIL8</t>
  </si>
  <si>
    <t>MIL9</t>
  </si>
  <si>
    <t>MIL10</t>
  </si>
  <si>
    <t>MIL12</t>
  </si>
  <si>
    <t>MIL13</t>
  </si>
  <si>
    <t>MIL14</t>
  </si>
  <si>
    <t>MIL16</t>
  </si>
  <si>
    <t>MIL18</t>
  </si>
  <si>
    <t>MIL19</t>
  </si>
  <si>
    <t>MIL20</t>
  </si>
  <si>
    <t>NID11</t>
  </si>
  <si>
    <t>NID12</t>
  </si>
  <si>
    <t>NID15</t>
  </si>
  <si>
    <t>NID19</t>
  </si>
  <si>
    <t>NID21</t>
  </si>
  <si>
    <t>NID8</t>
  </si>
  <si>
    <t>NID12B</t>
  </si>
  <si>
    <t>NID2</t>
  </si>
  <si>
    <t>NID3</t>
  </si>
  <si>
    <t>NID5</t>
  </si>
  <si>
    <t>WHE245</t>
  </si>
  <si>
    <t>WHE247</t>
  </si>
  <si>
    <t>WHE248</t>
  </si>
  <si>
    <t>WHE249</t>
  </si>
  <si>
    <t>WHE250</t>
  </si>
  <si>
    <t>WHE251</t>
  </si>
  <si>
    <t>WHE254</t>
  </si>
  <si>
    <t>WHE289</t>
  </si>
  <si>
    <t>WHE292</t>
  </si>
  <si>
    <t>WHE297</t>
  </si>
  <si>
    <t>WHE309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</si>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</sst>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E69138"/>
        <bgColor rgb="FFE69138"/>
      </patternFill>
    </fill>
    <fill>
      <patternFill patternType="solid">
        <fgColor rgb="FFBF9000"/>
        <bgColor rgb="FFBF9000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A61C00"/>
        <bgColor rgb="FFA61C00"/>
      </patternFill>
    </fill>
    <fill>
      <patternFill patternType="solid">
        <fgColor rgb="FF1155CC"/>
        <bgColor rgb="FF1155CC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>
      <alignment horizontal="right"/>
    </xf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4" fontId="3" fillId="0" borderId="0" xfId="0" applyNumberFormat="1" applyFont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9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704850</xdr:colOff>
      <xdr:row>51</xdr:row>
      <xdr:rowOff>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3FC7D243-9CF6-45E9-AFE6-A85D4CACD9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704850</xdr:colOff>
      <xdr:row>51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C5DAF165-0D89-429B-98C4-FDB89637DF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704850</xdr:colOff>
      <xdr:row>51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17E1411F-4D9B-47F8-AB0E-139C9198A6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704850</xdr:colOff>
      <xdr:row>51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52D3CD5-52BE-42D9-852F-7B77E69AA4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52</xdr:row>
      <xdr:rowOff>38100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BE6F1F9-B29B-D640-AFD0-335D5B8728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53</xdr:row>
      <xdr:rowOff>38100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B1D5E05-F46D-C544-9AF8-CCCD94F5D8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9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53</xdr:row>
      <xdr:rowOff>38100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F12E22CD-7656-9848-A50D-C223385A18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9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53</xdr:row>
      <xdr:rowOff>38100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95B0FB3-4399-6249-A24A-5B5B680C52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9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4"/>
  <sheetViews>
    <sheetView topLeftCell="A8" workbookViewId="0">
      <selection activeCell="D30" sqref="D30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3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15">
      <c r="A2" s="3" t="s">
        <v>6</v>
      </c>
      <c r="B2" s="4">
        <v>5398740</v>
      </c>
      <c r="C2" s="4">
        <v>48.1</v>
      </c>
      <c r="D2" s="4">
        <v>2896731</v>
      </c>
      <c r="E2" s="4">
        <v>25.8</v>
      </c>
      <c r="F2" s="4">
        <v>2236905</v>
      </c>
      <c r="G2" s="4">
        <v>19.899999999999999</v>
      </c>
      <c r="J2" s="4"/>
      <c r="K2" s="14"/>
      <c r="L2" s="14"/>
      <c r="M2" s="14"/>
      <c r="N2" s="14"/>
    </row>
    <row r="3" spans="1:23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J3" s="4"/>
      <c r="K3" s="14"/>
      <c r="L3" s="14"/>
      <c r="M3" s="14"/>
      <c r="N3" s="14"/>
    </row>
    <row r="4" spans="1:23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J4" s="4"/>
      <c r="K4" s="14"/>
      <c r="L4" s="14"/>
      <c r="M4" s="14"/>
      <c r="N4" s="14"/>
    </row>
    <row r="5" spans="1:23" ht="15.75" customHeight="1" x14ac:dyDescent="0.15">
      <c r="A5" s="7" t="s">
        <v>9</v>
      </c>
      <c r="B5" s="4">
        <v>438582</v>
      </c>
      <c r="C5" s="4">
        <v>3.9</v>
      </c>
      <c r="D5" s="4">
        <v>668222</v>
      </c>
      <c r="E5" s="4">
        <v>5.9</v>
      </c>
      <c r="F5" s="4">
        <v>325394</v>
      </c>
      <c r="G5" s="4">
        <v>2.9</v>
      </c>
      <c r="J5" s="4"/>
      <c r="K5" s="14"/>
      <c r="M5" s="14"/>
    </row>
    <row r="6" spans="1:23" ht="15.75" customHeight="1" x14ac:dyDescent="0.15">
      <c r="A6" s="8" t="s">
        <v>10</v>
      </c>
      <c r="B6" s="4">
        <v>1570923</v>
      </c>
      <c r="C6" s="4">
        <v>14</v>
      </c>
      <c r="D6" s="4">
        <v>1330547</v>
      </c>
      <c r="E6" s="4">
        <v>11.8</v>
      </c>
      <c r="F6" s="4">
        <v>831420</v>
      </c>
      <c r="G6" s="4">
        <v>7.4</v>
      </c>
      <c r="J6" s="4"/>
    </row>
    <row r="7" spans="1:23" ht="15.75" customHeight="1" x14ac:dyDescent="0.15">
      <c r="A7" s="9" t="s">
        <v>11</v>
      </c>
      <c r="B7" s="4">
        <v>1186709</v>
      </c>
      <c r="C7" s="4">
        <v>10.5</v>
      </c>
      <c r="D7" s="4">
        <v>437660</v>
      </c>
      <c r="E7" s="4">
        <v>3.9</v>
      </c>
      <c r="F7" s="4">
        <v>221345</v>
      </c>
      <c r="G7" s="4">
        <v>1.9</v>
      </c>
      <c r="J7" s="4"/>
      <c r="K7" s="14"/>
      <c r="M7" s="14"/>
    </row>
    <row r="8" spans="1:23" ht="15.75" customHeight="1" x14ac:dyDescent="0.15">
      <c r="A8" s="10" t="s">
        <v>12</v>
      </c>
      <c r="B8" s="4">
        <v>2483224</v>
      </c>
      <c r="C8" s="4">
        <v>22.1</v>
      </c>
      <c r="D8" s="4">
        <v>2053571</v>
      </c>
      <c r="E8" s="4">
        <v>18.3</v>
      </c>
      <c r="F8" s="4">
        <v>1866572</v>
      </c>
      <c r="G8" s="4">
        <v>16.600000000000001</v>
      </c>
      <c r="J8" s="4"/>
    </row>
    <row r="9" spans="1:23" ht="15.75" customHeight="1" x14ac:dyDescent="0.15">
      <c r="A9" s="11" t="s">
        <v>13</v>
      </c>
      <c r="B9" s="4">
        <v>74554</v>
      </c>
      <c r="C9" s="4">
        <v>0.6</v>
      </c>
      <c r="D9" s="4">
        <v>16440</v>
      </c>
      <c r="E9" s="4">
        <v>0.1</v>
      </c>
      <c r="F9" s="4">
        <v>5169</v>
      </c>
      <c r="G9" s="4">
        <v>0</v>
      </c>
      <c r="J9" s="4"/>
    </row>
    <row r="10" spans="1:23" ht="15.75" customHeight="1" x14ac:dyDescent="0.15">
      <c r="A10" s="12" t="s">
        <v>14</v>
      </c>
      <c r="B10" s="4">
        <v>0</v>
      </c>
      <c r="C10" s="4">
        <v>0</v>
      </c>
      <c r="D10" s="4">
        <v>3807111</v>
      </c>
      <c r="E10" s="4">
        <v>33.9</v>
      </c>
      <c r="F10" s="4">
        <v>0</v>
      </c>
      <c r="G10" s="4">
        <v>0</v>
      </c>
      <c r="J10" s="4"/>
    </row>
    <row r="11" spans="1:23" ht="15.75" customHeight="1" x14ac:dyDescent="0.15">
      <c r="A11" s="13" t="s">
        <v>15</v>
      </c>
      <c r="B11" s="4">
        <v>57550</v>
      </c>
      <c r="C11" s="4">
        <v>0.5</v>
      </c>
      <c r="D11" s="4">
        <v>0</v>
      </c>
      <c r="E11" s="4">
        <v>0</v>
      </c>
      <c r="F11" s="4">
        <v>0</v>
      </c>
      <c r="G11" s="4">
        <v>0</v>
      </c>
      <c r="J11" s="4"/>
    </row>
    <row r="12" spans="1:23" ht="15.75" customHeight="1" x14ac:dyDescent="0.15">
      <c r="A12" s="1"/>
      <c r="B12">
        <f t="shared" ref="B12:G12" si="0">SUM(B2:B11)</f>
        <v>11210282</v>
      </c>
      <c r="C12">
        <f t="shared" si="0"/>
        <v>99.699999999999989</v>
      </c>
      <c r="D12">
        <f t="shared" si="0"/>
        <v>11210282</v>
      </c>
      <c r="E12">
        <f t="shared" si="0"/>
        <v>99.699999999999989</v>
      </c>
      <c r="F12">
        <f t="shared" si="0"/>
        <v>5486805</v>
      </c>
      <c r="G12">
        <f t="shared" si="0"/>
        <v>48.699999999999996</v>
      </c>
    </row>
    <row r="13" spans="1:23" ht="15.75" customHeight="1" x14ac:dyDescent="0.15">
      <c r="A13" s="1"/>
    </row>
    <row r="14" spans="1:23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3" ht="15.75" customHeight="1" x14ac:dyDescent="0.15">
      <c r="A15" s="2" t="s">
        <v>21</v>
      </c>
      <c r="B15">
        <f>EXP((-4.41432+0.04345*C2+0.06422*C6))</f>
        <v>0.24043752367579124</v>
      </c>
      <c r="C15">
        <f t="shared" ref="C15:C29" si="1">B15/(1+B15)</f>
        <v>0.19383283646829888</v>
      </c>
      <c r="D15">
        <f>EXP((-4.41432+0.04345*E2+0.06422*E6))</f>
        <v>7.9220989209550396E-2</v>
      </c>
      <c r="E15">
        <f t="shared" ref="E15:E29" si="2">D15/(1+D15)</f>
        <v>7.3405715790955769E-2</v>
      </c>
      <c r="F15">
        <f t="shared" ref="F15:F29" si="3">E15-C15</f>
        <v>-0.12042712067734311</v>
      </c>
    </row>
    <row r="16" spans="1:23" ht="15.75" customHeight="1" x14ac:dyDescent="0.15">
      <c r="A16" s="2" t="s">
        <v>22</v>
      </c>
      <c r="B16">
        <f>EXP((-2.04493-0.05813*(C7)+0.07854*(C6)))</f>
        <v>0.21103421547564877</v>
      </c>
      <c r="C16">
        <f t="shared" si="1"/>
        <v>0.17425949884724143</v>
      </c>
      <c r="D16">
        <f>EXP((-2.04493-0.05813*(E7)+0.07854*(E6)))</f>
        <v>0.26057488309481164</v>
      </c>
      <c r="E16">
        <f t="shared" si="2"/>
        <v>0.20671114948370189</v>
      </c>
      <c r="F16">
        <f t="shared" si="3"/>
        <v>3.2451650636460466E-2</v>
      </c>
    </row>
    <row r="17" spans="1:6" ht="15.75" customHeight="1" x14ac:dyDescent="0.15">
      <c r="A17" s="2" t="s">
        <v>23</v>
      </c>
      <c r="B17">
        <f>EXP((-5.26319+0.23697*(C7)))</f>
        <v>6.234916494306933E-2</v>
      </c>
      <c r="C17">
        <f t="shared" si="1"/>
        <v>5.8689898764508919E-2</v>
      </c>
      <c r="D17">
        <f>EXP((-5.26319+0.23697*(E7)))</f>
        <v>1.3049479905399525E-2</v>
      </c>
      <c r="E17">
        <f t="shared" si="2"/>
        <v>1.2881384536733695E-2</v>
      </c>
      <c r="F17">
        <f t="shared" si="3"/>
        <v>-4.5808514227775224E-2</v>
      </c>
    </row>
    <row r="18" spans="1:6" ht="15.75" customHeight="1" x14ac:dyDescent="0.15">
      <c r="A18" s="2" t="s">
        <v>24</v>
      </c>
      <c r="B18">
        <f>EXP((-6.22088+0.04872*(C2)+0.04949*(C5)+0.04056*(C6)))</f>
        <v>4.430769123313251E-2</v>
      </c>
      <c r="C18">
        <f t="shared" si="1"/>
        <v>4.2427812803727788E-2</v>
      </c>
      <c r="D18">
        <f>EXP((-6.22088+0.04872*(E2)+0.04949*(E5)+0.04056*(E6)))</f>
        <v>1.5096309032109324E-2</v>
      </c>
      <c r="E18">
        <f t="shared" si="2"/>
        <v>1.4871799747261027E-2</v>
      </c>
      <c r="F18">
        <f t="shared" si="3"/>
        <v>-2.7556013056466759E-2</v>
      </c>
    </row>
    <row r="19" spans="1:6" ht="15.75" customHeight="1" x14ac:dyDescent="0.15">
      <c r="A19" s="2" t="s">
        <v>25</v>
      </c>
      <c r="B19">
        <f>EXP((-4.84614+0.03008*C2+0.7327*C3+0.03927*C5+0.04634*C6))</f>
        <v>7.4468504602275526E-2</v>
      </c>
      <c r="C19">
        <f t="shared" si="1"/>
        <v>6.9307294055902302E-2</v>
      </c>
      <c r="D19">
        <f>EXP((-4.84614+0.03008*E2+0.7327*E3+0.03927*E5+0.04634*E6))</f>
        <v>3.719536954676364E-2</v>
      </c>
      <c r="E19">
        <f t="shared" si="2"/>
        <v>3.586148823920933E-2</v>
      </c>
      <c r="F19">
        <f t="shared" si="3"/>
        <v>-3.3445805816692972E-2</v>
      </c>
    </row>
    <row r="20" spans="1:6" ht="15.75" customHeight="1" x14ac:dyDescent="0.15">
      <c r="A20" s="2" t="s">
        <v>26</v>
      </c>
      <c r="B20">
        <f>EXP((-1.56105-0.14222*C7+0.04149*C6))</f>
        <v>8.4289329473419813E-2</v>
      </c>
      <c r="C20">
        <f t="shared" si="1"/>
        <v>7.7736935319980091E-2</v>
      </c>
      <c r="D20">
        <f>EXP((-1.56105-0.14222*E7+0.04149*E6))</f>
        <v>0.19669007744086806</v>
      </c>
      <c r="E20">
        <f t="shared" si="2"/>
        <v>0.16436175175906154</v>
      </c>
      <c r="F20">
        <f t="shared" si="3"/>
        <v>8.6624816439081445E-2</v>
      </c>
    </row>
    <row r="21" spans="1:6" ht="15.75" customHeight="1" x14ac:dyDescent="0.15">
      <c r="A21" s="2" t="s">
        <v>27</v>
      </c>
      <c r="B21">
        <f>EXP((-0.802771-0.025303*C2+0.485604*C3))</f>
        <v>0.13267598846801273</v>
      </c>
      <c r="C21">
        <f t="shared" si="1"/>
        <v>0.11713498813324547</v>
      </c>
      <c r="D21">
        <f>EXP((-0.802771-0.025303*E2+0.485604*E3))</f>
        <v>0.2332630715224108</v>
      </c>
      <c r="E21">
        <f t="shared" si="2"/>
        <v>0.18914299544740074</v>
      </c>
      <c r="F21">
        <f t="shared" si="3"/>
        <v>7.200800731415527E-2</v>
      </c>
    </row>
    <row r="22" spans="1:6" ht="15.75" customHeight="1" x14ac:dyDescent="0.15">
      <c r="A22" s="2" t="s">
        <v>28</v>
      </c>
      <c r="B22">
        <f>EXP((-2.360104+0.014709*C2+0.938919*C3-0.018119*C5))</f>
        <v>0.17848241464688452</v>
      </c>
      <c r="C22">
        <f t="shared" si="1"/>
        <v>0.15145106318821416</v>
      </c>
      <c r="D22">
        <f>EXP((-2.360104+0.014709*E2+0.938919*E3-0.018119*E5))</f>
        <v>0.12399501695888686</v>
      </c>
      <c r="E22">
        <f t="shared" si="2"/>
        <v>0.11031634045351138</v>
      </c>
      <c r="F22">
        <f t="shared" si="3"/>
        <v>-4.1134722734702783E-2</v>
      </c>
    </row>
    <row r="23" spans="1:6" ht="15.75" customHeight="1" x14ac:dyDescent="0.15">
      <c r="A23" s="2" t="s">
        <v>29</v>
      </c>
      <c r="B23">
        <f>EXP((-1.022244+0.015959*C2-2.13038*C3))</f>
        <v>0.77521404551524697</v>
      </c>
      <c r="C23">
        <f t="shared" si="1"/>
        <v>0.43668764759589596</v>
      </c>
      <c r="D23">
        <f>EXP((-1.022244+0.015959*E2-2.13038*E3))</f>
        <v>0.5430782840057119</v>
      </c>
      <c r="E23">
        <f t="shared" si="2"/>
        <v>0.35194473905492513</v>
      </c>
      <c r="F23">
        <f t="shared" si="3"/>
        <v>-8.4742908540970829E-2</v>
      </c>
    </row>
    <row r="24" spans="1:6" ht="15.75" customHeight="1" x14ac:dyDescent="0.15">
      <c r="A24" s="2" t="s">
        <v>30</v>
      </c>
      <c r="B24">
        <f>EXP((0.21381-0.08054*C2-0.03271*C5+0.72939*C3))</f>
        <v>2.2646884187083282E-2</v>
      </c>
      <c r="C24">
        <f t="shared" si="1"/>
        <v>2.2145360766522664E-2</v>
      </c>
      <c r="D24">
        <f>EXP((0.21381-0.08054*E2-0.03271*E5+0.72939*E3))</f>
        <v>0.12782271681229587</v>
      </c>
      <c r="E24">
        <f t="shared" si="2"/>
        <v>0.11333582389045767</v>
      </c>
      <c r="F24">
        <f t="shared" si="3"/>
        <v>9.1190463123935001E-2</v>
      </c>
    </row>
    <row r="25" spans="1:6" ht="15.75" customHeight="1" x14ac:dyDescent="0.15">
      <c r="A25" s="2" t="s">
        <v>31</v>
      </c>
      <c r="B25">
        <f>EXP((-0.11314-0.0841*C2-0.02521*C5+1.28239*C3))</f>
        <v>1.4169422233990404E-2</v>
      </c>
      <c r="C25">
        <f t="shared" si="1"/>
        <v>1.3971454791821972E-2</v>
      </c>
      <c r="D25">
        <f>EXP((-0.11314-0.0841*E2-0.02521*E5+1.28239*E3))</f>
        <v>8.7890900561200483E-2</v>
      </c>
      <c r="E25">
        <f t="shared" si="2"/>
        <v>8.0790178974620513E-2</v>
      </c>
      <c r="F25">
        <f t="shared" si="3"/>
        <v>6.6818724182798536E-2</v>
      </c>
    </row>
    <row r="26" spans="1:6" ht="15.75" customHeight="1" x14ac:dyDescent="0.15">
      <c r="A26" s="2" t="s">
        <v>32</v>
      </c>
      <c r="B26">
        <f>EXP((-9.52346+0.0714*C2+0.11318*C5+0.14192*C6+1.47314*C3))</f>
        <v>2.5710957913423281E-2</v>
      </c>
      <c r="C26">
        <f t="shared" si="1"/>
        <v>2.5066474833930215E-2</v>
      </c>
      <c r="D26">
        <f>EXP((-9.52346+0.0714*E2+0.11318*E5+0.14192*E6+1.47314*E3))</f>
        <v>4.8010434465260172E-3</v>
      </c>
      <c r="E26">
        <f t="shared" si="2"/>
        <v>4.7781035637245745E-3</v>
      </c>
      <c r="F26">
        <f t="shared" si="3"/>
        <v>-2.0288371270205642E-2</v>
      </c>
    </row>
    <row r="27" spans="1:6" ht="15.75" customHeight="1" x14ac:dyDescent="0.15">
      <c r="A27" s="2" t="s">
        <v>33</v>
      </c>
      <c r="B27">
        <f>EXP((-1.00599+0.03107*C2-0.12507*C7))</f>
        <v>0.43834105816655805</v>
      </c>
      <c r="C27">
        <f t="shared" si="1"/>
        <v>0.30475460300445562</v>
      </c>
      <c r="D27">
        <f>EXP((-1.00599+0.03107*E2-0.12507*E7))</f>
        <v>0.50049533547528058</v>
      </c>
      <c r="E27">
        <f t="shared" si="2"/>
        <v>0.33355340975901743</v>
      </c>
      <c r="F27">
        <f t="shared" si="3"/>
        <v>2.8798806754561812E-2</v>
      </c>
    </row>
    <row r="28" spans="1:6" ht="15.75" customHeight="1" x14ac:dyDescent="0.15">
      <c r="A28" s="2" t="s">
        <v>34</v>
      </c>
      <c r="B28">
        <f>EXP((1.049734-0.018323*C2-0.023371*C5-0.012844*C7))</f>
        <v>0.94401690986923614</v>
      </c>
      <c r="C28">
        <f t="shared" si="1"/>
        <v>0.48560118231313903</v>
      </c>
      <c r="D28">
        <f>EXP((1.049734-0.018323*E2-0.023371*E5-0.012844*E7))</f>
        <v>1.475534209272598</v>
      </c>
      <c r="E28">
        <f t="shared" si="2"/>
        <v>0.5960467860818468</v>
      </c>
      <c r="F28">
        <f t="shared" si="3"/>
        <v>0.11044560376870777</v>
      </c>
    </row>
    <row r="29" spans="1:6" ht="13" x14ac:dyDescent="0.15">
      <c r="A29" s="2" t="s">
        <v>35</v>
      </c>
      <c r="B29">
        <f>EXP((-3.7924+1.94461*C3-0.10873*C5+0.04748*C6))</f>
        <v>2.86750750129433E-2</v>
      </c>
      <c r="C29">
        <f t="shared" si="1"/>
        <v>2.7875736186747307E-2</v>
      </c>
      <c r="D29">
        <f>EXP((-3.7924+1.94461*E3-0.10873*E5+0.04748*E6))</f>
        <v>2.0782520627868291E-2</v>
      </c>
      <c r="E29">
        <f t="shared" si="2"/>
        <v>2.0359400957498046E-2</v>
      </c>
      <c r="F29">
        <f t="shared" si="3"/>
        <v>-7.5163352292492609E-3</v>
      </c>
    </row>
    <row r="30" spans="1:6" ht="13" x14ac:dyDescent="0.15">
      <c r="A30" s="1"/>
    </row>
    <row r="31" spans="1:6" ht="13" x14ac:dyDescent="0.15">
      <c r="A31" s="1"/>
    </row>
    <row r="32" spans="1:6" ht="13" x14ac:dyDescent="0.15">
      <c r="A32" s="1"/>
    </row>
    <row r="33" spans="1:9" ht="13" x14ac:dyDescent="0.15">
      <c r="A33" s="4"/>
      <c r="B33" s="4"/>
      <c r="C33" s="4"/>
      <c r="D33" s="4"/>
      <c r="E33" s="4"/>
      <c r="F33" s="4"/>
      <c r="G33" s="4"/>
      <c r="H33" s="4"/>
      <c r="I33" s="4"/>
    </row>
    <row r="34" spans="1:9" ht="13" x14ac:dyDescent="0.15">
      <c r="A34" s="4"/>
      <c r="B34" s="4"/>
      <c r="C34" s="4"/>
      <c r="D34" s="4"/>
      <c r="E34" s="4"/>
      <c r="F34" s="4"/>
      <c r="G34" s="4"/>
      <c r="H34" s="4"/>
      <c r="I34" s="4"/>
    </row>
    <row r="35" spans="1:9" ht="13" x14ac:dyDescent="0.15">
      <c r="A35" s="4"/>
      <c r="B35" s="4"/>
      <c r="C35" s="4"/>
      <c r="D35" s="4"/>
      <c r="E35" s="4"/>
      <c r="F35" s="4"/>
      <c r="G35" s="4"/>
      <c r="H35" s="4"/>
      <c r="I35" s="4"/>
    </row>
    <row r="36" spans="1:9" ht="13" x14ac:dyDescent="0.15">
      <c r="A36" s="4"/>
      <c r="B36" s="4"/>
      <c r="C36" s="4"/>
      <c r="D36" s="4"/>
      <c r="E36" s="4"/>
      <c r="F36" s="4"/>
      <c r="G36" s="4"/>
      <c r="H36" s="4"/>
      <c r="I36" s="4"/>
    </row>
    <row r="37" spans="1:9" ht="13" x14ac:dyDescent="0.15">
      <c r="A37" s="4"/>
      <c r="B37" s="4"/>
      <c r="C37" s="4"/>
      <c r="D37" s="4"/>
      <c r="E37" s="4"/>
      <c r="F37" s="4"/>
      <c r="G37" s="4"/>
      <c r="H37" s="4"/>
      <c r="I37" s="4"/>
    </row>
    <row r="38" spans="1:9" ht="13" x14ac:dyDescent="0.15">
      <c r="A38" s="4"/>
      <c r="B38" s="4"/>
      <c r="C38" s="4"/>
      <c r="D38" s="4"/>
      <c r="E38" s="4"/>
      <c r="F38" s="4"/>
      <c r="G38" s="4"/>
      <c r="H38" s="4"/>
      <c r="I38" s="4"/>
    </row>
    <row r="39" spans="1:9" ht="13" x14ac:dyDescent="0.15">
      <c r="A39" s="4"/>
      <c r="B39" s="4"/>
      <c r="C39" s="4"/>
      <c r="D39" s="4"/>
      <c r="E39" s="4"/>
      <c r="F39" s="4"/>
      <c r="G39" s="4"/>
      <c r="H39" s="4"/>
      <c r="I39" s="4"/>
    </row>
    <row r="40" spans="1:9" ht="13" x14ac:dyDescent="0.15">
      <c r="A40" s="4"/>
      <c r="B40" s="4"/>
      <c r="C40" s="4"/>
      <c r="D40" s="4"/>
      <c r="E40" s="4"/>
      <c r="F40" s="4"/>
      <c r="G40" s="4"/>
      <c r="H40" s="4"/>
      <c r="I40" s="4"/>
    </row>
    <row r="41" spans="1:9" ht="13" x14ac:dyDescent="0.15">
      <c r="A41" s="1"/>
    </row>
    <row r="42" spans="1:9" ht="13" x14ac:dyDescent="0.15">
      <c r="A42" s="1"/>
    </row>
    <row r="43" spans="1:9" ht="13" x14ac:dyDescent="0.15">
      <c r="A43" s="1"/>
    </row>
    <row r="44" spans="1:9" ht="13" x14ac:dyDescent="0.15">
      <c r="A44" s="1"/>
    </row>
    <row r="45" spans="1:9" ht="13" x14ac:dyDescent="0.15">
      <c r="A45" s="1"/>
    </row>
    <row r="46" spans="1:9" ht="13" x14ac:dyDescent="0.15">
      <c r="A46" s="1"/>
    </row>
    <row r="47" spans="1:9" ht="13" x14ac:dyDescent="0.15">
      <c r="A47" s="1"/>
    </row>
    <row r="48" spans="1:9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</sheetData>
  <conditionalFormatting sqref="F15:F31">
    <cfRule type="cellIs" dxfId="95" priority="1" operator="lessThanOrEqual">
      <formula>0</formula>
    </cfRule>
  </conditionalFormatting>
  <conditionalFormatting sqref="F15:F31">
    <cfRule type="cellIs" dxfId="94" priority="2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997"/>
  <sheetViews>
    <sheetView topLeftCell="A12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7881045</v>
      </c>
      <c r="C2" s="4">
        <v>72.099999999999994</v>
      </c>
      <c r="D2" s="4">
        <v>8641406</v>
      </c>
      <c r="E2" s="4">
        <v>79.099999999999994</v>
      </c>
      <c r="F2" s="4">
        <v>7619626</v>
      </c>
      <c r="G2" s="4">
        <v>69.7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15907</v>
      </c>
      <c r="C5" s="4">
        <v>0.1</v>
      </c>
      <c r="D5" s="4">
        <v>208957</v>
      </c>
      <c r="E5" s="4">
        <v>1.9</v>
      </c>
      <c r="F5" s="4">
        <v>0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102568</v>
      </c>
      <c r="C6" s="4">
        <v>0.9</v>
      </c>
      <c r="D6" s="4">
        <v>65402</v>
      </c>
      <c r="E6" s="4">
        <v>0.5</v>
      </c>
      <c r="F6" s="4">
        <v>1184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2074187</v>
      </c>
      <c r="C7" s="4">
        <v>18.899999999999999</v>
      </c>
      <c r="D7" s="4">
        <v>1227973</v>
      </c>
      <c r="E7" s="4">
        <v>11.2</v>
      </c>
      <c r="F7" s="4">
        <v>1162312</v>
      </c>
      <c r="G7" s="4">
        <v>10.6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846039</v>
      </c>
      <c r="C8" s="4">
        <v>7.7</v>
      </c>
      <c r="D8" s="4">
        <v>779023</v>
      </c>
      <c r="E8" s="4">
        <v>7.1</v>
      </c>
      <c r="F8" s="4">
        <v>695218</v>
      </c>
      <c r="G8" s="4">
        <v>6.3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3015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10922761</v>
      </c>
      <c r="C12">
        <f t="shared" si="0"/>
        <v>99.7</v>
      </c>
      <c r="D12">
        <f t="shared" si="0"/>
        <v>10922761</v>
      </c>
      <c r="E12">
        <f t="shared" si="0"/>
        <v>99.8</v>
      </c>
      <c r="F12">
        <f t="shared" si="0"/>
        <v>9478340</v>
      </c>
      <c r="G12">
        <f t="shared" si="0"/>
        <v>86.6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0.2941171857715722</v>
      </c>
      <c r="C15">
        <f t="shared" ref="C15:C29" si="1">B15/(1+B15)</f>
        <v>0.22727245183458025</v>
      </c>
      <c r="D15">
        <f>EXP((-4.41432+0.04345*E2+0.06422*E6))</f>
        <v>0.38855715611825947</v>
      </c>
      <c r="E15">
        <f t="shared" ref="E15:E29" si="2">D15/(1+D15)</f>
        <v>0.27982798864720781</v>
      </c>
      <c r="F15">
        <f t="shared" ref="F15:F29" si="3">E15-C15</f>
        <v>5.2555536812627562E-2</v>
      </c>
    </row>
    <row r="16" spans="1:20" ht="15.75" customHeight="1" x14ac:dyDescent="0.15">
      <c r="A16" s="2" t="s">
        <v>22</v>
      </c>
      <c r="B16">
        <f>EXP((-2.04493-0.05813*(C7)+0.07854*(C6)))</f>
        <v>4.6286682234037965E-2</v>
      </c>
      <c r="C16">
        <f t="shared" si="1"/>
        <v>4.4239005446582144E-2</v>
      </c>
      <c r="D16">
        <f>EXP((-2.04493-0.05813*(E7)+0.07854*(E6)))</f>
        <v>7.0178309301849179E-2</v>
      </c>
      <c r="E16">
        <f t="shared" si="2"/>
        <v>6.5576277048290499E-2</v>
      </c>
      <c r="F16">
        <f t="shared" si="3"/>
        <v>2.1337271601708355E-2</v>
      </c>
    </row>
    <row r="17" spans="1:6" ht="15.75" customHeight="1" x14ac:dyDescent="0.15">
      <c r="A17" s="2" t="s">
        <v>23</v>
      </c>
      <c r="B17">
        <f>EXP((-5.26319+0.23697*(C7)))</f>
        <v>0.45636744203910018</v>
      </c>
      <c r="C17">
        <f t="shared" si="1"/>
        <v>0.31336009640542878</v>
      </c>
      <c r="D17">
        <f>EXP((-5.26319+0.23697*(E7)))</f>
        <v>7.3598841048126626E-2</v>
      </c>
      <c r="E17">
        <f t="shared" si="2"/>
        <v>6.8553390926050173E-2</v>
      </c>
      <c r="F17">
        <f t="shared" si="3"/>
        <v>-0.24480670547937861</v>
      </c>
    </row>
    <row r="18" spans="1:6" ht="15.75" customHeight="1" x14ac:dyDescent="0.15">
      <c r="A18" s="2" t="s">
        <v>24</v>
      </c>
      <c r="B18">
        <f>EXP((-6.22088+0.04872*(C2)+0.04949*(C5)+0.04056*(C6)))</f>
        <v>6.94800929371516E-2</v>
      </c>
      <c r="C18">
        <f t="shared" si="1"/>
        <v>6.4966233028551215E-2</v>
      </c>
      <c r="D18">
        <f>EXP((-6.22088+0.04872*(E2)+0.04949*(E5)+0.04056*(E6)))</f>
        <v>0.10510273275105632</v>
      </c>
      <c r="E18">
        <f t="shared" si="2"/>
        <v>9.5106753097435826E-2</v>
      </c>
      <c r="F18">
        <f t="shared" si="3"/>
        <v>3.014052006888461E-2</v>
      </c>
    </row>
    <row r="19" spans="1:6" ht="15.75" customHeight="1" x14ac:dyDescent="0.15">
      <c r="A19" s="2" t="s">
        <v>25</v>
      </c>
      <c r="B19">
        <f>EXP((-4.84614+0.03008*C2+0.7327*C3+0.03927*C5+0.04634*C6))</f>
        <v>7.1953226716779825E-2</v>
      </c>
      <c r="C19">
        <f t="shared" si="1"/>
        <v>6.7123476028110834E-2</v>
      </c>
      <c r="D19">
        <f>EXP((-4.84614+0.03008*E2+0.7327*E3+0.03927*E5+0.04634*E6))</f>
        <v>9.357154014627217E-2</v>
      </c>
      <c r="E19">
        <f t="shared" si="2"/>
        <v>8.5565083500395753E-2</v>
      </c>
      <c r="F19">
        <f t="shared" si="3"/>
        <v>1.8441607472284918E-2</v>
      </c>
    </row>
    <row r="20" spans="1:6" ht="15.75" customHeight="1" x14ac:dyDescent="0.15">
      <c r="A20" s="2" t="s">
        <v>26</v>
      </c>
      <c r="B20">
        <f>EXP((-1.56105-0.14222*C7+0.04149*C6))</f>
        <v>1.4821640058814438E-2</v>
      </c>
      <c r="C20">
        <f t="shared" si="1"/>
        <v>1.4605167522792915E-2</v>
      </c>
      <c r="D20">
        <f>EXP((-1.56105-0.14222*E7+0.04149*E6))</f>
        <v>4.3579474840877812E-2</v>
      </c>
      <c r="E20">
        <f t="shared" si="2"/>
        <v>4.1759612843595542E-2</v>
      </c>
      <c r="F20">
        <f t="shared" si="3"/>
        <v>2.7154445320802627E-2</v>
      </c>
    </row>
    <row r="21" spans="1:6" ht="15.75" customHeight="1" x14ac:dyDescent="0.15">
      <c r="A21" s="2" t="s">
        <v>27</v>
      </c>
      <c r="B21">
        <f>EXP((-0.802771-0.025303*C2+0.485604*C3))</f>
        <v>7.2286542594387465E-2</v>
      </c>
      <c r="C21">
        <f t="shared" si="1"/>
        <v>6.7413456872722502E-2</v>
      </c>
      <c r="D21">
        <f>EXP((-0.802771-0.025303*E2+0.485604*E3))</f>
        <v>6.0552876737257726E-2</v>
      </c>
      <c r="E21">
        <f t="shared" si="2"/>
        <v>5.7095575397943271E-2</v>
      </c>
      <c r="F21">
        <f t="shared" si="3"/>
        <v>-1.0317881474779231E-2</v>
      </c>
    </row>
    <row r="22" spans="1:6" ht="15.75" customHeight="1" x14ac:dyDescent="0.15">
      <c r="A22" s="2" t="s">
        <v>28</v>
      </c>
      <c r="B22">
        <f>EXP((-2.360104+0.014709*C2+0.938919*C3-0.018119*C5))</f>
        <v>0.27215133193309893</v>
      </c>
      <c r="C22">
        <f t="shared" si="1"/>
        <v>0.21392999802904825</v>
      </c>
      <c r="D22">
        <f>EXP((-2.360104+0.014709*E2+0.938919*E3-0.018119*E5))</f>
        <v>0.29198635711916826</v>
      </c>
      <c r="E22">
        <f t="shared" si="2"/>
        <v>0.22599801887245197</v>
      </c>
      <c r="F22">
        <f t="shared" si="3"/>
        <v>1.2068020843403721E-2</v>
      </c>
    </row>
    <row r="23" spans="1:6" ht="15.75" customHeight="1" x14ac:dyDescent="0.15">
      <c r="A23" s="2" t="s">
        <v>29</v>
      </c>
      <c r="B23">
        <f>EXP((-1.022244+0.015959*C2-2.13038*C3))</f>
        <v>1.137007601133738</v>
      </c>
      <c r="C23">
        <f t="shared" si="1"/>
        <v>0.5320559461419444</v>
      </c>
      <c r="D23">
        <f>EXP((-1.022244+0.015959*E2-2.13038*E3))</f>
        <v>1.2713926824527122</v>
      </c>
      <c r="E23">
        <f t="shared" si="2"/>
        <v>0.55974147150981723</v>
      </c>
      <c r="F23">
        <f t="shared" si="3"/>
        <v>2.7685525367872832E-2</v>
      </c>
    </row>
    <row r="24" spans="1:6" ht="15.75" customHeight="1" x14ac:dyDescent="0.15">
      <c r="A24" s="2" t="s">
        <v>30</v>
      </c>
      <c r="B24">
        <f>EXP((0.21381-0.08054*C2-0.03271*C5+0.72939*C3))</f>
        <v>3.7112185728461148E-3</v>
      </c>
      <c r="C24">
        <f t="shared" si="1"/>
        <v>3.6974963556978186E-3</v>
      </c>
      <c r="D24">
        <f>EXP((0.21381-0.08054*E2-0.03271*E5+0.72939*E3))</f>
        <v>1.991129924754058E-3</v>
      </c>
      <c r="E24">
        <f t="shared" si="2"/>
        <v>1.9871732047204694E-3</v>
      </c>
      <c r="F24">
        <f t="shared" si="3"/>
        <v>-1.7103231509773493E-3</v>
      </c>
    </row>
    <row r="25" spans="1:6" ht="15.75" customHeight="1" x14ac:dyDescent="0.15">
      <c r="A25" s="2" t="s">
        <v>31</v>
      </c>
      <c r="B25">
        <f>EXP((-0.11314-0.0841*C2-0.02521*C5+1.28239*C3))</f>
        <v>2.0719377468351331E-3</v>
      </c>
      <c r="C25">
        <f t="shared" si="1"/>
        <v>2.0676536970927434E-3</v>
      </c>
      <c r="D25">
        <f>EXP((-0.11314-0.0841*E2-0.02521*E5+1.28239*E3))</f>
        <v>1.099006158330413E-3</v>
      </c>
      <c r="E25">
        <f t="shared" si="2"/>
        <v>1.0977996697327636E-3</v>
      </c>
      <c r="F25">
        <f t="shared" si="3"/>
        <v>-9.6985402735997976E-4</v>
      </c>
    </row>
    <row r="26" spans="1:6" ht="15.75" customHeight="1" x14ac:dyDescent="0.15">
      <c r="A26" s="2" t="s">
        <v>32</v>
      </c>
      <c r="B26">
        <f>EXP((-9.52346+0.0714*C2+0.11318*C5+0.14192*C6+1.47314*C3))</f>
        <v>1.4458482679770441E-2</v>
      </c>
      <c r="C26">
        <f t="shared" si="1"/>
        <v>1.4252414393122567E-2</v>
      </c>
      <c r="D26">
        <f>EXP((-9.52346+0.0714*E2+0.11318*E5+0.14192*E6+1.47314*E3))</f>
        <v>2.7606114249896604E-2</v>
      </c>
      <c r="E26">
        <f t="shared" si="2"/>
        <v>2.6864490067819175E-2</v>
      </c>
      <c r="F26">
        <f t="shared" si="3"/>
        <v>1.2612075674696608E-2</v>
      </c>
    </row>
    <row r="27" spans="1:6" ht="15.75" customHeight="1" x14ac:dyDescent="0.15">
      <c r="A27" s="2" t="s">
        <v>33</v>
      </c>
      <c r="B27">
        <f>EXP((-1.00599+0.03107*C2-0.12507*C7))</f>
        <v>0.32314116755005323</v>
      </c>
      <c r="C27">
        <f t="shared" si="1"/>
        <v>0.24422274468897823</v>
      </c>
      <c r="D27">
        <f>EXP((-1.00599+0.03107*E2-0.12507*E7))</f>
        <v>1.0521787349218976</v>
      </c>
      <c r="E27">
        <f t="shared" si="2"/>
        <v>0.51271300935780417</v>
      </c>
      <c r="F27">
        <f t="shared" si="3"/>
        <v>0.26849026466882597</v>
      </c>
    </row>
    <row r="28" spans="1:6" ht="15.75" customHeight="1" x14ac:dyDescent="0.15">
      <c r="A28" s="2" t="s">
        <v>34</v>
      </c>
      <c r="B28">
        <f>EXP((1.049734-0.018323*C2-0.023371*C5-0.012844*C7))</f>
        <v>0.59663902303360239</v>
      </c>
      <c r="C28">
        <f t="shared" si="1"/>
        <v>0.37368435471406219</v>
      </c>
      <c r="D28">
        <f>EXP((1.049734-0.018323*E2-0.023371*E5-0.012844*E7))</f>
        <v>0.55550759368271474</v>
      </c>
      <c r="E28">
        <f t="shared" si="2"/>
        <v>0.35712303555364361</v>
      </c>
      <c r="F28">
        <f t="shared" si="3"/>
        <v>-1.6561319160418586E-2</v>
      </c>
    </row>
    <row r="29" spans="1:6" ht="13" x14ac:dyDescent="0.15">
      <c r="A29" s="2" t="s">
        <v>35</v>
      </c>
      <c r="B29">
        <f>EXP((-3.7924+1.94461*C3-0.10873*C5+0.04748*C6))</f>
        <v>2.3271147278094009E-2</v>
      </c>
      <c r="C29">
        <f t="shared" si="1"/>
        <v>2.2741916783244959E-2</v>
      </c>
      <c r="D29">
        <f>EXP((-3.7924+1.94461*E3-0.10873*E5+0.04748*E6))</f>
        <v>1.8774663580021257E-2</v>
      </c>
      <c r="E29">
        <f t="shared" si="2"/>
        <v>1.8428671472890994E-2</v>
      </c>
      <c r="F29">
        <f t="shared" si="3"/>
        <v>-4.313245310353965E-3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7" priority="1" operator="lessThanOrEqual">
      <formula>0</formula>
    </cfRule>
  </conditionalFormatting>
  <conditionalFormatting sqref="F15:F29 I17:I29">
    <cfRule type="cellIs" dxfId="76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997"/>
  <sheetViews>
    <sheetView topLeftCell="A11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4729146</v>
      </c>
      <c r="C2" s="4">
        <v>36.5</v>
      </c>
      <c r="D2" s="4">
        <v>10999114</v>
      </c>
      <c r="E2" s="4">
        <v>84.9</v>
      </c>
      <c r="F2" s="4">
        <v>4703555</v>
      </c>
      <c r="G2" s="4">
        <v>36.299999999999997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330676</v>
      </c>
      <c r="C5" s="4">
        <v>2.5</v>
      </c>
      <c r="D5" s="4">
        <v>173548</v>
      </c>
      <c r="E5" s="4">
        <v>1.3</v>
      </c>
      <c r="F5" s="4">
        <v>149307</v>
      </c>
      <c r="G5" s="4">
        <v>1.1000000000000001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111596</v>
      </c>
      <c r="C6" s="4">
        <v>0.8</v>
      </c>
      <c r="D6" s="4">
        <v>50226</v>
      </c>
      <c r="E6" s="4">
        <v>0.3</v>
      </c>
      <c r="F6" s="4">
        <v>4842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446400</v>
      </c>
      <c r="C7" s="4">
        <v>3.4</v>
      </c>
      <c r="D7" s="4">
        <v>270681</v>
      </c>
      <c r="E7" s="4">
        <v>2</v>
      </c>
      <c r="F7" s="4">
        <v>179391</v>
      </c>
      <c r="G7" s="4">
        <v>1.3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1523112</v>
      </c>
      <c r="C8" s="4">
        <v>11.7</v>
      </c>
      <c r="D8" s="4">
        <v>1453797</v>
      </c>
      <c r="E8" s="4">
        <v>11.2</v>
      </c>
      <c r="F8" s="4">
        <v>1380742</v>
      </c>
      <c r="G8" s="4">
        <v>10.6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16992</v>
      </c>
      <c r="C9" s="4">
        <v>0.1</v>
      </c>
      <c r="D9" s="4">
        <v>1857</v>
      </c>
      <c r="E9" s="4">
        <v>0</v>
      </c>
      <c r="F9" s="4">
        <v>1000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5758876</v>
      </c>
      <c r="C10" s="4">
        <v>44.4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37555</v>
      </c>
      <c r="C11" s="4">
        <v>0.2</v>
      </c>
      <c r="D11" s="4">
        <v>5130</v>
      </c>
      <c r="E11" s="4">
        <v>0</v>
      </c>
      <c r="F11" s="4">
        <v>2401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12954353</v>
      </c>
      <c r="C12">
        <f t="shared" si="0"/>
        <v>99.6</v>
      </c>
      <c r="D12">
        <f t="shared" si="0"/>
        <v>12954353</v>
      </c>
      <c r="E12">
        <f t="shared" si="0"/>
        <v>99.7</v>
      </c>
      <c r="F12">
        <f t="shared" si="0"/>
        <v>6421238</v>
      </c>
      <c r="G12">
        <f t="shared" si="0"/>
        <v>49.3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6.2223720090243198E-2</v>
      </c>
      <c r="C15">
        <f t="shared" ref="C15:C29" si="1">B15/(1+B15)</f>
        <v>5.8578733381096849E-2</v>
      </c>
      <c r="D15">
        <f>EXP((-4.41432+0.04345*E2+0.06422*E6))</f>
        <v>0.49354116954075467</v>
      </c>
      <c r="E15">
        <f t="shared" ref="E15:E29" si="2">D15/(1+D15)</f>
        <v>0.3304503281235377</v>
      </c>
      <c r="F15">
        <f t="shared" ref="F15:F29" si="3">E15-C15</f>
        <v>0.27187159474244083</v>
      </c>
    </row>
    <row r="16" spans="1:20" ht="15.75" customHeight="1" x14ac:dyDescent="0.15">
      <c r="A16" s="2" t="s">
        <v>22</v>
      </c>
      <c r="B16">
        <f>EXP((-2.04493-0.05813*(C7)+0.07854*(C6)))</f>
        <v>0.1130709252595513</v>
      </c>
      <c r="C16">
        <f t="shared" si="1"/>
        <v>0.10158465439494332</v>
      </c>
      <c r="D16">
        <f>EXP((-2.04493-0.05813*(E7)+0.07854*(E6)))</f>
        <v>0.11793425155694462</v>
      </c>
      <c r="E16">
        <f t="shared" si="2"/>
        <v>0.10549301212723185</v>
      </c>
      <c r="F16">
        <f t="shared" si="3"/>
        <v>3.9083577322885227E-3</v>
      </c>
    </row>
    <row r="17" spans="1:6" ht="15.75" customHeight="1" x14ac:dyDescent="0.15">
      <c r="A17" s="2" t="s">
        <v>23</v>
      </c>
      <c r="B17">
        <f>EXP((-5.26319+0.23697*(C7)))</f>
        <v>1.1591398089015416E-2</v>
      </c>
      <c r="C17">
        <f t="shared" si="1"/>
        <v>1.1458577159624509E-2</v>
      </c>
      <c r="D17">
        <f>EXP((-5.26319+0.23697*(E7)))</f>
        <v>8.3186940634227789E-3</v>
      </c>
      <c r="E17">
        <f t="shared" si="2"/>
        <v>8.2500643024868252E-3</v>
      </c>
      <c r="F17">
        <f t="shared" si="3"/>
        <v>-3.2085128571376839E-3</v>
      </c>
    </row>
    <row r="18" spans="1:6" ht="15.75" customHeight="1" x14ac:dyDescent="0.15">
      <c r="A18" s="2" t="s">
        <v>24</v>
      </c>
      <c r="B18">
        <f>EXP((-6.22088+0.04872*(C2)+0.04949*(C5)+0.04056*(C6)))</f>
        <v>1.3753980580527812E-2</v>
      </c>
      <c r="C18">
        <f t="shared" si="1"/>
        <v>1.3567375165966376E-2</v>
      </c>
      <c r="D18">
        <f>EXP((-6.22088+0.04872*(E2)+0.04949*(E5)+0.04056*(E6)))</f>
        <v>0.13425061024726917</v>
      </c>
      <c r="E18">
        <f t="shared" si="2"/>
        <v>0.11836062421690233</v>
      </c>
      <c r="F18">
        <f t="shared" si="3"/>
        <v>0.10479324905093595</v>
      </c>
    </row>
    <row r="19" spans="1:6" ht="15.75" customHeight="1" x14ac:dyDescent="0.15">
      <c r="A19" s="2" t="s">
        <v>25</v>
      </c>
      <c r="B19">
        <f>EXP((-4.84614+0.03008*C2+0.7327*C3+0.03927*C5+0.04634*C6))</f>
        <v>2.697154115920046E-2</v>
      </c>
      <c r="C19">
        <f t="shared" si="1"/>
        <v>2.626318264745308E-2</v>
      </c>
      <c r="D19">
        <f>EXP((-4.84614+0.03008*E2+0.7327*E3+0.03927*E5+0.04634*E6))</f>
        <v>0.10780890685862002</v>
      </c>
      <c r="E19">
        <f t="shared" si="2"/>
        <v>9.7317241440430774E-2</v>
      </c>
      <c r="F19">
        <f t="shared" si="3"/>
        <v>7.1054058792977687E-2</v>
      </c>
    </row>
    <row r="20" spans="1:6" ht="15.75" customHeight="1" x14ac:dyDescent="0.15">
      <c r="A20" s="2" t="s">
        <v>26</v>
      </c>
      <c r="B20">
        <f>EXP((-1.56105-0.14222*C7+0.04149*C6))</f>
        <v>0.13380041896699155</v>
      </c>
      <c r="C20">
        <f t="shared" si="1"/>
        <v>0.11801055699811565</v>
      </c>
      <c r="D20">
        <f>EXP((-1.56105-0.14222*E7+0.04149*E6))</f>
        <v>0.15992617123836514</v>
      </c>
      <c r="E20">
        <f t="shared" si="2"/>
        <v>0.13787616419381599</v>
      </c>
      <c r="F20">
        <f t="shared" si="3"/>
        <v>1.9865607195700338E-2</v>
      </c>
    </row>
    <row r="21" spans="1:6" ht="15.75" customHeight="1" x14ac:dyDescent="0.15">
      <c r="A21" s="2" t="s">
        <v>27</v>
      </c>
      <c r="B21">
        <f>EXP((-0.802771-0.025303*C2+0.485604*C3))</f>
        <v>0.17793615016125927</v>
      </c>
      <c r="C21">
        <f t="shared" si="1"/>
        <v>0.15105755107091318</v>
      </c>
      <c r="D21">
        <f>EXP((-0.802771-0.025303*E2+0.485604*E3))</f>
        <v>5.2287617239886564E-2</v>
      </c>
      <c r="E21">
        <f t="shared" si="2"/>
        <v>4.9689473090099787E-2</v>
      </c>
      <c r="F21">
        <f t="shared" si="3"/>
        <v>-0.10136807798081339</v>
      </c>
    </row>
    <row r="22" spans="1:6" ht="15.75" customHeight="1" x14ac:dyDescent="0.15">
      <c r="A22" s="2" t="s">
        <v>28</v>
      </c>
      <c r="B22">
        <f>EXP((-2.360104+0.014709*C2+0.938919*C3-0.018119*C5))</f>
        <v>0.15435147065904928</v>
      </c>
      <c r="C22">
        <f t="shared" si="1"/>
        <v>0.1337127162587024</v>
      </c>
      <c r="D22">
        <f>EXP((-2.360104+0.014709*E2+0.938919*E3-0.018119*E5))</f>
        <v>0.32146564483609452</v>
      </c>
      <c r="E22">
        <f t="shared" si="2"/>
        <v>0.24326447387587355</v>
      </c>
      <c r="F22">
        <f t="shared" si="3"/>
        <v>0.10955175761717115</v>
      </c>
    </row>
    <row r="23" spans="1:6" ht="15.75" customHeight="1" x14ac:dyDescent="0.15">
      <c r="A23" s="2" t="s">
        <v>29</v>
      </c>
      <c r="B23">
        <f>EXP((-1.022244+0.015959*C2-2.13038*C3))</f>
        <v>0.64420357022107522</v>
      </c>
      <c r="C23">
        <f t="shared" si="1"/>
        <v>0.39180280464569073</v>
      </c>
      <c r="D23">
        <f>EXP((-1.022244+0.015959*E2-2.13038*E3))</f>
        <v>1.3946940887404384</v>
      </c>
      <c r="E23">
        <f t="shared" si="2"/>
        <v>0.58241012716326523</v>
      </c>
      <c r="F23">
        <f t="shared" si="3"/>
        <v>0.19060732251757451</v>
      </c>
    </row>
    <row r="24" spans="1:6" ht="15.75" customHeight="1" x14ac:dyDescent="0.15">
      <c r="A24" s="2" t="s">
        <v>30</v>
      </c>
      <c r="B24">
        <f>EXP((0.21381-0.08054*C2-0.03271*C5+0.72939*C3))</f>
        <v>6.0345131848675342E-2</v>
      </c>
      <c r="C24">
        <f t="shared" si="1"/>
        <v>5.6910839722030572E-2</v>
      </c>
      <c r="D24">
        <f>EXP((0.21381-0.08054*E2-0.03271*E5+0.72939*E3))</f>
        <v>1.2727708289556052E-3</v>
      </c>
      <c r="E24">
        <f t="shared" si="2"/>
        <v>1.2711529425711594E-3</v>
      </c>
      <c r="F24">
        <f t="shared" si="3"/>
        <v>-5.5639686779459414E-2</v>
      </c>
    </row>
    <row r="25" spans="1:6" ht="15.75" customHeight="1" x14ac:dyDescent="0.15">
      <c r="A25" s="2" t="s">
        <v>31</v>
      </c>
      <c r="B25">
        <f>EXP((-0.11314-0.0841*C2-0.02521*C5+1.28239*C3))</f>
        <v>3.8936817915766239E-2</v>
      </c>
      <c r="C25">
        <f t="shared" si="1"/>
        <v>3.7477560949161694E-2</v>
      </c>
      <c r="D25">
        <f>EXP((-0.11314-0.0841*E2-0.02521*E5+1.28239*E3))</f>
        <v>6.8506077569186483E-4</v>
      </c>
      <c r="E25">
        <f t="shared" si="2"/>
        <v>6.8459178871005887E-4</v>
      </c>
      <c r="F25">
        <f t="shared" si="3"/>
        <v>-3.6792969160451633E-2</v>
      </c>
    </row>
    <row r="26" spans="1:6" ht="15.75" customHeight="1" x14ac:dyDescent="0.15">
      <c r="A26" s="2" t="s">
        <v>32</v>
      </c>
      <c r="B26">
        <f>EXP((-9.52346+0.0714*C2+0.11318*C5+0.14192*C6+1.47314*C3))</f>
        <v>1.4723816782448249E-3</v>
      </c>
      <c r="C26">
        <f t="shared" si="1"/>
        <v>1.4702169577332136E-3</v>
      </c>
      <c r="D26">
        <f>EXP((-9.52346+0.0714*E2+0.11318*E5+0.14192*E6+1.47314*E3))</f>
        <v>3.7934662766636276E-2</v>
      </c>
      <c r="E26">
        <f t="shared" si="2"/>
        <v>3.6548218425927356E-2</v>
      </c>
      <c r="F26">
        <f t="shared" si="3"/>
        <v>3.5078001468194141E-2</v>
      </c>
    </row>
    <row r="27" spans="1:6" ht="15.75" customHeight="1" x14ac:dyDescent="0.15">
      <c r="A27" s="2" t="s">
        <v>33</v>
      </c>
      <c r="B27">
        <f>EXP((-1.00599+0.03107*C2-0.12507*C7))</f>
        <v>0.74291547686644233</v>
      </c>
      <c r="C27">
        <f t="shared" si="1"/>
        <v>0.42624871184351248</v>
      </c>
      <c r="D27">
        <f>EXP((-1.00599+0.03107*E2-0.12507*E7))</f>
        <v>3.9817164692281537</v>
      </c>
      <c r="E27">
        <f t="shared" si="2"/>
        <v>0.79926597465412641</v>
      </c>
      <c r="F27">
        <f t="shared" si="3"/>
        <v>0.37301726281061393</v>
      </c>
    </row>
    <row r="28" spans="1:6" ht="15.75" customHeight="1" x14ac:dyDescent="0.15">
      <c r="A28" s="2" t="s">
        <v>34</v>
      </c>
      <c r="B28">
        <f>EXP((1.049734-0.018323*C2-0.023371*C5-0.012844*C7))</f>
        <v>1.3216056514583872</v>
      </c>
      <c r="C28">
        <f t="shared" si="1"/>
        <v>0.56926362607197323</v>
      </c>
      <c r="D28">
        <f>EXP((1.049734-0.018323*E2-0.023371*E5-0.012844*E7))</f>
        <v>0.57009116063644449</v>
      </c>
      <c r="E28">
        <f t="shared" si="2"/>
        <v>0.36309430619643457</v>
      </c>
      <c r="F28">
        <f t="shared" si="3"/>
        <v>-0.20616931987553866</v>
      </c>
    </row>
    <row r="29" spans="1:6" ht="13" x14ac:dyDescent="0.15">
      <c r="A29" s="2" t="s">
        <v>35</v>
      </c>
      <c r="B29">
        <f>EXP((-3.7924+1.94461*C3-0.10873*C5+0.04748*C6))</f>
        <v>1.7841269393811383E-2</v>
      </c>
      <c r="C29">
        <f t="shared" si="1"/>
        <v>1.752853802483071E-2</v>
      </c>
      <c r="D29">
        <f>EXP((-3.7924+1.94461*E3-0.10873*E5+0.04748*E6))</f>
        <v>1.9850918517451997E-2</v>
      </c>
      <c r="E29">
        <f t="shared" si="2"/>
        <v>1.9464529723921899E-2</v>
      </c>
      <c r="F29">
        <f t="shared" si="3"/>
        <v>1.9359916990911892E-3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5" priority="1" operator="lessThanOrEqual">
      <formula>0</formula>
    </cfRule>
  </conditionalFormatting>
  <conditionalFormatting sqref="F15:F29 I17:I29">
    <cfRule type="cellIs" dxfId="74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997"/>
  <sheetViews>
    <sheetView topLeftCell="A10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4399783</v>
      </c>
      <c r="C2" s="4">
        <v>40.5</v>
      </c>
      <c r="D2" s="4">
        <v>5370897</v>
      </c>
      <c r="E2" s="4">
        <v>49.5</v>
      </c>
      <c r="F2" s="4">
        <v>4388837</v>
      </c>
      <c r="G2" s="4">
        <v>40.4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2562793</v>
      </c>
      <c r="C5" s="4">
        <v>23.6</v>
      </c>
      <c r="D5" s="4">
        <v>2330701</v>
      </c>
      <c r="E5" s="4">
        <v>21.5</v>
      </c>
      <c r="F5" s="4">
        <v>2301251</v>
      </c>
      <c r="G5" s="4">
        <v>21.2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28211</v>
      </c>
      <c r="C6" s="4">
        <v>0.2</v>
      </c>
      <c r="D6" s="4">
        <v>82146</v>
      </c>
      <c r="E6" s="4">
        <v>0.7</v>
      </c>
      <c r="F6" s="4">
        <v>42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617552</v>
      </c>
      <c r="C7" s="4">
        <v>5.6</v>
      </c>
      <c r="D7" s="4">
        <v>378025</v>
      </c>
      <c r="E7" s="4">
        <v>3.4</v>
      </c>
      <c r="F7" s="4">
        <v>47942</v>
      </c>
      <c r="G7" s="4">
        <v>0.4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3192755</v>
      </c>
      <c r="C8" s="4">
        <v>29.4</v>
      </c>
      <c r="D8" s="4">
        <v>2651096</v>
      </c>
      <c r="E8" s="4">
        <v>24.4</v>
      </c>
      <c r="F8" s="4">
        <v>2574937</v>
      </c>
      <c r="G8" s="4">
        <v>23.7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23764</v>
      </c>
      <c r="C9" s="4">
        <v>0.2</v>
      </c>
      <c r="D9" s="4">
        <v>14500</v>
      </c>
      <c r="E9" s="4">
        <v>0.1</v>
      </c>
      <c r="F9" s="4">
        <v>2562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15036</v>
      </c>
      <c r="C11" s="4">
        <v>0.1</v>
      </c>
      <c r="D11" s="4">
        <v>12529</v>
      </c>
      <c r="E11" s="4">
        <v>0.1</v>
      </c>
      <c r="F11" s="4">
        <v>3057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10839894</v>
      </c>
      <c r="C12">
        <f t="shared" si="0"/>
        <v>99.59999999999998</v>
      </c>
      <c r="D12">
        <f t="shared" si="0"/>
        <v>10839894</v>
      </c>
      <c r="E12">
        <f t="shared" si="0"/>
        <v>99.699999999999989</v>
      </c>
      <c r="F12">
        <f t="shared" si="0"/>
        <v>9318628</v>
      </c>
      <c r="G12">
        <f t="shared" si="0"/>
        <v>85.699999999999989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7.12364253064314E-2</v>
      </c>
      <c r="C15">
        <f t="shared" ref="C15:C29" si="1">B15/(1+B15)</f>
        <v>6.6499256021894451E-2</v>
      </c>
      <c r="D15">
        <f>EXP((-4.41432+0.04345*E2+0.06422*E6))</f>
        <v>0.108762246919745</v>
      </c>
      <c r="E15">
        <f t="shared" ref="E15:E29" si="2">D15/(1+D15)</f>
        <v>9.8093389472718479E-2</v>
      </c>
      <c r="F15">
        <f t="shared" ref="F15:F29" si="3">E15-C15</f>
        <v>3.1594133450824027E-2</v>
      </c>
    </row>
    <row r="16" spans="1:20" ht="15.75" customHeight="1" x14ac:dyDescent="0.15">
      <c r="A16" s="2" t="s">
        <v>22</v>
      </c>
      <c r="B16">
        <f>EXP((-2.04493-0.05813*(C7)+0.07854*(C6)))</f>
        <v>9.4917232876926008E-2</v>
      </c>
      <c r="C16">
        <f t="shared" si="1"/>
        <v>8.6688956961183533E-2</v>
      </c>
      <c r="D16">
        <f>EXP((-2.04493-0.05813*(E7)+0.07854*(E6)))</f>
        <v>0.11218634450830518</v>
      </c>
      <c r="E16">
        <f t="shared" si="2"/>
        <v>0.10087009705006088</v>
      </c>
      <c r="F16">
        <f t="shared" si="3"/>
        <v>1.4181140088877345E-2</v>
      </c>
    </row>
    <row r="17" spans="1:6" ht="15.75" customHeight="1" x14ac:dyDescent="0.15">
      <c r="A17" s="2" t="s">
        <v>23</v>
      </c>
      <c r="B17">
        <f>EXP((-5.26319+0.23697*(C7)))</f>
        <v>1.952307850763603E-2</v>
      </c>
      <c r="C17">
        <f t="shared" si="1"/>
        <v>1.9149226652341842E-2</v>
      </c>
      <c r="D17">
        <f>EXP((-5.26319+0.23697*(E7)))</f>
        <v>1.1591398089015416E-2</v>
      </c>
      <c r="E17">
        <f t="shared" si="2"/>
        <v>1.1458577159624509E-2</v>
      </c>
      <c r="F17">
        <f t="shared" si="3"/>
        <v>-7.690649492717333E-3</v>
      </c>
    </row>
    <row r="18" spans="1:6" ht="15.75" customHeight="1" x14ac:dyDescent="0.15">
      <c r="A18" s="2" t="s">
        <v>24</v>
      </c>
      <c r="B18">
        <f>EXP((-6.22088+0.04872*(C2)+0.04949*(C5)+0.04056*(C6)))</f>
        <v>4.63449011765458E-2</v>
      </c>
      <c r="C18">
        <f t="shared" si="1"/>
        <v>4.4292184273497216E-2</v>
      </c>
      <c r="D18">
        <f>EXP((-6.22088+0.04872*(E2)+0.04949*(E5)+0.04056*(E6)))</f>
        <v>6.6085032168359689E-2</v>
      </c>
      <c r="E18">
        <f t="shared" si="2"/>
        <v>6.1988518902611624E-2</v>
      </c>
      <c r="F18">
        <f t="shared" si="3"/>
        <v>1.7696334629114407E-2</v>
      </c>
    </row>
    <row r="19" spans="1:6" ht="15.75" customHeight="1" x14ac:dyDescent="0.15">
      <c r="A19" s="2" t="s">
        <v>25</v>
      </c>
      <c r="B19">
        <f>EXP((-4.84614+0.03008*C2+0.7327*C3+0.03927*C5+0.04634*C6))</f>
        <v>6.7754798172212041E-2</v>
      </c>
      <c r="C19">
        <f t="shared" si="1"/>
        <v>6.3455390964475222E-2</v>
      </c>
      <c r="D19">
        <f>EXP((-4.84614+0.03008*E2+0.7327*E3+0.03927*E5+0.04634*E6))</f>
        <v>8.370663779762752E-2</v>
      </c>
      <c r="E19">
        <f t="shared" si="2"/>
        <v>7.7241049263794381E-2</v>
      </c>
      <c r="F19">
        <f t="shared" si="3"/>
        <v>1.3785658299319159E-2</v>
      </c>
    </row>
    <row r="20" spans="1:6" ht="15.75" customHeight="1" x14ac:dyDescent="0.15">
      <c r="A20" s="2" t="s">
        <v>26</v>
      </c>
      <c r="B20">
        <f>EXP((-1.56105-0.14222*C7+0.04149*C6))</f>
        <v>9.5447015211619982E-2</v>
      </c>
      <c r="C20">
        <f t="shared" si="1"/>
        <v>8.7130654323049478E-2</v>
      </c>
      <c r="D20">
        <f>EXP((-1.56105-0.14222*E7+0.04149*E6))</f>
        <v>0.13324643107129183</v>
      </c>
      <c r="E20">
        <f t="shared" si="2"/>
        <v>0.11757939616481297</v>
      </c>
      <c r="F20">
        <f t="shared" si="3"/>
        <v>3.0448741841763494E-2</v>
      </c>
    </row>
    <row r="21" spans="1:6" ht="15.75" customHeight="1" x14ac:dyDescent="0.15">
      <c r="A21" s="2" t="s">
        <v>27</v>
      </c>
      <c r="B21">
        <f>EXP((-0.802771-0.025303*C2+0.485604*C3))</f>
        <v>0.16080826890835428</v>
      </c>
      <c r="C21">
        <f t="shared" si="1"/>
        <v>0.1385312917003782</v>
      </c>
      <c r="D21">
        <f>EXP((-0.802771-0.025303*E2+0.485604*E3))</f>
        <v>0.12805831920963334</v>
      </c>
      <c r="E21">
        <f t="shared" si="2"/>
        <v>0.11352100953375935</v>
      </c>
      <c r="F21">
        <f t="shared" si="3"/>
        <v>-2.5010282166618852E-2</v>
      </c>
    </row>
    <row r="22" spans="1:6" ht="15.75" customHeight="1" x14ac:dyDescent="0.15">
      <c r="A22" s="2" t="s">
        <v>28</v>
      </c>
      <c r="B22">
        <f>EXP((-2.360104+0.014709*C2+0.938919*C3-0.018119*C5))</f>
        <v>0.11169337336028147</v>
      </c>
      <c r="C22">
        <f t="shared" si="1"/>
        <v>0.10047138539889766</v>
      </c>
      <c r="D22">
        <f>EXP((-2.360104+0.014709*E2+0.938919*E3-0.018119*E5))</f>
        <v>0.13244775674832124</v>
      </c>
      <c r="E22">
        <f t="shared" si="2"/>
        <v>0.11695705692298601</v>
      </c>
      <c r="F22">
        <f t="shared" si="3"/>
        <v>1.6485671524088349E-2</v>
      </c>
    </row>
    <row r="23" spans="1:6" ht="15.75" customHeight="1" x14ac:dyDescent="0.15">
      <c r="A23" s="2" t="s">
        <v>29</v>
      </c>
      <c r="B23">
        <f>EXP((-1.022244+0.015959*C2-2.13038*C3))</f>
        <v>0.68666790669619882</v>
      </c>
      <c r="C23">
        <f t="shared" si="1"/>
        <v>0.40711506039219419</v>
      </c>
      <c r="D23">
        <f>EXP((-1.022244+0.015959*E2-2.13038*E3))</f>
        <v>0.79272928219633287</v>
      </c>
      <c r="E23">
        <f t="shared" si="2"/>
        <v>0.44219129461930445</v>
      </c>
      <c r="F23">
        <f t="shared" si="3"/>
        <v>3.5076234227110259E-2</v>
      </c>
    </row>
    <row r="24" spans="1:6" ht="15.75" customHeight="1" x14ac:dyDescent="0.15">
      <c r="A24" s="2" t="s">
        <v>30</v>
      </c>
      <c r="B24">
        <f>EXP((0.21381-0.08054*C2-0.03271*C5+0.72939*C3))</f>
        <v>2.1927450052254056E-2</v>
      </c>
      <c r="C24">
        <f t="shared" si="1"/>
        <v>2.1456953770184802E-2</v>
      </c>
      <c r="D24">
        <f>EXP((0.21381-0.08054*E2-0.03271*E5+0.72939*E3))</f>
        <v>1.137673270535519E-2</v>
      </c>
      <c r="E24">
        <f t="shared" si="2"/>
        <v>1.1248758585659078E-2</v>
      </c>
      <c r="F24">
        <f t="shared" si="3"/>
        <v>-1.0208195184525724E-2</v>
      </c>
    </row>
    <row r="25" spans="1:6" ht="15.75" customHeight="1" x14ac:dyDescent="0.15">
      <c r="A25" s="2" t="s">
        <v>31</v>
      </c>
      <c r="B25">
        <f>EXP((-0.11314-0.0841*C2-0.02521*C5+1.28239*C3))</f>
        <v>1.6339888717630525E-2</v>
      </c>
      <c r="C25">
        <f t="shared" si="1"/>
        <v>1.6077189234644153E-2</v>
      </c>
      <c r="D25">
        <f>EXP((-0.11314-0.0841*E2-0.02521*E5+1.28239*E3))</f>
        <v>8.0820881938987663E-3</v>
      </c>
      <c r="E25">
        <f t="shared" si="2"/>
        <v>8.0172917350201187E-3</v>
      </c>
      <c r="F25">
        <f t="shared" si="3"/>
        <v>-8.0598974996240347E-3</v>
      </c>
    </row>
    <row r="26" spans="1:6" ht="15.75" customHeight="1" x14ac:dyDescent="0.15">
      <c r="A26" s="2" t="s">
        <v>32</v>
      </c>
      <c r="B26">
        <f>EXP((-9.52346+0.0714*C2+0.11318*C5+0.14192*C6+1.47314*C3))</f>
        <v>1.9597995272345844E-2</v>
      </c>
      <c r="C26">
        <f t="shared" si="1"/>
        <v>1.9221296396440057E-2</v>
      </c>
      <c r="D26">
        <f>EXP((-9.52346+0.0714*E2+0.11318*E5+0.14192*E6+1.47314*E3))</f>
        <v>3.1541662121280484E-2</v>
      </c>
      <c r="E26">
        <f t="shared" si="2"/>
        <v>3.0577206214257649E-2</v>
      </c>
      <c r="F26">
        <f t="shared" si="3"/>
        <v>1.1355909817817592E-2</v>
      </c>
    </row>
    <row r="27" spans="1:6" ht="15.75" customHeight="1" x14ac:dyDescent="0.15">
      <c r="A27" s="2" t="s">
        <v>33</v>
      </c>
      <c r="B27">
        <f>EXP((-1.00599+0.03107*C2-0.12507*C7))</f>
        <v>0.63887465621742601</v>
      </c>
      <c r="C27">
        <f t="shared" si="1"/>
        <v>0.38982520950807104</v>
      </c>
      <c r="D27">
        <f>EXP((-1.00599+0.03107*E2-0.12507*E7))</f>
        <v>1.1126415912572982</v>
      </c>
      <c r="E27">
        <f t="shared" si="2"/>
        <v>0.52665894483083187</v>
      </c>
      <c r="F27">
        <f t="shared" si="3"/>
        <v>0.13683373532276083</v>
      </c>
    </row>
    <row r="28" spans="1:6" ht="15.75" customHeight="1" x14ac:dyDescent="0.15">
      <c r="A28" s="2" t="s">
        <v>34</v>
      </c>
      <c r="B28">
        <f>EXP((1.049734-0.018323*C2-0.023371*C5-0.012844*C7))</f>
        <v>0.72918376540144991</v>
      </c>
      <c r="C28">
        <f t="shared" si="1"/>
        <v>0.42169246553859563</v>
      </c>
      <c r="D28">
        <f>EXP((1.049734-0.018323*E2-0.023371*E5-0.012844*E7))</f>
        <v>0.66804442711489431</v>
      </c>
      <c r="E28">
        <f t="shared" si="2"/>
        <v>0.40049558408367242</v>
      </c>
      <c r="F28">
        <f t="shared" si="3"/>
        <v>-2.1196881454923211E-2</v>
      </c>
    </row>
    <row r="29" spans="1:6" ht="13" x14ac:dyDescent="0.15">
      <c r="A29" s="2" t="s">
        <v>35</v>
      </c>
      <c r="B29">
        <f>EXP((-3.7924+1.94461*C3-0.10873*C5+0.04748*C6))</f>
        <v>1.748613658748238E-3</v>
      </c>
      <c r="C29">
        <f t="shared" si="1"/>
        <v>1.745561346335852E-3</v>
      </c>
      <c r="D29">
        <f>EXP((-3.7924+1.94461*E3-0.10873*E5+0.04748*E6))</f>
        <v>2.2499236425187544E-3</v>
      </c>
      <c r="E29">
        <f t="shared" si="2"/>
        <v>2.244872850019048E-3</v>
      </c>
      <c r="F29">
        <f t="shared" si="3"/>
        <v>4.9931150368319596E-4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3" priority="1" operator="lessThanOrEqual">
      <formula>0</formula>
    </cfRule>
  </conditionalFormatting>
  <conditionalFormatting sqref="F15:F29 I17:I29">
    <cfRule type="cellIs" dxfId="7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997"/>
  <sheetViews>
    <sheetView topLeftCell="A12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3088007</v>
      </c>
      <c r="C2" s="4">
        <v>65.3</v>
      </c>
      <c r="D2" s="4">
        <v>4361469</v>
      </c>
      <c r="E2" s="4">
        <v>92.3</v>
      </c>
      <c r="F2" s="4">
        <v>3083195</v>
      </c>
      <c r="G2" s="4">
        <v>65.2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93196</v>
      </c>
      <c r="C5" s="4">
        <v>1.9</v>
      </c>
      <c r="D5" s="4">
        <v>93582</v>
      </c>
      <c r="E5" s="4">
        <v>1.9</v>
      </c>
      <c r="F5" s="4">
        <v>82845</v>
      </c>
      <c r="G5" s="4">
        <v>1.7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9686</v>
      </c>
      <c r="C6" s="4">
        <v>0.2</v>
      </c>
      <c r="D6" s="4">
        <v>187</v>
      </c>
      <c r="E6" s="4">
        <v>0</v>
      </c>
      <c r="F6" s="4">
        <v>0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157414</v>
      </c>
      <c r="C7" s="4">
        <v>3.3</v>
      </c>
      <c r="D7" s="4">
        <v>35277</v>
      </c>
      <c r="E7" s="4">
        <v>0.7</v>
      </c>
      <c r="F7" s="4">
        <v>23959</v>
      </c>
      <c r="G7" s="4">
        <v>0.5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247377</v>
      </c>
      <c r="C8" s="4">
        <v>5.2</v>
      </c>
      <c r="D8" s="4">
        <v>232463</v>
      </c>
      <c r="E8" s="4">
        <v>4.9000000000000004</v>
      </c>
      <c r="F8" s="4">
        <v>230650</v>
      </c>
      <c r="G8" s="4">
        <v>4.8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759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1126336</v>
      </c>
      <c r="C10" s="4">
        <v>23.8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815</v>
      </c>
      <c r="C11" s="4">
        <v>0</v>
      </c>
      <c r="D11" s="4">
        <v>612</v>
      </c>
      <c r="E11" s="4">
        <v>0</v>
      </c>
      <c r="F11" s="4">
        <v>37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4723590</v>
      </c>
      <c r="C12">
        <f t="shared" si="0"/>
        <v>99.7</v>
      </c>
      <c r="D12">
        <f t="shared" si="0"/>
        <v>4723590</v>
      </c>
      <c r="E12">
        <f t="shared" si="0"/>
        <v>99.800000000000011</v>
      </c>
      <c r="F12">
        <f t="shared" si="0"/>
        <v>3420686</v>
      </c>
      <c r="G12">
        <f t="shared" si="0"/>
        <v>72.2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0.209257233816461</v>
      </c>
      <c r="C15">
        <f t="shared" ref="C15:C29" si="1">B15/(1+B15)</f>
        <v>0.17304608809825961</v>
      </c>
      <c r="D15">
        <f>EXP((-4.41432+0.04345*E2+0.06422*E6))</f>
        <v>0.66772090475784096</v>
      </c>
      <c r="E15">
        <f t="shared" ref="E15:E29" si="2">D15/(1+D15)</f>
        <v>0.40037928579830112</v>
      </c>
      <c r="F15">
        <f t="shared" ref="F15:F29" si="3">E15-C15</f>
        <v>0.22733319770004151</v>
      </c>
    </row>
    <row r="16" spans="1:20" ht="15.75" customHeight="1" x14ac:dyDescent="0.15">
      <c r="A16" s="2" t="s">
        <v>22</v>
      </c>
      <c r="B16">
        <f>EXP((-2.04493-0.05813*(C7)+0.07854*(C6)))</f>
        <v>0.10849502061543892</v>
      </c>
      <c r="C16">
        <f t="shared" si="1"/>
        <v>9.7875965699153286E-2</v>
      </c>
      <c r="D16">
        <f>EXP((-2.04493-0.05813*(E7)+0.07854*(E6)))</f>
        <v>0.12422994940815672</v>
      </c>
      <c r="E16">
        <f t="shared" si="2"/>
        <v>0.11050225932297636</v>
      </c>
      <c r="F16">
        <f t="shared" si="3"/>
        <v>1.2626293623823073E-2</v>
      </c>
    </row>
    <row r="17" spans="1:6" ht="15.75" customHeight="1" x14ac:dyDescent="0.15">
      <c r="A17" s="2" t="s">
        <v>23</v>
      </c>
      <c r="B17">
        <f>EXP((-5.26319+0.23697*(C7)))</f>
        <v>1.1319945734394448E-2</v>
      </c>
      <c r="C17">
        <f t="shared" si="1"/>
        <v>1.1193238877706693E-2</v>
      </c>
      <c r="D17">
        <f>EXP((-5.26319+0.23697*(E7)))</f>
        <v>6.1131627787372337E-3</v>
      </c>
      <c r="E17">
        <f t="shared" si="2"/>
        <v>6.0760190850237695E-3</v>
      </c>
      <c r="F17">
        <f t="shared" si="3"/>
        <v>-5.1172197926829237E-3</v>
      </c>
    </row>
    <row r="18" spans="1:6" ht="15.75" customHeight="1" x14ac:dyDescent="0.15">
      <c r="A18" s="2" t="s">
        <v>24</v>
      </c>
      <c r="B18">
        <f>EXP((-6.22088+0.04872*(C2)+0.04949*(C5)+0.04056*(C6)))</f>
        <v>5.3007545904916069E-2</v>
      </c>
      <c r="C18">
        <f t="shared" si="1"/>
        <v>5.0339189031511959E-2</v>
      </c>
      <c r="D18">
        <f>EXP((-6.22088+0.04872*(E2)+0.04949*(E5)+0.04056*(E6)))</f>
        <v>0.19593094563872851</v>
      </c>
      <c r="E18">
        <f t="shared" si="2"/>
        <v>0.1638313201554332</v>
      </c>
      <c r="F18">
        <f t="shared" si="3"/>
        <v>0.11349213112392123</v>
      </c>
    </row>
    <row r="19" spans="1:6" ht="15.75" customHeight="1" x14ac:dyDescent="0.15">
      <c r="A19" s="2" t="s">
        <v>25</v>
      </c>
      <c r="B19">
        <f>EXP((-4.84614+0.03008*C2+0.7327*C3+0.03927*C5+0.04634*C6))</f>
        <v>6.0929671875878749E-2</v>
      </c>
      <c r="C19">
        <f t="shared" si="1"/>
        <v>5.7430453206333824E-2</v>
      </c>
      <c r="D19">
        <f>EXP((-4.84614+0.03008*E2+0.7327*E3+0.03927*E5+0.04634*E6))</f>
        <v>0.13599420560490857</v>
      </c>
      <c r="E19">
        <f t="shared" si="2"/>
        <v>0.11971381978351964</v>
      </c>
      <c r="F19">
        <f t="shared" si="3"/>
        <v>6.2283366577185813E-2</v>
      </c>
    </row>
    <row r="20" spans="1:6" ht="15.75" customHeight="1" x14ac:dyDescent="0.15">
      <c r="A20" s="2" t="s">
        <v>26</v>
      </c>
      <c r="B20">
        <f>EXP((-1.56105-0.14222*C7+0.04149*C6))</f>
        <v>0.13238009323412311</v>
      </c>
      <c r="C20">
        <f t="shared" si="1"/>
        <v>0.11690429214102506</v>
      </c>
      <c r="D20">
        <f>EXP((-1.56105-0.14222*E7+0.04149*E6))</f>
        <v>0.19002417083342854</v>
      </c>
      <c r="E20">
        <f t="shared" si="2"/>
        <v>0.15968093379174467</v>
      </c>
      <c r="F20">
        <f t="shared" si="3"/>
        <v>4.2776641650719607E-2</v>
      </c>
    </row>
    <row r="21" spans="1:6" ht="15.75" customHeight="1" x14ac:dyDescent="0.15">
      <c r="A21" s="2" t="s">
        <v>27</v>
      </c>
      <c r="B21">
        <f>EXP((-0.802771-0.025303*C2+0.485604*C3))</f>
        <v>8.585830996433938E-2</v>
      </c>
      <c r="C21">
        <f t="shared" si="1"/>
        <v>7.9069533452443774E-2</v>
      </c>
      <c r="D21">
        <f>EXP((-0.802771-0.025303*E2+0.485604*E3))</f>
        <v>4.3359133756101384E-2</v>
      </c>
      <c r="E21">
        <f t="shared" si="2"/>
        <v>4.155724750307993E-2</v>
      </c>
      <c r="F21">
        <f t="shared" si="3"/>
        <v>-3.7512285949363844E-2</v>
      </c>
    </row>
    <row r="22" spans="1:6" ht="15.75" customHeight="1" x14ac:dyDescent="0.15">
      <c r="A22" s="2" t="s">
        <v>28</v>
      </c>
      <c r="B22">
        <f>EXP((-2.360104+0.014709*C2+0.938919*C3-0.018119*C5))</f>
        <v>0.23834587594459455</v>
      </c>
      <c r="C22">
        <f t="shared" si="1"/>
        <v>0.19247116704191175</v>
      </c>
      <c r="D22">
        <f>EXP((-2.360104+0.014709*E2+0.938919*E3-0.018119*E5))</f>
        <v>0.35455584985101102</v>
      </c>
      <c r="E22">
        <f t="shared" si="2"/>
        <v>0.26175063205404853</v>
      </c>
      <c r="F22">
        <f t="shared" si="3"/>
        <v>6.9279465012136776E-2</v>
      </c>
    </row>
    <row r="23" spans="1:6" ht="15.75" customHeight="1" x14ac:dyDescent="0.15">
      <c r="A23" s="2" t="s">
        <v>29</v>
      </c>
      <c r="B23">
        <f>EXP((-1.022244+0.015959*C2-2.13038*C3))</f>
        <v>1.0200775971093703</v>
      </c>
      <c r="C23">
        <f t="shared" si="1"/>
        <v>0.50496951135394508</v>
      </c>
      <c r="D23">
        <f>EXP((-1.022244+0.015959*E2-2.13038*E3))</f>
        <v>1.5695229191051925</v>
      </c>
      <c r="E23">
        <f t="shared" si="2"/>
        <v>0.6108226968653625</v>
      </c>
      <c r="F23">
        <f t="shared" si="3"/>
        <v>0.10585318551141742</v>
      </c>
    </row>
    <row r="24" spans="1:6" ht="15.75" customHeight="1" x14ac:dyDescent="0.15">
      <c r="A24" s="2" t="s">
        <v>30</v>
      </c>
      <c r="B24">
        <f>EXP((0.21381-0.08054*C2-0.03271*C5+0.72939*C3))</f>
        <v>6.0505808698666152E-3</v>
      </c>
      <c r="C24">
        <f t="shared" si="1"/>
        <v>6.0141915177217746E-3</v>
      </c>
      <c r="D24">
        <f>EXP((0.21381-0.08054*E2-0.03271*E5+0.72939*E3))</f>
        <v>6.8768408793287575E-4</v>
      </c>
      <c r="E24">
        <f t="shared" si="2"/>
        <v>6.8721150351686282E-4</v>
      </c>
      <c r="F24">
        <f t="shared" si="3"/>
        <v>-5.3269800142049118E-3</v>
      </c>
    </row>
    <row r="25" spans="1:6" ht="15.75" customHeight="1" x14ac:dyDescent="0.15">
      <c r="A25" s="2" t="s">
        <v>31</v>
      </c>
      <c r="B25">
        <f>EXP((-0.11314-0.0841*C2-0.02521*C5+1.28239*C3))</f>
        <v>3.5077902435597928E-3</v>
      </c>
      <c r="C25">
        <f t="shared" si="1"/>
        <v>3.4955286622223654E-3</v>
      </c>
      <c r="D25">
        <f>EXP((-0.11314-0.0841*E2-0.02521*E5+1.28239*E3))</f>
        <v>3.6214386788291949E-4</v>
      </c>
      <c r="E25">
        <f t="shared" si="2"/>
        <v>3.6201276717919023E-4</v>
      </c>
      <c r="F25">
        <f t="shared" si="3"/>
        <v>-3.1335158950431753E-3</v>
      </c>
    </row>
    <row r="26" spans="1:6" ht="15.75" customHeight="1" x14ac:dyDescent="0.15">
      <c r="A26" s="2" t="s">
        <v>32</v>
      </c>
      <c r="B26">
        <f>EXP((-9.52346+0.0714*C2+0.11318*C5+0.14192*C6+1.47314*C3))</f>
        <v>9.8763329008727391E-3</v>
      </c>
      <c r="C26">
        <f t="shared" si="1"/>
        <v>9.7797448847057791E-3</v>
      </c>
      <c r="D26">
        <f>EXP((-9.52346+0.0714*E2+0.11318*E5+0.14192*E6+1.47314*E3))</f>
        <v>6.5993567752535287E-2</v>
      </c>
      <c r="E26">
        <f t="shared" si="2"/>
        <v>6.19080356100754E-2</v>
      </c>
      <c r="F26">
        <f t="shared" si="3"/>
        <v>5.2128290725369619E-2</v>
      </c>
    </row>
    <row r="27" spans="1:6" ht="15.75" customHeight="1" x14ac:dyDescent="0.15">
      <c r="A27" s="2" t="s">
        <v>33</v>
      </c>
      <c r="B27">
        <f>EXP((-1.00599+0.03107*C2-0.12507*C7))</f>
        <v>1.8407074841973436</v>
      </c>
      <c r="C27">
        <f t="shared" si="1"/>
        <v>0.64797501834915072</v>
      </c>
      <c r="D27">
        <f>EXP((-1.00599+0.03107*E2-0.12507*E7))</f>
        <v>5.8956925028048488</v>
      </c>
      <c r="E27">
        <f t="shared" si="2"/>
        <v>0.8549819326205097</v>
      </c>
      <c r="F27">
        <f t="shared" si="3"/>
        <v>0.20700691427135898</v>
      </c>
    </row>
    <row r="28" spans="1:6" ht="15.75" customHeight="1" x14ac:dyDescent="0.15">
      <c r="A28" s="2" t="s">
        <v>34</v>
      </c>
      <c r="B28">
        <f>EXP((1.049734-0.018323*C2-0.023371*C5-0.012844*C7))</f>
        <v>0.79171959228774214</v>
      </c>
      <c r="C28">
        <f t="shared" si="1"/>
        <v>0.44187695200499633</v>
      </c>
      <c r="D28">
        <f>EXP((1.049734-0.018323*E2-0.023371*E5-0.012844*E7))</f>
        <v>0.49913703584509023</v>
      </c>
      <c r="E28">
        <f t="shared" si="2"/>
        <v>0.33294957292794641</v>
      </c>
      <c r="F28">
        <f t="shared" si="3"/>
        <v>-0.10892737907704991</v>
      </c>
    </row>
    <row r="29" spans="1:6" ht="13" x14ac:dyDescent="0.15">
      <c r="A29" s="2" t="s">
        <v>35</v>
      </c>
      <c r="B29">
        <f>EXP((-3.7924+1.94461*C3-0.10873*C5+0.04748*C6))</f>
        <v>1.8509132871175098E-2</v>
      </c>
      <c r="C29">
        <f t="shared" si="1"/>
        <v>1.8172770644675412E-2</v>
      </c>
      <c r="D29">
        <f>EXP((-3.7924+1.94461*E3-0.10873*E5+0.04748*E6))</f>
        <v>1.8334202031572905E-2</v>
      </c>
      <c r="E29">
        <f t="shared" si="2"/>
        <v>1.8004111022684146E-2</v>
      </c>
      <c r="F29">
        <f t="shared" si="3"/>
        <v>-1.6865962199126561E-4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1" priority="1" operator="lessThanOrEqual">
      <formula>0</formula>
    </cfRule>
  </conditionalFormatting>
  <conditionalFormatting sqref="F15:F29 I17:I29">
    <cfRule type="cellIs" dxfId="70" priority="2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997"/>
  <sheetViews>
    <sheetView topLeftCell="A12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2591710</v>
      </c>
      <c r="C2" s="4">
        <v>23.1</v>
      </c>
      <c r="D2" s="4">
        <v>5938109</v>
      </c>
      <c r="E2" s="4">
        <v>52.9</v>
      </c>
      <c r="F2" s="4">
        <v>2536011</v>
      </c>
      <c r="G2" s="4">
        <v>22.6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28541</v>
      </c>
      <c r="C5" s="4">
        <v>0.2</v>
      </c>
      <c r="D5" s="4">
        <v>3979</v>
      </c>
      <c r="E5" s="4">
        <v>0</v>
      </c>
      <c r="F5" s="4">
        <v>3278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580631</v>
      </c>
      <c r="C6" s="4">
        <v>5.0999999999999996</v>
      </c>
      <c r="D6" s="4">
        <v>1276217</v>
      </c>
      <c r="E6" s="4">
        <v>11.3</v>
      </c>
      <c r="F6" s="4">
        <v>254840</v>
      </c>
      <c r="G6" s="4">
        <v>2.2000000000000002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5059331</v>
      </c>
      <c r="C7" s="4">
        <v>45.1</v>
      </c>
      <c r="D7" s="4">
        <v>2123306</v>
      </c>
      <c r="E7" s="4">
        <v>18.899999999999999</v>
      </c>
      <c r="F7" s="4">
        <v>1876043</v>
      </c>
      <c r="G7" s="4">
        <v>16.7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1973754</v>
      </c>
      <c r="C8" s="4">
        <v>17.600000000000001</v>
      </c>
      <c r="D8" s="4">
        <v>1849582</v>
      </c>
      <c r="E8" s="4">
        <v>16.5</v>
      </c>
      <c r="F8" s="4">
        <v>1665946</v>
      </c>
      <c r="G8" s="4">
        <v>14.8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0</v>
      </c>
      <c r="C9" s="4">
        <v>0</v>
      </c>
      <c r="D9" s="4">
        <v>625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958957</v>
      </c>
      <c r="C10" s="4">
        <v>8.5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15655</v>
      </c>
      <c r="C11" s="4">
        <v>0.1</v>
      </c>
      <c r="D11" s="4">
        <v>16761</v>
      </c>
      <c r="E11" s="4">
        <v>0.1</v>
      </c>
      <c r="F11" s="4">
        <v>4209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11208579</v>
      </c>
      <c r="C12">
        <f t="shared" si="0"/>
        <v>99.699999999999989</v>
      </c>
      <c r="D12">
        <f t="shared" si="0"/>
        <v>11208579</v>
      </c>
      <c r="E12">
        <f t="shared" si="0"/>
        <v>99.699999999999989</v>
      </c>
      <c r="F12">
        <f t="shared" si="0"/>
        <v>6340327</v>
      </c>
      <c r="G12">
        <f t="shared" si="0"/>
        <v>56.3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4.5816866108837263E-2</v>
      </c>
      <c r="C15">
        <f t="shared" ref="C15:C29" si="1">B15/(1+B15)</f>
        <v>4.3809645449023715E-2</v>
      </c>
      <c r="D15">
        <f>EXP((-4.41432+0.04345*E2+0.06422*E6))</f>
        <v>0.24904317598971268</v>
      </c>
      <c r="E15">
        <f t="shared" ref="E15:E29" si="2">D15/(1+D15)</f>
        <v>0.19938716353209862</v>
      </c>
      <c r="F15">
        <f t="shared" ref="F15:F29" si="3">E15-C15</f>
        <v>0.15557751808307491</v>
      </c>
    </row>
    <row r="16" spans="1:20" ht="15.75" customHeight="1" x14ac:dyDescent="0.15">
      <c r="A16" s="2" t="s">
        <v>22</v>
      </c>
      <c r="B16">
        <f>EXP((-2.04493-0.05813*(C7)+0.07854*(C6)))</f>
        <v>1.4037274825111482E-2</v>
      </c>
      <c r="C16">
        <f t="shared" si="1"/>
        <v>1.3842957427311986E-2</v>
      </c>
      <c r="D16">
        <f>EXP((-2.04493-0.05813*(E7)+0.07854*(E6)))</f>
        <v>0.10475981764889218</v>
      </c>
      <c r="E16">
        <f t="shared" si="2"/>
        <v>9.482587615454556E-2</v>
      </c>
      <c r="F16">
        <f t="shared" si="3"/>
        <v>8.098291872723358E-2</v>
      </c>
    </row>
    <row r="17" spans="1:6" ht="15.75" customHeight="1" x14ac:dyDescent="0.15">
      <c r="A17" s="2" t="s">
        <v>23</v>
      </c>
      <c r="B17">
        <f>EXP((-5.26319+0.23697*(C7)))</f>
        <v>226.82005639036566</v>
      </c>
      <c r="C17">
        <f t="shared" si="1"/>
        <v>0.99561057083452509</v>
      </c>
      <c r="D17">
        <f>EXP((-5.26319+0.23697*(E7)))</f>
        <v>0.45636744203910018</v>
      </c>
      <c r="E17">
        <f t="shared" si="2"/>
        <v>0.31336009640542878</v>
      </c>
      <c r="F17">
        <f t="shared" si="3"/>
        <v>-0.68225047442909625</v>
      </c>
    </row>
    <row r="18" spans="1:6" ht="15.75" customHeight="1" x14ac:dyDescent="0.15">
      <c r="A18" s="2" t="s">
        <v>24</v>
      </c>
      <c r="B18">
        <f>EXP((-6.22088+0.04872*(C2)+0.04949*(C5)+0.04056*(C6)))</f>
        <v>7.6069422095892784E-3</v>
      </c>
      <c r="C18">
        <f t="shared" si="1"/>
        <v>7.5495134967092968E-3</v>
      </c>
      <c r="D18">
        <f>EXP((-6.22088+0.04872*(E2)+0.04949*(E5)+0.04056*(E6)))</f>
        <v>4.1367323385901128E-2</v>
      </c>
      <c r="E18">
        <f t="shared" si="2"/>
        <v>3.9724045931650166E-2</v>
      </c>
      <c r="F18">
        <f t="shared" si="3"/>
        <v>3.2174532434940867E-2</v>
      </c>
    </row>
    <row r="19" spans="1:6" ht="15.75" customHeight="1" x14ac:dyDescent="0.15">
      <c r="A19" s="2" t="s">
        <v>25</v>
      </c>
      <c r="B19">
        <f>EXP((-4.84614+0.03008*C2+0.7327*C3+0.03927*C5+0.04634*C6))</f>
        <v>2.0098622471939581E-2</v>
      </c>
      <c r="C19">
        <f t="shared" si="1"/>
        <v>1.9702626813901464E-2</v>
      </c>
      <c r="D19">
        <f>EXP((-4.84614+0.03008*E2+0.7327*E3+0.03927*E5+0.04634*E6))</f>
        <v>6.51367742906626E-2</v>
      </c>
      <c r="E19">
        <f t="shared" si="2"/>
        <v>6.115343668801692E-2</v>
      </c>
      <c r="F19">
        <f t="shared" si="3"/>
        <v>4.1450809874115452E-2</v>
      </c>
    </row>
    <row r="20" spans="1:6" ht="15.75" customHeight="1" x14ac:dyDescent="0.15">
      <c r="A20" s="2" t="s">
        <v>26</v>
      </c>
      <c r="B20">
        <f>EXP((-1.56105-0.14222*C7+0.04149*C6))</f>
        <v>4.2493557022619231E-4</v>
      </c>
      <c r="C20">
        <f t="shared" si="1"/>
        <v>4.2475507668547451E-4</v>
      </c>
      <c r="D20">
        <f>EXP((-1.56105-0.14222*E7+0.04149*E6))</f>
        <v>2.2818789078519433E-2</v>
      </c>
      <c r="E20">
        <f t="shared" si="2"/>
        <v>2.2309708544831677E-2</v>
      </c>
      <c r="F20">
        <f t="shared" si="3"/>
        <v>2.1884953468146204E-2</v>
      </c>
    </row>
    <row r="21" spans="1:6" ht="15.75" customHeight="1" x14ac:dyDescent="0.15">
      <c r="A21" s="2" t="s">
        <v>27</v>
      </c>
      <c r="B21">
        <f>EXP((-0.802771-0.025303*C2+0.485604*C3))</f>
        <v>0.24975613429833851</v>
      </c>
      <c r="C21">
        <f t="shared" si="1"/>
        <v>0.19984389549610915</v>
      </c>
      <c r="D21">
        <f>EXP((-0.802771-0.025303*E2+0.485604*E3))</f>
        <v>0.11750202635172859</v>
      </c>
      <c r="E21">
        <f t="shared" si="2"/>
        <v>0.10514703649829926</v>
      </c>
      <c r="F21">
        <f t="shared" si="3"/>
        <v>-9.4696858997809885E-2</v>
      </c>
    </row>
    <row r="22" spans="1:6" ht="15.75" customHeight="1" x14ac:dyDescent="0.15">
      <c r="A22" s="2" t="s">
        <v>28</v>
      </c>
      <c r="B22">
        <f>EXP((-2.360104+0.014709*C2+0.938919*C3-0.018119*C5))</f>
        <v>0.13213252272350831</v>
      </c>
      <c r="C22">
        <f t="shared" si="1"/>
        <v>0.11671118007072567</v>
      </c>
      <c r="D22">
        <f>EXP((-2.360104+0.014709*E2+0.938919*E3-0.018119*E5))</f>
        <v>0.20556399136810247</v>
      </c>
      <c r="E22">
        <f t="shared" si="2"/>
        <v>0.17051271673668986</v>
      </c>
      <c r="F22">
        <f t="shared" si="3"/>
        <v>5.3801536665964184E-2</v>
      </c>
    </row>
    <row r="23" spans="1:6" ht="15.75" customHeight="1" x14ac:dyDescent="0.15">
      <c r="A23" s="2" t="s">
        <v>29</v>
      </c>
      <c r="B23">
        <f>EXP((-1.022244+0.015959*C2-2.13038*C3))</f>
        <v>0.52017442029727201</v>
      </c>
      <c r="C23">
        <f t="shared" si="1"/>
        <v>0.34218074804570864</v>
      </c>
      <c r="D23">
        <f>EXP((-1.022244+0.015959*E2-2.13038*E3))</f>
        <v>0.83693162700114265</v>
      </c>
      <c r="E23">
        <f t="shared" si="2"/>
        <v>0.4556139241651927</v>
      </c>
      <c r="F23">
        <f t="shared" si="3"/>
        <v>0.11343317611948406</v>
      </c>
    </row>
    <row r="24" spans="1:6" ht="15.75" customHeight="1" x14ac:dyDescent="0.15">
      <c r="A24" s="2" t="s">
        <v>30</v>
      </c>
      <c r="B24">
        <f>EXP((0.21381-0.08054*C2-0.03271*C5+0.72939*C3))</f>
        <v>0.19143518254614866</v>
      </c>
      <c r="C24">
        <f t="shared" si="1"/>
        <v>0.16067612015371527</v>
      </c>
      <c r="D24">
        <f>EXP((0.21381-0.08054*E2-0.03271*E5+0.72939*E3))</f>
        <v>1.7478984594526355E-2</v>
      </c>
      <c r="E24">
        <f t="shared" si="2"/>
        <v>1.7178718046438935E-2</v>
      </c>
      <c r="F24">
        <f t="shared" si="3"/>
        <v>-0.14349740210727632</v>
      </c>
    </row>
    <row r="25" spans="1:6" ht="15.75" customHeight="1" x14ac:dyDescent="0.15">
      <c r="A25" s="2" t="s">
        <v>31</v>
      </c>
      <c r="B25">
        <f>EXP((-0.11314-0.0841*C2-0.02521*C5+1.28239*C3))</f>
        <v>0.12734033164386932</v>
      </c>
      <c r="C25">
        <f t="shared" si="1"/>
        <v>0.11295642324637116</v>
      </c>
      <c r="D25">
        <f>EXP((-0.11314-0.0841*E2-0.02521*E5+1.28239*E3))</f>
        <v>1.0440842505741803E-2</v>
      </c>
      <c r="E25">
        <f t="shared" si="2"/>
        <v>1.0332957721552584E-2</v>
      </c>
      <c r="F25">
        <f t="shared" si="3"/>
        <v>-0.10262346552481857</v>
      </c>
    </row>
    <row r="26" spans="1:6" ht="15.75" customHeight="1" x14ac:dyDescent="0.15">
      <c r="A26" s="2" t="s">
        <v>32</v>
      </c>
      <c r="B26">
        <f>EXP((-9.52346+0.0714*C2+0.11318*C5+0.14192*C6+1.47314*C3))</f>
        <v>8.0256958214192824E-4</v>
      </c>
      <c r="C26">
        <f t="shared" si="1"/>
        <v>8.0192598074265494E-4</v>
      </c>
      <c r="D26">
        <f>EXP((-9.52346+0.0714*E2+0.11318*E5+0.14192*E6+1.47314*E3))</f>
        <v>1.5879854272499452E-2</v>
      </c>
      <c r="E26">
        <f t="shared" si="2"/>
        <v>1.5631626324425413E-2</v>
      </c>
      <c r="F26">
        <f t="shared" si="3"/>
        <v>1.4829700343682757E-2</v>
      </c>
    </row>
    <row r="27" spans="1:6" ht="15.75" customHeight="1" x14ac:dyDescent="0.15">
      <c r="A27" s="2" t="s">
        <v>33</v>
      </c>
      <c r="B27">
        <f>EXP((-1.00599+0.03107*C2-0.12507*C7))</f>
        <v>2.661328086895311E-3</v>
      </c>
      <c r="C27">
        <f t="shared" si="1"/>
        <v>2.6542642189793003E-3</v>
      </c>
      <c r="D27">
        <f>EXP((-1.00599+0.03107*E2-0.12507*E7))</f>
        <v>0.17795759275924436</v>
      </c>
      <c r="E27">
        <f t="shared" si="2"/>
        <v>0.1510730045403392</v>
      </c>
      <c r="F27">
        <f t="shared" si="3"/>
        <v>0.1484187403213599</v>
      </c>
    </row>
    <row r="28" spans="1:6" ht="15.75" customHeight="1" x14ac:dyDescent="0.15">
      <c r="A28" s="2" t="s">
        <v>34</v>
      </c>
      <c r="B28">
        <f>EXP((1.049734-0.018323*C2-0.023371*C5-0.012844*C7))</f>
        <v>1.0434516374678546</v>
      </c>
      <c r="C28">
        <f t="shared" si="1"/>
        <v>0.51063192215346431</v>
      </c>
      <c r="D28">
        <f>EXP((1.049734-0.018323*E2-0.023371*E5-0.012844*E7))</f>
        <v>0.85018245465248354</v>
      </c>
      <c r="E28">
        <f t="shared" si="2"/>
        <v>0.45951276454633327</v>
      </c>
      <c r="F28">
        <f t="shared" si="3"/>
        <v>-5.1119157607131038E-2</v>
      </c>
    </row>
    <row r="29" spans="1:6" ht="13" x14ac:dyDescent="0.15">
      <c r="A29" s="2" t="s">
        <v>35</v>
      </c>
      <c r="B29">
        <f>EXP((-3.7924+1.94461*C3-0.10873*C5+0.04748*C6))</f>
        <v>2.8099654446377176E-2</v>
      </c>
      <c r="C29">
        <f t="shared" si="1"/>
        <v>2.7331644675543245E-2</v>
      </c>
      <c r="D29">
        <f>EXP((-3.7924+1.94461*E3-0.10873*E5+0.04748*E6))</f>
        <v>3.8547038663149305E-2</v>
      </c>
      <c r="E29">
        <f t="shared" si="2"/>
        <v>3.7116314647402275E-2</v>
      </c>
      <c r="F29">
        <f t="shared" si="3"/>
        <v>9.7846699718590301E-3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69" priority="1" operator="lessThanOrEqual">
      <formula>0</formula>
    </cfRule>
  </conditionalFormatting>
  <conditionalFormatting sqref="F15:F29 I17:I29">
    <cfRule type="cellIs" dxfId="68" priority="2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997"/>
  <sheetViews>
    <sheetView topLeftCell="A9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4302839</v>
      </c>
      <c r="C2" s="4">
        <v>47.3</v>
      </c>
      <c r="D2" s="4">
        <v>6765422</v>
      </c>
      <c r="E2" s="4">
        <v>74.5</v>
      </c>
      <c r="F2" s="4">
        <v>4258542</v>
      </c>
      <c r="G2" s="4">
        <v>46.8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823839</v>
      </c>
      <c r="C5" s="4">
        <v>9</v>
      </c>
      <c r="D5" s="4">
        <v>675548</v>
      </c>
      <c r="E5" s="4">
        <v>7.4</v>
      </c>
      <c r="F5" s="4">
        <v>518400</v>
      </c>
      <c r="G5" s="4">
        <v>5.7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70773</v>
      </c>
      <c r="C6" s="4">
        <v>0.7</v>
      </c>
      <c r="D6" s="4">
        <v>50503</v>
      </c>
      <c r="E6" s="4">
        <v>0.5</v>
      </c>
      <c r="F6" s="4">
        <v>6283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628532</v>
      </c>
      <c r="C7" s="4">
        <v>6.9</v>
      </c>
      <c r="D7" s="4">
        <v>423365</v>
      </c>
      <c r="E7" s="4">
        <v>4.5999999999999996</v>
      </c>
      <c r="F7" s="4">
        <v>284361</v>
      </c>
      <c r="G7" s="4">
        <v>3.1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1283917</v>
      </c>
      <c r="C8" s="4">
        <v>14.1</v>
      </c>
      <c r="D8" s="4">
        <v>1160335</v>
      </c>
      <c r="E8" s="4">
        <v>12.7</v>
      </c>
      <c r="F8" s="4">
        <v>1084581</v>
      </c>
      <c r="G8" s="4">
        <v>11.9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4198</v>
      </c>
      <c r="C9" s="4">
        <v>0</v>
      </c>
      <c r="D9" s="4">
        <v>1792</v>
      </c>
      <c r="E9" s="4">
        <v>0</v>
      </c>
      <c r="F9" s="4">
        <v>45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1961236</v>
      </c>
      <c r="C10" s="4">
        <v>21.5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5401</v>
      </c>
      <c r="C11" s="4">
        <v>0</v>
      </c>
      <c r="D11" s="4">
        <v>3770</v>
      </c>
      <c r="E11" s="4">
        <v>0</v>
      </c>
      <c r="F11" s="4">
        <v>330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9080735</v>
      </c>
      <c r="C12">
        <f t="shared" si="0"/>
        <v>99.5</v>
      </c>
      <c r="D12">
        <f t="shared" si="0"/>
        <v>9080735</v>
      </c>
      <c r="E12">
        <f t="shared" si="0"/>
        <v>99.7</v>
      </c>
      <c r="F12">
        <f t="shared" si="0"/>
        <v>6152542</v>
      </c>
      <c r="G12">
        <f t="shared" si="0"/>
        <v>67.5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9.884710664012622E-2</v>
      </c>
      <c r="C15">
        <f t="shared" ref="C15:C29" si="1">B15/(1+B15)</f>
        <v>8.9955286811797347E-2</v>
      </c>
      <c r="D15">
        <f>EXP((-4.41432+0.04345*E2+0.06422*E6))</f>
        <v>0.31816505181089888</v>
      </c>
      <c r="E15">
        <f t="shared" ref="E15:E29" si="2">D15/(1+D15)</f>
        <v>0.24136966108591851</v>
      </c>
      <c r="F15">
        <f t="shared" ref="F15:F29" si="3">E15-C15</f>
        <v>0.15141437427412116</v>
      </c>
    </row>
    <row r="16" spans="1:20" ht="15.75" customHeight="1" x14ac:dyDescent="0.15">
      <c r="A16" s="2" t="s">
        <v>22</v>
      </c>
      <c r="B16">
        <f>EXP((-2.04493-0.05813*(C7)+0.07854*(C6)))</f>
        <v>9.1533614736191538E-2</v>
      </c>
      <c r="C16">
        <f t="shared" si="1"/>
        <v>8.385780657640482E-2</v>
      </c>
      <c r="D16">
        <f>EXP((-2.04493-0.05813*(E7)+0.07854*(E6)))</f>
        <v>0.10299673399928914</v>
      </c>
      <c r="E16">
        <f t="shared" si="2"/>
        <v>9.3379001790730165E-2</v>
      </c>
      <c r="F16">
        <f t="shared" si="3"/>
        <v>9.5211952143253453E-3</v>
      </c>
    </row>
    <row r="17" spans="1:6" ht="15.75" customHeight="1" x14ac:dyDescent="0.15">
      <c r="A17" s="2" t="s">
        <v>23</v>
      </c>
      <c r="B17">
        <f>EXP((-5.26319+0.23697*(C7)))</f>
        <v>2.6566692751269463E-2</v>
      </c>
      <c r="C17">
        <f t="shared" si="1"/>
        <v>2.5879168824452011E-2</v>
      </c>
      <c r="D17">
        <f>EXP((-5.26319+0.23697*(E7)))</f>
        <v>1.5404000970906054E-2</v>
      </c>
      <c r="E17">
        <f t="shared" si="2"/>
        <v>1.5170317387145513E-2</v>
      </c>
      <c r="F17">
        <f t="shared" si="3"/>
        <v>-1.0708851437306498E-2</v>
      </c>
    </row>
    <row r="18" spans="1:6" ht="15.75" customHeight="1" x14ac:dyDescent="0.15">
      <c r="A18" s="2" t="s">
        <v>24</v>
      </c>
      <c r="B18">
        <f>EXP((-6.22088+0.04872*(C2)+0.04949*(C5)+0.04056*(C6)))</f>
        <v>3.1980721847157563E-2</v>
      </c>
      <c r="C18">
        <f t="shared" si="1"/>
        <v>3.0989650455790295E-2</v>
      </c>
      <c r="D18">
        <f>EXP((-6.22088+0.04872*(E2)+0.04949*(E5)+0.04056*(E6)))</f>
        <v>0.11027985584500515</v>
      </c>
      <c r="E18">
        <f t="shared" si="2"/>
        <v>9.9326179129021502E-2</v>
      </c>
      <c r="F18">
        <f t="shared" si="3"/>
        <v>6.8336528673231201E-2</v>
      </c>
    </row>
    <row r="19" spans="1:6" ht="15.75" customHeight="1" x14ac:dyDescent="0.15">
      <c r="A19" s="2" t="s">
        <v>25</v>
      </c>
      <c r="B19">
        <f>EXP((-4.84614+0.03008*C2+0.7327*C3+0.03927*C5+0.04634*C6))</f>
        <v>4.7955201785580111E-2</v>
      </c>
      <c r="C19">
        <f t="shared" si="1"/>
        <v>4.5760736435937956E-2</v>
      </c>
      <c r="D19">
        <f>EXP((-4.84614+0.03008*E2+0.7327*E3+0.03927*E5+0.04634*E6))</f>
        <v>0.10112357451194917</v>
      </c>
      <c r="E19">
        <f t="shared" si="2"/>
        <v>9.1836717379128088E-2</v>
      </c>
      <c r="F19">
        <f t="shared" si="3"/>
        <v>4.6075980943190133E-2</v>
      </c>
    </row>
    <row r="20" spans="1:6" ht="15.75" customHeight="1" x14ac:dyDescent="0.15">
      <c r="A20" s="2" t="s">
        <v>26</v>
      </c>
      <c r="B20">
        <f>EXP((-1.56105-0.14222*C7+0.04149*C6))</f>
        <v>8.099847108351528E-2</v>
      </c>
      <c r="C20">
        <f t="shared" si="1"/>
        <v>7.4929311419218048E-2</v>
      </c>
      <c r="D20">
        <f>EXP((-1.56105-0.14222*E7+0.04149*E6))</f>
        <v>0.11141236068157472</v>
      </c>
      <c r="E20">
        <f t="shared" si="2"/>
        <v>0.10024394601230724</v>
      </c>
      <c r="F20">
        <f t="shared" si="3"/>
        <v>2.5314634593089191E-2</v>
      </c>
    </row>
    <row r="21" spans="1:6" ht="15.75" customHeight="1" x14ac:dyDescent="0.15">
      <c r="A21" s="2" t="s">
        <v>27</v>
      </c>
      <c r="B21">
        <f>EXP((-0.802771-0.025303*C2+0.485604*C3))</f>
        <v>0.13538903554940135</v>
      </c>
      <c r="C21">
        <f t="shared" si="1"/>
        <v>0.11924462127986658</v>
      </c>
      <c r="D21">
        <f>EXP((-0.802771-0.025303*E2+0.485604*E3))</f>
        <v>6.8027414543481102E-2</v>
      </c>
      <c r="E21">
        <f t="shared" si="2"/>
        <v>6.3694446057415879E-2</v>
      </c>
      <c r="F21">
        <f t="shared" si="3"/>
        <v>-5.5550175222450704E-2</v>
      </c>
    </row>
    <row r="22" spans="1:6" ht="15.75" customHeight="1" x14ac:dyDescent="0.15">
      <c r="A22" s="2" t="s">
        <v>28</v>
      </c>
      <c r="B22">
        <f>EXP((-2.360104+0.014709*C2+0.938919*C3-0.018119*C5))</f>
        <v>0.16082486517805833</v>
      </c>
      <c r="C22">
        <f t="shared" si="1"/>
        <v>0.13854360808629773</v>
      </c>
      <c r="D22">
        <f>EXP((-2.360104+0.014709*E2+0.938919*E3-0.018119*E5))</f>
        <v>0.24700070206247518</v>
      </c>
      <c r="E22">
        <f t="shared" si="2"/>
        <v>0.19807583239844909</v>
      </c>
      <c r="F22">
        <f t="shared" si="3"/>
        <v>5.9532224312151355E-2</v>
      </c>
    </row>
    <row r="23" spans="1:6" ht="15.75" customHeight="1" x14ac:dyDescent="0.15">
      <c r="A23" s="2" t="s">
        <v>29</v>
      </c>
      <c r="B23">
        <f>EXP((-1.022244+0.015959*C2-2.13038*C3))</f>
        <v>0.76537964521581459</v>
      </c>
      <c r="C23">
        <f t="shared" si="1"/>
        <v>0.43354960350313104</v>
      </c>
      <c r="D23">
        <f>EXP((-1.022244+0.015959*E2-2.13038*E3))</f>
        <v>1.1814015643034108</v>
      </c>
      <c r="E23">
        <f t="shared" si="2"/>
        <v>0.54157913134194935</v>
      </c>
      <c r="F23">
        <f t="shared" si="3"/>
        <v>0.10802952783881831</v>
      </c>
    </row>
    <row r="24" spans="1:6" ht="15.75" customHeight="1" x14ac:dyDescent="0.15">
      <c r="A24" s="2" t="s">
        <v>30</v>
      </c>
      <c r="B24">
        <f>EXP((0.21381-0.08054*C2-0.03271*C5+0.72939*C3))</f>
        <v>2.0442851857869107E-2</v>
      </c>
      <c r="C24">
        <f t="shared" si="1"/>
        <v>2.0033313791801108E-2</v>
      </c>
      <c r="D24">
        <f>EXP((0.21381-0.08054*E2-0.03271*E5+0.72939*E3))</f>
        <v>2.4091675646641508E-3</v>
      </c>
      <c r="E24">
        <f t="shared" si="2"/>
        <v>2.4033774257244491E-3</v>
      </c>
      <c r="F24">
        <f t="shared" si="3"/>
        <v>-1.7629936366076657E-2</v>
      </c>
    </row>
    <row r="25" spans="1:6" ht="15.75" customHeight="1" x14ac:dyDescent="0.15">
      <c r="A25" s="2" t="s">
        <v>31</v>
      </c>
      <c r="B25">
        <f>EXP((-0.11314-0.0841*C2-0.02521*C5+1.28239*C3))</f>
        <v>1.3327042998096233E-2</v>
      </c>
      <c r="C25">
        <f t="shared" si="1"/>
        <v>1.3151768809668757E-2</v>
      </c>
      <c r="D25">
        <f>EXP((-0.11314-0.0841*E2-0.02521*E5+1.28239*E3))</f>
        <v>1.4086210948627206E-3</v>
      </c>
      <c r="E25">
        <f t="shared" si="2"/>
        <v>1.4066396725470999E-3</v>
      </c>
      <c r="F25">
        <f t="shared" si="3"/>
        <v>-1.1745129137121658E-2</v>
      </c>
    </row>
    <row r="26" spans="1:6" ht="15.75" customHeight="1" x14ac:dyDescent="0.15">
      <c r="A26" s="2" t="s">
        <v>32</v>
      </c>
      <c r="B26">
        <f>EXP((-9.52346+0.0714*C2+0.11318*C5+0.14192*C6+1.47314*C3))</f>
        <v>6.5500932028072015E-3</v>
      </c>
      <c r="C26">
        <f t="shared" si="1"/>
        <v>6.5074686764620259E-3</v>
      </c>
      <c r="D26">
        <f>EXP((-9.52346+0.0714*E2+0.11318*E5+0.14192*E6+1.47314*E3))</f>
        <v>3.7043291861592421E-2</v>
      </c>
      <c r="E26">
        <f t="shared" si="2"/>
        <v>3.5720101708672305E-2</v>
      </c>
      <c r="F26">
        <f t="shared" si="3"/>
        <v>2.9212633032210278E-2</v>
      </c>
    </row>
    <row r="27" spans="1:6" ht="15.75" customHeight="1" x14ac:dyDescent="0.15">
      <c r="A27" s="2" t="s">
        <v>33</v>
      </c>
      <c r="B27">
        <f>EXP((-1.00599+0.03107*C2-0.12507*C7))</f>
        <v>0.67074784667890419</v>
      </c>
      <c r="C27">
        <f t="shared" si="1"/>
        <v>0.40146563589006562</v>
      </c>
      <c r="D27">
        <f>EXP((-1.00599+0.03107*E2-0.12507*E7))</f>
        <v>2.0821541357638886</v>
      </c>
      <c r="E27">
        <f t="shared" si="2"/>
        <v>0.6755515928303315</v>
      </c>
      <c r="F27">
        <f t="shared" si="3"/>
        <v>0.27408595694026588</v>
      </c>
    </row>
    <row r="28" spans="1:6" ht="15.75" customHeight="1" x14ac:dyDescent="0.15">
      <c r="A28" s="2" t="s">
        <v>34</v>
      </c>
      <c r="B28">
        <f>EXP((1.049734-0.018323*C2-0.023371*C5-0.012844*C7))</f>
        <v>0.8905584866233508</v>
      </c>
      <c r="C28">
        <f t="shared" si="1"/>
        <v>0.4710557715746424</v>
      </c>
      <c r="D28">
        <f>EXP((1.049734-0.018323*E2-0.023371*E5-0.012844*E7))</f>
        <v>0.57847653208957495</v>
      </c>
      <c r="E28">
        <f t="shared" si="2"/>
        <v>0.36647775264912696</v>
      </c>
      <c r="F28">
        <f t="shared" si="3"/>
        <v>-0.10457801892551544</v>
      </c>
    </row>
    <row r="29" spans="1:6" ht="13" x14ac:dyDescent="0.15">
      <c r="A29" s="2" t="s">
        <v>35</v>
      </c>
      <c r="B29">
        <f>EXP((-3.7924+1.94461*C3-0.10873*C5+0.04748*C6))</f>
        <v>8.7584704100933525E-3</v>
      </c>
      <c r="C29">
        <f t="shared" si="1"/>
        <v>8.6824256420198857E-3</v>
      </c>
      <c r="D29">
        <f>EXP((-3.7924+1.94461*E3-0.10873*E5+0.04748*E6))</f>
        <v>1.0324227100824222E-2</v>
      </c>
      <c r="E29">
        <f t="shared" si="2"/>
        <v>1.0218726646247124E-2</v>
      </c>
      <c r="F29">
        <f t="shared" si="3"/>
        <v>1.5363010042272387E-3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67" priority="1" operator="lessThanOrEqual">
      <formula>0</formula>
    </cfRule>
  </conditionalFormatting>
  <conditionalFormatting sqref="F15:F29 I17:I29">
    <cfRule type="cellIs" dxfId="66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997"/>
  <sheetViews>
    <sheetView topLeftCell="A11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635931</v>
      </c>
      <c r="C2" s="4">
        <v>8.1999999999999993</v>
      </c>
      <c r="D2" s="4">
        <v>2300734</v>
      </c>
      <c r="E2" s="4">
        <v>29.9</v>
      </c>
      <c r="F2" s="4">
        <v>629232</v>
      </c>
      <c r="G2" s="4">
        <v>8.1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24703</v>
      </c>
      <c r="C5" s="4">
        <v>0.3</v>
      </c>
      <c r="D5" s="4">
        <v>19334</v>
      </c>
      <c r="E5" s="4">
        <v>0.2</v>
      </c>
      <c r="F5" s="4">
        <v>10581</v>
      </c>
      <c r="G5" s="4">
        <v>0.1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733524</v>
      </c>
      <c r="C6" s="4">
        <v>9.5</v>
      </c>
      <c r="D6" s="4">
        <v>584342</v>
      </c>
      <c r="E6" s="4">
        <v>7.6</v>
      </c>
      <c r="F6" s="4">
        <v>149385</v>
      </c>
      <c r="G6" s="4">
        <v>1.9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4260236</v>
      </c>
      <c r="C7" s="4">
        <v>55.4</v>
      </c>
      <c r="D7" s="4">
        <v>2730171</v>
      </c>
      <c r="E7" s="4">
        <v>35.5</v>
      </c>
      <c r="F7" s="4">
        <v>2561615</v>
      </c>
      <c r="G7" s="4">
        <v>33.299999999999997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2006791</v>
      </c>
      <c r="C8" s="4">
        <v>26.1</v>
      </c>
      <c r="D8" s="4">
        <v>2025026</v>
      </c>
      <c r="E8" s="4">
        <v>26.3</v>
      </c>
      <c r="F8" s="4">
        <v>1804471</v>
      </c>
      <c r="G8" s="4">
        <v>23.4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18287</v>
      </c>
      <c r="C11" s="4">
        <v>0.2</v>
      </c>
      <c r="D11" s="4">
        <v>19865</v>
      </c>
      <c r="E11" s="4">
        <v>0.2</v>
      </c>
      <c r="F11" s="4">
        <v>4038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7679472</v>
      </c>
      <c r="C12">
        <f t="shared" si="0"/>
        <v>99.7</v>
      </c>
      <c r="D12">
        <f t="shared" si="0"/>
        <v>7679472</v>
      </c>
      <c r="E12">
        <f t="shared" si="0"/>
        <v>99.699999999999989</v>
      </c>
      <c r="F12">
        <f t="shared" si="0"/>
        <v>5159322</v>
      </c>
      <c r="G12">
        <f t="shared" si="0"/>
        <v>66.8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3.1811099793174265E-2</v>
      </c>
      <c r="C15">
        <f t="shared" ref="C15:C29" si="1">B15/(1+B15)</f>
        <v>3.0830352377049227E-2</v>
      </c>
      <c r="D15">
        <f>EXP((-4.41432+0.04345*E2+0.06422*E6))</f>
        <v>7.2288299178714877E-2</v>
      </c>
      <c r="E15">
        <f t="shared" ref="E15:E29" si="2">D15/(1+D15)</f>
        <v>6.74149846026314E-2</v>
      </c>
      <c r="F15">
        <f t="shared" ref="F15:F29" si="3">E15-C15</f>
        <v>3.658463222558217E-2</v>
      </c>
    </row>
    <row r="16" spans="1:20" ht="15.75" customHeight="1" x14ac:dyDescent="0.15">
      <c r="A16" s="2" t="s">
        <v>22</v>
      </c>
      <c r="B16">
        <f>EXP((-2.04493-0.05813*(C7)+0.07854*(C6)))</f>
        <v>1.0897716577451297E-2</v>
      </c>
      <c r="C16">
        <f t="shared" si="1"/>
        <v>1.078023661419197E-2</v>
      </c>
      <c r="D16">
        <f>EXP((-2.04493-0.05813*(E7)+0.07854*(E6)))</f>
        <v>2.9847893832741619E-2</v>
      </c>
      <c r="E16">
        <f t="shared" si="2"/>
        <v>2.8982817765114778E-2</v>
      </c>
      <c r="F16">
        <f t="shared" si="3"/>
        <v>1.8202581150922808E-2</v>
      </c>
    </row>
    <row r="17" spans="1:6" ht="15.75" customHeight="1" x14ac:dyDescent="0.15">
      <c r="A17" s="2" t="s">
        <v>23</v>
      </c>
      <c r="B17">
        <f>EXP((-5.26319+0.23697*(C7)))</f>
        <v>2604.3749943310058</v>
      </c>
      <c r="C17">
        <f t="shared" si="1"/>
        <v>0.99961617809252956</v>
      </c>
      <c r="D17">
        <f>EXP((-5.26319+0.23697*(E7)))</f>
        <v>23.318452501580683</v>
      </c>
      <c r="E17">
        <f t="shared" si="2"/>
        <v>0.95887896238730652</v>
      </c>
      <c r="F17">
        <f t="shared" si="3"/>
        <v>-4.073721570522304E-2</v>
      </c>
    </row>
    <row r="18" spans="1:6" ht="15.75" customHeight="1" x14ac:dyDescent="0.15">
      <c r="A18" s="2" t="s">
        <v>24</v>
      </c>
      <c r="B18">
        <f>EXP((-6.22088+0.04872*(C2)+0.04949*(C5)+0.04056*(C6)))</f>
        <v>4.4217974617688244E-3</v>
      </c>
      <c r="C18">
        <f t="shared" si="1"/>
        <v>4.4023312446453862E-3</v>
      </c>
      <c r="D18">
        <f>EXP((-6.22088+0.04872*(E2)+0.04949*(E5)+0.04056*(E6)))</f>
        <v>1.1725398242281871E-2</v>
      </c>
      <c r="E18">
        <f t="shared" si="2"/>
        <v>1.1589506661247171E-2</v>
      </c>
      <c r="F18">
        <f t="shared" si="3"/>
        <v>7.1871754166017848E-3</v>
      </c>
    </row>
    <row r="19" spans="1:6" ht="15.75" customHeight="1" x14ac:dyDescent="0.15">
      <c r="A19" s="2" t="s">
        <v>25</v>
      </c>
      <c r="B19">
        <f>EXP((-4.84614+0.03008*C2+0.7327*C3+0.03927*C5+0.04634*C6))</f>
        <v>1.5804303541381973E-2</v>
      </c>
      <c r="C19">
        <f t="shared" si="1"/>
        <v>1.5558413649443784E-2</v>
      </c>
      <c r="D19">
        <f>EXP((-4.84614+0.03008*E2+0.7327*E3+0.03927*E5+0.04634*E6))</f>
        <v>2.7689278457822764E-2</v>
      </c>
      <c r="E19">
        <f t="shared" si="2"/>
        <v>2.6943239594144658E-2</v>
      </c>
      <c r="F19">
        <f t="shared" si="3"/>
        <v>1.1384825944700874E-2</v>
      </c>
    </row>
    <row r="20" spans="1:6" ht="15.75" customHeight="1" x14ac:dyDescent="0.15">
      <c r="A20" s="2" t="s">
        <v>26</v>
      </c>
      <c r="B20">
        <f>EXP((-1.56105-0.14222*C7+0.04149*C6))</f>
        <v>1.1787533205559818E-4</v>
      </c>
      <c r="C20">
        <f t="shared" si="1"/>
        <v>1.178614390993278E-4</v>
      </c>
      <c r="D20">
        <f>EXP((-1.56105-0.14222*E7+0.04149*E6))</f>
        <v>1.8463658080360621E-3</v>
      </c>
      <c r="E20">
        <f t="shared" si="2"/>
        <v>1.8429630241228469E-3</v>
      </c>
      <c r="F20">
        <f t="shared" si="3"/>
        <v>1.7251015850235191E-3</v>
      </c>
    </row>
    <row r="21" spans="1:6" ht="15.75" customHeight="1" x14ac:dyDescent="0.15">
      <c r="A21" s="2" t="s">
        <v>27</v>
      </c>
      <c r="B21">
        <f>EXP((-0.802771-0.025303*C2+0.485604*C3))</f>
        <v>0.36412589709679188</v>
      </c>
      <c r="C21">
        <f t="shared" si="1"/>
        <v>0.26692983240897683</v>
      </c>
      <c r="D21">
        <f>EXP((-0.802771-0.025303*E2+0.485604*E3))</f>
        <v>0.21027676235026058</v>
      </c>
      <c r="E21">
        <f t="shared" si="2"/>
        <v>0.17374270819008367</v>
      </c>
      <c r="F21">
        <f t="shared" si="3"/>
        <v>-9.3187124218893164E-2</v>
      </c>
    </row>
    <row r="22" spans="1:6" ht="15.75" customHeight="1" x14ac:dyDescent="0.15">
      <c r="A22" s="2" t="s">
        <v>28</v>
      </c>
      <c r="B22">
        <f>EXP((-2.360104+0.014709*C2+0.938919*C3-0.018119*C5))</f>
        <v>0.10593538989510823</v>
      </c>
      <c r="C22">
        <f t="shared" si="1"/>
        <v>9.5788045904883823E-2</v>
      </c>
      <c r="D22">
        <f>EXP((-2.360104+0.014709*E2+0.938919*E3-0.018119*E5))</f>
        <v>0.14603211729406163</v>
      </c>
      <c r="E22">
        <f t="shared" si="2"/>
        <v>0.12742410538970184</v>
      </c>
      <c r="F22">
        <f t="shared" si="3"/>
        <v>3.1636059484818013E-2</v>
      </c>
    </row>
    <row r="23" spans="1:6" ht="15.75" customHeight="1" x14ac:dyDescent="0.15">
      <c r="A23" s="2" t="s">
        <v>29</v>
      </c>
      <c r="B23">
        <f>EXP((-1.022244+0.015959*C2-2.13038*C3))</f>
        <v>0.41008935664226542</v>
      </c>
      <c r="C23">
        <f t="shared" si="1"/>
        <v>0.29082508474411783</v>
      </c>
      <c r="D23">
        <f>EXP((-1.022244+0.015959*E2-2.13038*E3))</f>
        <v>0.57980125381571435</v>
      </c>
      <c r="E23">
        <f t="shared" si="2"/>
        <v>0.3670089844626423</v>
      </c>
      <c r="F23">
        <f t="shared" si="3"/>
        <v>7.6183899718524462E-2</v>
      </c>
    </row>
    <row r="24" spans="1:6" ht="15.75" customHeight="1" x14ac:dyDescent="0.15">
      <c r="A24" s="2" t="s">
        <v>30</v>
      </c>
      <c r="B24">
        <f>EXP((0.21381-0.08054*C2-0.03271*C5+0.72939*C3))</f>
        <v>0.63354072219524915</v>
      </c>
      <c r="C24">
        <f t="shared" si="1"/>
        <v>0.38783283060361023</v>
      </c>
      <c r="D24">
        <f>EXP((0.21381-0.08054*E2-0.03271*E5+0.72939*E3))</f>
        <v>0.11070591588498621</v>
      </c>
      <c r="E24">
        <f t="shared" si="2"/>
        <v>9.9671672133643197E-2</v>
      </c>
      <c r="F24">
        <f t="shared" si="3"/>
        <v>-0.28816115846996704</v>
      </c>
    </row>
    <row r="25" spans="1:6" ht="15.75" customHeight="1" x14ac:dyDescent="0.15">
      <c r="A25" s="2" t="s">
        <v>31</v>
      </c>
      <c r="B25">
        <f>EXP((-0.11314-0.0841*C2-0.02521*C5+1.28239*C3))</f>
        <v>0.44471440027085146</v>
      </c>
      <c r="C25">
        <f t="shared" si="1"/>
        <v>0.30782167062741089</v>
      </c>
      <c r="D25">
        <f>EXP((-0.11314-0.0841*E2-0.02521*E5+1.28239*E3))</f>
        <v>7.1878937410614199E-2</v>
      </c>
      <c r="E25">
        <f t="shared" si="2"/>
        <v>6.7058820639068956E-2</v>
      </c>
      <c r="F25">
        <f t="shared" si="3"/>
        <v>-0.24076284998834194</v>
      </c>
    </row>
    <row r="26" spans="1:6" ht="15.75" customHeight="1" x14ac:dyDescent="0.15">
      <c r="A26" s="2" t="s">
        <v>32</v>
      </c>
      <c r="B26">
        <f>EXP((-9.52346+0.0714*C2+0.11318*C5+0.14192*C6+1.47314*C3))</f>
        <v>5.2307484346405435E-4</v>
      </c>
      <c r="C26">
        <f t="shared" si="1"/>
        <v>5.2280137921445892E-4</v>
      </c>
      <c r="D26">
        <f>EXP((-9.52346+0.0714*E2+0.11318*E5+0.14192*E6+1.47314*E3))</f>
        <v>1.859640666452379E-3</v>
      </c>
      <c r="E26">
        <f t="shared" si="2"/>
        <v>1.8561888222339384E-3</v>
      </c>
      <c r="F26">
        <f t="shared" si="3"/>
        <v>1.3333874430194795E-3</v>
      </c>
    </row>
    <row r="27" spans="1:6" ht="15.75" customHeight="1" x14ac:dyDescent="0.15">
      <c r="A27" s="2" t="s">
        <v>33</v>
      </c>
      <c r="B27">
        <f>EXP((-1.00599+0.03107*C2-0.12507*C7))</f>
        <v>4.6193147518210748E-4</v>
      </c>
      <c r="C27">
        <f t="shared" si="1"/>
        <v>4.6171819301608913E-4</v>
      </c>
      <c r="D27">
        <f>EXP((-1.00599+0.03107*E2-0.12507*E7))</f>
        <v>1.0921936382289549E-2</v>
      </c>
      <c r="E27">
        <f t="shared" si="2"/>
        <v>1.0803936475426643E-2</v>
      </c>
      <c r="F27">
        <f t="shared" si="3"/>
        <v>1.0342218282410554E-2</v>
      </c>
    </row>
    <row r="28" spans="1:6" ht="15.75" customHeight="1" x14ac:dyDescent="0.15">
      <c r="A28" s="2" t="s">
        <v>34</v>
      </c>
      <c r="B28">
        <f>EXP((1.049734-0.018323*C2-0.023371*C5-0.012844*C7))</f>
        <v>1.1983151158034375</v>
      </c>
      <c r="C28">
        <f t="shared" si="1"/>
        <v>0.54510616207334717</v>
      </c>
      <c r="D28">
        <f>EXP((1.049734-0.018323*E2-0.023371*E5-0.012844*E7))</f>
        <v>1.042102284268775</v>
      </c>
      <c r="E28">
        <f t="shared" si="2"/>
        <v>0.51030856402079061</v>
      </c>
      <c r="F28">
        <f t="shared" si="3"/>
        <v>-3.4797598052556555E-2</v>
      </c>
    </row>
    <row r="29" spans="1:6" ht="13" x14ac:dyDescent="0.15">
      <c r="A29" s="2" t="s">
        <v>35</v>
      </c>
      <c r="B29">
        <f>EXP((-3.7924+1.94461*C3-0.10873*C5+0.04748*C6))</f>
        <v>3.4253757920026127E-2</v>
      </c>
      <c r="C29">
        <f t="shared" si="1"/>
        <v>3.3119297520284967E-2</v>
      </c>
      <c r="D29">
        <f>EXP((-3.7924+1.94461*E3-0.10873*E5+0.04748*E6))</f>
        <v>3.1641111725186834E-2</v>
      </c>
      <c r="E29">
        <f t="shared" si="2"/>
        <v>3.067065800845627E-2</v>
      </c>
      <c r="F29">
        <f t="shared" si="3"/>
        <v>-2.4486395118286965E-3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65" priority="1" operator="lessThanOrEqual">
      <formula>0</formula>
    </cfRule>
  </conditionalFormatting>
  <conditionalFormatting sqref="F15:F29 I17:I29">
    <cfRule type="cellIs" dxfId="64" priority="2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997"/>
  <sheetViews>
    <sheetView topLeftCell="A10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822741</v>
      </c>
      <c r="C2" s="4">
        <v>10.8</v>
      </c>
      <c r="D2" s="4">
        <v>2219452</v>
      </c>
      <c r="E2" s="4">
        <v>29.2</v>
      </c>
      <c r="F2" s="4">
        <v>809169</v>
      </c>
      <c r="G2" s="4">
        <v>10.6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24494</v>
      </c>
      <c r="C5" s="4">
        <v>0.3</v>
      </c>
      <c r="D5" s="4">
        <v>21146</v>
      </c>
      <c r="E5" s="4">
        <v>0.2</v>
      </c>
      <c r="F5" s="4">
        <v>12400</v>
      </c>
      <c r="G5" s="4">
        <v>0.1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357057</v>
      </c>
      <c r="C6" s="4">
        <v>4.5999999999999996</v>
      </c>
      <c r="D6" s="4">
        <v>230898</v>
      </c>
      <c r="E6" s="4">
        <v>3</v>
      </c>
      <c r="F6" s="4">
        <v>87145</v>
      </c>
      <c r="G6" s="4">
        <v>1.1000000000000001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2791864</v>
      </c>
      <c r="C7" s="4">
        <v>36.700000000000003</v>
      </c>
      <c r="D7" s="4">
        <v>1687592</v>
      </c>
      <c r="E7" s="4">
        <v>22.2</v>
      </c>
      <c r="F7" s="4">
        <v>1200361</v>
      </c>
      <c r="G7" s="4">
        <v>15.7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3600399</v>
      </c>
      <c r="C8" s="4">
        <v>47.3</v>
      </c>
      <c r="D8" s="4">
        <v>3436776</v>
      </c>
      <c r="E8" s="4">
        <v>45.2</v>
      </c>
      <c r="F8" s="4">
        <v>2969999</v>
      </c>
      <c r="G8" s="4">
        <v>39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452</v>
      </c>
      <c r="C9" s="4">
        <v>0</v>
      </c>
      <c r="D9" s="4">
        <v>924</v>
      </c>
      <c r="E9" s="4">
        <v>0</v>
      </c>
      <c r="F9" s="4">
        <v>380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806</v>
      </c>
      <c r="C11" s="4">
        <v>0</v>
      </c>
      <c r="D11" s="4">
        <v>1025</v>
      </c>
      <c r="E11" s="4">
        <v>0</v>
      </c>
      <c r="F11" s="4">
        <v>171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7597813</v>
      </c>
      <c r="C12">
        <f t="shared" si="0"/>
        <v>99.7</v>
      </c>
      <c r="D12">
        <f t="shared" si="0"/>
        <v>7597813</v>
      </c>
      <c r="E12">
        <f t="shared" si="0"/>
        <v>99.8</v>
      </c>
      <c r="F12">
        <f t="shared" si="0"/>
        <v>5079625</v>
      </c>
      <c r="G12">
        <f t="shared" si="0"/>
        <v>66.5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2.6000279266476821E-2</v>
      </c>
      <c r="C15">
        <f t="shared" ref="C15:C29" si="1">B15/(1+B15)</f>
        <v>2.5341395896173947E-2</v>
      </c>
      <c r="D15">
        <f>EXP((-4.41432+0.04345*E2+0.06422*E6))</f>
        <v>5.218709692467146E-2</v>
      </c>
      <c r="E15">
        <f t="shared" ref="E15:E29" si="2">D15/(1+D15)</f>
        <v>4.9598685516296218E-2</v>
      </c>
      <c r="F15">
        <f t="shared" ref="F15:F29" si="3">E15-C15</f>
        <v>2.4257289620122271E-2</v>
      </c>
    </row>
    <row r="16" spans="1:20" ht="15.75" customHeight="1" x14ac:dyDescent="0.15">
      <c r="A16" s="2" t="s">
        <v>22</v>
      </c>
      <c r="B16">
        <f>EXP((-2.04493-0.05813*(C7)+0.07854*(C6)))</f>
        <v>2.1993309181363441E-2</v>
      </c>
      <c r="C16">
        <f t="shared" si="1"/>
        <v>2.1520012884409696E-2</v>
      </c>
      <c r="D16">
        <f>EXP((-2.04493-0.05813*(E7)+0.07854*(E6)))</f>
        <v>4.5058393368293641E-2</v>
      </c>
      <c r="E16">
        <f t="shared" si="2"/>
        <v>4.3115670525421458E-2</v>
      </c>
      <c r="F16">
        <f t="shared" si="3"/>
        <v>2.1595657641011762E-2</v>
      </c>
    </row>
    <row r="17" spans="1:6" ht="15.75" customHeight="1" x14ac:dyDescent="0.15">
      <c r="A17" s="2" t="s">
        <v>23</v>
      </c>
      <c r="B17">
        <f>EXP((-5.26319+0.23697*(C7)))</f>
        <v>30.988277877779812</v>
      </c>
      <c r="C17">
        <f t="shared" si="1"/>
        <v>0.96873854842011875</v>
      </c>
      <c r="D17">
        <f>EXP((-5.26319+0.23697*(E7)))</f>
        <v>0.99754701350044239</v>
      </c>
      <c r="E17">
        <f t="shared" si="2"/>
        <v>0.49938600030863373</v>
      </c>
      <c r="F17">
        <f t="shared" si="3"/>
        <v>-0.46935254811148502</v>
      </c>
    </row>
    <row r="18" spans="1:6" ht="15.75" customHeight="1" x14ac:dyDescent="0.15">
      <c r="A18" s="2" t="s">
        <v>24</v>
      </c>
      <c r="B18">
        <f>EXP((-6.22088+0.04872*(C2)+0.04949*(C5)+0.04056*(C6)))</f>
        <v>4.114322911281265E-3</v>
      </c>
      <c r="C18">
        <f t="shared" si="1"/>
        <v>4.0974646187222916E-3</v>
      </c>
      <c r="D18">
        <f>EXP((-6.22088+0.04872*(E2)+0.04949*(E5)+0.04056*(E6)))</f>
        <v>9.4034559783901968E-3</v>
      </c>
      <c r="E18">
        <f t="shared" si="2"/>
        <v>9.3158547483628892E-3</v>
      </c>
      <c r="F18">
        <f t="shared" si="3"/>
        <v>5.2183901296405976E-3</v>
      </c>
    </row>
    <row r="19" spans="1:6" ht="15.75" customHeight="1" x14ac:dyDescent="0.15">
      <c r="A19" s="2" t="s">
        <v>25</v>
      </c>
      <c r="B19">
        <f>EXP((-4.84614+0.03008*C2+0.7327*C3+0.03927*C5+0.04634*C6))</f>
        <v>1.3618433494004541E-2</v>
      </c>
      <c r="C19">
        <f t="shared" si="1"/>
        <v>1.3435463527494237E-2</v>
      </c>
      <c r="D19">
        <f>EXP((-4.84614+0.03008*E2+0.7327*E3+0.03927*E5+0.04634*E6))</f>
        <v>2.1907417519168498E-2</v>
      </c>
      <c r="E19">
        <f t="shared" si="2"/>
        <v>2.143777131234843E-2</v>
      </c>
      <c r="F19">
        <f t="shared" si="3"/>
        <v>8.0023077848541922E-3</v>
      </c>
    </row>
    <row r="20" spans="1:6" ht="15.75" customHeight="1" x14ac:dyDescent="0.15">
      <c r="A20" s="2" t="s">
        <v>26</v>
      </c>
      <c r="B20">
        <f>EXP((-1.56105-0.14222*C7+0.04149*C6))</f>
        <v>1.3744934716339119E-3</v>
      </c>
      <c r="C20">
        <f t="shared" si="1"/>
        <v>1.3726068325035155E-3</v>
      </c>
      <c r="D20">
        <f>EXP((-1.56105-0.14222*E7+0.04149*E6))</f>
        <v>1.0113703424692784E-2</v>
      </c>
      <c r="E20">
        <f t="shared" si="2"/>
        <v>1.0012440570208336E-2</v>
      </c>
      <c r="F20">
        <f t="shared" si="3"/>
        <v>8.6398337377048204E-3</v>
      </c>
    </row>
    <row r="21" spans="1:6" ht="15.75" customHeight="1" x14ac:dyDescent="0.15">
      <c r="A21" s="2" t="s">
        <v>27</v>
      </c>
      <c r="B21">
        <f>EXP((-0.802771-0.025303*C2+0.485604*C3))</f>
        <v>0.34094183094114189</v>
      </c>
      <c r="C21">
        <f t="shared" si="1"/>
        <v>0.25425549645345275</v>
      </c>
      <c r="D21">
        <f>EXP((-0.802771-0.025303*E2+0.485604*E3))</f>
        <v>0.21403438484963019</v>
      </c>
      <c r="E21">
        <f t="shared" si="2"/>
        <v>0.17630010115087508</v>
      </c>
      <c r="F21">
        <f t="shared" si="3"/>
        <v>-7.7955395302577668E-2</v>
      </c>
    </row>
    <row r="22" spans="1:6" ht="15.75" customHeight="1" x14ac:dyDescent="0.15">
      <c r="A22" s="2" t="s">
        <v>28</v>
      </c>
      <c r="B22">
        <f>EXP((-2.360104+0.014709*C2+0.938919*C3-0.018119*C5))</f>
        <v>0.1100651847571178</v>
      </c>
      <c r="C22">
        <f t="shared" si="1"/>
        <v>9.9152001403593301E-2</v>
      </c>
      <c r="D22">
        <f>EXP((-2.360104+0.014709*E2+0.938919*E3-0.018119*E5))</f>
        <v>0.14453624101550011</v>
      </c>
      <c r="E22">
        <f t="shared" si="2"/>
        <v>0.12628367354034944</v>
      </c>
      <c r="F22">
        <f t="shared" si="3"/>
        <v>2.7131672136756144E-2</v>
      </c>
    </row>
    <row r="23" spans="1:6" ht="15.75" customHeight="1" x14ac:dyDescent="0.15">
      <c r="A23" s="2" t="s">
        <v>29</v>
      </c>
      <c r="B23">
        <f>EXP((-1.022244+0.015959*C2-2.13038*C3))</f>
        <v>0.42746331805762539</v>
      </c>
      <c r="C23">
        <f t="shared" si="1"/>
        <v>0.29945660434853222</v>
      </c>
      <c r="D23">
        <f>EXP((-1.022244+0.015959*E2-2.13038*E3))</f>
        <v>0.5733601647243296</v>
      </c>
      <c r="E23">
        <f t="shared" si="2"/>
        <v>0.36441761878774193</v>
      </c>
      <c r="F23">
        <f t="shared" si="3"/>
        <v>6.4961014439209708E-2</v>
      </c>
    </row>
    <row r="24" spans="1:6" ht="15.75" customHeight="1" x14ac:dyDescent="0.15">
      <c r="A24" s="2" t="s">
        <v>30</v>
      </c>
      <c r="B24">
        <f>EXP((0.21381-0.08054*C2-0.03271*C5+0.72939*C3))</f>
        <v>0.51384428854328734</v>
      </c>
      <c r="C24">
        <f t="shared" si="1"/>
        <v>0.33943008038015554</v>
      </c>
      <c r="D24">
        <f>EXP((0.21381-0.08054*E2-0.03271*E5+0.72939*E3))</f>
        <v>0.11712658569859231</v>
      </c>
      <c r="E24">
        <f t="shared" si="2"/>
        <v>0.1048462969175042</v>
      </c>
      <c r="F24">
        <f t="shared" si="3"/>
        <v>-0.23458378346265135</v>
      </c>
    </row>
    <row r="25" spans="1:6" ht="15.75" customHeight="1" x14ac:dyDescent="0.15">
      <c r="A25" s="2" t="s">
        <v>31</v>
      </c>
      <c r="B25">
        <f>EXP((-0.11314-0.0841*C2-0.02521*C5+1.28239*C3))</f>
        <v>0.35737022133483581</v>
      </c>
      <c r="C25">
        <f t="shared" si="1"/>
        <v>0.2632813183299384</v>
      </c>
      <c r="D25">
        <f>EXP((-0.11314-0.0841*E2-0.02521*E5+1.28239*E3))</f>
        <v>7.6237485618526002E-2</v>
      </c>
      <c r="E25">
        <f t="shared" si="2"/>
        <v>7.0837047247719165E-2</v>
      </c>
      <c r="F25">
        <f t="shared" si="3"/>
        <v>-0.19244427108221923</v>
      </c>
    </row>
    <row r="26" spans="1:6" ht="15.75" customHeight="1" x14ac:dyDescent="0.15">
      <c r="A26" s="2" t="s">
        <v>32</v>
      </c>
      <c r="B26">
        <f>EXP((-9.52346+0.0714*C2+0.11318*C5+0.14192*C6+1.47314*C3))</f>
        <v>3.141770115002728E-4</v>
      </c>
      <c r="C26">
        <f t="shared" si="1"/>
        <v>3.1407833530750889E-4</v>
      </c>
      <c r="D26">
        <f>EXP((-9.52346+0.0714*E2+0.11318*E5+0.14192*E6+1.47314*E3))</f>
        <v>9.2087707469807158E-4</v>
      </c>
      <c r="E26">
        <f t="shared" si="2"/>
        <v>9.2002984031009196E-4</v>
      </c>
      <c r="F26">
        <f t="shared" si="3"/>
        <v>6.0595150500258313E-4</v>
      </c>
    </row>
    <row r="27" spans="1:6" ht="15.75" customHeight="1" x14ac:dyDescent="0.15">
      <c r="A27" s="2" t="s">
        <v>33</v>
      </c>
      <c r="B27">
        <f>EXP((-1.00599+0.03107*C2-0.12507*C7))</f>
        <v>5.1926921375509659E-3</v>
      </c>
      <c r="C27">
        <f t="shared" si="1"/>
        <v>5.1658673786303217E-3</v>
      </c>
      <c r="D27">
        <f>EXP((-1.00599+0.03107*E2-0.12507*E7))</f>
        <v>5.6399217200398678E-2</v>
      </c>
      <c r="E27">
        <f t="shared" si="2"/>
        <v>5.3388166407264348E-2</v>
      </c>
      <c r="F27">
        <f t="shared" si="3"/>
        <v>4.8222299028634029E-2</v>
      </c>
    </row>
    <row r="28" spans="1:6" ht="15.75" customHeight="1" x14ac:dyDescent="0.15">
      <c r="A28" s="2" t="s">
        <v>34</v>
      </c>
      <c r="B28">
        <f>EXP((1.049734-0.018323*C2-0.023371*C5-0.012844*C7))</f>
        <v>1.4527517259071361</v>
      </c>
      <c r="C28">
        <f t="shared" si="1"/>
        <v>0.59229465035636419</v>
      </c>
      <c r="D28">
        <f>EXP((1.049734-0.018323*E2-0.023371*E5-0.012844*E7))</f>
        <v>1.2521867213295408</v>
      </c>
      <c r="E28">
        <f t="shared" si="2"/>
        <v>0.55598708112013606</v>
      </c>
      <c r="F28">
        <f t="shared" si="3"/>
        <v>-3.6307569236228132E-2</v>
      </c>
    </row>
    <row r="29" spans="1:6" ht="13" x14ac:dyDescent="0.15">
      <c r="A29" s="2" t="s">
        <v>35</v>
      </c>
      <c r="B29">
        <f>EXP((-3.7924+1.94461*C3-0.10873*C5+0.04748*C6))</f>
        <v>2.7143681100594945E-2</v>
      </c>
      <c r="C29">
        <f t="shared" si="1"/>
        <v>2.6426372084098509E-2</v>
      </c>
      <c r="D29">
        <f>EXP((-3.7924+1.94461*E3-0.10873*E5+0.04748*E6))</f>
        <v>2.5433044141695966E-2</v>
      </c>
      <c r="E29">
        <f t="shared" si="2"/>
        <v>2.4802247486557093E-2</v>
      </c>
      <c r="F29">
        <f t="shared" si="3"/>
        <v>-1.6241245975414167E-3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63" priority="1" operator="lessThanOrEqual">
      <formula>0</formula>
    </cfRule>
  </conditionalFormatting>
  <conditionalFormatting sqref="F15:F29 I17:I29">
    <cfRule type="cellIs" dxfId="62" priority="2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997"/>
  <sheetViews>
    <sheetView topLeftCell="A10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1811081</v>
      </c>
      <c r="C2" s="4">
        <v>27.9</v>
      </c>
      <c r="D2" s="4">
        <v>3492255</v>
      </c>
      <c r="E2" s="4">
        <v>53.8</v>
      </c>
      <c r="F2" s="4">
        <v>1781664</v>
      </c>
      <c r="G2" s="4">
        <v>27.4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31820</v>
      </c>
      <c r="C5" s="4">
        <v>0.4</v>
      </c>
      <c r="D5" s="4">
        <v>35495</v>
      </c>
      <c r="E5" s="4">
        <v>0.5</v>
      </c>
      <c r="F5" s="4">
        <v>16268</v>
      </c>
      <c r="G5" s="4">
        <v>0.2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29766</v>
      </c>
      <c r="C6" s="4">
        <v>0.4</v>
      </c>
      <c r="D6" s="4">
        <v>0</v>
      </c>
      <c r="E6" s="4">
        <v>0</v>
      </c>
      <c r="F6" s="4">
        <v>0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3240090</v>
      </c>
      <c r="C7" s="4">
        <v>49.9</v>
      </c>
      <c r="D7" s="4">
        <v>2134006</v>
      </c>
      <c r="E7" s="4">
        <v>32.799999999999997</v>
      </c>
      <c r="F7" s="4">
        <v>1918213</v>
      </c>
      <c r="G7" s="4">
        <v>29.5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810325</v>
      </c>
      <c r="C8" s="4">
        <v>12.4</v>
      </c>
      <c r="D8" s="4">
        <v>822436</v>
      </c>
      <c r="E8" s="4">
        <v>12.6</v>
      </c>
      <c r="F8" s="4">
        <v>579408</v>
      </c>
      <c r="G8" s="4">
        <v>8.9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561826</v>
      </c>
      <c r="C10" s="4">
        <v>8.6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1687</v>
      </c>
      <c r="C11" s="4">
        <v>0</v>
      </c>
      <c r="D11" s="4">
        <v>2403</v>
      </c>
      <c r="E11" s="4">
        <v>0</v>
      </c>
      <c r="F11" s="4">
        <v>808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6486595</v>
      </c>
      <c r="C12">
        <f t="shared" si="0"/>
        <v>99.6</v>
      </c>
      <c r="D12">
        <f t="shared" si="0"/>
        <v>6486595</v>
      </c>
      <c r="E12">
        <f t="shared" si="0"/>
        <v>99.699999999999989</v>
      </c>
      <c r="F12">
        <f t="shared" si="0"/>
        <v>4296361</v>
      </c>
      <c r="G12">
        <f t="shared" si="0"/>
        <v>66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4.1736593208920439E-2</v>
      </c>
      <c r="C15">
        <f t="shared" ref="C15:C29" si="1">B15/(1+B15)</f>
        <v>4.0064439975518992E-2</v>
      </c>
      <c r="D15">
        <f>EXP((-4.41432+0.04345*E2+0.06422*E6))</f>
        <v>0.12534190946736865</v>
      </c>
      <c r="E15">
        <f t="shared" ref="E15:E29" si="2">D15/(1+D15)</f>
        <v>0.11138117972225325</v>
      </c>
      <c r="F15">
        <f t="shared" ref="F15:F29" si="3">E15-C15</f>
        <v>7.1316739746734262E-2</v>
      </c>
    </row>
    <row r="16" spans="1:20" ht="15.75" customHeight="1" x14ac:dyDescent="0.15">
      <c r="A16" s="2" t="s">
        <v>22</v>
      </c>
      <c r="B16">
        <f>EXP((-2.04493-0.05813*(C7)+0.07854*(C6)))</f>
        <v>7.3415814731982252E-3</v>
      </c>
      <c r="C16">
        <f t="shared" si="1"/>
        <v>7.2880754733279695E-3</v>
      </c>
      <c r="D16">
        <f>EXP((-2.04493-0.05813*(E7)+0.07854*(E6)))</f>
        <v>1.9224034229284634E-2</v>
      </c>
      <c r="E16">
        <f t="shared" si="2"/>
        <v>1.8861441237324663E-2</v>
      </c>
      <c r="F16">
        <f t="shared" si="3"/>
        <v>1.1573365763996694E-2</v>
      </c>
    </row>
    <row r="17" spans="1:6" ht="15.75" customHeight="1" x14ac:dyDescent="0.15">
      <c r="A17" s="2" t="s">
        <v>23</v>
      </c>
      <c r="B17">
        <f>EXP((-5.26319+0.23697*(C7)))</f>
        <v>707.41183011084377</v>
      </c>
      <c r="C17">
        <f t="shared" si="1"/>
        <v>0.99858839172710667</v>
      </c>
      <c r="D17">
        <f>EXP((-5.26319+0.23697*(E7)))</f>
        <v>12.297869057357447</v>
      </c>
      <c r="E17">
        <f t="shared" si="2"/>
        <v>0.92479998143411413</v>
      </c>
      <c r="F17">
        <f t="shared" si="3"/>
        <v>-7.3788410292992546E-2</v>
      </c>
    </row>
    <row r="18" spans="1:6" ht="15.75" customHeight="1" x14ac:dyDescent="0.15">
      <c r="A18" s="2" t="s">
        <v>24</v>
      </c>
      <c r="B18">
        <f>EXP((-6.22088+0.04872*(C2)+0.04949*(C5)+0.04056*(C6)))</f>
        <v>8.0219639944109702E-3</v>
      </c>
      <c r="C18">
        <f t="shared" si="1"/>
        <v>7.9581242085469562E-3</v>
      </c>
      <c r="D18">
        <f>EXP((-6.22088+0.04872*(E2)+0.04949*(E5)+0.04056*(E6)))</f>
        <v>2.8015453789661582E-2</v>
      </c>
      <c r="E18">
        <f t="shared" si="2"/>
        <v>2.7251977279510547E-2</v>
      </c>
      <c r="F18">
        <f t="shared" si="3"/>
        <v>1.9293853070963589E-2</v>
      </c>
    </row>
    <row r="19" spans="1:6" ht="15.75" customHeight="1" x14ac:dyDescent="0.15">
      <c r="A19" s="2" t="s">
        <v>25</v>
      </c>
      <c r="B19">
        <f>EXP((-4.84614+0.03008*C2+0.7327*C3+0.03927*C5+0.04634*C6))</f>
        <v>1.8823221221244493E-2</v>
      </c>
      <c r="C19">
        <f t="shared" si="1"/>
        <v>1.8475453669657672E-2</v>
      </c>
      <c r="D19">
        <f>EXP((-4.84614+0.03008*E2+0.7327*E3+0.03927*E5+0.04634*E6))</f>
        <v>4.0429280163578218E-2</v>
      </c>
      <c r="E19">
        <f t="shared" si="2"/>
        <v>3.8858268345948369E-2</v>
      </c>
      <c r="F19">
        <f t="shared" si="3"/>
        <v>2.0382814676290696E-2</v>
      </c>
    </row>
    <row r="20" spans="1:6" ht="15.75" customHeight="1" x14ac:dyDescent="0.15">
      <c r="A20" s="2" t="s">
        <v>26</v>
      </c>
      <c r="B20">
        <f>EXP((-1.56105-0.14222*C7+0.04149*C6))</f>
        <v>1.7666911176548495E-4</v>
      </c>
      <c r="C20">
        <f t="shared" si="1"/>
        <v>1.7663790530365083E-4</v>
      </c>
      <c r="D20">
        <f>EXP((-1.56105-0.14222*E7+0.04149*E6))</f>
        <v>1.977610462917783E-3</v>
      </c>
      <c r="E20">
        <f t="shared" si="2"/>
        <v>1.973707238831533E-3</v>
      </c>
      <c r="F20">
        <f t="shared" si="3"/>
        <v>1.7970693335278821E-3</v>
      </c>
    </row>
    <row r="21" spans="1:6" ht="15.75" customHeight="1" x14ac:dyDescent="0.15">
      <c r="A21" s="2" t="s">
        <v>27</v>
      </c>
      <c r="B21">
        <f>EXP((-0.802771-0.025303*C2+0.485604*C3))</f>
        <v>0.22119188417355984</v>
      </c>
      <c r="C21">
        <f t="shared" si="1"/>
        <v>0.18112786945292483</v>
      </c>
      <c r="D21">
        <f>EXP((-0.802771-0.025303*E2+0.485604*E3))</f>
        <v>0.11485642601969713</v>
      </c>
      <c r="E21">
        <f t="shared" si="2"/>
        <v>0.10302351346689718</v>
      </c>
      <c r="F21">
        <f t="shared" si="3"/>
        <v>-7.8104355986027649E-2</v>
      </c>
    </row>
    <row r="22" spans="1:6" ht="15.75" customHeight="1" x14ac:dyDescent="0.15">
      <c r="A22" s="2" t="s">
        <v>28</v>
      </c>
      <c r="B22">
        <f>EXP((-2.360104+0.014709*C2+0.938919*C3-0.018119*C5))</f>
        <v>0.14128579855062171</v>
      </c>
      <c r="C22">
        <f t="shared" si="1"/>
        <v>0.12379528311843352</v>
      </c>
      <c r="D22">
        <f>EXP((-2.360104+0.014709*E2+0.938919*E3-0.018119*E5))</f>
        <v>0.20642475821013082</v>
      </c>
      <c r="E22">
        <f t="shared" si="2"/>
        <v>0.17110454407151388</v>
      </c>
      <c r="F22">
        <f t="shared" si="3"/>
        <v>4.7309260953080357E-2</v>
      </c>
    </row>
    <row r="23" spans="1:6" ht="15.75" customHeight="1" x14ac:dyDescent="0.15">
      <c r="A23" s="2" t="s">
        <v>29</v>
      </c>
      <c r="B23">
        <f>EXP((-1.022244+0.015959*C2-2.13038*C3))</f>
        <v>0.56158737889535504</v>
      </c>
      <c r="C23">
        <f t="shared" si="1"/>
        <v>0.35962597193415724</v>
      </c>
      <c r="D23">
        <f>EXP((-1.022244+0.015959*E2-2.13038*E3))</f>
        <v>0.84903930338722289</v>
      </c>
      <c r="E23">
        <f t="shared" si="2"/>
        <v>0.45917861336526627</v>
      </c>
      <c r="F23">
        <f t="shared" si="3"/>
        <v>9.9552641431109035E-2</v>
      </c>
    </row>
    <row r="24" spans="1:6" ht="15.75" customHeight="1" x14ac:dyDescent="0.15">
      <c r="A24" s="2" t="s">
        <v>30</v>
      </c>
      <c r="B24">
        <f>EXP((0.21381-0.08054*C2-0.03271*C5+0.72939*C3))</f>
        <v>0.12920693662846966</v>
      </c>
      <c r="C24">
        <f t="shared" si="1"/>
        <v>0.11442272663879427</v>
      </c>
      <c r="D24">
        <f>EXP((0.21381-0.08054*E2-0.03271*E5+0.72939*E3))</f>
        <v>1.599311438991623E-2</v>
      </c>
      <c r="E24">
        <f t="shared" si="2"/>
        <v>1.5741361002746344E-2</v>
      </c>
      <c r="F24">
        <f t="shared" si="3"/>
        <v>-9.868136563604793E-2</v>
      </c>
    </row>
    <row r="25" spans="1:6" ht="15.75" customHeight="1" x14ac:dyDescent="0.15">
      <c r="A25" s="2" t="s">
        <v>31</v>
      </c>
      <c r="B25">
        <f>EXP((-0.11314-0.0841*C2-0.02521*C5+1.28239*C3))</f>
        <v>8.4617515059353027E-2</v>
      </c>
      <c r="C25">
        <f t="shared" si="1"/>
        <v>7.8015995394212806E-2</v>
      </c>
      <c r="D25">
        <f>EXP((-0.11314-0.0841*E2-0.02521*E5+1.28239*E3))</f>
        <v>9.5584949148334944E-3</v>
      </c>
      <c r="E25">
        <f t="shared" si="2"/>
        <v>9.4679951315152378E-3</v>
      </c>
      <c r="F25">
        <f t="shared" si="3"/>
        <v>-6.854800026269757E-2</v>
      </c>
    </row>
    <row r="26" spans="1:6" ht="15.75" customHeight="1" x14ac:dyDescent="0.15">
      <c r="A26" s="2" t="s">
        <v>32</v>
      </c>
      <c r="B26">
        <f>EXP((-9.52346+0.0714*C2+0.11318*C5+0.14192*C6+1.47314*C3))</f>
        <v>5.9356727342573098E-4</v>
      </c>
      <c r="C26">
        <f t="shared" si="1"/>
        <v>5.9321516032046482E-4</v>
      </c>
      <c r="D26">
        <f>EXP((-9.52346+0.0714*E2+0.11318*E5+0.14192*E6+1.47314*E3))</f>
        <v>3.6045800716836014E-3</v>
      </c>
      <c r="E26">
        <f t="shared" si="2"/>
        <v>3.591633740278607E-3</v>
      </c>
      <c r="F26">
        <f t="shared" si="3"/>
        <v>2.9984185799581424E-3</v>
      </c>
    </row>
    <row r="27" spans="1:6" ht="15.75" customHeight="1" x14ac:dyDescent="0.15">
      <c r="A27" s="2" t="s">
        <v>33</v>
      </c>
      <c r="B27">
        <f>EXP((-1.00599+0.03107*C2-0.12507*C7))</f>
        <v>1.6949026049620586E-3</v>
      </c>
      <c r="C27">
        <f t="shared" si="1"/>
        <v>1.6920347708213074E-3</v>
      </c>
      <c r="D27">
        <f>EXP((-1.00599+0.03107*E2-0.12507*E7))</f>
        <v>3.2170030166826936E-2</v>
      </c>
      <c r="E27">
        <f t="shared" si="2"/>
        <v>3.116737477993561E-2</v>
      </c>
      <c r="F27">
        <f t="shared" si="3"/>
        <v>2.9475340009114302E-2</v>
      </c>
    </row>
    <row r="28" spans="1:6" ht="15.75" customHeight="1" x14ac:dyDescent="0.15">
      <c r="A28" s="2" t="s">
        <v>34</v>
      </c>
      <c r="B28">
        <f>EXP((1.049734-0.018323*C2-0.023371*C5-0.012844*C7))</f>
        <v>0.89427521895945794</v>
      </c>
      <c r="C28">
        <f t="shared" si="1"/>
        <v>0.47209360604458056</v>
      </c>
      <c r="D28">
        <f>EXP((1.049734-0.018323*E2-0.023371*E5-0.012844*E7))</f>
        <v>0.69141704425345774</v>
      </c>
      <c r="E28">
        <f t="shared" si="2"/>
        <v>0.40877975458656274</v>
      </c>
      <c r="F28">
        <f t="shared" si="3"/>
        <v>-6.3313851458017822E-2</v>
      </c>
    </row>
    <row r="29" spans="1:6" ht="13" x14ac:dyDescent="0.15">
      <c r="A29" s="2" t="s">
        <v>35</v>
      </c>
      <c r="B29">
        <f>EXP((-3.7924+1.94461*C3-0.10873*C5+0.04748*C6))</f>
        <v>2.1995882549076733E-2</v>
      </c>
      <c r="C29">
        <f t="shared" si="1"/>
        <v>2.1522476679861263E-2</v>
      </c>
      <c r="D29">
        <f>EXP((-3.7924+1.94461*E3-0.10873*E5+0.04748*E6))</f>
        <v>2.1348687854538289E-2</v>
      </c>
      <c r="E29">
        <f t="shared" si="2"/>
        <v>2.0902448016439604E-2</v>
      </c>
      <c r="F29">
        <f t="shared" si="3"/>
        <v>-6.2002866342165952E-4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61" priority="1" operator="lessThanOrEqual">
      <formula>0</formula>
    </cfRule>
  </conditionalFormatting>
  <conditionalFormatting sqref="F15:F29 I17:I29">
    <cfRule type="cellIs" dxfId="60" priority="2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997"/>
  <sheetViews>
    <sheetView topLeftCell="A10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2391163</v>
      </c>
      <c r="C2" s="4">
        <v>24.5</v>
      </c>
      <c r="D2" s="4">
        <v>4248447</v>
      </c>
      <c r="E2" s="4">
        <v>43.6</v>
      </c>
      <c r="F2" s="4">
        <v>2358525</v>
      </c>
      <c r="G2" s="4">
        <v>24.2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157837</v>
      </c>
      <c r="C5" s="4">
        <v>1.6</v>
      </c>
      <c r="D5" s="4">
        <v>120635</v>
      </c>
      <c r="E5" s="4">
        <v>1.2</v>
      </c>
      <c r="F5" s="4">
        <v>114638</v>
      </c>
      <c r="G5" s="4">
        <v>1.1000000000000001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124701</v>
      </c>
      <c r="C6" s="4">
        <v>1.2</v>
      </c>
      <c r="D6" s="4">
        <v>707589</v>
      </c>
      <c r="E6" s="4">
        <v>7.2</v>
      </c>
      <c r="F6" s="4">
        <v>30202</v>
      </c>
      <c r="G6" s="4">
        <v>0.3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3808712</v>
      </c>
      <c r="C7" s="4">
        <v>39.1</v>
      </c>
      <c r="D7" s="4">
        <v>1026014</v>
      </c>
      <c r="E7" s="4">
        <v>10.5</v>
      </c>
      <c r="F7" s="4">
        <v>965091</v>
      </c>
      <c r="G7" s="4">
        <v>9.9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3212406</v>
      </c>
      <c r="C8" s="4">
        <v>33</v>
      </c>
      <c r="D8" s="4">
        <v>3560876</v>
      </c>
      <c r="E8" s="4">
        <v>36.6</v>
      </c>
      <c r="F8" s="4">
        <v>2966885</v>
      </c>
      <c r="G8" s="4">
        <v>30.4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966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31831</v>
      </c>
      <c r="C11" s="4">
        <v>0.3</v>
      </c>
      <c r="D11" s="4">
        <v>64055</v>
      </c>
      <c r="E11" s="4">
        <v>0.6</v>
      </c>
      <c r="F11" s="4">
        <v>15920</v>
      </c>
      <c r="G11" s="4">
        <v>0.1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9727616</v>
      </c>
      <c r="C12">
        <f t="shared" si="0"/>
        <v>99.7</v>
      </c>
      <c r="D12">
        <f t="shared" si="0"/>
        <v>9727616</v>
      </c>
      <c r="E12">
        <f t="shared" si="0"/>
        <v>99.7</v>
      </c>
      <c r="F12">
        <f t="shared" si="0"/>
        <v>6451261</v>
      </c>
      <c r="G12">
        <f t="shared" si="0"/>
        <v>66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3.7902773126722668E-2</v>
      </c>
      <c r="C15">
        <f t="shared" ref="C15:C29" si="1">B15/(1+B15)</f>
        <v>3.6518616298267595E-2</v>
      </c>
      <c r="D15">
        <f>EXP((-4.41432+0.04345*E2+0.06422*E6))</f>
        <v>0.12777095909363242</v>
      </c>
      <c r="E15">
        <f t="shared" ref="E15:E29" si="2">D15/(1+D15)</f>
        <v>0.11329513148336383</v>
      </c>
      <c r="F15">
        <f t="shared" ref="F15:F29" si="3">E15-C15</f>
        <v>7.6776515185096234E-2</v>
      </c>
    </row>
    <row r="16" spans="1:20" ht="15.75" customHeight="1" x14ac:dyDescent="0.15">
      <c r="A16" s="2" t="s">
        <v>22</v>
      </c>
      <c r="B16">
        <f>EXP((-2.04493-0.05813*(C7)+0.07854*(C6)))</f>
        <v>1.4646337130535453E-2</v>
      </c>
      <c r="C16">
        <f t="shared" si="1"/>
        <v>1.4434918448487126E-2</v>
      </c>
      <c r="D16">
        <f>EXP((-2.04493-0.05813*(E7)+0.07854*(E6)))</f>
        <v>0.12371100973842691</v>
      </c>
      <c r="E16">
        <f t="shared" si="2"/>
        <v>0.11009148140964098</v>
      </c>
      <c r="F16">
        <f t="shared" si="3"/>
        <v>9.5656562961153851E-2</v>
      </c>
    </row>
    <row r="17" spans="1:6" ht="15.75" customHeight="1" x14ac:dyDescent="0.15">
      <c r="A17" s="2" t="s">
        <v>23</v>
      </c>
      <c r="B17">
        <f>EXP((-5.26319+0.23697*(C7)))</f>
        <v>54.725895121767081</v>
      </c>
      <c r="C17">
        <f t="shared" si="1"/>
        <v>0.98205502131791889</v>
      </c>
      <c r="D17">
        <f>EXP((-5.26319+0.23697*(E7)))</f>
        <v>6.234916494306933E-2</v>
      </c>
      <c r="E17">
        <f t="shared" si="2"/>
        <v>5.8689898764508919E-2</v>
      </c>
      <c r="F17">
        <f t="shared" si="3"/>
        <v>-0.92336512255340997</v>
      </c>
    </row>
    <row r="18" spans="1:6" ht="15.75" customHeight="1" x14ac:dyDescent="0.15">
      <c r="A18" s="2" t="s">
        <v>24</v>
      </c>
      <c r="B18">
        <f>EXP((-6.22088+0.04872*(C2)+0.04949*(C5)+0.04056*(C6)))</f>
        <v>7.4511715792114847E-3</v>
      </c>
      <c r="C18">
        <f t="shared" si="1"/>
        <v>7.3960622503734244E-3</v>
      </c>
      <c r="D18">
        <f>EXP((-6.22088+0.04872*(E2)+0.04949*(E5)+0.04056*(E6)))</f>
        <v>2.3629295547820551E-2</v>
      </c>
      <c r="E18">
        <f t="shared" si="2"/>
        <v>2.3083840654613885E-2</v>
      </c>
      <c r="F18">
        <f t="shared" si="3"/>
        <v>1.568777840424046E-2</v>
      </c>
    </row>
    <row r="19" spans="1:6" ht="15.75" customHeight="1" x14ac:dyDescent="0.15">
      <c r="A19" s="2" t="s">
        <v>25</v>
      </c>
      <c r="B19">
        <f>EXP((-4.84614+0.03008*C2+0.7327*C3+0.03927*C5+0.04634*C6))</f>
        <v>1.848602939534311E-2</v>
      </c>
      <c r="C19">
        <f t="shared" si="1"/>
        <v>1.8150498742057302E-2</v>
      </c>
      <c r="D19">
        <f>EXP((-4.84614+0.03008*E2+0.7327*E3+0.03927*E5+0.04634*E6))</f>
        <v>4.2686182754556649E-2</v>
      </c>
      <c r="E19">
        <f t="shared" si="2"/>
        <v>4.0938667319623222E-2</v>
      </c>
      <c r="F19">
        <f t="shared" si="3"/>
        <v>2.278816857756592E-2</v>
      </c>
    </row>
    <row r="20" spans="1:6" ht="15.75" customHeight="1" x14ac:dyDescent="0.15">
      <c r="A20" s="2" t="s">
        <v>26</v>
      </c>
      <c r="B20">
        <f>EXP((-1.56105-0.14222*C7+0.04149*C6))</f>
        <v>8.4848003782138218E-4</v>
      </c>
      <c r="C20">
        <f t="shared" si="1"/>
        <v>8.4776072976532741E-4</v>
      </c>
      <c r="D20">
        <f>EXP((-1.56105-0.14222*E7+0.04149*E6))</f>
        <v>6.3568831469149906E-2</v>
      </c>
      <c r="E20">
        <f t="shared" si="2"/>
        <v>5.9769362911227621E-2</v>
      </c>
      <c r="F20">
        <f t="shared" si="3"/>
        <v>5.8921602181462293E-2</v>
      </c>
    </row>
    <row r="21" spans="1:6" ht="15.75" customHeight="1" x14ac:dyDescent="0.15">
      <c r="A21" s="2" t="s">
        <v>27</v>
      </c>
      <c r="B21">
        <f>EXP((-0.802771-0.025303*C2+0.485604*C3))</f>
        <v>0.24106359515272541</v>
      </c>
      <c r="C21">
        <f t="shared" si="1"/>
        <v>0.19423951850191859</v>
      </c>
      <c r="D21">
        <f>EXP((-0.802771-0.025303*E2+0.485604*E3))</f>
        <v>0.14867660025554294</v>
      </c>
      <c r="E21">
        <f t="shared" si="2"/>
        <v>0.12943294938058916</v>
      </c>
      <c r="F21">
        <f t="shared" si="3"/>
        <v>-6.4806569121329427E-2</v>
      </c>
    </row>
    <row r="22" spans="1:6" ht="15.75" customHeight="1" x14ac:dyDescent="0.15">
      <c r="A22" s="2" t="s">
        <v>28</v>
      </c>
      <c r="B22">
        <f>EXP((-2.360104+0.014709*C2+0.938919*C3-0.018119*C5))</f>
        <v>0.13150322538796275</v>
      </c>
      <c r="C22">
        <f t="shared" si="1"/>
        <v>0.11621992976897945</v>
      </c>
      <c r="D22">
        <f>EXP((-2.360104+0.014709*E2+0.938919*E3-0.018119*E5))</f>
        <v>0.17542662757329605</v>
      </c>
      <c r="E22">
        <f t="shared" si="2"/>
        <v>0.14924506852075459</v>
      </c>
      <c r="F22">
        <f t="shared" si="3"/>
        <v>3.3025138751775138E-2</v>
      </c>
    </row>
    <row r="23" spans="1:6" ht="15.75" customHeight="1" x14ac:dyDescent="0.15">
      <c r="A23" s="2" t="s">
        <v>29</v>
      </c>
      <c r="B23">
        <f>EXP((-1.022244+0.015959*C2-2.13038*C3))</f>
        <v>0.53192727505998183</v>
      </c>
      <c r="C23">
        <f t="shared" si="1"/>
        <v>0.34722749814553333</v>
      </c>
      <c r="D23">
        <f>EXP((-1.022244+0.015959*E2-2.13038*E3))</f>
        <v>0.72149372353156493</v>
      </c>
      <c r="E23">
        <f t="shared" si="2"/>
        <v>0.41910912231004466</v>
      </c>
      <c r="F23">
        <f t="shared" si="3"/>
        <v>7.1881624164511326E-2</v>
      </c>
    </row>
    <row r="24" spans="1:6" ht="15.75" customHeight="1" x14ac:dyDescent="0.15">
      <c r="A24" s="2" t="s">
        <v>30</v>
      </c>
      <c r="B24">
        <f>EXP((0.21381-0.08054*C2-0.03271*C5+0.72939*C3))</f>
        <v>0.16336701230756515</v>
      </c>
      <c r="C24">
        <f t="shared" si="1"/>
        <v>0.14042603114860797</v>
      </c>
      <c r="D24">
        <f>EXP((0.21381-0.08054*E2-0.03271*E5+0.72939*E3))</f>
        <v>3.5543925832137523E-2</v>
      </c>
      <c r="E24">
        <f t="shared" si="2"/>
        <v>3.4323919000901197E-2</v>
      </c>
      <c r="F24">
        <f t="shared" si="3"/>
        <v>-0.10610211214770676</v>
      </c>
    </row>
    <row r="25" spans="1:6" ht="15.75" customHeight="1" x14ac:dyDescent="0.15">
      <c r="A25" s="2" t="s">
        <v>31</v>
      </c>
      <c r="B25">
        <f>EXP((-0.11314-0.0841*C2-0.02521*C5+1.28239*C3))</f>
        <v>0.10927080809828964</v>
      </c>
      <c r="C25">
        <f t="shared" si="1"/>
        <v>9.8506881548267908E-2</v>
      </c>
      <c r="D25">
        <f>EXP((-0.11314-0.0841*E2-0.02521*E5+1.28239*E3))</f>
        <v>2.2144812689678647E-2</v>
      </c>
      <c r="E25">
        <f t="shared" si="2"/>
        <v>2.1665044340837224E-2</v>
      </c>
      <c r="F25">
        <f t="shared" si="3"/>
        <v>-7.684183720743068E-2</v>
      </c>
    </row>
    <row r="26" spans="1:6" ht="15.75" customHeight="1" x14ac:dyDescent="0.15">
      <c r="A26" s="2" t="s">
        <v>32</v>
      </c>
      <c r="B26">
        <f>EXP((-9.52346+0.0714*C2+0.11318*C5+0.14192*C6+1.47314*C3))</f>
        <v>5.9749299385084475E-4</v>
      </c>
      <c r="C26">
        <f t="shared" si="1"/>
        <v>5.9713620914950334E-4</v>
      </c>
      <c r="D26">
        <f>EXP((-9.52346+0.0714*E2+0.11318*E5+0.14192*E6+1.47314*E3))</f>
        <v>5.2329505567148661E-3</v>
      </c>
      <c r="E26">
        <f t="shared" si="2"/>
        <v>5.2057093371409785E-3</v>
      </c>
      <c r="F26">
        <f t="shared" si="3"/>
        <v>4.6085731279914754E-3</v>
      </c>
    </row>
    <row r="27" spans="1:6" ht="15.75" customHeight="1" x14ac:dyDescent="0.15">
      <c r="A27" s="2" t="s">
        <v>33</v>
      </c>
      <c r="B27">
        <f>EXP((-1.00599+0.03107*C2-0.12507*C7))</f>
        <v>5.8869808610174197E-3</v>
      </c>
      <c r="C27">
        <f t="shared" si="1"/>
        <v>5.8525271457219698E-3</v>
      </c>
      <c r="D27">
        <f>EXP((-1.00599+0.03107*E2-0.12507*E7))</f>
        <v>0.38114591430271294</v>
      </c>
      <c r="E27">
        <f t="shared" si="2"/>
        <v>0.27596353893943115</v>
      </c>
      <c r="F27">
        <f t="shared" si="3"/>
        <v>0.27011101179370917</v>
      </c>
    </row>
    <row r="28" spans="1:6" ht="15.75" customHeight="1" x14ac:dyDescent="0.15">
      <c r="A28" s="2" t="s">
        <v>34</v>
      </c>
      <c r="B28">
        <f>EXP((1.049734-0.018323*C2-0.023371*C5-0.012844*C7))</f>
        <v>1.0631396880578701</v>
      </c>
      <c r="C28">
        <f t="shared" si="1"/>
        <v>0.51530184514973554</v>
      </c>
      <c r="D28">
        <f>EXP((1.049734-0.018323*E2-0.023371*E5-0.012844*E7))</f>
        <v>1.0919269724055694</v>
      </c>
      <c r="E28">
        <f t="shared" si="2"/>
        <v>0.52197184070432912</v>
      </c>
      <c r="F28">
        <f t="shared" si="3"/>
        <v>6.6699955545935774E-3</v>
      </c>
    </row>
    <row r="29" spans="1:6" ht="13" x14ac:dyDescent="0.15">
      <c r="A29" s="2" t="s">
        <v>35</v>
      </c>
      <c r="B29">
        <f>EXP((-3.7924+1.94461*C3-0.10873*C5+0.04748*C6))</f>
        <v>2.0052689391206229E-2</v>
      </c>
      <c r="C29">
        <f t="shared" si="1"/>
        <v>1.9658483919271063E-2</v>
      </c>
      <c r="D29">
        <f>EXP((-3.7924+1.94461*E3-0.10873*E5+0.04748*E6))</f>
        <v>2.7847279539035832E-2</v>
      </c>
      <c r="E29">
        <f t="shared" si="2"/>
        <v>2.7092818255572609E-2</v>
      </c>
      <c r="F29">
        <f t="shared" si="3"/>
        <v>7.4343343363015464E-3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59" priority="1" operator="lessThanOrEqual">
      <formula>0</formula>
    </cfRule>
  </conditionalFormatting>
  <conditionalFormatting sqref="F15:F29 I17:I29">
    <cfRule type="cellIs" dxfId="58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98"/>
  <sheetViews>
    <sheetView topLeftCell="A13" workbookViewId="0">
      <selection activeCell="F15" sqref="F15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18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4"/>
      <c r="J1" s="4"/>
      <c r="K1" s="4"/>
      <c r="L1" s="4"/>
      <c r="M1" s="4"/>
      <c r="N1" s="4"/>
      <c r="O1" s="1"/>
      <c r="P1" s="1"/>
      <c r="Q1" s="1"/>
      <c r="R1" s="1"/>
    </row>
    <row r="2" spans="1:18" ht="15.75" customHeight="1" x14ac:dyDescent="0.15">
      <c r="A2" s="3" t="s">
        <v>6</v>
      </c>
      <c r="B2" s="4">
        <v>134328</v>
      </c>
      <c r="C2" s="4">
        <v>0.2</v>
      </c>
      <c r="D2" s="4">
        <v>4006370</v>
      </c>
      <c r="E2" s="4">
        <v>8.3000000000000007</v>
      </c>
      <c r="F2" s="4">
        <v>133203</v>
      </c>
      <c r="G2" s="4">
        <v>0.2</v>
      </c>
      <c r="H2" s="4"/>
      <c r="I2" s="4"/>
      <c r="J2" s="4"/>
      <c r="K2" s="4"/>
      <c r="L2" s="4"/>
      <c r="M2" s="4"/>
      <c r="N2" s="4"/>
    </row>
    <row r="3" spans="1:18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18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  <c r="O4" s="4"/>
    </row>
    <row r="5" spans="1:18" ht="15.75" customHeight="1" x14ac:dyDescent="0.15">
      <c r="A5" s="7" t="s">
        <v>9</v>
      </c>
      <c r="B5" s="4">
        <v>186403</v>
      </c>
      <c r="C5" s="4">
        <v>0.3</v>
      </c>
      <c r="D5" s="4">
        <v>453735</v>
      </c>
      <c r="E5" s="4">
        <v>0.9</v>
      </c>
      <c r="F5" s="4">
        <v>109196</v>
      </c>
      <c r="G5" s="4">
        <v>0.2</v>
      </c>
      <c r="H5" s="4"/>
      <c r="I5" s="4"/>
      <c r="J5" s="4"/>
      <c r="K5" s="4"/>
      <c r="L5" s="4"/>
      <c r="M5" s="4"/>
      <c r="N5" s="4"/>
    </row>
    <row r="6" spans="1:18" ht="15.75" customHeight="1" x14ac:dyDescent="0.15">
      <c r="A6" s="8" t="s">
        <v>10</v>
      </c>
      <c r="B6" s="4">
        <v>3194429</v>
      </c>
      <c r="C6" s="4">
        <v>6.6</v>
      </c>
      <c r="D6" s="4">
        <v>6375647</v>
      </c>
      <c r="E6" s="4">
        <v>13.2</v>
      </c>
      <c r="F6" s="4">
        <v>2360651</v>
      </c>
      <c r="G6" s="4">
        <v>4.9000000000000004</v>
      </c>
      <c r="H6" s="4"/>
      <c r="I6" s="4"/>
      <c r="J6" s="4"/>
      <c r="K6" s="4"/>
      <c r="L6" s="4"/>
      <c r="M6" s="4"/>
      <c r="N6" s="4"/>
    </row>
    <row r="7" spans="1:18" ht="15.75" customHeight="1" x14ac:dyDescent="0.15">
      <c r="A7" s="9" t="s">
        <v>11</v>
      </c>
      <c r="B7" s="4">
        <v>17252624</v>
      </c>
      <c r="C7" s="4">
        <v>36</v>
      </c>
      <c r="D7" s="4">
        <v>11980974</v>
      </c>
      <c r="E7" s="4">
        <v>24.9</v>
      </c>
      <c r="F7" s="4">
        <v>9578442</v>
      </c>
      <c r="G7" s="4">
        <v>19.899999999999999</v>
      </c>
      <c r="H7" s="4"/>
      <c r="I7" s="4"/>
      <c r="J7" s="4"/>
      <c r="K7" s="4"/>
      <c r="L7" s="4"/>
      <c r="M7" s="4"/>
      <c r="N7" s="4"/>
    </row>
    <row r="8" spans="1:18" ht="15.75" customHeight="1" x14ac:dyDescent="0.15">
      <c r="A8" s="10" t="s">
        <v>12</v>
      </c>
      <c r="B8" s="4">
        <v>20367222</v>
      </c>
      <c r="C8" s="4">
        <v>42.4</v>
      </c>
      <c r="D8" s="4">
        <v>24235261</v>
      </c>
      <c r="E8" s="4">
        <v>50.5</v>
      </c>
      <c r="F8" s="4">
        <v>18204616</v>
      </c>
      <c r="G8" s="4">
        <v>38</v>
      </c>
      <c r="H8" s="4"/>
      <c r="I8" s="4"/>
      <c r="J8" s="4"/>
      <c r="K8" s="4"/>
      <c r="L8" s="4"/>
      <c r="M8" s="4"/>
      <c r="N8" s="4"/>
    </row>
    <row r="9" spans="1:18" ht="15.75" customHeight="1" x14ac:dyDescent="0.15">
      <c r="A9" s="11" t="s">
        <v>13</v>
      </c>
      <c r="B9" s="4">
        <v>106458</v>
      </c>
      <c r="C9" s="4">
        <v>0.2</v>
      </c>
      <c r="D9" s="4">
        <v>28493</v>
      </c>
      <c r="E9" s="4">
        <v>0</v>
      </c>
      <c r="F9" s="4">
        <v>9026</v>
      </c>
      <c r="G9" s="4">
        <v>0</v>
      </c>
      <c r="H9" s="4"/>
      <c r="I9" s="4"/>
      <c r="J9" s="4"/>
      <c r="K9" s="4"/>
      <c r="L9" s="4"/>
    </row>
    <row r="10" spans="1:18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</row>
    <row r="11" spans="1:18" ht="15.75" customHeight="1" x14ac:dyDescent="0.15">
      <c r="A11" s="13" t="s">
        <v>15</v>
      </c>
      <c r="B11" s="4">
        <v>6663386</v>
      </c>
      <c r="C11" s="4">
        <v>13.8</v>
      </c>
      <c r="D11" s="4">
        <v>824079</v>
      </c>
      <c r="E11" s="4">
        <v>1.7</v>
      </c>
      <c r="F11" s="4">
        <v>745016</v>
      </c>
      <c r="G11" s="4">
        <v>1.5</v>
      </c>
      <c r="H11" s="4"/>
      <c r="I11" s="4"/>
      <c r="J11" s="4"/>
      <c r="K11" s="4"/>
      <c r="L11" s="4"/>
    </row>
    <row r="12" spans="1:18" ht="15.75" customHeight="1" x14ac:dyDescent="0.15">
      <c r="A12" s="1"/>
      <c r="B12">
        <f t="shared" ref="B12:G12" si="0">SUM(B2:B11)</f>
        <v>47904850</v>
      </c>
      <c r="C12">
        <f t="shared" si="0"/>
        <v>99.5</v>
      </c>
      <c r="D12">
        <f t="shared" si="0"/>
        <v>47904559</v>
      </c>
      <c r="E12">
        <f t="shared" si="0"/>
        <v>99.5</v>
      </c>
      <c r="F12">
        <f t="shared" si="0"/>
        <v>31140150</v>
      </c>
      <c r="G12">
        <f t="shared" si="0"/>
        <v>64.7</v>
      </c>
      <c r="H12" s="4"/>
      <c r="I12" s="4"/>
      <c r="J12" s="4"/>
      <c r="K12" s="4"/>
      <c r="L12" s="4"/>
    </row>
    <row r="13" spans="1:18" ht="15.75" customHeight="1" x14ac:dyDescent="0.15">
      <c r="A13" s="1"/>
      <c r="I13" s="14"/>
    </row>
    <row r="14" spans="1:18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18" ht="15.75" customHeight="1" x14ac:dyDescent="0.15">
      <c r="A15" s="2" t="s">
        <v>21</v>
      </c>
      <c r="B15">
        <f>EXP((-4.41432+0.04345*C2+0.06422*C6))</f>
        <v>1.86524457887998E-2</v>
      </c>
      <c r="C15">
        <f t="shared" ref="C15:C29" si="1">B15/(1+B15)</f>
        <v>1.8310902669414555E-2</v>
      </c>
      <c r="D15">
        <f>EXP((-4.41432+0.04345*E2+0.06422*E6))</f>
        <v>4.0519132865137586E-2</v>
      </c>
      <c r="E15">
        <f t="shared" ref="E15:E29" si="2">D15/(1+D15)</f>
        <v>3.8941266513346569E-2</v>
      </c>
      <c r="F15">
        <f t="shared" ref="F15:F29" si="3">E15-C15</f>
        <v>2.0630363843932013E-2</v>
      </c>
    </row>
    <row r="16" spans="1:18" ht="15.75" customHeight="1" x14ac:dyDescent="0.15">
      <c r="A16" s="2" t="s">
        <v>22</v>
      </c>
      <c r="B16">
        <f>EXP((-2.04493-0.05813*(C7)+0.07854*(C6)))</f>
        <v>2.680287824581748E-2</v>
      </c>
      <c r="C16">
        <f t="shared" si="1"/>
        <v>2.6103236379320754E-2</v>
      </c>
      <c r="D16">
        <f>EXP((-2.04493-0.05813*(E7)+0.07854*(E6)))</f>
        <v>8.5808346385419607E-2</v>
      </c>
      <c r="E16">
        <f t="shared" si="2"/>
        <v>7.9027156745543184E-2</v>
      </c>
      <c r="F16">
        <f t="shared" si="3"/>
        <v>5.2923920366222427E-2</v>
      </c>
    </row>
    <row r="17" spans="1:14" ht="15.75" customHeight="1" x14ac:dyDescent="0.15">
      <c r="A17" s="2" t="s">
        <v>23</v>
      </c>
      <c r="B17">
        <f>EXP((-5.26319+0.23697*(C7)))</f>
        <v>26.251680341541711</v>
      </c>
      <c r="C17">
        <f t="shared" si="1"/>
        <v>0.96330501504981958</v>
      </c>
      <c r="D17">
        <f>EXP((-5.26319+0.23697*(E7)))</f>
        <v>1.8914864472790267</v>
      </c>
      <c r="E17">
        <f t="shared" si="2"/>
        <v>0.65415712014108551</v>
      </c>
      <c r="F17">
        <f t="shared" si="3"/>
        <v>-0.30914789490873407</v>
      </c>
    </row>
    <row r="18" spans="1:14" ht="15.75" customHeight="1" x14ac:dyDescent="0.15">
      <c r="A18" s="2" t="s">
        <v>24</v>
      </c>
      <c r="B18">
        <f>EXP((-6.22088+0.04872*(C2)+0.04949*(C5)+0.04056*(C6)))</f>
        <v>2.6622251055997545E-3</v>
      </c>
      <c r="C18">
        <f t="shared" si="1"/>
        <v>2.6551564813557934E-3</v>
      </c>
      <c r="D18">
        <f>EXP((-6.22088+0.04872*(E2)+0.04949*(E5)+0.04056*(E6)))</f>
        <v>5.3184626125259904E-3</v>
      </c>
      <c r="E18">
        <f t="shared" si="2"/>
        <v>5.2903262103680812E-3</v>
      </c>
      <c r="F18">
        <f t="shared" si="3"/>
        <v>2.6351697290122877E-3</v>
      </c>
    </row>
    <row r="19" spans="1:14" ht="15.75" customHeight="1" x14ac:dyDescent="0.15">
      <c r="A19" s="2" t="s">
        <v>25</v>
      </c>
      <c r="B19">
        <f>EXP((-4.84614+0.03008*C2+0.7327*C3+0.03927*C5+0.04634*C6))</f>
        <v>1.0861845971083448E-2</v>
      </c>
      <c r="C19">
        <f t="shared" si="1"/>
        <v>1.0745133980844857E-2</v>
      </c>
      <c r="D19">
        <f>EXP((-4.84614+0.03008*E2+0.7327*E3+0.03927*E5+0.04634*E6))</f>
        <v>1.9265391100885709E-2</v>
      </c>
      <c r="E19">
        <f t="shared" si="2"/>
        <v>1.8901251106031955E-2</v>
      </c>
      <c r="F19">
        <f t="shared" si="3"/>
        <v>8.1561171251870977E-3</v>
      </c>
    </row>
    <row r="20" spans="1:14" ht="15.75" customHeight="1" x14ac:dyDescent="0.15">
      <c r="A20" s="2" t="s">
        <v>26</v>
      </c>
      <c r="B20">
        <f>EXP((-1.56105-0.14222*C7+0.04149*C6))</f>
        <v>1.6497426053433729E-3</v>
      </c>
      <c r="C20">
        <f t="shared" si="1"/>
        <v>1.6470254373073625E-3</v>
      </c>
      <c r="D20">
        <f>EXP((-1.56105-0.14222*E7+0.04149*E6))</f>
        <v>1.0518075769998922E-2</v>
      </c>
      <c r="E20">
        <f t="shared" si="2"/>
        <v>1.0408597354366287E-2</v>
      </c>
      <c r="F20">
        <f t="shared" si="3"/>
        <v>8.7615719170589246E-3</v>
      </c>
    </row>
    <row r="21" spans="1:14" ht="15.75" customHeight="1" x14ac:dyDescent="0.15">
      <c r="A21" s="2" t="s">
        <v>27</v>
      </c>
      <c r="B21">
        <f>EXP((-0.802771-0.025303*C2+0.485604*C3))</f>
        <v>0.44582374306218708</v>
      </c>
      <c r="C21">
        <f t="shared" si="1"/>
        <v>0.30835276097897879</v>
      </c>
      <c r="D21">
        <f>EXP((-0.802771-0.025303*E2+0.485604*E3))</f>
        <v>0.36320571399996254</v>
      </c>
      <c r="E21">
        <f t="shared" si="2"/>
        <v>0.26643499969951895</v>
      </c>
      <c r="F21">
        <f t="shared" si="3"/>
        <v>-4.1917761279459842E-2</v>
      </c>
      <c r="I21" s="4"/>
      <c r="J21" s="4"/>
      <c r="K21" s="4"/>
      <c r="L21" s="4"/>
      <c r="M21" s="4"/>
      <c r="N21" s="4"/>
    </row>
    <row r="22" spans="1:14" ht="15.75" customHeight="1" x14ac:dyDescent="0.15">
      <c r="A22" s="2" t="s">
        <v>28</v>
      </c>
      <c r="B22">
        <f>EXP((-2.360104+0.014709*C2+0.938919*C3-0.018119*C5))</f>
        <v>9.4175247247749269E-2</v>
      </c>
      <c r="C22">
        <f t="shared" si="1"/>
        <v>8.6069619546443266E-2</v>
      </c>
      <c r="D22">
        <f>EXP((-2.360104+0.014709*E2+0.938919*E3-0.018119*E5))</f>
        <v>0.10494421035319217</v>
      </c>
      <c r="E22">
        <f t="shared" si="2"/>
        <v>9.4976931296510497E-2</v>
      </c>
      <c r="F22">
        <f t="shared" si="3"/>
        <v>8.9073117500672316E-3</v>
      </c>
      <c r="I22" s="4"/>
      <c r="J22" s="4"/>
      <c r="K22" s="4"/>
      <c r="L22" s="4"/>
      <c r="M22" s="4"/>
      <c r="N22" s="4"/>
    </row>
    <row r="23" spans="1:14" ht="15.75" customHeight="1" x14ac:dyDescent="0.15">
      <c r="A23" s="2" t="s">
        <v>29</v>
      </c>
      <c r="B23">
        <f>EXP((-1.022244+0.015959*C2-2.13038*C3))</f>
        <v>0.36093687407425279</v>
      </c>
      <c r="C23">
        <f t="shared" si="1"/>
        <v>0.26521206159526844</v>
      </c>
      <c r="D23">
        <f>EXP((-1.022244+0.015959*E2-2.13038*E3))</f>
        <v>0.41074434075208655</v>
      </c>
      <c r="E23">
        <f t="shared" si="2"/>
        <v>0.29115434234746834</v>
      </c>
      <c r="F23">
        <f t="shared" si="3"/>
        <v>2.5942280752199898E-2</v>
      </c>
    </row>
    <row r="24" spans="1:14" ht="15.75" customHeight="1" x14ac:dyDescent="0.15">
      <c r="A24" s="2" t="s">
        <v>30</v>
      </c>
      <c r="B24">
        <f>EXP((0.21381-0.08054*C2-0.03271*C5+0.72939*C3))</f>
        <v>1.2066995642638243</v>
      </c>
      <c r="C24">
        <f t="shared" si="1"/>
        <v>0.54683455047782659</v>
      </c>
      <c r="D24">
        <f>EXP((0.21381-0.08054*E2-0.03271*E5+0.72939*E3))</f>
        <v>0.61624479494353435</v>
      </c>
      <c r="E24">
        <f t="shared" si="2"/>
        <v>0.38128184348773952</v>
      </c>
      <c r="F24">
        <f t="shared" si="3"/>
        <v>-0.16555270699008706</v>
      </c>
    </row>
    <row r="25" spans="1:14" ht="15.75" customHeight="1" x14ac:dyDescent="0.15">
      <c r="A25" s="2" t="s">
        <v>31</v>
      </c>
      <c r="B25">
        <f>EXP((-0.11314-0.0841*C2-0.02521*C5+1.28239*C3))</f>
        <v>0.87151430493762705</v>
      </c>
      <c r="C25">
        <f t="shared" si="1"/>
        <v>0.46567333342753825</v>
      </c>
      <c r="D25">
        <f>EXP((-0.11314-0.0841*E2-0.02521*E5+1.28239*E3))</f>
        <v>0.43436981475022468</v>
      </c>
      <c r="E25">
        <f t="shared" si="2"/>
        <v>0.30282972374586958</v>
      </c>
      <c r="F25">
        <f t="shared" si="3"/>
        <v>-0.16284360968166867</v>
      </c>
    </row>
    <row r="26" spans="1:14" ht="15.75" customHeight="1" x14ac:dyDescent="0.15">
      <c r="A26" s="2" t="s">
        <v>32</v>
      </c>
      <c r="B26">
        <f>EXP((-9.52346+0.0714*C2+0.11318*C5+0.14192*C6+1.47314*C3))</f>
        <v>1.9577314353854869E-4</v>
      </c>
      <c r="C26">
        <f t="shared" si="1"/>
        <v>1.9573482391677056E-4</v>
      </c>
      <c r="D26">
        <f>EXP((-9.52346+0.0714*E2+0.11318*E5+0.14192*E6+1.47314*E3))</f>
        <v>9.5324938918295321E-4</v>
      </c>
      <c r="E26">
        <f t="shared" si="2"/>
        <v>9.523415701629018E-4</v>
      </c>
      <c r="F26">
        <f t="shared" si="3"/>
        <v>7.5660674624613124E-4</v>
      </c>
    </row>
    <row r="27" spans="1:14" ht="15.75" customHeight="1" x14ac:dyDescent="0.15">
      <c r="A27" s="2" t="s">
        <v>33</v>
      </c>
      <c r="B27">
        <f>EXP((-1.00599+0.03107*C2-0.12507*C7))</f>
        <v>4.0773989749468094E-3</v>
      </c>
      <c r="C27">
        <f t="shared" si="1"/>
        <v>4.0608413047733055E-3</v>
      </c>
      <c r="D27">
        <f>EXP((-1.00599+0.03107*E2-0.12507*E7))</f>
        <v>2.1018505815579423E-2</v>
      </c>
      <c r="E27">
        <f t="shared" si="2"/>
        <v>2.058582258388162E-2</v>
      </c>
      <c r="F27">
        <f t="shared" si="3"/>
        <v>1.6524981279108314E-2</v>
      </c>
    </row>
    <row r="28" spans="1:14" ht="15.75" customHeight="1" x14ac:dyDescent="0.15">
      <c r="A28" s="2" t="s">
        <v>34</v>
      </c>
      <c r="B28">
        <f>EXP((1.049734-0.018323*C2-0.023371*C5-0.012844*C7))</f>
        <v>1.7801081128220115</v>
      </c>
      <c r="C28">
        <f t="shared" si="1"/>
        <v>0.64030175827049851</v>
      </c>
      <c r="D28">
        <f>EXP((1.049734-0.018323*E2-0.023371*E5-0.012844*E7))</f>
        <v>1.7450855844817887</v>
      </c>
      <c r="E28">
        <f t="shared" si="2"/>
        <v>0.63571263291276292</v>
      </c>
      <c r="F28">
        <f t="shared" si="3"/>
        <v>-4.5891253577355906E-3</v>
      </c>
    </row>
    <row r="29" spans="1:14" ht="13" x14ac:dyDescent="0.15">
      <c r="A29" s="2" t="s">
        <v>35</v>
      </c>
      <c r="B29">
        <f>EXP((-3.7924+1.94461*C3-0.10873*C5+0.04748*C6))</f>
        <v>2.9847595355295665E-2</v>
      </c>
      <c r="C29">
        <f t="shared" si="1"/>
        <v>2.8982536338299936E-2</v>
      </c>
      <c r="D29">
        <f>EXP((-3.7924+1.94461*E3-0.10873*E5+0.04748*E6))</f>
        <v>3.82534701480432E-2</v>
      </c>
      <c r="E29">
        <f t="shared" si="2"/>
        <v>3.6844057109280536E-2</v>
      </c>
      <c r="F29">
        <f t="shared" si="3"/>
        <v>7.8615207709805991E-3</v>
      </c>
    </row>
    <row r="30" spans="1:14" ht="13" x14ac:dyDescent="0.15">
      <c r="A30" s="2"/>
    </row>
    <row r="31" spans="1:14" ht="13" x14ac:dyDescent="0.15">
      <c r="A31" s="2"/>
    </row>
    <row r="32" spans="1:14" ht="13" x14ac:dyDescent="0.15">
      <c r="A32" s="2"/>
    </row>
    <row r="33" spans="1:1" ht="13" x14ac:dyDescent="0.15">
      <c r="A33" s="2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</sheetData>
  <conditionalFormatting sqref="F15:F30">
    <cfRule type="cellIs" dxfId="93" priority="1" operator="greaterThan">
      <formula>0</formula>
    </cfRule>
  </conditionalFormatting>
  <conditionalFormatting sqref="F15:F30">
    <cfRule type="cellIs" dxfId="92" priority="2" operator="lessThanOrEqual">
      <formula>0</formula>
    </cfRule>
  </conditionalFormatting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999"/>
  <sheetViews>
    <sheetView topLeftCell="A14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4352968</v>
      </c>
      <c r="C2" s="4">
        <v>37.200000000000003</v>
      </c>
      <c r="D2" s="4">
        <v>5541647</v>
      </c>
      <c r="E2" s="4">
        <v>47.4</v>
      </c>
      <c r="F2" s="4">
        <v>4342506</v>
      </c>
      <c r="G2" s="4">
        <v>37.1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2630723</v>
      </c>
      <c r="C5" s="4">
        <v>22.5</v>
      </c>
      <c r="D5" s="4">
        <v>2146783</v>
      </c>
      <c r="E5" s="4">
        <v>18.3</v>
      </c>
      <c r="F5" s="4">
        <v>2118880</v>
      </c>
      <c r="G5" s="4">
        <v>18.100000000000001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352087</v>
      </c>
      <c r="C6" s="4">
        <v>3</v>
      </c>
      <c r="D6" s="4">
        <v>151129</v>
      </c>
      <c r="E6" s="4">
        <v>1.2</v>
      </c>
      <c r="F6" s="4">
        <v>71006</v>
      </c>
      <c r="G6" s="4">
        <v>0.6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900389</v>
      </c>
      <c r="C7" s="4">
        <v>7.7</v>
      </c>
      <c r="D7" s="4">
        <v>541754</v>
      </c>
      <c r="E7" s="4">
        <v>4.5999999999999996</v>
      </c>
      <c r="F7" s="4">
        <v>315256</v>
      </c>
      <c r="G7" s="4">
        <v>2.6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3415655</v>
      </c>
      <c r="C8" s="4">
        <v>29.2</v>
      </c>
      <c r="D8" s="4">
        <v>3253451</v>
      </c>
      <c r="E8" s="4">
        <v>27.8</v>
      </c>
      <c r="F8" s="4">
        <v>3097522</v>
      </c>
      <c r="G8" s="4">
        <v>26.5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21301</v>
      </c>
      <c r="C9" s="4">
        <v>0.1</v>
      </c>
      <c r="D9" s="4">
        <v>28292</v>
      </c>
      <c r="E9" s="4">
        <v>0.2</v>
      </c>
      <c r="F9" s="4">
        <v>1111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4578</v>
      </c>
      <c r="C11" s="4">
        <v>0</v>
      </c>
      <c r="D11" s="4">
        <v>14645</v>
      </c>
      <c r="E11" s="4">
        <v>0.1</v>
      </c>
      <c r="F11" s="4">
        <v>1825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11677701</v>
      </c>
      <c r="C12">
        <f t="shared" si="0"/>
        <v>99.7</v>
      </c>
      <c r="D12">
        <f t="shared" si="0"/>
        <v>11677701</v>
      </c>
      <c r="E12">
        <f t="shared" si="0"/>
        <v>99.6</v>
      </c>
      <c r="F12">
        <f t="shared" si="0"/>
        <v>9948106</v>
      </c>
      <c r="G12">
        <f t="shared" si="0"/>
        <v>84.9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7.387949197708979E-2</v>
      </c>
      <c r="C15">
        <f t="shared" ref="C15:C29" si="1">B15/(1+B15)</f>
        <v>6.8796818012673192E-2</v>
      </c>
      <c r="D15">
        <f>EXP((-4.41432+0.04345*E2+0.06422*E6))</f>
        <v>0.10251706566188634</v>
      </c>
      <c r="E15">
        <f t="shared" ref="E15:E29" si="2">D15/(1+D15)</f>
        <v>9.2984561286895931E-2</v>
      </c>
      <c r="F15">
        <f t="shared" ref="F15:F29" si="3">E15-C15</f>
        <v>2.4187743274222739E-2</v>
      </c>
    </row>
    <row r="16" spans="1:20" ht="15.75" customHeight="1" x14ac:dyDescent="0.15">
      <c r="A16" s="2" t="s">
        <v>22</v>
      </c>
      <c r="B16">
        <f>EXP((-2.04493-0.05813*(C7)+0.07854*(C6)))</f>
        <v>0.10467332176723117</v>
      </c>
      <c r="C16">
        <f t="shared" si="1"/>
        <v>9.4755001052960336E-2</v>
      </c>
      <c r="D16">
        <f>EXP((-2.04493-0.05813*(E7)+0.07854*(E6)))</f>
        <v>0.10881783863039332</v>
      </c>
      <c r="E16">
        <f t="shared" si="2"/>
        <v>9.8138607478397547E-2</v>
      </c>
      <c r="F16">
        <f t="shared" si="3"/>
        <v>3.3836064254372106E-3</v>
      </c>
    </row>
    <row r="17" spans="1:6" ht="15.75" customHeight="1" x14ac:dyDescent="0.15">
      <c r="A17" s="2" t="s">
        <v>23</v>
      </c>
      <c r="B17">
        <f>EXP((-5.26319+0.23697*(C7)))</f>
        <v>3.211214408456016E-2</v>
      </c>
      <c r="C17">
        <f t="shared" si="1"/>
        <v>3.1113037733939534E-2</v>
      </c>
      <c r="D17">
        <f>EXP((-5.26319+0.23697*(E7)))</f>
        <v>1.5404000970906054E-2</v>
      </c>
      <c r="E17">
        <f t="shared" si="2"/>
        <v>1.5170317387145513E-2</v>
      </c>
      <c r="F17">
        <f t="shared" si="3"/>
        <v>-1.5942720346794021E-2</v>
      </c>
    </row>
    <row r="18" spans="1:6" ht="15.75" customHeight="1" x14ac:dyDescent="0.15">
      <c r="A18" s="2" t="s">
        <v>24</v>
      </c>
      <c r="B18">
        <f>EXP((-6.22088+0.04872*(C2)+0.04949*(C5)+0.04056*(C6)))</f>
        <v>4.1865591277207598E-2</v>
      </c>
      <c r="C18">
        <f t="shared" si="1"/>
        <v>4.0183293917870143E-2</v>
      </c>
      <c r="D18">
        <f>EXP((-6.22088+0.04872*(E2)+0.04949*(E5)+0.04056*(E6)))</f>
        <v>5.1963537930301666E-2</v>
      </c>
      <c r="E18">
        <f t="shared" si="2"/>
        <v>4.9396710110825665E-2</v>
      </c>
      <c r="F18">
        <f t="shared" si="3"/>
        <v>9.2134161929555217E-3</v>
      </c>
    </row>
    <row r="19" spans="1:6" ht="15.75" customHeight="1" x14ac:dyDescent="0.15">
      <c r="A19" s="2" t="s">
        <v>25</v>
      </c>
      <c r="B19">
        <f>EXP((-4.84614+0.03008*C2+0.7327*C3+0.03927*C5+0.04634*C6))</f>
        <v>6.6899151168013191E-2</v>
      </c>
      <c r="C19">
        <f t="shared" si="1"/>
        <v>6.2704287555926677E-2</v>
      </c>
      <c r="D19">
        <f>EXP((-4.84614+0.03008*E2+0.7327*E3+0.03927*E5+0.04634*E6))</f>
        <v>7.09273617203416E-2</v>
      </c>
      <c r="E19">
        <f t="shared" si="2"/>
        <v>6.6229852981255069E-2</v>
      </c>
      <c r="F19">
        <f t="shared" si="3"/>
        <v>3.5255654253283919E-3</v>
      </c>
    </row>
    <row r="20" spans="1:6" ht="15.75" customHeight="1" x14ac:dyDescent="0.15">
      <c r="A20" s="2" t="s">
        <v>26</v>
      </c>
      <c r="B20">
        <f>EXP((-1.56105-0.14222*C7+0.04149*C6))</f>
        <v>7.9525782636965622E-2</v>
      </c>
      <c r="C20">
        <f t="shared" si="1"/>
        <v>7.366733052239606E-2</v>
      </c>
      <c r="D20">
        <f>EXP((-1.56105-0.14222*E7+0.04149*E6))</f>
        <v>0.11469555601702129</v>
      </c>
      <c r="E20">
        <f t="shared" si="2"/>
        <v>0.10289406412172859</v>
      </c>
      <c r="F20">
        <f t="shared" si="3"/>
        <v>2.9226733599332533E-2</v>
      </c>
    </row>
    <row r="21" spans="1:6" ht="15.75" customHeight="1" x14ac:dyDescent="0.15">
      <c r="A21" s="2" t="s">
        <v>27</v>
      </c>
      <c r="B21">
        <f>EXP((-0.802771-0.025303*C2+0.485604*C3))</f>
        <v>0.1748122741458849</v>
      </c>
      <c r="C21">
        <f t="shared" si="1"/>
        <v>0.1488001768392975</v>
      </c>
      <c r="D21">
        <f>EXP((-0.802771-0.025303*E2+0.485604*E3))</f>
        <v>0.13504689371603573</v>
      </c>
      <c r="E21">
        <f t="shared" si="2"/>
        <v>0.11897913157922931</v>
      </c>
      <c r="F21">
        <f t="shared" si="3"/>
        <v>-2.9821045260068194E-2</v>
      </c>
    </row>
    <row r="22" spans="1:6" ht="15.75" customHeight="1" x14ac:dyDescent="0.15">
      <c r="A22" s="2" t="s">
        <v>28</v>
      </c>
      <c r="B22">
        <f>EXP((-2.360104+0.014709*C2+0.938919*C3-0.018119*C5))</f>
        <v>0.10854323566327802</v>
      </c>
      <c r="C22">
        <f t="shared" si="1"/>
        <v>9.7915202737521564E-2</v>
      </c>
      <c r="D22">
        <f>EXP((-2.360104+0.014709*E2+0.938919*E3-0.018119*E5))</f>
        <v>0.1360850664744418</v>
      </c>
      <c r="E22">
        <f t="shared" si="2"/>
        <v>0.11978422258180724</v>
      </c>
      <c r="F22">
        <f t="shared" si="3"/>
        <v>2.1869019844285673E-2</v>
      </c>
    </row>
    <row r="23" spans="1:6" ht="15.75" customHeight="1" x14ac:dyDescent="0.15">
      <c r="A23" s="2" t="s">
        <v>29</v>
      </c>
      <c r="B23">
        <f>EXP((-1.022244+0.015959*C2-2.13038*C3))</f>
        <v>0.65144050931114439</v>
      </c>
      <c r="C23">
        <f t="shared" si="1"/>
        <v>0.39446804510256073</v>
      </c>
      <c r="D23">
        <f>EXP((-1.022244+0.015959*E2-2.13038*E3))</f>
        <v>0.76660208978180255</v>
      </c>
      <c r="E23">
        <f t="shared" si="2"/>
        <v>0.43394157304347319</v>
      </c>
      <c r="F23">
        <f t="shared" si="3"/>
        <v>3.9473527940912467E-2</v>
      </c>
    </row>
    <row r="24" spans="1:6" ht="15.75" customHeight="1" x14ac:dyDescent="0.15">
      <c r="A24" s="2" t="s">
        <v>30</v>
      </c>
      <c r="B24">
        <f>EXP((0.21381-0.08054*C2-0.03271*C5+0.72939*C3))</f>
        <v>2.9651190576316388E-2</v>
      </c>
      <c r="C24">
        <f t="shared" si="1"/>
        <v>2.8797315875214037E-2</v>
      </c>
      <c r="D24">
        <f>EXP((0.21381-0.08054*E2-0.03271*E5+0.72939*E3))</f>
        <v>1.4959944744381707E-2</v>
      </c>
      <c r="E24">
        <f t="shared" si="2"/>
        <v>1.4739443484293735E-2</v>
      </c>
      <c r="F24">
        <f t="shared" si="3"/>
        <v>-1.4057872390920302E-2</v>
      </c>
    </row>
    <row r="25" spans="1:6" ht="15.75" customHeight="1" x14ac:dyDescent="0.15">
      <c r="A25" s="2" t="s">
        <v>31</v>
      </c>
      <c r="B25">
        <f>EXP((-0.11314-0.0841*C2-0.02521*C5+1.28239*C3))</f>
        <v>2.2172887949277683E-2</v>
      </c>
      <c r="C25">
        <f t="shared" si="1"/>
        <v>2.1691915536677729E-2</v>
      </c>
      <c r="D25">
        <f>EXP((-0.11314-0.0841*E2-0.02521*E5+1.28239*E3))</f>
        <v>1.0453452211072521E-2</v>
      </c>
      <c r="E25">
        <f t="shared" si="2"/>
        <v>1.0345308027993071E-2</v>
      </c>
      <c r="F25">
        <f t="shared" si="3"/>
        <v>-1.1346607508684659E-2</v>
      </c>
    </row>
    <row r="26" spans="1:6" ht="15.75" customHeight="1" x14ac:dyDescent="0.15">
      <c r="A26" s="2" t="s">
        <v>32</v>
      </c>
      <c r="B26">
        <f>EXP((-9.52346+0.0714*C2+0.11318*C5+0.14192*C6+1.47314*C3))</f>
        <v>2.0341950462789294E-2</v>
      </c>
      <c r="C26">
        <f t="shared" si="1"/>
        <v>1.9936405097882078E-2</v>
      </c>
      <c r="D26">
        <f>EXP((-9.52346+0.0714*E2+0.11318*E5+0.14192*E6+1.47314*E3))</f>
        <v>2.0290509795584472E-2</v>
      </c>
      <c r="E26">
        <f t="shared" si="2"/>
        <v>1.9886992577878314E-2</v>
      </c>
      <c r="F26">
        <f t="shared" si="3"/>
        <v>-4.9412520003764421E-5</v>
      </c>
    </row>
    <row r="27" spans="1:6" ht="15.75" customHeight="1" x14ac:dyDescent="0.15">
      <c r="A27" s="2" t="s">
        <v>33</v>
      </c>
      <c r="B27">
        <f>EXP((-1.00599+0.03107*C2-0.12507*C7))</f>
        <v>0.44342570987543251</v>
      </c>
      <c r="C27">
        <f t="shared" si="1"/>
        <v>0.30720369385252261</v>
      </c>
      <c r="D27">
        <f>EXP((-1.00599+0.03107*E2-0.12507*E7))</f>
        <v>0.89709456396447051</v>
      </c>
      <c r="E27">
        <f t="shared" si="2"/>
        <v>0.47287814798739342</v>
      </c>
      <c r="F27">
        <f t="shared" si="3"/>
        <v>0.16567445413487081</v>
      </c>
    </row>
    <row r="28" spans="1:6" ht="15.75" customHeight="1" x14ac:dyDescent="0.15">
      <c r="A28" s="2" t="s">
        <v>34</v>
      </c>
      <c r="B28">
        <f>EXP((1.049734-0.018323*C2-0.023371*C5-0.012844*C7))</f>
        <v>0.77365603762409907</v>
      </c>
      <c r="C28">
        <f t="shared" si="1"/>
        <v>0.43619282499691991</v>
      </c>
      <c r="D28">
        <f>EXP((1.049734-0.018323*E2-0.023371*E5-0.012844*E7))</f>
        <v>0.73671961511475303</v>
      </c>
      <c r="E28">
        <f t="shared" si="2"/>
        <v>0.42420181628804521</v>
      </c>
      <c r="F28">
        <f t="shared" si="3"/>
        <v>-1.1991008708874706E-2</v>
      </c>
    </row>
    <row r="29" spans="1:6" ht="13" x14ac:dyDescent="0.15">
      <c r="A29" s="2" t="s">
        <v>35</v>
      </c>
      <c r="B29">
        <f>EXP((-3.7924+1.94461*C3-0.10873*C5+0.04748*C6))</f>
        <v>2.2509903591171709E-3</v>
      </c>
      <c r="C29">
        <f t="shared" si="1"/>
        <v>2.2459347815766357E-3</v>
      </c>
      <c r="D29">
        <f>EXP((-3.7924+1.94461*E3-0.10873*E5+0.04748*E6))</f>
        <v>3.2627561369665279E-3</v>
      </c>
      <c r="E29">
        <f t="shared" si="2"/>
        <v>3.2521451803211292E-3</v>
      </c>
      <c r="F29">
        <f t="shared" si="3"/>
        <v>1.0062103987444936E-3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2"/>
    </row>
    <row r="34" spans="1:1" ht="13" x14ac:dyDescent="0.15">
      <c r="A34" s="2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  <row r="999" spans="1:1" ht="13" x14ac:dyDescent="0.15">
      <c r="A999" s="1"/>
    </row>
  </sheetData>
  <conditionalFormatting sqref="F15:F31">
    <cfRule type="cellIs" dxfId="57" priority="1" operator="lessThanOrEqual">
      <formula>0</formula>
    </cfRule>
  </conditionalFormatting>
  <conditionalFormatting sqref="F15:F31 I17:I31">
    <cfRule type="cellIs" dxfId="56" priority="2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997"/>
  <sheetViews>
    <sheetView topLeftCell="A14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5032231</v>
      </c>
      <c r="C2" s="4">
        <v>53.1</v>
      </c>
      <c r="D2" s="4">
        <v>7276019</v>
      </c>
      <c r="E2" s="4">
        <v>76.8</v>
      </c>
      <c r="F2" s="4">
        <v>4956769</v>
      </c>
      <c r="G2" s="4">
        <v>52.3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317395</v>
      </c>
      <c r="C5" s="4">
        <v>3.3</v>
      </c>
      <c r="D5" s="4">
        <v>282473</v>
      </c>
      <c r="E5" s="4">
        <v>2.9</v>
      </c>
      <c r="F5" s="4">
        <v>199680</v>
      </c>
      <c r="G5" s="4">
        <v>2.1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180966</v>
      </c>
      <c r="C6" s="4">
        <v>1.9</v>
      </c>
      <c r="D6" s="4">
        <v>68802</v>
      </c>
      <c r="E6" s="4">
        <v>0.7</v>
      </c>
      <c r="F6" s="4">
        <v>3282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2304299</v>
      </c>
      <c r="C7" s="4">
        <v>24.3</v>
      </c>
      <c r="D7" s="4">
        <v>1138692</v>
      </c>
      <c r="E7" s="4">
        <v>12</v>
      </c>
      <c r="F7" s="4">
        <v>975923</v>
      </c>
      <c r="G7" s="4">
        <v>10.3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805375</v>
      </c>
      <c r="C8" s="4">
        <v>8.5</v>
      </c>
      <c r="D8" s="4">
        <v>692392</v>
      </c>
      <c r="E8" s="4">
        <v>7.3</v>
      </c>
      <c r="F8" s="4">
        <v>591470</v>
      </c>
      <c r="G8" s="4">
        <v>6.2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22413</v>
      </c>
      <c r="C9" s="4">
        <v>0.2</v>
      </c>
      <c r="D9" s="4">
        <v>2082</v>
      </c>
      <c r="E9" s="4">
        <v>0</v>
      </c>
      <c r="F9" s="4">
        <v>1288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799727</v>
      </c>
      <c r="C10" s="4">
        <v>8.4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1946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9462406</v>
      </c>
      <c r="C12">
        <f t="shared" si="0"/>
        <v>99.7</v>
      </c>
      <c r="D12">
        <f t="shared" si="0"/>
        <v>9462406</v>
      </c>
      <c r="E12">
        <f t="shared" si="0"/>
        <v>99.7</v>
      </c>
      <c r="F12">
        <f t="shared" si="0"/>
        <v>6728412</v>
      </c>
      <c r="G12">
        <f t="shared" si="0"/>
        <v>70.900000000000006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0.13736591517765101</v>
      </c>
      <c r="C15">
        <f t="shared" ref="C15:C29" si="1">B15/(1+B15)</f>
        <v>0.12077548073541058</v>
      </c>
      <c r="D15">
        <f>EXP((-4.41432+0.04345*E2+0.06422*E6))</f>
        <v>0.35614903432116041</v>
      </c>
      <c r="E15">
        <f t="shared" ref="E15:E29" si="2">D15/(1+D15)</f>
        <v>0.26261791684232982</v>
      </c>
      <c r="F15">
        <f t="shared" ref="F15:F29" si="3">E15-C15</f>
        <v>0.14184243610691924</v>
      </c>
    </row>
    <row r="16" spans="1:20" ht="15.75" customHeight="1" x14ac:dyDescent="0.15">
      <c r="A16" s="2" t="s">
        <v>22</v>
      </c>
      <c r="B16">
        <f>EXP((-2.04493-0.05813*(C7)+0.07854*(C6)))</f>
        <v>3.6579657467194035E-2</v>
      </c>
      <c r="C16">
        <f t="shared" si="1"/>
        <v>3.5288805065472474E-2</v>
      </c>
      <c r="D16">
        <f>EXP((-2.04493-0.05813*(E7)+0.07854*(E6)))</f>
        <v>6.8050037419661535E-2</v>
      </c>
      <c r="E16">
        <f t="shared" si="2"/>
        <v>6.3714278390988061E-2</v>
      </c>
      <c r="F16">
        <f t="shared" si="3"/>
        <v>2.8425473325515586E-2</v>
      </c>
    </row>
    <row r="17" spans="1:6" ht="15.75" customHeight="1" x14ac:dyDescent="0.15">
      <c r="A17" s="2" t="s">
        <v>23</v>
      </c>
      <c r="B17">
        <f>EXP((-5.26319+0.23697*(C7)))</f>
        <v>1.6407951961121154</v>
      </c>
      <c r="C17">
        <f t="shared" si="1"/>
        <v>0.62132618179848242</v>
      </c>
      <c r="D17">
        <f>EXP((-5.26319+0.23697*(E7)))</f>
        <v>8.896164119190747E-2</v>
      </c>
      <c r="E17">
        <f t="shared" si="2"/>
        <v>8.1694008151229069E-2</v>
      </c>
      <c r="F17">
        <f t="shared" si="3"/>
        <v>-0.53963217364725335</v>
      </c>
    </row>
    <row r="18" spans="1:6" ht="15.75" customHeight="1" x14ac:dyDescent="0.15">
      <c r="A18" s="2" t="s">
        <v>24</v>
      </c>
      <c r="B18">
        <f>EXP((-6.22088+0.04872*(C2)+0.04949*(C5)+0.04056*(C6)))</f>
        <v>3.3592011273485323E-2</v>
      </c>
      <c r="C18">
        <f t="shared" si="1"/>
        <v>3.2500262102545391E-2</v>
      </c>
      <c r="D18">
        <f>EXP((-6.22088+0.04872*(E2)+0.04949*(E5)+0.04056*(E6)))</f>
        <v>9.9532505472770733E-2</v>
      </c>
      <c r="E18">
        <f t="shared" si="2"/>
        <v>9.0522567525163175E-2</v>
      </c>
      <c r="F18">
        <f t="shared" si="3"/>
        <v>5.8022305422617784E-2</v>
      </c>
    </row>
    <row r="19" spans="1:6" ht="15.75" customHeight="1" x14ac:dyDescent="0.15">
      <c r="A19" s="2" t="s">
        <v>25</v>
      </c>
      <c r="B19">
        <f>EXP((-4.84614+0.03008*C2+0.7327*C3+0.03927*C5+0.04634*C6))</f>
        <v>4.8255040033476276E-2</v>
      </c>
      <c r="C19">
        <f t="shared" si="1"/>
        <v>4.6033682825827614E-2</v>
      </c>
      <c r="D19">
        <f>EXP((-4.84614+0.03008*E2+0.7327*E3+0.03927*E5+0.04634*E6))</f>
        <v>9.1659468364481966E-2</v>
      </c>
      <c r="E19">
        <f t="shared" si="2"/>
        <v>8.3963425427716634E-2</v>
      </c>
      <c r="F19">
        <f t="shared" si="3"/>
        <v>3.792974260188902E-2</v>
      </c>
    </row>
    <row r="20" spans="1:6" ht="15.75" customHeight="1" x14ac:dyDescent="0.15">
      <c r="A20" s="2" t="s">
        <v>26</v>
      </c>
      <c r="B20">
        <f>EXP((-1.56105-0.14222*C7+0.04149*C6))</f>
        <v>7.1677391132702823E-3</v>
      </c>
      <c r="C20">
        <f t="shared" si="1"/>
        <v>7.1167282617500202E-3</v>
      </c>
      <c r="D20">
        <f>EXP((-1.56105-0.14222*E7+0.04149*E6))</f>
        <v>3.9216919712117847E-2</v>
      </c>
      <c r="E20">
        <f t="shared" si="2"/>
        <v>3.7736991159633589E-2</v>
      </c>
      <c r="F20">
        <f t="shared" si="3"/>
        <v>3.0620262897883568E-2</v>
      </c>
    </row>
    <row r="21" spans="1:6" ht="15.75" customHeight="1" x14ac:dyDescent="0.15">
      <c r="A21" s="2" t="s">
        <v>27</v>
      </c>
      <c r="B21">
        <f>EXP((-0.802771-0.025303*C2+0.485604*C3))</f>
        <v>0.11690889765652923</v>
      </c>
      <c r="C21">
        <f t="shared" si="1"/>
        <v>0.10467182945880781</v>
      </c>
      <c r="D21">
        <f>EXP((-0.802771-0.025303*E2+0.485604*E3))</f>
        <v>6.4181427590898482E-2</v>
      </c>
      <c r="E21">
        <f t="shared" si="2"/>
        <v>6.0310606750761338E-2</v>
      </c>
      <c r="F21">
        <f t="shared" si="3"/>
        <v>-4.4361222708046467E-2</v>
      </c>
    </row>
    <row r="22" spans="1:6" ht="15.75" customHeight="1" x14ac:dyDescent="0.15">
      <c r="A22" s="2" t="s">
        <v>28</v>
      </c>
      <c r="B22">
        <f>EXP((-2.360104+0.014709*C2+0.938919*C3-0.018119*C5))</f>
        <v>0.19420348070205037</v>
      </c>
      <c r="C22">
        <f t="shared" si="1"/>
        <v>0.16262176742935108</v>
      </c>
      <c r="D22">
        <f>EXP((-2.360104+0.014709*E2+0.938919*E3-0.018119*E5))</f>
        <v>0.27720502059938851</v>
      </c>
      <c r="E22">
        <f t="shared" si="2"/>
        <v>0.21704034679514259</v>
      </c>
      <c r="F22">
        <f t="shared" si="3"/>
        <v>5.4418579365791503E-2</v>
      </c>
    </row>
    <row r="23" spans="1:6" ht="15.75" customHeight="1" x14ac:dyDescent="0.15">
      <c r="A23" s="2" t="s">
        <v>29</v>
      </c>
      <c r="B23">
        <f>EXP((-1.022244+0.015959*C2-2.13038*C3))</f>
        <v>0.83960721306452335</v>
      </c>
      <c r="C23">
        <f t="shared" si="1"/>
        <v>0.45640569742377635</v>
      </c>
      <c r="D23">
        <f>EXP((-1.022244+0.015959*E2-2.13038*E3))</f>
        <v>1.2255714193361169</v>
      </c>
      <c r="E23">
        <f t="shared" si="2"/>
        <v>0.55067719179360342</v>
      </c>
      <c r="F23">
        <f t="shared" si="3"/>
        <v>9.4271494369827069E-2</v>
      </c>
    </row>
    <row r="24" spans="1:6" ht="15.75" customHeight="1" x14ac:dyDescent="0.15">
      <c r="A24" s="2" t="s">
        <v>30</v>
      </c>
      <c r="B24">
        <f>EXP((0.21381-0.08054*C2-0.03271*C5+0.72939*C3))</f>
        <v>1.5439795180270761E-2</v>
      </c>
      <c r="C24">
        <f t="shared" si="1"/>
        <v>1.5205032591350962E-2</v>
      </c>
      <c r="D24">
        <f>EXP((0.21381-0.08054*E2-0.03271*E5+0.72939*E3))</f>
        <v>2.3192277850099937E-3</v>
      </c>
      <c r="E24">
        <f t="shared" si="2"/>
        <v>2.3138614133295377E-3</v>
      </c>
      <c r="F24">
        <f t="shared" si="3"/>
        <v>-1.2891171178021424E-2</v>
      </c>
    </row>
    <row r="25" spans="1:6" ht="15.75" customHeight="1" x14ac:dyDescent="0.15">
      <c r="A25" s="2" t="s">
        <v>31</v>
      </c>
      <c r="B25">
        <f>EXP((-0.11314-0.0841*C2-0.02521*C5+1.28239*C3))</f>
        <v>9.4471421613691303E-3</v>
      </c>
      <c r="C25">
        <f t="shared" si="1"/>
        <v>9.3587289188232902E-3</v>
      </c>
      <c r="D25">
        <f>EXP((-0.11314-0.0841*E2-0.02521*E5+1.28239*E3))</f>
        <v>1.3003406634964827E-3</v>
      </c>
      <c r="E25">
        <f t="shared" si="2"/>
        <v>1.298651973527575E-3</v>
      </c>
      <c r="F25">
        <f t="shared" si="3"/>
        <v>-8.0600769452957161E-3</v>
      </c>
    </row>
    <row r="26" spans="1:6" ht="15.75" customHeight="1" x14ac:dyDescent="0.15">
      <c r="A26" s="2" t="s">
        <v>32</v>
      </c>
      <c r="B26">
        <f>EXP((-9.52346+0.0714*C2+0.11318*C5+0.14192*C6+1.47314*C3))</f>
        <v>6.1643166005660608E-3</v>
      </c>
      <c r="C26">
        <f t="shared" si="1"/>
        <v>6.1265506029799036E-3</v>
      </c>
      <c r="D26">
        <f>EXP((-9.52346+0.0714*E2+0.11318*E5+0.14192*E6+1.47314*E3))</f>
        <v>2.698770195202907E-2</v>
      </c>
      <c r="E26">
        <f t="shared" si="2"/>
        <v>2.6278505478432374E-2</v>
      </c>
      <c r="F26">
        <f t="shared" si="3"/>
        <v>2.0151954875452471E-2</v>
      </c>
    </row>
    <row r="27" spans="1:6" ht="15.75" customHeight="1" x14ac:dyDescent="0.15">
      <c r="A27" s="2" t="s">
        <v>33</v>
      </c>
      <c r="B27">
        <f>EXP((-1.00599+0.03107*C2-0.12507*C7))</f>
        <v>9.1138586716320816E-2</v>
      </c>
      <c r="C27">
        <f t="shared" si="1"/>
        <v>8.3526133000752761E-2</v>
      </c>
      <c r="D27">
        <f>EXP((-1.00599+0.03107*E2-0.12507*E7))</f>
        <v>0.886340580385233</v>
      </c>
      <c r="E27">
        <f t="shared" si="2"/>
        <v>0.46987303862392782</v>
      </c>
      <c r="F27">
        <f t="shared" si="3"/>
        <v>0.38634690562317509</v>
      </c>
    </row>
    <row r="28" spans="1:6" ht="15.75" customHeight="1" x14ac:dyDescent="0.15">
      <c r="A28" s="2" t="s">
        <v>34</v>
      </c>
      <c r="B28">
        <f>EXP((1.049734-0.018323*C2-0.023371*C5-0.012844*C7))</f>
        <v>0.73165162532108952</v>
      </c>
      <c r="C28">
        <f t="shared" si="1"/>
        <v>0.4225166393878006</v>
      </c>
      <c r="D28">
        <f>EXP((1.049734-0.018323*E2-0.023371*E5-0.012844*E7))</f>
        <v>0.56024768409997827</v>
      </c>
      <c r="E28">
        <f t="shared" si="2"/>
        <v>0.35907611965029418</v>
      </c>
      <c r="F28">
        <f t="shared" si="3"/>
        <v>-6.3440519737506418E-2</v>
      </c>
    </row>
    <row r="29" spans="1:6" ht="13" x14ac:dyDescent="0.15">
      <c r="A29" s="2" t="s">
        <v>35</v>
      </c>
      <c r="B29">
        <f>EXP((-3.7924+1.94461*C3-0.10873*C5+0.04748*C6))</f>
        <v>1.723183041328007E-2</v>
      </c>
      <c r="C29">
        <f t="shared" si="1"/>
        <v>1.6939924506962328E-2</v>
      </c>
      <c r="D29">
        <f>EXP((-3.7924+1.94461*E3-0.10873*E5+0.04748*E6))</f>
        <v>1.7001035925302343E-2</v>
      </c>
      <c r="E29">
        <f t="shared" si="2"/>
        <v>1.6716832456157942E-2</v>
      </c>
      <c r="F29">
        <f t="shared" si="3"/>
        <v>-2.2309205080438613E-4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55" priority="1" operator="lessThanOrEqual">
      <formula>0</formula>
    </cfRule>
  </conditionalFormatting>
  <conditionalFormatting sqref="F15:F29 I17:I29">
    <cfRule type="cellIs" dxfId="54" priority="2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997"/>
  <sheetViews>
    <sheetView topLeftCell="A11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4780855</v>
      </c>
      <c r="C2" s="4">
        <v>33.5</v>
      </c>
      <c r="D2" s="4">
        <v>6185927</v>
      </c>
      <c r="E2" s="4">
        <v>43.4</v>
      </c>
      <c r="F2" s="4">
        <v>4724356</v>
      </c>
      <c r="G2" s="4">
        <v>33.1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3508012</v>
      </c>
      <c r="C5" s="4">
        <v>24.6</v>
      </c>
      <c r="D5" s="4">
        <v>2906808</v>
      </c>
      <c r="E5" s="4">
        <v>20.399999999999999</v>
      </c>
      <c r="F5" s="4">
        <v>2838145</v>
      </c>
      <c r="G5" s="4">
        <v>19.899999999999999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229906</v>
      </c>
      <c r="C6" s="4">
        <v>1.6</v>
      </c>
      <c r="D6" s="4">
        <v>249411</v>
      </c>
      <c r="E6" s="4">
        <v>1.7</v>
      </c>
      <c r="F6" s="4">
        <v>27110</v>
      </c>
      <c r="G6" s="4">
        <v>0.1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1234057</v>
      </c>
      <c r="C7" s="4">
        <v>8.6</v>
      </c>
      <c r="D7" s="4">
        <v>878415</v>
      </c>
      <c r="E7" s="4">
        <v>6.1</v>
      </c>
      <c r="F7" s="4">
        <v>450139</v>
      </c>
      <c r="G7" s="4">
        <v>3.1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4451899</v>
      </c>
      <c r="C8" s="4">
        <v>31.2</v>
      </c>
      <c r="D8" s="4">
        <v>3974149</v>
      </c>
      <c r="E8" s="4">
        <v>27.9</v>
      </c>
      <c r="F8" s="4">
        <v>3767078</v>
      </c>
      <c r="G8" s="4">
        <v>26.4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27235</v>
      </c>
      <c r="C9" s="4">
        <v>0.1</v>
      </c>
      <c r="D9" s="4">
        <v>10265</v>
      </c>
      <c r="E9" s="4">
        <v>0</v>
      </c>
      <c r="F9" s="4">
        <v>1220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1641</v>
      </c>
      <c r="C11" s="4">
        <v>0</v>
      </c>
      <c r="D11" s="4">
        <v>28630</v>
      </c>
      <c r="E11" s="4">
        <v>0.2</v>
      </c>
      <c r="F11" s="4">
        <v>621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14233605</v>
      </c>
      <c r="C12">
        <f t="shared" si="0"/>
        <v>99.6</v>
      </c>
      <c r="D12">
        <f t="shared" si="0"/>
        <v>14233605</v>
      </c>
      <c r="E12">
        <f t="shared" si="0"/>
        <v>99.7</v>
      </c>
      <c r="F12">
        <f t="shared" si="0"/>
        <v>11808669</v>
      </c>
      <c r="G12">
        <f t="shared" si="0"/>
        <v>82.6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5.7498696557556676E-2</v>
      </c>
      <c r="C15">
        <f t="shared" ref="C15:C29" si="1">B15/(1+B15)</f>
        <v>5.4372356906661388E-2</v>
      </c>
      <c r="D15">
        <f>EXP((-4.41432+0.04345*E2+0.06422*E6))</f>
        <v>8.8973562850560475E-2</v>
      </c>
      <c r="E15">
        <f t="shared" ref="E15:E29" si="2">D15/(1+D15)</f>
        <v>8.1704061407751813E-2</v>
      </c>
      <c r="F15">
        <f t="shared" ref="F15:F29" si="3">E15-C15</f>
        <v>2.7331704501090424E-2</v>
      </c>
    </row>
    <row r="16" spans="1:20" ht="15.75" customHeight="1" x14ac:dyDescent="0.15">
      <c r="A16" s="2" t="s">
        <v>22</v>
      </c>
      <c r="B16">
        <f>EXP((-2.04493-0.05813*(C7)+0.07854*(C6)))</f>
        <v>8.8994207111783519E-2</v>
      </c>
      <c r="C16">
        <f t="shared" si="1"/>
        <v>8.172146971085624E-2</v>
      </c>
      <c r="D16">
        <f>EXP((-2.04493-0.05813*(E7)+0.07854*(E6)))</f>
        <v>0.1037257377739873</v>
      </c>
      <c r="E16">
        <f t="shared" si="2"/>
        <v>9.3977819148426428E-2</v>
      </c>
      <c r="F16">
        <f t="shared" si="3"/>
        <v>1.2256349437570188E-2</v>
      </c>
    </row>
    <row r="17" spans="1:6" ht="15.75" customHeight="1" x14ac:dyDescent="0.15">
      <c r="A17" s="2" t="s">
        <v>23</v>
      </c>
      <c r="B17">
        <f>EXP((-5.26319+0.23697*(C7)))</f>
        <v>3.9745923364859131E-2</v>
      </c>
      <c r="C17">
        <f t="shared" si="1"/>
        <v>3.8226572926808984E-2</v>
      </c>
      <c r="D17">
        <f>EXP((-5.26319+0.23697*(E7)))</f>
        <v>2.1978886301762202E-2</v>
      </c>
      <c r="E17">
        <f t="shared" si="2"/>
        <v>2.1506203891645214E-2</v>
      </c>
      <c r="F17">
        <f t="shared" si="3"/>
        <v>-1.672036903516377E-2</v>
      </c>
    </row>
    <row r="18" spans="1:6" ht="15.75" customHeight="1" x14ac:dyDescent="0.15">
      <c r="A18" s="2" t="s">
        <v>24</v>
      </c>
      <c r="B18">
        <f>EXP((-6.22088+0.04872*(C2)+0.04949*(C5)+0.04056*(C6)))</f>
        <v>3.6647502411408781E-2</v>
      </c>
      <c r="C18">
        <f t="shared" si="1"/>
        <v>3.535194203059458E-2</v>
      </c>
      <c r="D18">
        <f>EXP((-6.22088+0.04872*(E2)+0.04949*(E5)+0.04056*(E6)))</f>
        <v>4.8417982258247616E-2</v>
      </c>
      <c r="E18">
        <f t="shared" si="2"/>
        <v>4.6181945633894363E-2</v>
      </c>
      <c r="F18">
        <f t="shared" si="3"/>
        <v>1.0830003603299783E-2</v>
      </c>
    </row>
    <row r="19" spans="1:6" ht="15.75" customHeight="1" x14ac:dyDescent="0.15">
      <c r="A19" s="2" t="s">
        <v>25</v>
      </c>
      <c r="B19">
        <f>EXP((-4.84614+0.03008*C2+0.7327*C3+0.03927*C5+0.04634*C6))</f>
        <v>6.0915111424343672E-2</v>
      </c>
      <c r="C19">
        <f t="shared" si="1"/>
        <v>5.7417516979809444E-2</v>
      </c>
      <c r="D19">
        <f>EXP((-4.84614+0.03008*E2+0.7327*E3+0.03927*E5+0.04634*E6))</f>
        <v>6.9893543617185291E-2</v>
      </c>
      <c r="E19">
        <f t="shared" si="2"/>
        <v>6.5327568368048441E-2</v>
      </c>
      <c r="F19">
        <f t="shared" si="3"/>
        <v>7.9100513882389978E-3</v>
      </c>
    </row>
    <row r="20" spans="1:6" ht="15.75" customHeight="1" x14ac:dyDescent="0.15">
      <c r="A20" s="2" t="s">
        <v>26</v>
      </c>
      <c r="B20">
        <f>EXP((-1.56105-0.14222*C7+0.04149*C6))</f>
        <v>6.6022611311460783E-2</v>
      </c>
      <c r="C20">
        <f t="shared" si="1"/>
        <v>6.1933593725781576E-2</v>
      </c>
      <c r="D20">
        <f>EXP((-1.56105-0.14222*E7+0.04149*E6))</f>
        <v>9.4603670827858172E-2</v>
      </c>
      <c r="E20">
        <f t="shared" si="2"/>
        <v>8.6427328309897411E-2</v>
      </c>
      <c r="F20">
        <f t="shared" si="3"/>
        <v>2.4493734584115835E-2</v>
      </c>
    </row>
    <row r="21" spans="1:6" ht="15.75" customHeight="1" x14ac:dyDescent="0.15">
      <c r="A21" s="2" t="s">
        <v>27</v>
      </c>
      <c r="B21">
        <f>EXP((-0.802771-0.025303*C2+0.485604*C3))</f>
        <v>0.19196897664188323</v>
      </c>
      <c r="C21">
        <f t="shared" si="1"/>
        <v>0.16105199078478921</v>
      </c>
      <c r="D21">
        <f>EXP((-0.802771-0.025303*E2+0.485604*E3))</f>
        <v>0.14943090005379547</v>
      </c>
      <c r="E21">
        <f t="shared" si="2"/>
        <v>0.1300042482299735</v>
      </c>
      <c r="F21">
        <f t="shared" si="3"/>
        <v>-3.104774255481571E-2</v>
      </c>
    </row>
    <row r="22" spans="1:6" ht="15.75" customHeight="1" x14ac:dyDescent="0.15">
      <c r="A22" s="2" t="s">
        <v>28</v>
      </c>
      <c r="B22">
        <f>EXP((-2.360104+0.014709*C2+0.938919*C3-0.018119*C5))</f>
        <v>9.8956007133411475E-2</v>
      </c>
      <c r="C22">
        <f t="shared" si="1"/>
        <v>9.0045467235339821E-2</v>
      </c>
      <c r="D22">
        <f>EXP((-2.360104+0.014709*E2+0.938919*E3-0.018119*E5))</f>
        <v>0.12351891212779509</v>
      </c>
      <c r="E22">
        <f t="shared" si="2"/>
        <v>0.10993932616039968</v>
      </c>
      <c r="F22">
        <f t="shared" si="3"/>
        <v>1.9893858925059862E-2</v>
      </c>
    </row>
    <row r="23" spans="1:6" ht="15.75" customHeight="1" x14ac:dyDescent="0.15">
      <c r="A23" s="2" t="s">
        <v>29</v>
      </c>
      <c r="B23">
        <f>EXP((-1.022244+0.015959*C2-2.13038*C3))</f>
        <v>0.61408771667773787</v>
      </c>
      <c r="C23">
        <f t="shared" si="1"/>
        <v>0.38045498415768197</v>
      </c>
      <c r="D23">
        <f>EXP((-1.022244+0.015959*E2-2.13038*E3))</f>
        <v>0.71919453109793663</v>
      </c>
      <c r="E23">
        <f t="shared" si="2"/>
        <v>0.41833225855984679</v>
      </c>
      <c r="F23">
        <f t="shared" si="3"/>
        <v>3.7877274402164818E-2</v>
      </c>
    </row>
    <row r="24" spans="1:6" ht="15.75" customHeight="1" x14ac:dyDescent="0.15">
      <c r="A24" s="2" t="s">
        <v>30</v>
      </c>
      <c r="B24">
        <f>EXP((0.21381-0.08054*C2-0.03271*C5+0.72939*C3))</f>
        <v>3.7293135653700134E-2</v>
      </c>
      <c r="C24">
        <f t="shared" si="1"/>
        <v>3.595235943617623E-2</v>
      </c>
      <c r="D24">
        <f>EXP((0.21381-0.08054*E2-0.03271*E5+0.72939*E3))</f>
        <v>1.9275700842734722E-2</v>
      </c>
      <c r="E24">
        <f t="shared" si="2"/>
        <v>1.8911174696696505E-2</v>
      </c>
      <c r="F24">
        <f t="shared" si="3"/>
        <v>-1.7041184739479725E-2</v>
      </c>
    </row>
    <row r="25" spans="1:6" ht="15.75" customHeight="1" x14ac:dyDescent="0.15">
      <c r="A25" s="2" t="s">
        <v>31</v>
      </c>
      <c r="B25">
        <f>EXP((-0.11314-0.0841*C2-0.02521*C5+1.28239*C3))</f>
        <v>2.8705802469898237E-2</v>
      </c>
      <c r="C25">
        <f t="shared" si="1"/>
        <v>2.7904773552337593E-2</v>
      </c>
      <c r="D25">
        <f>EXP((-0.11314-0.0841*E2-0.02521*E5+1.28239*E3))</f>
        <v>1.387919947886598E-2</v>
      </c>
      <c r="E25">
        <f t="shared" si="2"/>
        <v>1.3689204281930125E-2</v>
      </c>
      <c r="F25">
        <f t="shared" si="3"/>
        <v>-1.4215569270407468E-2</v>
      </c>
    </row>
    <row r="26" spans="1:6" ht="15.75" customHeight="1" x14ac:dyDescent="0.15">
      <c r="A26" s="2" t="s">
        <v>32</v>
      </c>
      <c r="B26">
        <f>EXP((-9.52346+0.0714*C2+0.11318*C5+0.14192*C6+1.47314*C3))</f>
        <v>1.624029141721197E-2</v>
      </c>
      <c r="C26">
        <f t="shared" si="1"/>
        <v>1.5980759230244501E-2</v>
      </c>
      <c r="D26">
        <f>EXP((-9.52346+0.0714*E2+0.11318*E5+0.14192*E6+1.47314*E3))</f>
        <v>2.0763388737957716E-2</v>
      </c>
      <c r="E26">
        <f t="shared" si="2"/>
        <v>2.0341039820823678E-2</v>
      </c>
      <c r="F26">
        <f t="shared" si="3"/>
        <v>4.3602805905791769E-3</v>
      </c>
    </row>
    <row r="27" spans="1:6" ht="15.75" customHeight="1" x14ac:dyDescent="0.15">
      <c r="A27" s="2" t="s">
        <v>33</v>
      </c>
      <c r="B27">
        <f>EXP((-1.00599+0.03107*C2-0.12507*C7))</f>
        <v>0.35319074990225313</v>
      </c>
      <c r="C27">
        <f t="shared" si="1"/>
        <v>0.26100588548049536</v>
      </c>
      <c r="D27">
        <f>EXP((-1.00599+0.03107*E2-0.12507*E7))</f>
        <v>0.65673216975307147</v>
      </c>
      <c r="E27">
        <f t="shared" si="2"/>
        <v>0.39640213532580493</v>
      </c>
      <c r="F27">
        <f t="shared" si="3"/>
        <v>0.13539624984530957</v>
      </c>
    </row>
    <row r="28" spans="1:6" ht="15.75" customHeight="1" x14ac:dyDescent="0.15">
      <c r="A28" s="2" t="s">
        <v>34</v>
      </c>
      <c r="B28">
        <f>EXP((1.049734-0.018323*C2-0.023371*C5-0.012844*C7))</f>
        <v>0.77921248806872068</v>
      </c>
      <c r="C28">
        <f t="shared" si="1"/>
        <v>0.43795358524856765</v>
      </c>
      <c r="D28">
        <f>EXP((1.049734-0.018323*E2-0.023371*E5-0.012844*E7))</f>
        <v>0.74037312269643019</v>
      </c>
      <c r="E28">
        <f t="shared" si="2"/>
        <v>0.42541057032031165</v>
      </c>
      <c r="F28">
        <f t="shared" si="3"/>
        <v>-1.2543014928255991E-2</v>
      </c>
    </row>
    <row r="29" spans="1:6" ht="13" x14ac:dyDescent="0.15">
      <c r="A29" s="2" t="s">
        <v>35</v>
      </c>
      <c r="B29">
        <f>EXP((-3.7924+1.94461*C3-0.10873*C5+0.04748*C6))</f>
        <v>1.6762602643276814E-3</v>
      </c>
      <c r="C29">
        <f t="shared" si="1"/>
        <v>1.6734551180092269E-3</v>
      </c>
      <c r="D29">
        <f>EXP((-3.7924+1.94461*E3-0.10873*E5+0.04748*E6))</f>
        <v>2.6590775554428299E-3</v>
      </c>
      <c r="E29">
        <f t="shared" si="2"/>
        <v>2.6520256136570945E-3</v>
      </c>
      <c r="F29">
        <f t="shared" si="3"/>
        <v>9.7857049564786759E-4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53" priority="1" operator="lessThanOrEqual">
      <formula>0</formula>
    </cfRule>
  </conditionalFormatting>
  <conditionalFormatting sqref="F15:F29 I17:I29">
    <cfRule type="cellIs" dxfId="52" priority="2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997"/>
  <sheetViews>
    <sheetView topLeftCell="A12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2282110</v>
      </c>
      <c r="C2" s="4">
        <v>26</v>
      </c>
      <c r="D2" s="4">
        <v>5912477</v>
      </c>
      <c r="E2" s="4">
        <v>67.5</v>
      </c>
      <c r="F2" s="4">
        <v>2198468</v>
      </c>
      <c r="G2" s="4">
        <v>25.1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185591</v>
      </c>
      <c r="C5" s="4">
        <v>2.1</v>
      </c>
      <c r="D5" s="4">
        <v>86889</v>
      </c>
      <c r="E5" s="4">
        <v>0.9</v>
      </c>
      <c r="F5" s="4">
        <v>40922</v>
      </c>
      <c r="G5" s="4">
        <v>0.4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80982</v>
      </c>
      <c r="C6" s="4">
        <v>0.9</v>
      </c>
      <c r="D6" s="4">
        <v>364631</v>
      </c>
      <c r="E6" s="4">
        <v>4.0999999999999996</v>
      </c>
      <c r="F6" s="4">
        <v>0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2319365</v>
      </c>
      <c r="C7" s="4">
        <v>26.5</v>
      </c>
      <c r="D7" s="4">
        <v>277475</v>
      </c>
      <c r="E7" s="4">
        <v>3.1</v>
      </c>
      <c r="F7" s="4">
        <v>165270</v>
      </c>
      <c r="G7" s="4">
        <v>1.8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2455851</v>
      </c>
      <c r="C8" s="4">
        <v>28</v>
      </c>
      <c r="D8" s="4">
        <v>2104914</v>
      </c>
      <c r="E8" s="4">
        <v>24</v>
      </c>
      <c r="F8" s="4">
        <v>1841192</v>
      </c>
      <c r="G8" s="4">
        <v>21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1422487</v>
      </c>
      <c r="C10" s="4">
        <v>16.2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8746386</v>
      </c>
      <c r="C12">
        <f t="shared" si="0"/>
        <v>99.7</v>
      </c>
      <c r="D12">
        <f t="shared" si="0"/>
        <v>8746386</v>
      </c>
      <c r="E12">
        <f t="shared" si="0"/>
        <v>99.6</v>
      </c>
      <c r="F12">
        <f t="shared" si="0"/>
        <v>4245852</v>
      </c>
      <c r="G12">
        <f t="shared" si="0"/>
        <v>48.3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3.9683412490446782E-2</v>
      </c>
      <c r="C15">
        <f t="shared" ref="C15:C29" si="1">B15/(1+B15)</f>
        <v>3.8168746383468358E-2</v>
      </c>
      <c r="D15">
        <f>EXP((-4.41432+0.04345*E2+0.06422*E6))</f>
        <v>0.29577891870232309</v>
      </c>
      <c r="E15">
        <f t="shared" ref="E15:E29" si="2">D15/(1+D15)</f>
        <v>0.22826341317432089</v>
      </c>
      <c r="F15">
        <f t="shared" ref="F15:F29" si="3">E15-C15</f>
        <v>0.19009466679085252</v>
      </c>
    </row>
    <row r="16" spans="1:20" ht="15.75" customHeight="1" x14ac:dyDescent="0.15">
      <c r="A16" s="2" t="s">
        <v>22</v>
      </c>
      <c r="B16">
        <f>EXP((-2.04493-0.05813*(C7)+0.07854*(C6)))</f>
        <v>2.9757055959584042E-2</v>
      </c>
      <c r="C16">
        <f t="shared" si="1"/>
        <v>2.8897161507531292E-2</v>
      </c>
      <c r="D16">
        <f>EXP((-2.04493-0.05813*(E7)+0.07854*(E6)))</f>
        <v>0.14910284145730138</v>
      </c>
      <c r="E16">
        <f t="shared" si="2"/>
        <v>0.12975587221436852</v>
      </c>
      <c r="F16">
        <f t="shared" si="3"/>
        <v>0.10085871070683722</v>
      </c>
    </row>
    <row r="17" spans="1:6" ht="15.75" customHeight="1" x14ac:dyDescent="0.15">
      <c r="A17" s="2" t="s">
        <v>23</v>
      </c>
      <c r="B17">
        <f>EXP((-5.26319+0.23697*(C7)))</f>
        <v>2.7635470012030128</v>
      </c>
      <c r="C17">
        <f t="shared" si="1"/>
        <v>0.73429320806134446</v>
      </c>
      <c r="D17">
        <f>EXP((-5.26319+0.23697*(E7)))</f>
        <v>1.0795963119052589E-2</v>
      </c>
      <c r="E17">
        <f t="shared" si="2"/>
        <v>1.0680655159859428E-2</v>
      </c>
      <c r="F17">
        <f t="shared" si="3"/>
        <v>-0.72361255290148507</v>
      </c>
    </row>
    <row r="18" spans="1:6" ht="15.75" customHeight="1" x14ac:dyDescent="0.15">
      <c r="A18" s="2" t="s">
        <v>24</v>
      </c>
      <c r="B18">
        <f>EXP((-6.22088+0.04872*(C2)+0.04949*(C5)+0.04056*(C6)))</f>
        <v>8.1175491433904453E-3</v>
      </c>
      <c r="C18">
        <f t="shared" si="1"/>
        <v>8.0521851348466494E-3</v>
      </c>
      <c r="D18">
        <f>EXP((-6.22088+0.04872*(E2)+0.04949*(E5)+0.04056*(E6)))</f>
        <v>6.5779765706609483E-2</v>
      </c>
      <c r="E18">
        <f t="shared" si="2"/>
        <v>6.1719848530805664E-2</v>
      </c>
      <c r="F18">
        <f t="shared" si="3"/>
        <v>5.3667663395959013E-2</v>
      </c>
    </row>
    <row r="19" spans="1:6" ht="15.75" customHeight="1" x14ac:dyDescent="0.15">
      <c r="A19" s="2" t="s">
        <v>25</v>
      </c>
      <c r="B19">
        <f>EXP((-4.84614+0.03008*C2+0.7327*C3+0.03927*C5+0.04634*C6))</f>
        <v>1.9450412517823413E-2</v>
      </c>
      <c r="C19">
        <f t="shared" si="1"/>
        <v>1.9079312028316388E-2</v>
      </c>
      <c r="D19">
        <f>EXP((-4.84614+0.03008*E2+0.7327*E3+0.03927*E5+0.04634*E6))</f>
        <v>7.498981310031913E-2</v>
      </c>
      <c r="E19">
        <f t="shared" si="2"/>
        <v>6.9758626720419922E-2</v>
      </c>
      <c r="F19">
        <f t="shared" si="3"/>
        <v>5.067931469210353E-2</v>
      </c>
    </row>
    <row r="20" spans="1:6" ht="15.75" customHeight="1" x14ac:dyDescent="0.15">
      <c r="A20" s="2" t="s">
        <v>26</v>
      </c>
      <c r="B20">
        <f>EXP((-1.56105-0.14222*C7+0.04149*C6))</f>
        <v>5.0289754675533578E-3</v>
      </c>
      <c r="C20">
        <f t="shared" si="1"/>
        <v>5.003811422664514E-3</v>
      </c>
      <c r="D20">
        <f>EXP((-1.56105-0.14222*E7+0.04149*E6))</f>
        <v>0.16012140023274762</v>
      </c>
      <c r="E20">
        <f t="shared" si="2"/>
        <v>0.1380212451909115</v>
      </c>
      <c r="F20">
        <f t="shared" si="3"/>
        <v>0.13301743376824698</v>
      </c>
    </row>
    <row r="21" spans="1:6" ht="15.75" customHeight="1" x14ac:dyDescent="0.15">
      <c r="A21" s="2" t="s">
        <v>27</v>
      </c>
      <c r="B21">
        <f>EXP((-0.802771-0.025303*C2+0.485604*C3))</f>
        <v>0.23208560228595582</v>
      </c>
      <c r="C21">
        <f t="shared" si="1"/>
        <v>0.18836808242491812</v>
      </c>
      <c r="D21">
        <f>EXP((-0.802771-0.025303*E2+0.485604*E3))</f>
        <v>8.1209462934693541E-2</v>
      </c>
      <c r="E21">
        <f t="shared" si="2"/>
        <v>7.5109833680394547E-2</v>
      </c>
      <c r="F21">
        <f t="shared" si="3"/>
        <v>-0.11325824874452357</v>
      </c>
    </row>
    <row r="22" spans="1:6" ht="15.75" customHeight="1" x14ac:dyDescent="0.15">
      <c r="A22" s="2" t="s">
        <v>28</v>
      </c>
      <c r="B22">
        <f>EXP((-2.360104+0.014709*C2+0.938919*C3-0.018119*C5))</f>
        <v>0.13322446054632772</v>
      </c>
      <c r="C22">
        <f t="shared" si="1"/>
        <v>0.1175622881296616</v>
      </c>
      <c r="D22">
        <f>EXP((-2.360104+0.014709*E2+0.938919*E3-0.018119*E5))</f>
        <v>0.25068613010983237</v>
      </c>
      <c r="E22">
        <f t="shared" si="2"/>
        <v>0.20043888236596794</v>
      </c>
      <c r="F22">
        <f t="shared" si="3"/>
        <v>8.2876594236306333E-2</v>
      </c>
    </row>
    <row r="23" spans="1:6" ht="15.75" customHeight="1" x14ac:dyDescent="0.15">
      <c r="A23" s="2" t="s">
        <v>29</v>
      </c>
      <c r="B23">
        <f>EXP((-1.022244+0.015959*C2-2.13038*C3))</f>
        <v>0.54481445054683886</v>
      </c>
      <c r="C23">
        <f t="shared" si="1"/>
        <v>0.35267306721139458</v>
      </c>
      <c r="D23">
        <f>EXP((-1.022244+0.015959*E2-2.13038*E3))</f>
        <v>1.0565284645282891</v>
      </c>
      <c r="E23">
        <f t="shared" si="2"/>
        <v>0.51374366207502398</v>
      </c>
      <c r="F23">
        <f t="shared" si="3"/>
        <v>0.1610705948636294</v>
      </c>
    </row>
    <row r="24" spans="1:6" ht="15.75" customHeight="1" x14ac:dyDescent="0.15">
      <c r="A24" s="2" t="s">
        <v>30</v>
      </c>
      <c r="B24">
        <f>EXP((0.21381-0.08054*C2-0.03271*C5+0.72939*C3))</f>
        <v>0.14242766816020497</v>
      </c>
      <c r="C24">
        <f t="shared" si="1"/>
        <v>0.1246710598226093</v>
      </c>
      <c r="D24">
        <f>EXP((0.21381-0.08054*E2-0.03271*E5+0.72939*E3))</f>
        <v>5.2366201410941745E-3</v>
      </c>
      <c r="E24">
        <f t="shared" si="2"/>
        <v>5.2093408021279273E-3</v>
      </c>
      <c r="F24">
        <f t="shared" si="3"/>
        <v>-0.11946171902048137</v>
      </c>
    </row>
    <row r="25" spans="1:6" ht="15.75" customHeight="1" x14ac:dyDescent="0.15">
      <c r="A25" s="2" t="s">
        <v>31</v>
      </c>
      <c r="B25">
        <f>EXP((-0.11314-0.0841*C2-0.02521*C5+1.28239*C3))</f>
        <v>9.5113819930927185E-2</v>
      </c>
      <c r="C25">
        <f t="shared" si="1"/>
        <v>8.6852908072081819E-2</v>
      </c>
      <c r="D25">
        <f>EXP((-0.11314-0.0841*E2-0.02521*E5+1.28239*E3))</f>
        <v>2.989709659920296E-3</v>
      </c>
      <c r="E25">
        <f t="shared" si="2"/>
        <v>2.9807979395262241E-3</v>
      </c>
      <c r="F25">
        <f t="shared" si="3"/>
        <v>-8.3872110132555591E-2</v>
      </c>
    </row>
    <row r="26" spans="1:6" ht="15.75" customHeight="1" x14ac:dyDescent="0.15">
      <c r="A26" s="2" t="s">
        <v>32</v>
      </c>
      <c r="B26">
        <f>EXP((-9.52346+0.0714*C2+0.11318*C5+0.14192*C6+1.47314*C3))</f>
        <v>6.7442235759154745E-4</v>
      </c>
      <c r="C26">
        <f t="shared" si="1"/>
        <v>6.7396781862636855E-4</v>
      </c>
      <c r="D26">
        <f>EXP((-9.52346+0.0714*E2+0.11318*E5+0.14192*E6+1.47314*E3))</f>
        <v>1.794890802787481E-2</v>
      </c>
      <c r="E26">
        <f t="shared" si="2"/>
        <v>1.7632425248776149E-2</v>
      </c>
      <c r="F26">
        <f t="shared" si="3"/>
        <v>1.695845743014978E-2</v>
      </c>
    </row>
    <row r="27" spans="1:6" ht="15.75" customHeight="1" x14ac:dyDescent="0.15">
      <c r="A27" s="2" t="s">
        <v>33</v>
      </c>
      <c r="B27">
        <f>EXP((-1.00599+0.03107*C2-0.12507*C7))</f>
        <v>2.9821519953565585E-2</v>
      </c>
      <c r="C27">
        <f t="shared" si="1"/>
        <v>2.8957949873595797E-2</v>
      </c>
      <c r="D27">
        <f>EXP((-1.00599+0.03107*E2-0.12507*E7))</f>
        <v>2.0208495655493017</v>
      </c>
      <c r="E27">
        <f t="shared" si="2"/>
        <v>0.66896729602019656</v>
      </c>
      <c r="F27">
        <f t="shared" si="3"/>
        <v>0.64000934614660077</v>
      </c>
    </row>
    <row r="28" spans="1:6" ht="15.75" customHeight="1" x14ac:dyDescent="0.15">
      <c r="A28" s="2" t="s">
        <v>34</v>
      </c>
      <c r="B28">
        <f>EXP((1.049734-0.018323*C2-0.023371*C5-0.012844*C7))</f>
        <v>1.2018846903234244</v>
      </c>
      <c r="C28">
        <f t="shared" si="1"/>
        <v>0.54584361097805045</v>
      </c>
      <c r="D28">
        <f>EXP((1.049734-0.018323*E2-0.023371*E5-0.012844*E7))</f>
        <v>0.78042331107812624</v>
      </c>
      <c r="E28">
        <f t="shared" si="2"/>
        <v>0.43833581947741679</v>
      </c>
      <c r="F28">
        <f t="shared" si="3"/>
        <v>-0.10750779150063366</v>
      </c>
    </row>
    <row r="29" spans="1:6" ht="13" x14ac:dyDescent="0.15">
      <c r="A29" s="2" t="s">
        <v>35</v>
      </c>
      <c r="B29">
        <f>EXP((-3.7924+1.94461*C3-0.10873*C5+0.04748*C6))</f>
        <v>1.8723029289574911E-2</v>
      </c>
      <c r="C29">
        <f t="shared" si="1"/>
        <v>1.8378920227838335E-2</v>
      </c>
      <c r="D29">
        <f>EXP((-3.7924+1.94461*E3-0.10873*E5+0.04748*E6))</f>
        <v>2.4832822821488368E-2</v>
      </c>
      <c r="E29">
        <f t="shared" si="2"/>
        <v>2.4231096300292774E-2</v>
      </c>
      <c r="F29">
        <f t="shared" si="3"/>
        <v>5.8521760724544389E-3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51" priority="1" operator="lessThanOrEqual">
      <formula>0</formula>
    </cfRule>
  </conditionalFormatting>
  <conditionalFormatting sqref="F15:F29 I17:I29">
    <cfRule type="cellIs" dxfId="50" priority="2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997"/>
  <sheetViews>
    <sheetView topLeftCell="A12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3886194</v>
      </c>
      <c r="C2" s="4">
        <v>37.5</v>
      </c>
      <c r="D2" s="4">
        <v>8002112</v>
      </c>
      <c r="E2" s="4">
        <v>77.3</v>
      </c>
      <c r="F2" s="4">
        <v>3827094</v>
      </c>
      <c r="G2" s="4">
        <v>36.9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659045</v>
      </c>
      <c r="C5" s="4">
        <v>6.3</v>
      </c>
      <c r="D5" s="4">
        <v>571036</v>
      </c>
      <c r="E5" s="4">
        <v>5.5</v>
      </c>
      <c r="F5" s="4">
        <v>516220</v>
      </c>
      <c r="G5" s="4">
        <v>4.9000000000000004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765372</v>
      </c>
      <c r="C6" s="4">
        <v>7.3</v>
      </c>
      <c r="D6" s="4">
        <v>341946</v>
      </c>
      <c r="E6" s="4">
        <v>3.3</v>
      </c>
      <c r="F6" s="4">
        <v>59008</v>
      </c>
      <c r="G6" s="4">
        <v>0.5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1892645</v>
      </c>
      <c r="C7" s="4">
        <v>18.2</v>
      </c>
      <c r="D7" s="4">
        <v>536240</v>
      </c>
      <c r="E7" s="4">
        <v>5.0999999999999996</v>
      </c>
      <c r="F7" s="4">
        <v>395704</v>
      </c>
      <c r="G7" s="4">
        <v>3.8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1077385</v>
      </c>
      <c r="C8" s="4">
        <v>10.4</v>
      </c>
      <c r="D8" s="4">
        <v>883153</v>
      </c>
      <c r="E8" s="4">
        <v>8.5</v>
      </c>
      <c r="F8" s="4">
        <v>768511</v>
      </c>
      <c r="G8" s="4">
        <v>7.4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9707</v>
      </c>
      <c r="C9" s="4">
        <v>0</v>
      </c>
      <c r="D9" s="4">
        <v>10358</v>
      </c>
      <c r="E9" s="4">
        <v>0.1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2054590</v>
      </c>
      <c r="C10" s="4">
        <v>19.8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93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10344938</v>
      </c>
      <c r="C12">
        <f t="shared" si="0"/>
        <v>99.5</v>
      </c>
      <c r="D12">
        <f t="shared" si="0"/>
        <v>10344938</v>
      </c>
      <c r="E12">
        <f t="shared" si="0"/>
        <v>99.799999999999983</v>
      </c>
      <c r="F12">
        <f t="shared" si="0"/>
        <v>5566537</v>
      </c>
      <c r="G12">
        <f t="shared" si="0"/>
        <v>53.499999999999993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9.8653753359958685E-2</v>
      </c>
      <c r="C15">
        <f t="shared" ref="C15:C29" si="1">B15/(1+B15)</f>
        <v>8.9795127043666642E-2</v>
      </c>
      <c r="D15">
        <f>EXP((-4.41432+0.04345*E2+0.06422*E6))</f>
        <v>0.43011227488182791</v>
      </c>
      <c r="E15">
        <f t="shared" ref="E15:E29" si="2">D15/(1+D15)</f>
        <v>0.30075420121638258</v>
      </c>
      <c r="F15">
        <f t="shared" ref="F15:F29" si="3">E15-C15</f>
        <v>0.21095907417271592</v>
      </c>
    </row>
    <row r="16" spans="1:20" ht="15.75" customHeight="1" x14ac:dyDescent="0.15">
      <c r="A16" s="2" t="s">
        <v>22</v>
      </c>
      <c r="B16">
        <f>EXP((-2.04493-0.05813*(C7)+0.07854*(C6)))</f>
        <v>7.9694556132850342E-2</v>
      </c>
      <c r="C16">
        <f t="shared" si="1"/>
        <v>7.3812131107053924E-2</v>
      </c>
      <c r="D16">
        <f>EXP((-2.04493-0.05813*(E7)+0.07854*(E6)))</f>
        <v>0.12465429663646685</v>
      </c>
      <c r="E16">
        <f t="shared" si="2"/>
        <v>0.11083787881242595</v>
      </c>
      <c r="F16">
        <f t="shared" si="3"/>
        <v>3.7025747705372022E-2</v>
      </c>
    </row>
    <row r="17" spans="1:6" ht="15.75" customHeight="1" x14ac:dyDescent="0.15">
      <c r="A17" s="2" t="s">
        <v>23</v>
      </c>
      <c r="B17">
        <f>EXP((-5.26319+0.23697*(C7)))</f>
        <v>0.38661110029893292</v>
      </c>
      <c r="C17">
        <f t="shared" si="1"/>
        <v>0.27881725468344026</v>
      </c>
      <c r="D17">
        <f>EXP((-5.26319+0.23697*(E7)))</f>
        <v>1.7341670054717921E-2</v>
      </c>
      <c r="E17">
        <f t="shared" si="2"/>
        <v>1.7046062856921212E-2</v>
      </c>
      <c r="F17">
        <f t="shared" si="3"/>
        <v>-0.26177119182651903</v>
      </c>
    </row>
    <row r="18" spans="1:6" ht="15.75" customHeight="1" x14ac:dyDescent="0.15">
      <c r="A18" s="2" t="s">
        <v>24</v>
      </c>
      <c r="B18">
        <f>EXP((-6.22088+0.04872*(C2)+0.04949*(C5)+0.04056*(C6)))</f>
        <v>2.2686051834059372E-2</v>
      </c>
      <c r="C18">
        <f t="shared" si="1"/>
        <v>2.2182811424263368E-2</v>
      </c>
      <c r="D18">
        <f>EXP((-6.22088+0.04872*(E2)+0.04949*(E5)+0.04056*(E6)))</f>
        <v>0.12889192712167735</v>
      </c>
      <c r="E18">
        <f t="shared" si="2"/>
        <v>0.11417561240809969</v>
      </c>
      <c r="F18">
        <f t="shared" si="3"/>
        <v>9.1992800983836318E-2</v>
      </c>
    </row>
    <row r="19" spans="1:6" ht="15.75" customHeight="1" x14ac:dyDescent="0.15">
      <c r="A19" s="2" t="s">
        <v>25</v>
      </c>
      <c r="B19">
        <f>EXP((-4.84614+0.03008*C2+0.7327*C3+0.03927*C5+0.04634*C6))</f>
        <v>4.3610514475763279E-2</v>
      </c>
      <c r="C19">
        <f t="shared" si="1"/>
        <v>4.1788113353447905E-2</v>
      </c>
      <c r="D19">
        <f>EXP((-4.84614+0.03008*E2+0.7327*E3+0.03927*E5+0.04634*E6))</f>
        <v>0.1162457260908971</v>
      </c>
      <c r="E19">
        <f t="shared" si="2"/>
        <v>0.10413990698803453</v>
      </c>
      <c r="F19">
        <f t="shared" si="3"/>
        <v>6.2351793634586629E-2</v>
      </c>
    </row>
    <row r="20" spans="1:6" ht="15.75" customHeight="1" x14ac:dyDescent="0.15">
      <c r="A20" s="2" t="s">
        <v>26</v>
      </c>
      <c r="B20">
        <f>EXP((-1.56105-0.14222*C7+0.04149*C6))</f>
        <v>2.1352701785152597E-2</v>
      </c>
      <c r="C20">
        <f t="shared" si="1"/>
        <v>2.0906295883715457E-2</v>
      </c>
      <c r="D20">
        <f>EXP((-1.56105-0.14222*E7+0.04149*E6))</f>
        <v>0.11654765894198013</v>
      </c>
      <c r="E20">
        <f t="shared" si="2"/>
        <v>0.10438216229159313</v>
      </c>
      <c r="F20">
        <f t="shared" si="3"/>
        <v>8.3475866407877672E-2</v>
      </c>
    </row>
    <row r="21" spans="1:6" ht="15.75" customHeight="1" x14ac:dyDescent="0.15">
      <c r="A21" s="2" t="s">
        <v>27</v>
      </c>
      <c r="B21">
        <f>EXP((-0.802771-0.025303*C2+0.485604*C3))</f>
        <v>0.17349031543007204</v>
      </c>
      <c r="C21">
        <f t="shared" si="1"/>
        <v>0.14784128437096616</v>
      </c>
      <c r="D21">
        <f>EXP((-0.802771-0.025303*E2+0.485604*E3))</f>
        <v>6.3374551120951014E-2</v>
      </c>
      <c r="E21">
        <f t="shared" si="2"/>
        <v>5.9597581166621914E-2</v>
      </c>
      <c r="F21">
        <f t="shared" si="3"/>
        <v>-8.8243703204344243E-2</v>
      </c>
    </row>
    <row r="22" spans="1:6" ht="15.75" customHeight="1" x14ac:dyDescent="0.15">
      <c r="A22" s="2" t="s">
        <v>28</v>
      </c>
      <c r="B22">
        <f>EXP((-2.360104+0.014709*C2+0.938919*C3-0.018119*C5))</f>
        <v>0.14621659927188996</v>
      </c>
      <c r="C22">
        <f t="shared" si="1"/>
        <v>0.12756454527422739</v>
      </c>
      <c r="D22">
        <f>EXP((-2.360104+0.014709*E2+0.938919*E3-0.018119*E5))</f>
        <v>0.266400943141826</v>
      </c>
      <c r="E22">
        <f t="shared" si="2"/>
        <v>0.21036066388335861</v>
      </c>
      <c r="F22">
        <f t="shared" si="3"/>
        <v>8.279611860913122E-2</v>
      </c>
    </row>
    <row r="23" spans="1:6" ht="15.75" customHeight="1" x14ac:dyDescent="0.15">
      <c r="A23" s="2" t="s">
        <v>29</v>
      </c>
      <c r="B23">
        <f>EXP((-1.022244+0.015959*C2-2.13038*C3))</f>
        <v>0.65456688915002781</v>
      </c>
      <c r="C23">
        <f t="shared" si="1"/>
        <v>0.3956122254364024</v>
      </c>
      <c r="D23">
        <f>EXP((-1.022244+0.015959*E2-2.13038*E3))</f>
        <v>1.235389988013476</v>
      </c>
      <c r="E23">
        <f t="shared" si="2"/>
        <v>0.55265076547619774</v>
      </c>
      <c r="F23">
        <f t="shared" si="3"/>
        <v>0.15703854003979534</v>
      </c>
    </row>
    <row r="24" spans="1:6" ht="15.75" customHeight="1" x14ac:dyDescent="0.15">
      <c r="A24" s="2" t="s">
        <v>30</v>
      </c>
      <c r="B24">
        <f>EXP((0.21381-0.08054*C2-0.03271*C5+0.72939*C3))</f>
        <v>4.9167964284083182E-2</v>
      </c>
      <c r="C24">
        <f t="shared" si="1"/>
        <v>4.6863768202867064E-2</v>
      </c>
      <c r="D24">
        <f>EXP((0.21381-0.08054*E2-0.03271*E5+0.72939*E3))</f>
        <v>2.0460646780545082E-3</v>
      </c>
      <c r="E24">
        <f t="shared" si="2"/>
        <v>2.0418868455033398E-3</v>
      </c>
      <c r="F24">
        <f t="shared" si="3"/>
        <v>-4.4821881357363723E-2</v>
      </c>
    </row>
    <row r="25" spans="1:6" ht="15.75" customHeight="1" x14ac:dyDescent="0.15">
      <c r="A25" s="2" t="s">
        <v>31</v>
      </c>
      <c r="B25">
        <f>EXP((-0.11314-0.0841*C2-0.02521*C5+1.28239*C3))</f>
        <v>3.2526081623314933E-2</v>
      </c>
      <c r="C25">
        <f t="shared" si="1"/>
        <v>3.1501462483328406E-2</v>
      </c>
      <c r="D25">
        <f>EXP((-0.11314-0.0841*E2-0.02521*E5+1.28239*E3))</f>
        <v>1.1676933171349423E-3</v>
      </c>
      <c r="E25">
        <f t="shared" si="2"/>
        <v>1.166331399753885E-3</v>
      </c>
      <c r="F25">
        <f t="shared" si="3"/>
        <v>-3.033513108357452E-2</v>
      </c>
    </row>
    <row r="26" spans="1:6" ht="15.75" customHeight="1" x14ac:dyDescent="0.15">
      <c r="A26" s="2" t="s">
        <v>32</v>
      </c>
      <c r="B26">
        <f>EXP((-9.52346+0.0714*C2+0.11318*C5+0.14192*C6+1.47314*C3))</f>
        <v>6.1156146485785556E-3</v>
      </c>
      <c r="C26">
        <f t="shared" si="1"/>
        <v>6.0784412442646072E-3</v>
      </c>
      <c r="D26">
        <f>EXP((-9.52346+0.0714*E2+0.11318*E5+0.14192*E6+1.47314*E3))</f>
        <v>5.429006683454788E-2</v>
      </c>
      <c r="E26">
        <f t="shared" si="2"/>
        <v>5.1494430747650914E-2</v>
      </c>
      <c r="F26">
        <f t="shared" si="3"/>
        <v>4.5415989503386309E-2</v>
      </c>
    </row>
    <row r="27" spans="1:6" ht="15.75" customHeight="1" x14ac:dyDescent="0.15">
      <c r="A27" s="2" t="s">
        <v>33</v>
      </c>
      <c r="B27">
        <f>EXP((-1.00599+0.03107*C2-0.12507*C7))</f>
        <v>0.12037553071815563</v>
      </c>
      <c r="C27">
        <f t="shared" si="1"/>
        <v>0.10744212758823415</v>
      </c>
      <c r="D27">
        <f>EXP((-1.00599+0.03107*E2-0.12507*E7))</f>
        <v>2.1337137369569512</v>
      </c>
      <c r="E27">
        <f t="shared" si="2"/>
        <v>0.68088980553435363</v>
      </c>
      <c r="F27">
        <f t="shared" si="3"/>
        <v>0.57344767794611951</v>
      </c>
    </row>
    <row r="28" spans="1:6" ht="15.75" customHeight="1" x14ac:dyDescent="0.15">
      <c r="A28" s="2" t="s">
        <v>34</v>
      </c>
      <c r="B28">
        <f>EXP((1.049734-0.018323*C2-0.023371*C5-0.012844*C7))</f>
        <v>0.98179122015352349</v>
      </c>
      <c r="C28">
        <f t="shared" si="1"/>
        <v>0.49540597928245289</v>
      </c>
      <c r="D28">
        <f>EXP((1.049734-0.018323*E2-0.023371*E5-0.012844*E7))</f>
        <v>0.57082145870434353</v>
      </c>
      <c r="E28">
        <f t="shared" si="2"/>
        <v>0.36339041304870684</v>
      </c>
      <c r="F28">
        <f t="shared" si="3"/>
        <v>-0.13201556623374605</v>
      </c>
    </row>
    <row r="29" spans="1:6" ht="13" x14ac:dyDescent="0.15">
      <c r="A29" s="2" t="s">
        <v>35</v>
      </c>
      <c r="B29">
        <f>EXP((-3.7924+1.94461*C3-0.10873*C5+0.04748*C6))</f>
        <v>1.6070098014968653E-2</v>
      </c>
      <c r="C29">
        <f t="shared" si="1"/>
        <v>1.581593439897875E-2</v>
      </c>
      <c r="D29">
        <f>EXP((-3.7924+1.94461*E3-0.10873*E5+0.04748*E6))</f>
        <v>1.4498196740694731E-2</v>
      </c>
      <c r="E29">
        <f t="shared" si="2"/>
        <v>1.4291002968042203E-2</v>
      </c>
      <c r="F29">
        <f t="shared" si="3"/>
        <v>-1.5249314309365471E-3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49" priority="1" operator="lessThanOrEqual">
      <formula>0</formula>
    </cfRule>
  </conditionalFormatting>
  <conditionalFormatting sqref="F15:F29 I17:I29">
    <cfRule type="cellIs" dxfId="48" priority="2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997"/>
  <sheetViews>
    <sheetView topLeftCell="A10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3615754</v>
      </c>
      <c r="C2" s="4">
        <v>47</v>
      </c>
      <c r="D2" s="4">
        <v>4692099</v>
      </c>
      <c r="E2" s="4">
        <v>61</v>
      </c>
      <c r="F2" s="4">
        <v>3540482</v>
      </c>
      <c r="G2" s="4">
        <v>46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1687428</v>
      </c>
      <c r="C5" s="4">
        <v>21.9</v>
      </c>
      <c r="D5" s="4">
        <v>1430684</v>
      </c>
      <c r="E5" s="4">
        <v>18.600000000000001</v>
      </c>
      <c r="F5" s="4">
        <v>1360453</v>
      </c>
      <c r="G5" s="4">
        <v>17.600000000000001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121892</v>
      </c>
      <c r="C6" s="4">
        <v>1.5</v>
      </c>
      <c r="D6" s="4">
        <v>65371</v>
      </c>
      <c r="E6" s="4">
        <v>0.8</v>
      </c>
      <c r="F6" s="4">
        <v>6978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1335354</v>
      </c>
      <c r="C7" s="4">
        <v>17.3</v>
      </c>
      <c r="D7" s="4">
        <v>627762</v>
      </c>
      <c r="E7" s="4">
        <v>8.1</v>
      </c>
      <c r="F7" s="4">
        <v>454029</v>
      </c>
      <c r="G7" s="4">
        <v>5.9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905788</v>
      </c>
      <c r="C8" s="4">
        <v>11.7</v>
      </c>
      <c r="D8" s="4">
        <v>857579</v>
      </c>
      <c r="E8" s="4">
        <v>11.1</v>
      </c>
      <c r="F8" s="4">
        <v>704576</v>
      </c>
      <c r="G8" s="4">
        <v>9.1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6085</v>
      </c>
      <c r="C9" s="4">
        <v>0</v>
      </c>
      <c r="D9" s="4">
        <v>14208</v>
      </c>
      <c r="E9" s="4">
        <v>0.1</v>
      </c>
      <c r="F9" s="4">
        <v>554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15402</v>
      </c>
      <c r="C11" s="4">
        <v>0.2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7687703</v>
      </c>
      <c r="C12">
        <f t="shared" si="0"/>
        <v>99.600000000000009</v>
      </c>
      <c r="D12">
        <f t="shared" si="0"/>
        <v>7687703</v>
      </c>
      <c r="E12">
        <f t="shared" si="0"/>
        <v>99.699999999999974</v>
      </c>
      <c r="F12">
        <f t="shared" si="0"/>
        <v>6067072</v>
      </c>
      <c r="G12">
        <f t="shared" si="0"/>
        <v>78.599999999999994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0.10271059528879747</v>
      </c>
      <c r="C15">
        <f t="shared" ref="C15:C29" si="1">B15/(1+B15)</f>
        <v>9.3143745718610602E-2</v>
      </c>
      <c r="D15">
        <f>EXP((-4.41432+0.04345*E2+0.06422*E6))</f>
        <v>0.1804152753588755</v>
      </c>
      <c r="E15">
        <f t="shared" ref="E15:E29" si="2">D15/(1+D15)</f>
        <v>0.15284051225449008</v>
      </c>
      <c r="F15">
        <f t="shared" ref="F15:F29" si="3">E15-C15</f>
        <v>5.9696766535879478E-2</v>
      </c>
    </row>
    <row r="16" spans="1:20" ht="15.75" customHeight="1" x14ac:dyDescent="0.15">
      <c r="A16" s="2" t="s">
        <v>22</v>
      </c>
      <c r="B16">
        <f>EXP((-2.04493-0.05813*(C7)+0.07854*(C6)))</f>
        <v>5.3249386264942931E-2</v>
      </c>
      <c r="C16">
        <f t="shared" si="1"/>
        <v>5.0557244048132909E-2</v>
      </c>
      <c r="D16">
        <f>EXP((-2.04493-0.05813*(E7)+0.07854*(E6)))</f>
        <v>8.603930949585839E-2</v>
      </c>
      <c r="E16">
        <f t="shared" si="2"/>
        <v>7.9223015910720576E-2</v>
      </c>
      <c r="F16">
        <f t="shared" si="3"/>
        <v>2.8665771862587668E-2</v>
      </c>
    </row>
    <row r="17" spans="1:6" ht="15.75" customHeight="1" x14ac:dyDescent="0.15">
      <c r="A17" s="2" t="s">
        <v>23</v>
      </c>
      <c r="B17">
        <f>EXP((-5.26319+0.23697*(C7)))</f>
        <v>0.31235684836211802</v>
      </c>
      <c r="C17">
        <f t="shared" si="1"/>
        <v>0.23801212966728813</v>
      </c>
      <c r="D17">
        <f>EXP((-5.26319+0.23697*(E7)))</f>
        <v>3.5304918163592998E-2</v>
      </c>
      <c r="E17">
        <f t="shared" si="2"/>
        <v>3.4100985655719951E-2</v>
      </c>
      <c r="F17">
        <f t="shared" si="3"/>
        <v>-0.20391114401156818</v>
      </c>
    </row>
    <row r="18" spans="1:6" ht="15.75" customHeight="1" x14ac:dyDescent="0.15">
      <c r="A18" s="2" t="s">
        <v>24</v>
      </c>
      <c r="B18">
        <f>EXP((-6.22088+0.04872*(C2)+0.04949*(C5)+0.04056*(C6)))</f>
        <v>6.1644639726813374E-2</v>
      </c>
      <c r="C18">
        <f t="shared" si="1"/>
        <v>5.8065229569355732E-2</v>
      </c>
      <c r="D18">
        <f>EXP((-6.22088+0.04872*(E2)+0.04949*(E5)+0.04056*(E6)))</f>
        <v>0.10066088356050844</v>
      </c>
      <c r="E18">
        <f t="shared" si="2"/>
        <v>9.1454947717304461E-2</v>
      </c>
      <c r="F18">
        <f t="shared" si="3"/>
        <v>3.3389718147948728E-2</v>
      </c>
    </row>
    <row r="19" spans="1:6" ht="15.75" customHeight="1" x14ac:dyDescent="0.15">
      <c r="A19" s="2" t="s">
        <v>25</v>
      </c>
      <c r="B19">
        <f>EXP((-4.84614+0.03008*C2+0.7327*C3+0.03927*C5+0.04634*C6))</f>
        <v>8.1850816471326887E-2</v>
      </c>
      <c r="C19">
        <f t="shared" si="1"/>
        <v>7.5658136246825339E-2</v>
      </c>
      <c r="D19">
        <f>EXP((-4.84614+0.03008*E2+0.7327*E3+0.03927*E5+0.04634*E6))</f>
        <v>0.10605833564244982</v>
      </c>
      <c r="E19">
        <f t="shared" si="2"/>
        <v>9.5888555083169486E-2</v>
      </c>
      <c r="F19">
        <f t="shared" si="3"/>
        <v>2.0230418836344147E-2</v>
      </c>
    </row>
    <row r="20" spans="1:6" ht="15.75" customHeight="1" x14ac:dyDescent="0.15">
      <c r="A20" s="2" t="s">
        <v>26</v>
      </c>
      <c r="B20">
        <f>EXP((-1.56105-0.14222*C7+0.04149*C6))</f>
        <v>1.9077970243286696E-2</v>
      </c>
      <c r="C20">
        <f t="shared" si="1"/>
        <v>1.8720815090068302E-2</v>
      </c>
      <c r="D20">
        <f>EXP((-1.56105-0.14222*E7+0.04149*E6))</f>
        <v>6.8574125136597788E-2</v>
      </c>
      <c r="E20">
        <f t="shared" si="2"/>
        <v>6.4173484574906611E-2</v>
      </c>
      <c r="F20">
        <f t="shared" si="3"/>
        <v>4.5452669484838309E-2</v>
      </c>
    </row>
    <row r="21" spans="1:6" ht="15.75" customHeight="1" x14ac:dyDescent="0.15">
      <c r="A21" s="2" t="s">
        <v>27</v>
      </c>
      <c r="B21">
        <f>EXP((-0.802771-0.025303*C2+0.485604*C3))</f>
        <v>0.13642067074544298</v>
      </c>
      <c r="C21">
        <f t="shared" si="1"/>
        <v>0.12004416520860792</v>
      </c>
      <c r="D21">
        <f>EXP((-0.802771-0.025303*E2+0.485604*E3))</f>
        <v>9.5727085068165602E-2</v>
      </c>
      <c r="E21">
        <f t="shared" si="2"/>
        <v>8.7363985405371616E-2</v>
      </c>
      <c r="F21">
        <f t="shared" si="3"/>
        <v>-3.2680179803236301E-2</v>
      </c>
    </row>
    <row r="22" spans="1:6" ht="15.75" customHeight="1" x14ac:dyDescent="0.15">
      <c r="A22" s="2" t="s">
        <v>28</v>
      </c>
      <c r="B22">
        <f>EXP((-2.360104+0.014709*C2+0.938919*C3-0.018119*C5))</f>
        <v>0.1267438574015966</v>
      </c>
      <c r="C22">
        <f t="shared" si="1"/>
        <v>0.11248684123637717</v>
      </c>
      <c r="D22">
        <f>EXP((-2.360104+0.014709*E2+0.938919*E3-0.018119*E5))</f>
        <v>0.16532064298670859</v>
      </c>
      <c r="E22">
        <f t="shared" si="2"/>
        <v>0.14186708523672328</v>
      </c>
      <c r="F22">
        <f t="shared" si="3"/>
        <v>2.9380244000346112E-2</v>
      </c>
    </row>
    <row r="23" spans="1:6" ht="15.75" customHeight="1" x14ac:dyDescent="0.15">
      <c r="A23" s="2" t="s">
        <v>29</v>
      </c>
      <c r="B23">
        <f>EXP((-1.022244+0.015959*C2-2.13038*C3))</f>
        <v>0.7617239951492466</v>
      </c>
      <c r="C23">
        <f t="shared" si="1"/>
        <v>0.43237419553039369</v>
      </c>
      <c r="D23">
        <f>EXP((-1.022244+0.015959*E2-2.13038*E3))</f>
        <v>0.9524239668469987</v>
      </c>
      <c r="E23">
        <f t="shared" si="2"/>
        <v>0.48781616238049141</v>
      </c>
      <c r="F23">
        <f t="shared" si="3"/>
        <v>5.5441966850097724E-2</v>
      </c>
    </row>
    <row r="24" spans="1:6" ht="15.75" customHeight="1" x14ac:dyDescent="0.15">
      <c r="A24" s="2" t="s">
        <v>30</v>
      </c>
      <c r="B24">
        <f>EXP((0.21381-0.08054*C2-0.03271*C5+0.72939*C3))</f>
        <v>1.3733474942511545E-2</v>
      </c>
      <c r="C24">
        <f t="shared" si="1"/>
        <v>1.354742176516403E-2</v>
      </c>
      <c r="D24">
        <f>EXP((0.21381-0.08054*E2-0.03271*E5+0.72939*E3))</f>
        <v>4.9541186393913311E-3</v>
      </c>
      <c r="E24">
        <f t="shared" si="2"/>
        <v>4.9296963388723841E-3</v>
      </c>
      <c r="F24">
        <f t="shared" si="3"/>
        <v>-8.6177254262916458E-3</v>
      </c>
    </row>
    <row r="25" spans="1:6" ht="15.75" customHeight="1" x14ac:dyDescent="0.15">
      <c r="A25" s="2" t="s">
        <v>31</v>
      </c>
      <c r="B25">
        <f>EXP((-0.11314-0.0841*C2-0.02521*C5+1.28239*C3))</f>
        <v>9.8731236142172839E-3</v>
      </c>
      <c r="C25">
        <f t="shared" si="1"/>
        <v>9.7765980531123887E-3</v>
      </c>
      <c r="D25">
        <f>EXP((-0.11314-0.0841*E2-0.02521*E5+1.28239*E3))</f>
        <v>3.3055711721168761E-3</v>
      </c>
      <c r="E25">
        <f t="shared" si="2"/>
        <v>3.2946803716589809E-3</v>
      </c>
      <c r="F25">
        <f t="shared" si="3"/>
        <v>-6.4819176814534078E-3</v>
      </c>
    </row>
    <row r="26" spans="1:6" ht="15.75" customHeight="1" x14ac:dyDescent="0.15">
      <c r="A26" s="2" t="s">
        <v>32</v>
      </c>
      <c r="B26">
        <f>EXP((-9.52346+0.0714*C2+0.11318*C5+0.14192*C6+1.47314*C3))</f>
        <v>3.0926619297151788E-2</v>
      </c>
      <c r="C26">
        <f t="shared" si="1"/>
        <v>2.9998856095341132E-2</v>
      </c>
      <c r="D26">
        <f>EXP((-9.52346+0.0714*E2+0.11318*E5+0.14192*E6+1.47314*E3))</f>
        <v>5.2372376116976739E-2</v>
      </c>
      <c r="E26">
        <f t="shared" si="2"/>
        <v>4.9766011827694794E-2</v>
      </c>
      <c r="F26">
        <f t="shared" si="3"/>
        <v>1.9767155732353662E-2</v>
      </c>
    </row>
    <row r="27" spans="1:6" ht="15.75" customHeight="1" x14ac:dyDescent="0.15">
      <c r="A27" s="2" t="s">
        <v>33</v>
      </c>
      <c r="B27">
        <f>EXP((-1.00599+0.03107*C2-0.12507*C7))</f>
        <v>0.18097235394820496</v>
      </c>
      <c r="C27">
        <f t="shared" si="1"/>
        <v>0.15324012737739504</v>
      </c>
      <c r="D27">
        <f>EXP((-1.00599+0.03107*E2-0.12507*E7))</f>
        <v>0.88356802082931185</v>
      </c>
      <c r="E27">
        <f t="shared" si="2"/>
        <v>0.46909270653272594</v>
      </c>
      <c r="F27">
        <f t="shared" si="3"/>
        <v>0.31585257915533094</v>
      </c>
    </row>
    <row r="28" spans="1:6" ht="15.75" customHeight="1" x14ac:dyDescent="0.15">
      <c r="A28" s="2" t="s">
        <v>34</v>
      </c>
      <c r="B28">
        <f>EXP((1.049734-0.018323*C2-0.023371*C5-0.012844*C7))</f>
        <v>0.57956752507305676</v>
      </c>
      <c r="C28">
        <f t="shared" si="1"/>
        <v>0.36691532072758404</v>
      </c>
      <c r="D28">
        <f>EXP((1.049734-0.018323*E2-0.023371*E5-0.012844*E7))</f>
        <v>0.54514361787349463</v>
      </c>
      <c r="E28">
        <f t="shared" si="2"/>
        <v>0.35281096952252833</v>
      </c>
      <c r="F28">
        <f t="shared" si="3"/>
        <v>-1.410435120505571E-2</v>
      </c>
    </row>
    <row r="29" spans="1:6" ht="13" x14ac:dyDescent="0.15">
      <c r="A29" s="2" t="s">
        <v>35</v>
      </c>
      <c r="B29">
        <f>EXP((-3.7924+1.94461*C3-0.10873*C5+0.04748*C6))</f>
        <v>2.2375651296845408E-3</v>
      </c>
      <c r="C29">
        <f t="shared" si="1"/>
        <v>2.2325696097761122E-3</v>
      </c>
      <c r="D29">
        <f>EXP((-3.7924+1.94461*E3-0.10873*E5+0.04748*E6))</f>
        <v>3.0986337203945703E-3</v>
      </c>
      <c r="E29">
        <f t="shared" si="2"/>
        <v>3.0890618491843033E-3</v>
      </c>
      <c r="F29">
        <f t="shared" si="3"/>
        <v>8.5649223940819112E-4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47" priority="1" operator="lessThanOrEqual">
      <formula>0</formula>
    </cfRule>
  </conditionalFormatting>
  <conditionalFormatting sqref="F15:F29 I17:I29">
    <cfRule type="cellIs" dxfId="46" priority="2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997"/>
  <sheetViews>
    <sheetView topLeftCell="A15" workbookViewId="0">
      <selection activeCell="D25" sqref="D25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1873241</v>
      </c>
      <c r="C2" s="4">
        <v>33.200000000000003</v>
      </c>
      <c r="D2" s="4">
        <v>4751187</v>
      </c>
      <c r="E2" s="4">
        <v>84.3</v>
      </c>
      <c r="F2" s="4">
        <v>1851840</v>
      </c>
      <c r="G2" s="4">
        <v>32.799999999999997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8759</v>
      </c>
      <c r="C5" s="4">
        <v>0.1</v>
      </c>
      <c r="D5" s="4">
        <v>8083</v>
      </c>
      <c r="E5" s="4">
        <v>0.1</v>
      </c>
      <c r="F5" s="4">
        <v>0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60286</v>
      </c>
      <c r="C6" s="4">
        <v>1</v>
      </c>
      <c r="D6" s="4">
        <v>66367</v>
      </c>
      <c r="E6" s="4">
        <v>1.1000000000000001</v>
      </c>
      <c r="F6" s="4">
        <v>17704</v>
      </c>
      <c r="G6" s="4">
        <v>0.3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241461</v>
      </c>
      <c r="C7" s="4">
        <v>4.2</v>
      </c>
      <c r="D7" s="4">
        <v>151451</v>
      </c>
      <c r="E7" s="4">
        <v>2.6</v>
      </c>
      <c r="F7" s="4">
        <v>106351</v>
      </c>
      <c r="G7" s="4">
        <v>1.8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634063</v>
      </c>
      <c r="C8" s="4">
        <v>11.2</v>
      </c>
      <c r="D8" s="4">
        <v>654595</v>
      </c>
      <c r="E8" s="4">
        <v>11.6</v>
      </c>
      <c r="F8" s="4">
        <v>590431</v>
      </c>
      <c r="G8" s="4">
        <v>10.4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747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2815986</v>
      </c>
      <c r="C10" s="4">
        <v>49.9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2860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5634543</v>
      </c>
      <c r="C12">
        <f t="shared" si="0"/>
        <v>99.6</v>
      </c>
      <c r="D12">
        <f t="shared" si="0"/>
        <v>5634543</v>
      </c>
      <c r="E12">
        <f t="shared" si="0"/>
        <v>99.699999999999974</v>
      </c>
      <c r="F12">
        <f t="shared" si="0"/>
        <v>2566326</v>
      </c>
      <c r="G12">
        <f t="shared" si="0"/>
        <v>45.29999999999999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5.4608812945396733E-2</v>
      </c>
      <c r="C15">
        <f t="shared" ref="C15:C29" si="1">B15/(1+B15)</f>
        <v>5.1781108099107215E-2</v>
      </c>
      <c r="D15">
        <f>EXP((-4.41432+0.04345*E2+0.06422*E6))</f>
        <v>0.50619009420388195</v>
      </c>
      <c r="E15">
        <f t="shared" ref="E15:E29" si="2">D15/(1+D15)</f>
        <v>0.33607317970806061</v>
      </c>
      <c r="F15">
        <f t="shared" ref="F15:F29" si="3">E15-C15</f>
        <v>0.28429207160895342</v>
      </c>
    </row>
    <row r="16" spans="1:20" ht="15.75" customHeight="1" x14ac:dyDescent="0.15">
      <c r="A16" s="2" t="s">
        <v>22</v>
      </c>
      <c r="B16">
        <f>EXP((-2.04493-0.05813*(C7)+0.07854*(C6)))</f>
        <v>0.10964186472337072</v>
      </c>
      <c r="C16">
        <f t="shared" si="1"/>
        <v>9.8808334660934943E-2</v>
      </c>
      <c r="D16">
        <f>EXP((-2.04493-0.05813*(E7)+0.07854*(E6)))</f>
        <v>0.12127749645348213</v>
      </c>
      <c r="E16">
        <f t="shared" si="2"/>
        <v>0.10816010919426626</v>
      </c>
      <c r="F16">
        <f t="shared" si="3"/>
        <v>9.3517745333313168E-3</v>
      </c>
    </row>
    <row r="17" spans="1:6" ht="15.75" customHeight="1" x14ac:dyDescent="0.15">
      <c r="A17" s="2" t="s">
        <v>23</v>
      </c>
      <c r="B17">
        <f>EXP((-5.26319+0.23697*(C7)))</f>
        <v>1.4010951572365819E-2</v>
      </c>
      <c r="C17">
        <f t="shared" si="1"/>
        <v>1.381735724909073E-2</v>
      </c>
      <c r="D17">
        <f>EXP((-5.26319+0.23697*(E7)))</f>
        <v>9.5896776863488159E-3</v>
      </c>
      <c r="E17">
        <f t="shared" si="2"/>
        <v>9.4985892767101565E-3</v>
      </c>
      <c r="F17">
        <f t="shared" si="3"/>
        <v>-4.318767972380573E-3</v>
      </c>
    </row>
    <row r="18" spans="1:6" ht="15.75" customHeight="1" x14ac:dyDescent="0.15">
      <c r="A18" s="2" t="s">
        <v>24</v>
      </c>
      <c r="B18">
        <f>EXP((-6.22088+0.04872*(C2)+0.04949*(C5)+0.04056*(C6)))</f>
        <v>1.0484398331640889E-2</v>
      </c>
      <c r="C18">
        <f t="shared" si="1"/>
        <v>1.0375616238064775E-2</v>
      </c>
      <c r="D18">
        <f>EXP((-6.22088+0.04872*(E2)+0.04949*(E5)+0.04056*(E6)))</f>
        <v>0.12691737434010514</v>
      </c>
      <c r="E18">
        <f t="shared" si="2"/>
        <v>0.11262349594567642</v>
      </c>
      <c r="F18">
        <f t="shared" si="3"/>
        <v>0.10224787970761164</v>
      </c>
    </row>
    <row r="19" spans="1:6" ht="15.75" customHeight="1" x14ac:dyDescent="0.15">
      <c r="A19" s="2" t="s">
        <v>25</v>
      </c>
      <c r="B19">
        <f>EXP((-4.84614+0.03008*C2+0.7327*C3+0.03927*C5+0.04634*C6))</f>
        <v>2.2433116426472197E-2</v>
      </c>
      <c r="C19">
        <f t="shared" si="1"/>
        <v>2.1940913362507919E-2</v>
      </c>
      <c r="D19">
        <f>EXP((-4.84614+0.03008*E2+0.7327*E3+0.03927*E5+0.04634*E6))</f>
        <v>0.10482164417833771</v>
      </c>
      <c r="E19">
        <f t="shared" si="2"/>
        <v>9.4876530280409363E-2</v>
      </c>
      <c r="F19">
        <f t="shared" si="3"/>
        <v>7.2935616917901444E-2</v>
      </c>
    </row>
    <row r="20" spans="1:6" ht="15.75" customHeight="1" x14ac:dyDescent="0.15">
      <c r="A20" s="2" t="s">
        <v>26</v>
      </c>
      <c r="B20">
        <f>EXP((-1.56105-0.14222*C7+0.04149*C6))</f>
        <v>0.1204062303925308</v>
      </c>
      <c r="C20">
        <f t="shared" si="1"/>
        <v>0.10746658410704023</v>
      </c>
      <c r="D20">
        <f>EXP((-1.56105-0.14222*E7+0.04149*E6))</f>
        <v>0.15180127725370163</v>
      </c>
      <c r="E20">
        <f t="shared" si="2"/>
        <v>0.13179467695647043</v>
      </c>
      <c r="F20">
        <f t="shared" si="3"/>
        <v>2.4328092849430202E-2</v>
      </c>
    </row>
    <row r="21" spans="1:6" ht="15.75" customHeight="1" x14ac:dyDescent="0.15">
      <c r="A21" s="2" t="s">
        <v>27</v>
      </c>
      <c r="B21">
        <f>EXP((-0.802771-0.025303*C2+0.485604*C3))</f>
        <v>0.19343173876326344</v>
      </c>
      <c r="C21">
        <f t="shared" si="1"/>
        <v>0.16208027026641175</v>
      </c>
      <c r="D21">
        <f>EXP((-0.802771-0.025303*E2+0.485604*E3))</f>
        <v>5.3087493806958479E-2</v>
      </c>
      <c r="E21">
        <f t="shared" si="2"/>
        <v>5.0411285025373162E-2</v>
      </c>
      <c r="F21">
        <f t="shared" si="3"/>
        <v>-0.11166898524103859</v>
      </c>
    </row>
    <row r="22" spans="1:6" ht="15.75" customHeight="1" x14ac:dyDescent="0.15">
      <c r="A22" s="2" t="s">
        <v>28</v>
      </c>
      <c r="B22">
        <f>EXP((-2.360104+0.014709*C2+0.938919*C3-0.018119*C5))</f>
        <v>0.15357333094554898</v>
      </c>
      <c r="C22">
        <f t="shared" si="1"/>
        <v>0.13312836455717089</v>
      </c>
      <c r="D22">
        <f>EXP((-2.360104+0.014709*E2+0.938919*E3-0.018119*E5))</f>
        <v>0.32564508076490944</v>
      </c>
      <c r="E22">
        <f t="shared" si="2"/>
        <v>0.24565027660119196</v>
      </c>
      <c r="F22">
        <f t="shared" si="3"/>
        <v>0.11252191204402107</v>
      </c>
    </row>
    <row r="23" spans="1:6" ht="15.75" customHeight="1" x14ac:dyDescent="0.15">
      <c r="A23" s="2" t="s">
        <v>29</v>
      </c>
      <c r="B23">
        <f>EXP((-1.022244+0.015959*C2-2.13038*C3))</f>
        <v>0.61115467577916716</v>
      </c>
      <c r="C23">
        <f t="shared" si="1"/>
        <v>0.37932712790819284</v>
      </c>
      <c r="D23">
        <f>EXP((-1.022244+0.015959*E2-2.13038*E3))</f>
        <v>1.3814030699262947</v>
      </c>
      <c r="E23">
        <f t="shared" si="2"/>
        <v>0.58007948648905105</v>
      </c>
      <c r="F23">
        <f t="shared" si="3"/>
        <v>0.20075235858085821</v>
      </c>
    </row>
    <row r="24" spans="1:6" ht="15.75" customHeight="1" x14ac:dyDescent="0.15">
      <c r="A24" s="2" t="s">
        <v>30</v>
      </c>
      <c r="B24">
        <f>EXP((0.21381-0.08054*C2-0.03271*C5+0.72939*C3))</f>
        <v>8.5145901988639E-2</v>
      </c>
      <c r="C24">
        <f t="shared" si="1"/>
        <v>7.846493437665901E-2</v>
      </c>
      <c r="D24">
        <f>EXP((0.21381-0.08054*E2-0.03271*E5+0.72939*E3))</f>
        <v>1.3892614555307751E-3</v>
      </c>
      <c r="E24">
        <f t="shared" si="2"/>
        <v>1.3873340857594853E-3</v>
      </c>
      <c r="F24">
        <f t="shared" si="3"/>
        <v>-7.7077600290899523E-2</v>
      </c>
    </row>
    <row r="25" spans="1:6" ht="15.75" customHeight="1" x14ac:dyDescent="0.15">
      <c r="A25" s="2" t="s">
        <v>31</v>
      </c>
      <c r="B25">
        <f>EXP((-0.11314-0.0841*C2-0.02521*C5+1.28239*C3))</f>
        <v>5.4596745731212044E-2</v>
      </c>
      <c r="C25">
        <f t="shared" si="1"/>
        <v>5.1770258112599249E-2</v>
      </c>
      <c r="D25">
        <f>EXP((-0.11314-0.0841*E2-0.02521*E5+1.28239*E3))</f>
        <v>7.4264605467398758E-4</v>
      </c>
      <c r="E25">
        <f t="shared" si="2"/>
        <v>7.4209494079401333E-4</v>
      </c>
      <c r="F25">
        <f t="shared" si="3"/>
        <v>-5.1028163171805238E-2</v>
      </c>
    </row>
    <row r="26" spans="1:6" ht="15.75" customHeight="1" x14ac:dyDescent="0.15">
      <c r="A26" s="2" t="s">
        <v>32</v>
      </c>
      <c r="B26">
        <f>EXP((-9.52346+0.0714*C2+0.11318*C5+0.14192*C6+1.47314*C3))</f>
        <v>9.1211726145349551E-4</v>
      </c>
      <c r="C26">
        <f t="shared" si="1"/>
        <v>9.1128606170649113E-4</v>
      </c>
      <c r="D26">
        <f>EXP((-9.52346+0.0714*E2+0.11318*E5+0.14192*E6+1.47314*E3))</f>
        <v>3.5543072788154127E-2</v>
      </c>
      <c r="E26">
        <f t="shared" si="2"/>
        <v>3.4323123510889772E-2</v>
      </c>
      <c r="F26">
        <f t="shared" si="3"/>
        <v>3.3411837449183281E-2</v>
      </c>
    </row>
    <row r="27" spans="1:6" ht="15.75" customHeight="1" x14ac:dyDescent="0.15">
      <c r="A27" s="2" t="s">
        <v>33</v>
      </c>
      <c r="B27">
        <f>EXP((-1.00599+0.03107*C2-0.12507*C7))</f>
        <v>0.60667624454044511</v>
      </c>
      <c r="C27">
        <f t="shared" si="1"/>
        <v>0.37759707134648757</v>
      </c>
      <c r="D27">
        <f>EXP((-1.00599+0.03107*E2-0.12507*E7))</f>
        <v>3.6256333852167271</v>
      </c>
      <c r="E27">
        <f t="shared" si="2"/>
        <v>0.78381339014113283</v>
      </c>
      <c r="F27">
        <f t="shared" si="3"/>
        <v>0.40621631879464526</v>
      </c>
    </row>
    <row r="28" spans="1:6" ht="15.75" customHeight="1" x14ac:dyDescent="0.15">
      <c r="A28" s="2" t="s">
        <v>34</v>
      </c>
      <c r="B28">
        <f>EXP((1.049734-0.018323*C2-0.023371*C5-0.012844*C7))</f>
        <v>1.4698031790152888</v>
      </c>
      <c r="C28">
        <f t="shared" si="1"/>
        <v>0.59510943685856776</v>
      </c>
      <c r="D28">
        <f>EXP((1.049734-0.018323*E2-0.023371*E5-0.012844*E7))</f>
        <v>0.58823638297875502</v>
      </c>
      <c r="E28">
        <f t="shared" si="2"/>
        <v>0.37037080203106232</v>
      </c>
      <c r="F28">
        <f t="shared" si="3"/>
        <v>-0.22473863482750545</v>
      </c>
    </row>
    <row r="29" spans="1:6" ht="13" x14ac:dyDescent="0.15">
      <c r="A29" s="2" t="s">
        <v>35</v>
      </c>
      <c r="B29">
        <f>EXP((-3.7924+1.94461*C3-0.10873*C5+0.04748*C6))</f>
        <v>2.3381901407608433E-2</v>
      </c>
      <c r="C29">
        <f t="shared" si="1"/>
        <v>2.2847679224586488E-2</v>
      </c>
      <c r="D29">
        <f>EXP((-3.7924+1.94461*E3-0.10873*E5+0.04748*E6))</f>
        <v>2.3493182648101005E-2</v>
      </c>
      <c r="E29">
        <f t="shared" si="2"/>
        <v>2.2953921966843687E-2</v>
      </c>
      <c r="F29">
        <f t="shared" si="3"/>
        <v>1.062427422571996E-4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45" priority="1" operator="lessThanOrEqual">
      <formula>0</formula>
    </cfRule>
  </conditionalFormatting>
  <conditionalFormatting sqref="F15:F29 I17:I29">
    <cfRule type="cellIs" dxfId="44" priority="2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997"/>
  <sheetViews>
    <sheetView topLeftCell="A9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1630984</v>
      </c>
      <c r="C2" s="4">
        <v>56.7</v>
      </c>
      <c r="D2" s="4">
        <v>2787287</v>
      </c>
      <c r="E2" s="4">
        <v>96.9</v>
      </c>
      <c r="F2" s="4">
        <v>1614693</v>
      </c>
      <c r="G2" s="4">
        <v>56.1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0</v>
      </c>
      <c r="C5" s="4">
        <v>0</v>
      </c>
      <c r="D5" s="4">
        <v>3384</v>
      </c>
      <c r="E5" s="4">
        <v>0.1</v>
      </c>
      <c r="F5" s="4">
        <v>0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936765</v>
      </c>
      <c r="C6" s="4">
        <v>32.5</v>
      </c>
      <c r="D6" s="4">
        <v>0</v>
      </c>
      <c r="E6" s="4">
        <v>0</v>
      </c>
      <c r="F6" s="4">
        <v>0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230334</v>
      </c>
      <c r="C7" s="4">
        <v>8</v>
      </c>
      <c r="D7" s="4">
        <v>43908</v>
      </c>
      <c r="E7" s="4">
        <v>1.5</v>
      </c>
      <c r="F7" s="4">
        <v>669</v>
      </c>
      <c r="G7" s="4">
        <v>0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75126</v>
      </c>
      <c r="C8" s="4">
        <v>2.6</v>
      </c>
      <c r="D8" s="4">
        <v>38790</v>
      </c>
      <c r="E8" s="4">
        <v>1.3</v>
      </c>
      <c r="F8" s="4">
        <v>4476</v>
      </c>
      <c r="G8" s="4">
        <v>0.1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518</v>
      </c>
      <c r="C9" s="4">
        <v>0</v>
      </c>
      <c r="D9" s="4">
        <v>231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127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2873727</v>
      </c>
      <c r="C12">
        <f t="shared" si="0"/>
        <v>99.8</v>
      </c>
      <c r="D12">
        <f t="shared" si="0"/>
        <v>2873727</v>
      </c>
      <c r="E12">
        <f t="shared" si="0"/>
        <v>99.8</v>
      </c>
      <c r="F12">
        <f t="shared" si="0"/>
        <v>1619838</v>
      </c>
      <c r="G12">
        <f t="shared" si="0"/>
        <v>56.2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1.1461918354911684</v>
      </c>
      <c r="C15">
        <f t="shared" ref="C15:C29" si="1">B15/(1+B15)</f>
        <v>0.53405842690145899</v>
      </c>
      <c r="D15">
        <f>EXP((-4.41432+0.04345*E2+0.06422*E6))</f>
        <v>0.81545013934346455</v>
      </c>
      <c r="E15">
        <f t="shared" ref="E15:E29" si="2">D15/(1+D15)</f>
        <v>0.44917242378155436</v>
      </c>
      <c r="F15">
        <f t="shared" ref="F15:F29" si="3">E15-C15</f>
        <v>-8.4886003119904629E-2</v>
      </c>
    </row>
    <row r="16" spans="1:20" ht="15.75" customHeight="1" x14ac:dyDescent="0.15">
      <c r="A16" s="2" t="s">
        <v>22</v>
      </c>
      <c r="B16">
        <f>EXP((-2.04493-0.05813*(C7)+0.07854*(C6)))</f>
        <v>1.0434995329972085</v>
      </c>
      <c r="C16">
        <f t="shared" si="1"/>
        <v>0.51064339195943131</v>
      </c>
      <c r="D16">
        <f>EXP((-2.04493-0.05813*(E7)+0.07854*(E6)))</f>
        <v>0.11858503272534718</v>
      </c>
      <c r="E16">
        <f t="shared" si="2"/>
        <v>0.10601342701361181</v>
      </c>
      <c r="F16">
        <f t="shared" si="3"/>
        <v>-0.40462996494581949</v>
      </c>
    </row>
    <row r="17" spans="1:6" ht="15.75" customHeight="1" x14ac:dyDescent="0.15">
      <c r="A17" s="2" t="s">
        <v>23</v>
      </c>
      <c r="B17">
        <f>EXP((-5.26319+0.23697*(C7)))</f>
        <v>3.4478132378857516E-2</v>
      </c>
      <c r="C17">
        <f t="shared" si="1"/>
        <v>3.3329010348022103E-2</v>
      </c>
      <c r="D17">
        <f>EXP((-5.26319+0.23697*(E7)))</f>
        <v>7.3892059429866291E-3</v>
      </c>
      <c r="E17">
        <f t="shared" si="2"/>
        <v>7.3350060725236943E-3</v>
      </c>
      <c r="F17">
        <f t="shared" si="3"/>
        <v>-2.599400427549841E-2</v>
      </c>
    </row>
    <row r="18" spans="1:6" ht="15.75" customHeight="1" x14ac:dyDescent="0.15">
      <c r="A18" s="2" t="s">
        <v>24</v>
      </c>
      <c r="B18">
        <f>EXP((-6.22088+0.04872*(C2)+0.04949*(C5)+0.04056*(C6)))</f>
        <v>0.11762472723695055</v>
      </c>
      <c r="C18">
        <f t="shared" si="1"/>
        <v>0.10524527989618525</v>
      </c>
      <c r="D18">
        <f>EXP((-6.22088+0.04872*(E2)+0.04949*(E5)+0.04056*(E6)))</f>
        <v>0.22425690208241042</v>
      </c>
      <c r="E18">
        <f t="shared" si="2"/>
        <v>0.1831779765349566</v>
      </c>
      <c r="F18">
        <f t="shared" si="3"/>
        <v>7.7932696638771351E-2</v>
      </c>
    </row>
    <row r="19" spans="1:6" ht="15.75" customHeight="1" x14ac:dyDescent="0.15">
      <c r="A19" s="2" t="s">
        <v>25</v>
      </c>
      <c r="B19">
        <f>EXP((-4.84614+0.03008*C2+0.7327*C3+0.03927*C5+0.04634*C6))</f>
        <v>0.19503933944923774</v>
      </c>
      <c r="C19">
        <f t="shared" si="1"/>
        <v>0.16320746356276961</v>
      </c>
      <c r="D19">
        <f>EXP((-4.84614+0.03008*E2+0.7327*E3+0.03927*E5+0.04634*E6))</f>
        <v>0.14551719800623736</v>
      </c>
      <c r="E19">
        <f t="shared" si="2"/>
        <v>0.12703187543540051</v>
      </c>
      <c r="F19">
        <f t="shared" si="3"/>
        <v>-3.6175588127369096E-2</v>
      </c>
    </row>
    <row r="20" spans="1:6" ht="15.75" customHeight="1" x14ac:dyDescent="0.15">
      <c r="A20" s="2" t="s">
        <v>26</v>
      </c>
      <c r="B20">
        <f>EXP((-1.56105-0.14222*C7+0.04149*C6))</f>
        <v>0.25914047235602122</v>
      </c>
      <c r="C20">
        <f t="shared" si="1"/>
        <v>0.2058074361402541</v>
      </c>
      <c r="D20">
        <f>EXP((-1.56105-0.14222*E7+0.04149*E6))</f>
        <v>0.1695885618196119</v>
      </c>
      <c r="E20">
        <f t="shared" si="2"/>
        <v>0.1449984784014739</v>
      </c>
      <c r="F20">
        <f t="shared" si="3"/>
        <v>-6.08089577387802E-2</v>
      </c>
    </row>
    <row r="21" spans="1:6" ht="15.75" customHeight="1" x14ac:dyDescent="0.15">
      <c r="A21" s="2" t="s">
        <v>27</v>
      </c>
      <c r="B21">
        <f>EXP((-0.802771-0.025303*C2+0.485604*C3))</f>
        <v>0.10673020257973727</v>
      </c>
      <c r="C21">
        <f t="shared" si="1"/>
        <v>9.6437417476232301E-2</v>
      </c>
      <c r="D21">
        <f>EXP((-0.802771-0.025303*E2+0.485604*E3))</f>
        <v>3.8595032596591208E-2</v>
      </c>
      <c r="E21">
        <f t="shared" si="2"/>
        <v>3.7160809926174765E-2</v>
      </c>
      <c r="F21">
        <f t="shared" si="3"/>
        <v>-5.9276607550057536E-2</v>
      </c>
    </row>
    <row r="22" spans="1:6" ht="15.75" customHeight="1" x14ac:dyDescent="0.15">
      <c r="A22" s="2" t="s">
        <v>28</v>
      </c>
      <c r="B22">
        <f>EXP((-2.360104+0.014709*C2+0.938919*C3-0.018119*C5))</f>
        <v>0.21738100100396646</v>
      </c>
      <c r="C22">
        <f t="shared" si="1"/>
        <v>0.17856447638388778</v>
      </c>
      <c r="D22">
        <f>EXP((-2.360104+0.014709*E2+0.938919*E3-0.018119*E5))</f>
        <v>0.39195282140242044</v>
      </c>
      <c r="E22">
        <f t="shared" si="2"/>
        <v>0.28158484639408976</v>
      </c>
      <c r="F22">
        <f t="shared" si="3"/>
        <v>0.10302037001020198</v>
      </c>
    </row>
    <row r="23" spans="1:6" ht="15.75" customHeight="1" x14ac:dyDescent="0.15">
      <c r="A23" s="2" t="s">
        <v>29</v>
      </c>
      <c r="B23">
        <f>EXP((-1.022244+0.015959*C2-2.13038*C3))</f>
        <v>0.88925726356022927</v>
      </c>
      <c r="C23">
        <f t="shared" si="1"/>
        <v>0.47069146204284518</v>
      </c>
      <c r="D23">
        <f>EXP((-1.022244+0.015959*E2-2.13038*E3))</f>
        <v>1.6890784764355344</v>
      </c>
      <c r="E23">
        <f t="shared" si="2"/>
        <v>0.62812539360118114</v>
      </c>
      <c r="F23">
        <f t="shared" si="3"/>
        <v>0.15743393155833596</v>
      </c>
    </row>
    <row r="24" spans="1:6" ht="15.75" customHeight="1" x14ac:dyDescent="0.15">
      <c r="A24" s="2" t="s">
        <v>30</v>
      </c>
      <c r="B24">
        <f>EXP((0.21381-0.08054*C2-0.03271*C5+0.72939*C3))</f>
        <v>1.2870621087390587E-2</v>
      </c>
      <c r="C24">
        <f t="shared" si="1"/>
        <v>1.2707073163572495E-2</v>
      </c>
      <c r="D24">
        <f>EXP((0.21381-0.08054*E2-0.03271*E5+0.72939*E3))</f>
        <v>5.0357041728681432E-4</v>
      </c>
      <c r="E24">
        <f t="shared" si="2"/>
        <v>5.0331696175435613E-4</v>
      </c>
      <c r="F24">
        <f t="shared" si="3"/>
        <v>-1.2203756201818138E-2</v>
      </c>
    </row>
    <row r="25" spans="1:6" ht="15.75" customHeight="1" x14ac:dyDescent="0.15">
      <c r="A25" s="2" t="s">
        <v>31</v>
      </c>
      <c r="B25">
        <f>EXP((-0.11314-0.0841*C2-0.02521*C5+1.28239*C3))</f>
        <v>7.5847926758212496E-3</v>
      </c>
      <c r="C25">
        <f t="shared" si="1"/>
        <v>7.5276966573487869E-3</v>
      </c>
      <c r="D25">
        <f>EXP((-0.11314-0.0841*E2-0.02521*E5+1.28239*E3))</f>
        <v>2.5738153550760201E-4</v>
      </c>
      <c r="E25">
        <f t="shared" si="2"/>
        <v>2.5731530729869987E-4</v>
      </c>
      <c r="F25">
        <f t="shared" si="3"/>
        <v>-7.2703813500500872E-3</v>
      </c>
    </row>
    <row r="26" spans="1:6" ht="15.75" customHeight="1" x14ac:dyDescent="0.15">
      <c r="A26" s="2" t="s">
        <v>32</v>
      </c>
      <c r="B26">
        <f>EXP((-9.52346+0.0714*C2+0.11318*C5+0.14192*C6+1.47314*C3))</f>
        <v>0.42202952624015405</v>
      </c>
      <c r="C26">
        <f t="shared" si="1"/>
        <v>0.29677972113279538</v>
      </c>
      <c r="D26">
        <f>EXP((-9.52346+0.0714*E2+0.11318*E5+0.14192*E6+1.47314*E3))</f>
        <v>7.4759274561993147E-2</v>
      </c>
      <c r="E26">
        <f t="shared" si="2"/>
        <v>6.9559087631470312E-2</v>
      </c>
      <c r="F26">
        <f t="shared" si="3"/>
        <v>-0.22722063350132507</v>
      </c>
    </row>
    <row r="27" spans="1:6" ht="15.75" customHeight="1" x14ac:dyDescent="0.15">
      <c r="A27" s="2" t="s">
        <v>33</v>
      </c>
      <c r="B27">
        <f>EXP((-1.00599+0.03107*C2-0.12507*C7))</f>
        <v>0.78279768562407848</v>
      </c>
      <c r="C27">
        <f t="shared" si="1"/>
        <v>0.43908385788040538</v>
      </c>
      <c r="D27">
        <f>EXP((-1.00599+0.03107*E2-0.12507*E7))</f>
        <v>6.1539121405855068</v>
      </c>
      <c r="E27">
        <f t="shared" si="2"/>
        <v>0.86021634312129591</v>
      </c>
      <c r="F27">
        <f t="shared" si="3"/>
        <v>0.42113248524089053</v>
      </c>
    </row>
    <row r="28" spans="1:6" ht="15.75" customHeight="1" x14ac:dyDescent="0.15">
      <c r="A28" s="2" t="s">
        <v>34</v>
      </c>
      <c r="B28">
        <f>EXP((1.049734-0.018323*C2-0.023371*C5-0.012844*C7))</f>
        <v>0.91216708358738141</v>
      </c>
      <c r="C28">
        <f t="shared" si="1"/>
        <v>0.47703314810548958</v>
      </c>
      <c r="D28">
        <f>EXP((1.049734-0.018323*E2-0.023371*E5-0.012844*E7))</f>
        <v>0.47361155380821413</v>
      </c>
      <c r="E28">
        <f t="shared" si="2"/>
        <v>0.32139511432593798</v>
      </c>
      <c r="F28">
        <f t="shared" si="3"/>
        <v>-0.1556380337795516</v>
      </c>
    </row>
    <row r="29" spans="1:6" ht="13" x14ac:dyDescent="0.15">
      <c r="A29" s="2" t="s">
        <v>35</v>
      </c>
      <c r="B29">
        <f>EXP((-3.7924+1.94461*C3-0.10873*C5+0.04748*C6))</f>
        <v>0.10547302984789406</v>
      </c>
      <c r="C29">
        <f t="shared" si="1"/>
        <v>9.5409862565716735E-2</v>
      </c>
      <c r="D29">
        <f>EXP((-3.7924+1.94461*E3-0.10873*E5+0.04748*E6))</f>
        <v>2.2297672013030654E-2</v>
      </c>
      <c r="E29">
        <f t="shared" si="2"/>
        <v>2.1811330127675808E-2</v>
      </c>
      <c r="F29">
        <f t="shared" si="3"/>
        <v>-7.3598532438040931E-2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43" priority="1" operator="lessThanOrEqual">
      <formula>0</formula>
    </cfRule>
  </conditionalFormatting>
  <conditionalFormatting sqref="F15:F29 I17:I29">
    <cfRule type="cellIs" dxfId="42" priority="2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997"/>
  <sheetViews>
    <sheetView topLeftCell="A9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4510964</v>
      </c>
      <c r="C2" s="4">
        <v>76.3</v>
      </c>
      <c r="D2" s="4">
        <v>4793710</v>
      </c>
      <c r="E2" s="4">
        <v>81.099999999999994</v>
      </c>
      <c r="F2" s="4">
        <v>4498520</v>
      </c>
      <c r="G2" s="4">
        <v>76.099999999999994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100839</v>
      </c>
      <c r="C5" s="4">
        <v>1.7</v>
      </c>
      <c r="D5" s="4">
        <v>71143</v>
      </c>
      <c r="E5" s="4">
        <v>1.2</v>
      </c>
      <c r="F5" s="4">
        <v>64248</v>
      </c>
      <c r="G5" s="4">
        <v>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28770</v>
      </c>
      <c r="C6" s="4">
        <v>0.4</v>
      </c>
      <c r="D6" s="4">
        <v>36020</v>
      </c>
      <c r="E6" s="4">
        <v>0.6</v>
      </c>
      <c r="F6" s="4">
        <v>1779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306464</v>
      </c>
      <c r="C7" s="4">
        <v>5.0999999999999996</v>
      </c>
      <c r="D7" s="4">
        <v>152691</v>
      </c>
      <c r="E7" s="4">
        <v>2.5</v>
      </c>
      <c r="F7" s="4">
        <v>93689</v>
      </c>
      <c r="G7" s="4">
        <v>1.5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889197</v>
      </c>
      <c r="C8" s="4">
        <v>15</v>
      </c>
      <c r="D8" s="4">
        <v>843314</v>
      </c>
      <c r="E8" s="4">
        <v>14.2</v>
      </c>
      <c r="F8" s="4">
        <v>756474</v>
      </c>
      <c r="G8" s="4">
        <v>12.8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2023</v>
      </c>
      <c r="C9" s="4">
        <v>0</v>
      </c>
      <c r="D9" s="4">
        <v>475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66544</v>
      </c>
      <c r="C11" s="4">
        <v>1.1000000000000001</v>
      </c>
      <c r="D11" s="4">
        <v>7448</v>
      </c>
      <c r="E11" s="4">
        <v>0.1</v>
      </c>
      <c r="F11" s="4">
        <v>1837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5904801</v>
      </c>
      <c r="C12">
        <f t="shared" si="0"/>
        <v>99.6</v>
      </c>
      <c r="D12">
        <f t="shared" si="0"/>
        <v>5904801</v>
      </c>
      <c r="E12">
        <f t="shared" si="0"/>
        <v>99.699999999999989</v>
      </c>
      <c r="F12">
        <f t="shared" si="0"/>
        <v>5416547</v>
      </c>
      <c r="G12">
        <f t="shared" si="0"/>
        <v>91.399999999999991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0.34184529433803251</v>
      </c>
      <c r="C15">
        <f t="shared" ref="C15:C29" si="1">B15/(1+B15)</f>
        <v>0.25475760564981803</v>
      </c>
      <c r="D15">
        <f>EXP((-4.41432+0.04345*E2+0.06422*E6))</f>
        <v>0.42656394228223643</v>
      </c>
      <c r="E15">
        <f t="shared" ref="E15:E29" si="2">D15/(1+D15)</f>
        <v>0.29901494748270002</v>
      </c>
      <c r="F15">
        <f t="shared" ref="F15:F29" si="3">E15-C15</f>
        <v>4.4257341832881991E-2</v>
      </c>
    </row>
    <row r="16" spans="1:20" ht="15.75" customHeight="1" x14ac:dyDescent="0.15">
      <c r="A16" s="2" t="s">
        <v>22</v>
      </c>
      <c r="B16">
        <f>EXP((-2.04493-0.05813*(C7)+0.07854*(C6)))</f>
        <v>9.9263534594686342E-2</v>
      </c>
      <c r="C16">
        <f t="shared" si="1"/>
        <v>9.030003404168789E-2</v>
      </c>
      <c r="D16">
        <f>EXP((-2.04493-0.05813*(E7)+0.07854*(E6)))</f>
        <v>0.11728704180155611</v>
      </c>
      <c r="E16">
        <f t="shared" si="2"/>
        <v>0.10497485195249201</v>
      </c>
      <c r="F16">
        <f t="shared" si="3"/>
        <v>1.4674817910804119E-2</v>
      </c>
    </row>
    <row r="17" spans="1:6" ht="15.75" customHeight="1" x14ac:dyDescent="0.15">
      <c r="A17" s="2" t="s">
        <v>23</v>
      </c>
      <c r="B17">
        <f>EXP((-5.26319+0.23697*(C7)))</f>
        <v>1.7341670054717921E-2</v>
      </c>
      <c r="C17">
        <f t="shared" si="1"/>
        <v>1.7046062856921212E-2</v>
      </c>
      <c r="D17">
        <f>EXP((-5.26319+0.23697*(E7)))</f>
        <v>9.3651024825619298E-3</v>
      </c>
      <c r="E17">
        <f t="shared" si="2"/>
        <v>9.2782110848970284E-3</v>
      </c>
      <c r="F17">
        <f t="shared" si="3"/>
        <v>-7.7678517720241834E-3</v>
      </c>
    </row>
    <row r="18" spans="1:6" ht="15.75" customHeight="1" x14ac:dyDescent="0.15">
      <c r="A18" s="2" t="s">
        <v>24</v>
      </c>
      <c r="B18">
        <f>EXP((-6.22088+0.04872*(C2)+0.04949*(C5)+0.04056*(C6)))</f>
        <v>9.042929539296117E-2</v>
      </c>
      <c r="C18">
        <f t="shared" si="1"/>
        <v>8.2929994429737794E-2</v>
      </c>
      <c r="D18">
        <f>EXP((-6.22088+0.04872*(E2)+0.04949*(E5)+0.04056*(E6)))</f>
        <v>0.11236935736481114</v>
      </c>
      <c r="E18">
        <f t="shared" si="2"/>
        <v>0.10101802663012285</v>
      </c>
      <c r="F18">
        <f t="shared" si="3"/>
        <v>1.808803220038506E-2</v>
      </c>
    </row>
    <row r="19" spans="1:6" ht="15.75" customHeight="1" x14ac:dyDescent="0.15">
      <c r="A19" s="2" t="s">
        <v>25</v>
      </c>
      <c r="B19">
        <f>EXP((-4.84614+0.03008*C2+0.7327*C3+0.03927*C5+0.04634*C6))</f>
        <v>8.4945874152108664E-2</v>
      </c>
      <c r="C19">
        <f t="shared" si="1"/>
        <v>7.8295034043513317E-2</v>
      </c>
      <c r="D19">
        <f>EXP((-4.84614+0.03008*E2+0.7327*E3+0.03927*E5+0.04634*E6))</f>
        <v>9.712815372853735E-2</v>
      </c>
      <c r="E19">
        <f t="shared" si="2"/>
        <v>8.8529451548984492E-2</v>
      </c>
      <c r="F19">
        <f t="shared" si="3"/>
        <v>1.0234417505471174E-2</v>
      </c>
    </row>
    <row r="20" spans="1:6" ht="15.75" customHeight="1" x14ac:dyDescent="0.15">
      <c r="A20" s="2" t="s">
        <v>26</v>
      </c>
      <c r="B20">
        <f>EXP((-1.56105-0.14222*C7+0.04149*C6))</f>
        <v>0.1033353246035283</v>
      </c>
      <c r="C20">
        <f t="shared" si="1"/>
        <v>9.3657224870109856E-2</v>
      </c>
      <c r="D20">
        <f>EXP((-1.56105-0.14222*E7+0.04149*E6))</f>
        <v>0.15081430004794774</v>
      </c>
      <c r="E20">
        <f t="shared" si="2"/>
        <v>0.1310500747528634</v>
      </c>
      <c r="F20">
        <f t="shared" si="3"/>
        <v>3.7392849882753543E-2</v>
      </c>
    </row>
    <row r="21" spans="1:6" ht="15.75" customHeight="1" x14ac:dyDescent="0.15">
      <c r="A21" s="2" t="s">
        <v>27</v>
      </c>
      <c r="B21">
        <f>EXP((-0.802771-0.025303*C2+0.485604*C3))</f>
        <v>6.4998577106196789E-2</v>
      </c>
      <c r="C21">
        <f t="shared" si="1"/>
        <v>6.1031609340559179E-2</v>
      </c>
      <c r="D21">
        <f>EXP((-0.802771-0.025303*E2+0.485604*E3))</f>
        <v>5.7564783259922994E-2</v>
      </c>
      <c r="E21">
        <f t="shared" si="2"/>
        <v>5.443144871227714E-2</v>
      </c>
      <c r="F21">
        <f t="shared" si="3"/>
        <v>-6.6001606282820383E-3</v>
      </c>
    </row>
    <row r="22" spans="1:6" ht="15.75" customHeight="1" x14ac:dyDescent="0.15">
      <c r="A22" s="2" t="s">
        <v>28</v>
      </c>
      <c r="B22">
        <f>EXP((-2.360104+0.014709*C2+0.938919*C3-0.018119*C5))</f>
        <v>0.28122236164470688</v>
      </c>
      <c r="C22">
        <f t="shared" si="1"/>
        <v>0.21949535854471142</v>
      </c>
      <c r="D22">
        <f>EXP((-2.360104+0.014709*E2+0.938919*E3-0.018119*E5))</f>
        <v>0.30454180823279914</v>
      </c>
      <c r="E22">
        <f t="shared" si="2"/>
        <v>0.23344733477369153</v>
      </c>
      <c r="F22">
        <f t="shared" si="3"/>
        <v>1.3951976228980117E-2</v>
      </c>
    </row>
    <row r="23" spans="1:6" ht="15.75" customHeight="1" x14ac:dyDescent="0.15">
      <c r="A23" s="2" t="s">
        <v>29</v>
      </c>
      <c r="B23">
        <f>EXP((-1.022244+0.015959*C2-2.13038*C3))</f>
        <v>1.2158308861712743</v>
      </c>
      <c r="C23">
        <f t="shared" si="1"/>
        <v>0.54870202133164758</v>
      </c>
      <c r="D23">
        <f>EXP((-1.022244+0.015959*E2-2.13038*E3))</f>
        <v>1.3126275608760909</v>
      </c>
      <c r="E23">
        <f t="shared" si="2"/>
        <v>0.56759141985613504</v>
      </c>
      <c r="F23">
        <f t="shared" si="3"/>
        <v>1.8889398524487455E-2</v>
      </c>
    </row>
    <row r="24" spans="1:6" ht="15.75" customHeight="1" x14ac:dyDescent="0.15">
      <c r="A24" s="2" t="s">
        <v>30</v>
      </c>
      <c r="B24">
        <f>EXP((0.21381-0.08054*C2-0.03271*C5+0.72939*C3))</f>
        <v>2.5111888313034516E-3</v>
      </c>
      <c r="C24">
        <f t="shared" si="1"/>
        <v>2.5048985580210011E-3</v>
      </c>
      <c r="D24">
        <f>EXP((0.21381-0.08054*E2-0.03271*E5+0.72939*E3))</f>
        <v>1.7341532934571648E-3</v>
      </c>
      <c r="E24">
        <f t="shared" si="2"/>
        <v>1.731151211881608E-3</v>
      </c>
      <c r="F24">
        <f t="shared" si="3"/>
        <v>-7.7374734613939317E-4</v>
      </c>
    </row>
    <row r="25" spans="1:6" ht="15.75" customHeight="1" x14ac:dyDescent="0.15">
      <c r="A25" s="2" t="s">
        <v>31</v>
      </c>
      <c r="B25">
        <f>EXP((-0.11314-0.0841*C2-0.02521*C5+1.28239*C3))</f>
        <v>1.3978401271104793E-3</v>
      </c>
      <c r="C25">
        <f t="shared" si="1"/>
        <v>1.3958888975964311E-3</v>
      </c>
      <c r="D25">
        <f>EXP((-0.11314-0.0841*E2-0.02521*E5+1.28239*E3))</f>
        <v>9.4540041560279057E-4</v>
      </c>
      <c r="E25">
        <f t="shared" si="2"/>
        <v>9.4450747784069998E-4</v>
      </c>
      <c r="F25">
        <f t="shared" si="3"/>
        <v>-4.5138141975573109E-4</v>
      </c>
    </row>
    <row r="26" spans="1:6" ht="15.75" customHeight="1" x14ac:dyDescent="0.15">
      <c r="A26" s="2" t="s">
        <v>32</v>
      </c>
      <c r="B26">
        <f>EXP((-9.52346+0.0714*C2+0.11318*C5+0.14192*C6+1.47314*C3))</f>
        <v>2.1786473138712185E-2</v>
      </c>
      <c r="C26">
        <f t="shared" si="1"/>
        <v>2.1321943196007224E-2</v>
      </c>
      <c r="D26">
        <f>EXP((-9.52346+0.0714*E2+0.11318*E5+0.14192*E6+1.47314*E3))</f>
        <v>2.9838612581069068E-2</v>
      </c>
      <c r="E26">
        <f t="shared" si="2"/>
        <v>2.8974066631940517E-2</v>
      </c>
      <c r="F26">
        <f t="shared" si="3"/>
        <v>7.6521234359332932E-3</v>
      </c>
    </row>
    <row r="27" spans="1:6" ht="15.75" customHeight="1" x14ac:dyDescent="0.15">
      <c r="A27" s="2" t="s">
        <v>33</v>
      </c>
      <c r="B27">
        <f>EXP((-1.00599+0.03107*C2-0.12507*C7))</f>
        <v>2.0684385521500857</v>
      </c>
      <c r="C27">
        <f t="shared" si="1"/>
        <v>0.67410134405354472</v>
      </c>
      <c r="D27">
        <f>EXP((-1.00599+0.03107*E2-0.12507*E7))</f>
        <v>3.3238109462510526</v>
      </c>
      <c r="E27">
        <f t="shared" si="2"/>
        <v>0.76872254304572518</v>
      </c>
      <c r="F27">
        <f t="shared" si="3"/>
        <v>9.4621198992180466E-2</v>
      </c>
    </row>
    <row r="28" spans="1:6" ht="15.75" customHeight="1" x14ac:dyDescent="0.15">
      <c r="A28" s="2" t="s">
        <v>34</v>
      </c>
      <c r="B28">
        <f>EXP((1.049734-0.018323*C2-0.023371*C5-0.012844*C7))</f>
        <v>0.63537112626708403</v>
      </c>
      <c r="C28">
        <f t="shared" si="1"/>
        <v>0.38851800429997141</v>
      </c>
      <c r="D28">
        <f>EXP((1.049734-0.018323*E2-0.023371*E5-0.012844*E7))</f>
        <v>0.60870806136103084</v>
      </c>
      <c r="E28">
        <f t="shared" si="2"/>
        <v>0.37838317341807787</v>
      </c>
      <c r="F28">
        <f t="shared" si="3"/>
        <v>-1.0134830881893542E-2</v>
      </c>
    </row>
    <row r="29" spans="1:6" ht="13" x14ac:dyDescent="0.15">
      <c r="A29" s="2" t="s">
        <v>35</v>
      </c>
      <c r="B29">
        <f>EXP((-3.7924+1.94461*C3-0.10873*C5+0.04748*C6))</f>
        <v>1.9096523045564386E-2</v>
      </c>
      <c r="C29">
        <f t="shared" si="1"/>
        <v>1.8738679422136119E-2</v>
      </c>
      <c r="D29">
        <f>EXP((-3.7924+1.94461*E3-0.10873*E5+0.04748*E6))</f>
        <v>2.035582840484524E-2</v>
      </c>
      <c r="E29">
        <f t="shared" si="2"/>
        <v>1.9949735022014969E-2</v>
      </c>
      <c r="F29">
        <f t="shared" si="3"/>
        <v>1.2110555998788505E-3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41" priority="1" operator="lessThanOrEqual">
      <formula>0</formula>
    </cfRule>
  </conditionalFormatting>
  <conditionalFormatting sqref="F15:F29 I17:I29">
    <cfRule type="cellIs" dxfId="40" priority="2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996"/>
  <sheetViews>
    <sheetView topLeftCell="A19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1272571</v>
      </c>
      <c r="C2" s="4">
        <v>27.9</v>
      </c>
      <c r="D2" s="4">
        <v>1738357</v>
      </c>
      <c r="E2" s="4">
        <v>38.200000000000003</v>
      </c>
      <c r="F2" s="4">
        <v>1243133</v>
      </c>
      <c r="G2" s="4">
        <v>27.3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29869</v>
      </c>
      <c r="C5" s="4">
        <v>0.6</v>
      </c>
      <c r="D5" s="4">
        <v>15987</v>
      </c>
      <c r="E5" s="4">
        <v>0.3</v>
      </c>
      <c r="F5" s="4">
        <v>13199</v>
      </c>
      <c r="G5" s="4">
        <v>0.2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166767</v>
      </c>
      <c r="C6" s="4">
        <v>3.6</v>
      </c>
      <c r="D6" s="4">
        <v>31883</v>
      </c>
      <c r="E6" s="4">
        <v>0.7</v>
      </c>
      <c r="F6" s="4">
        <v>17303</v>
      </c>
      <c r="G6" s="4">
        <v>0.3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388310</v>
      </c>
      <c r="C7" s="4">
        <v>8.5</v>
      </c>
      <c r="D7" s="4">
        <v>82369</v>
      </c>
      <c r="E7" s="4">
        <v>1.8</v>
      </c>
      <c r="F7" s="4">
        <v>51810</v>
      </c>
      <c r="G7" s="4">
        <v>1.1000000000000001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2683067</v>
      </c>
      <c r="C8" s="4">
        <v>59</v>
      </c>
      <c r="D8" s="4">
        <v>2676891</v>
      </c>
      <c r="E8" s="4">
        <v>58.8</v>
      </c>
      <c r="F8" s="4">
        <v>2511052</v>
      </c>
      <c r="G8" s="4">
        <v>55.2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4903</v>
      </c>
      <c r="C9" s="4">
        <v>0.1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4545487</v>
      </c>
      <c r="C12">
        <f t="shared" si="0"/>
        <v>99.699999999999989</v>
      </c>
      <c r="D12">
        <f t="shared" si="0"/>
        <v>4545487</v>
      </c>
      <c r="E12">
        <f t="shared" si="0"/>
        <v>99.8</v>
      </c>
      <c r="F12">
        <f t="shared" si="0"/>
        <v>3836497</v>
      </c>
      <c r="G12">
        <f t="shared" si="0"/>
        <v>84.100000000000009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5.1258542086181878E-2</v>
      </c>
      <c r="C15">
        <f t="shared" ref="C15:C29" si="1">B15/(1+B15)</f>
        <v>4.8759215772421961E-2</v>
      </c>
      <c r="D15">
        <f>EXP((-4.41432+0.04345*E2+0.06422*E6))</f>
        <v>6.6565024302769907E-2</v>
      </c>
      <c r="E15">
        <f t="shared" ref="E15:E29" si="2">D15/(1+D15)</f>
        <v>6.2410657377673234E-2</v>
      </c>
      <c r="F15">
        <f t="shared" ref="F15:F29" si="3">E15-C15</f>
        <v>1.3651441605251273E-2</v>
      </c>
    </row>
    <row r="16" spans="1:20" ht="15.75" customHeight="1" x14ac:dyDescent="0.15">
      <c r="A16" s="2" t="s">
        <v>22</v>
      </c>
      <c r="B16">
        <f>EXP((-2.04493-0.05813*(C7)+0.07854*(C6)))</f>
        <v>0.10473823934909771</v>
      </c>
      <c r="C16">
        <f t="shared" si="1"/>
        <v>9.4808195840861434E-2</v>
      </c>
      <c r="D16">
        <f>EXP((-2.04493-0.05813*(E7)+0.07854*(E6)))</f>
        <v>0.12312120528316989</v>
      </c>
      <c r="E16">
        <f t="shared" si="2"/>
        <v>0.10962414804742969</v>
      </c>
      <c r="F16">
        <f t="shared" si="3"/>
        <v>1.4815952206568256E-2</v>
      </c>
    </row>
    <row r="17" spans="1:6" ht="15.75" customHeight="1" x14ac:dyDescent="0.15">
      <c r="A17" s="2" t="s">
        <v>23</v>
      </c>
      <c r="B17">
        <f>EXP((-5.26319+0.23697*(C7)))</f>
        <v>3.8815136206906194E-2</v>
      </c>
      <c r="C17">
        <f t="shared" si="1"/>
        <v>3.7364815792571567E-2</v>
      </c>
      <c r="D17">
        <f>EXP((-5.26319+0.23697*(E7)))</f>
        <v>7.933634702375035E-3</v>
      </c>
      <c r="E17">
        <f t="shared" si="2"/>
        <v>7.8711875754773255E-3</v>
      </c>
      <c r="F17">
        <f t="shared" si="3"/>
        <v>-2.9493628217094239E-2</v>
      </c>
    </row>
    <row r="18" spans="1:6" ht="15.75" customHeight="1" x14ac:dyDescent="0.15">
      <c r="A18" s="2" t="s">
        <v>24</v>
      </c>
      <c r="B18">
        <f>EXP((-6.22088+0.04872*(C2)+0.04949*(C5)+0.04056*(C6)))</f>
        <v>9.2245949304309779E-3</v>
      </c>
      <c r="C18">
        <f t="shared" si="1"/>
        <v>9.1402795539944782E-3</v>
      </c>
      <c r="D18">
        <f>EXP((-6.22088+0.04872*(E2)+0.04949*(E5)+0.04056*(E6)))</f>
        <v>1.3346020879842968E-2</v>
      </c>
      <c r="E18">
        <f t="shared" si="2"/>
        <v>1.317025044244533E-2</v>
      </c>
      <c r="F18">
        <f t="shared" si="3"/>
        <v>4.0299708884508519E-3</v>
      </c>
    </row>
    <row r="19" spans="1:6" ht="15.75" customHeight="1" x14ac:dyDescent="0.15">
      <c r="A19" s="2" t="s">
        <v>25</v>
      </c>
      <c r="B19">
        <f>EXP((-4.84614+0.03008*C2+0.7327*C3+0.03927*C5+0.04634*C6))</f>
        <v>2.2004198564308151E-2</v>
      </c>
      <c r="C19">
        <f t="shared" si="1"/>
        <v>2.1530438519938789E-2</v>
      </c>
      <c r="D19">
        <f>EXP((-4.84614+0.03008*E2+0.7327*E3+0.03927*E5+0.04634*E6))</f>
        <v>2.5916770763523292E-2</v>
      </c>
      <c r="E19">
        <f t="shared" si="2"/>
        <v>2.5262059751918396E-2</v>
      </c>
      <c r="F19">
        <f t="shared" si="3"/>
        <v>3.7316212319796066E-3</v>
      </c>
    </row>
    <row r="20" spans="1:6" ht="15.75" customHeight="1" x14ac:dyDescent="0.15">
      <c r="A20" s="2" t="s">
        <v>26</v>
      </c>
      <c r="B20">
        <f>EXP((-1.56105-0.14222*C7+0.04149*C6))</f>
        <v>7.2762395686611164E-2</v>
      </c>
      <c r="C20">
        <f t="shared" si="1"/>
        <v>6.7827131132836074E-2</v>
      </c>
      <c r="D20">
        <f>EXP((-1.56105-0.14222*E7+0.04149*E6))</f>
        <v>0.16729392226691936</v>
      </c>
      <c r="E20">
        <f t="shared" si="2"/>
        <v>0.14331773606944651</v>
      </c>
      <c r="F20">
        <f t="shared" si="3"/>
        <v>7.5490604936610431E-2</v>
      </c>
    </row>
    <row r="21" spans="1:6" ht="15.75" customHeight="1" x14ac:dyDescent="0.15">
      <c r="A21" s="2" t="s">
        <v>27</v>
      </c>
      <c r="B21">
        <f>EXP((-0.802771-0.025303*C2+0.485604*C3))</f>
        <v>0.22119188417355984</v>
      </c>
      <c r="C21">
        <f t="shared" si="1"/>
        <v>0.18112786945292483</v>
      </c>
      <c r="D21">
        <f>EXP((-0.802771-0.025303*E2+0.485604*E3))</f>
        <v>0.17044449121289881</v>
      </c>
      <c r="E21">
        <f t="shared" si="2"/>
        <v>0.14562372884191369</v>
      </c>
      <c r="F21">
        <f t="shared" si="3"/>
        <v>-3.5504140611011148E-2</v>
      </c>
    </row>
    <row r="22" spans="1:6" ht="15.75" customHeight="1" x14ac:dyDescent="0.15">
      <c r="A22" s="2" t="s">
        <v>28</v>
      </c>
      <c r="B22">
        <f>EXP((-2.360104+0.014709*C2+0.938919*C3-0.018119*C5))</f>
        <v>0.14077473363163276</v>
      </c>
      <c r="C22">
        <f t="shared" si="1"/>
        <v>0.12340274506560933</v>
      </c>
      <c r="D22">
        <f>EXP((-2.360104+0.014709*E2+0.938919*E3-0.018119*E5))</f>
        <v>0.16469567533099916</v>
      </c>
      <c r="E22">
        <f t="shared" si="2"/>
        <v>0.14140661704113711</v>
      </c>
      <c r="F22">
        <f t="shared" si="3"/>
        <v>1.8003871975527774E-2</v>
      </c>
    </row>
    <row r="23" spans="1:6" ht="15.75" customHeight="1" x14ac:dyDescent="0.15">
      <c r="A23" s="2" t="s">
        <v>29</v>
      </c>
      <c r="B23">
        <f>EXP((-1.022244+0.015959*C2-2.13038*C3))</f>
        <v>0.56158737889535504</v>
      </c>
      <c r="C23">
        <f t="shared" si="1"/>
        <v>0.35962597193415724</v>
      </c>
      <c r="D23">
        <f>EXP((-1.022244+0.015959*E2-2.13038*E3))</f>
        <v>0.66192024906004709</v>
      </c>
      <c r="E23">
        <f t="shared" si="2"/>
        <v>0.3982864096122648</v>
      </c>
      <c r="F23">
        <f t="shared" si="3"/>
        <v>3.8660437678107562E-2</v>
      </c>
    </row>
    <row r="24" spans="1:6" ht="15.75" customHeight="1" x14ac:dyDescent="0.15">
      <c r="A24" s="2" t="s">
        <v>30</v>
      </c>
      <c r="B24">
        <f>EXP((0.21381-0.08054*C2-0.03271*C5+0.72939*C3))</f>
        <v>0.12836442371359436</v>
      </c>
      <c r="C24">
        <f t="shared" si="1"/>
        <v>0.11376149497086262</v>
      </c>
      <c r="D24">
        <f>EXP((0.21381-0.08054*E2-0.03271*E5+0.72939*E3))</f>
        <v>5.6549947771575536E-2</v>
      </c>
      <c r="E24">
        <f t="shared" si="2"/>
        <v>5.3523212878717155E-2</v>
      </c>
      <c r="F24">
        <f t="shared" si="3"/>
        <v>-6.0238282092145462E-2</v>
      </c>
    </row>
    <row r="25" spans="1:6" ht="15.75" customHeight="1" x14ac:dyDescent="0.15">
      <c r="A25" s="2" t="s">
        <v>31</v>
      </c>
      <c r="B25">
        <f>EXP((-0.11314-0.0841*C2-0.02521*C5+1.28239*C3))</f>
        <v>8.4191947306285791E-2</v>
      </c>
      <c r="C25">
        <f t="shared" si="1"/>
        <v>7.7654097612017636E-2</v>
      </c>
      <c r="D25">
        <f>EXP((-0.11314-0.0841*E2-0.02521*E5+1.28239*E3))</f>
        <v>3.5674361980421586E-2</v>
      </c>
      <c r="E25">
        <f t="shared" si="2"/>
        <v>3.4445539341347503E-2</v>
      </c>
      <c r="F25">
        <f t="shared" si="3"/>
        <v>-4.3208558270670133E-2</v>
      </c>
    </row>
    <row r="26" spans="1:6" ht="15.75" customHeight="1" x14ac:dyDescent="0.15">
      <c r="A26" s="2" t="s">
        <v>32</v>
      </c>
      <c r="B26">
        <f>EXP((-9.52346+0.0714*C2+0.11318*C5+0.14192*C6+1.47314*C3))</f>
        <v>9.5616506278492215E-4</v>
      </c>
      <c r="C26">
        <f t="shared" si="1"/>
        <v>9.5525168449803861E-4</v>
      </c>
      <c r="D26">
        <f>EXP((-9.52346+0.0714*E2+0.11318*E5+0.14192*E6+1.47314*E3))</f>
        <v>1.2777149394246497E-3</v>
      </c>
      <c r="E26">
        <f t="shared" si="2"/>
        <v>1.2760844672368933E-3</v>
      </c>
      <c r="F26">
        <f t="shared" si="3"/>
        <v>3.208327827388547E-4</v>
      </c>
    </row>
    <row r="27" spans="1:6" ht="15.75" customHeight="1" x14ac:dyDescent="0.15">
      <c r="A27" s="2" t="s">
        <v>33</v>
      </c>
      <c r="B27">
        <f>EXP((-1.00599+0.03107*C2-0.12507*C7))</f>
        <v>0.30052269612161747</v>
      </c>
      <c r="C27">
        <f t="shared" si="1"/>
        <v>0.2310783941086364</v>
      </c>
      <c r="D27">
        <f>EXP((-1.00599+0.03107*E2-0.12507*E7))</f>
        <v>0.95672240263460395</v>
      </c>
      <c r="E27">
        <f t="shared" si="2"/>
        <v>0.4889413037569546</v>
      </c>
      <c r="F27">
        <f t="shared" si="3"/>
        <v>0.25786290964831821</v>
      </c>
    </row>
    <row r="28" spans="1:6" ht="15.75" customHeight="1" x14ac:dyDescent="0.15">
      <c r="A28" s="2" t="s">
        <v>34</v>
      </c>
      <c r="B28">
        <f>EXP((1.049734-0.018323*C2-0.023371*C5-0.012844*C7))</f>
        <v>1.5148640515736078</v>
      </c>
      <c r="C28">
        <f t="shared" si="1"/>
        <v>0.60236419166504163</v>
      </c>
      <c r="D28">
        <f>EXP((1.049734-0.018323*E2-0.023371*E5-0.012844*E7))</f>
        <v>1.3766663661337144</v>
      </c>
      <c r="E28">
        <f t="shared" si="2"/>
        <v>0.57924258354075653</v>
      </c>
      <c r="F28">
        <f t="shared" si="3"/>
        <v>-2.3121608124285098E-2</v>
      </c>
    </row>
    <row r="29" spans="1:6" ht="13" x14ac:dyDescent="0.15">
      <c r="A29" s="2" t="s">
        <v>35</v>
      </c>
      <c r="B29">
        <f>EXP((-3.7924+1.94461*C3-0.10873*C5+0.04748*C6))</f>
        <v>2.5054295227055073E-2</v>
      </c>
      <c r="C29">
        <f t="shared" si="1"/>
        <v>2.444192014385483E-2</v>
      </c>
      <c r="D29">
        <f>EXP((-3.7924+1.94461*E3-0.10873*E5+0.04748*E6))</f>
        <v>2.255534978839897E-2</v>
      </c>
      <c r="E29">
        <f t="shared" si="2"/>
        <v>2.2057827767530069E-2</v>
      </c>
      <c r="F29">
        <f t="shared" si="3"/>
        <v>-2.3840923763247604E-3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1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</sheetData>
  <conditionalFormatting sqref="F15:F29">
    <cfRule type="cellIs" dxfId="39" priority="1" operator="lessThanOrEqual">
      <formula>0</formula>
    </cfRule>
  </conditionalFormatting>
  <conditionalFormatting sqref="F15:F29 I17:I29">
    <cfRule type="cellIs" dxfId="38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97"/>
  <sheetViews>
    <sheetView topLeftCell="A8" workbookViewId="0">
      <selection activeCell="D29" sqref="D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0</v>
      </c>
      <c r="C2" s="4">
        <v>0</v>
      </c>
      <c r="D2" s="4">
        <v>464003</v>
      </c>
      <c r="E2" s="4">
        <v>4.3</v>
      </c>
      <c r="F2" s="4">
        <v>0</v>
      </c>
      <c r="G2" s="4">
        <v>0</v>
      </c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20" ht="15.75" customHeight="1" x14ac:dyDescent="0.15">
      <c r="A5" s="7" t="s">
        <v>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20" ht="15.75" customHeight="1" x14ac:dyDescent="0.15">
      <c r="A6" s="8" t="s">
        <v>10</v>
      </c>
      <c r="B6" s="4">
        <v>279679</v>
      </c>
      <c r="C6" s="4">
        <v>2.6</v>
      </c>
      <c r="D6" s="4">
        <v>73188</v>
      </c>
      <c r="E6" s="4">
        <v>0.6</v>
      </c>
      <c r="F6" s="4">
        <v>3893</v>
      </c>
      <c r="G6" s="4">
        <v>0</v>
      </c>
    </row>
    <row r="7" spans="1:20" ht="15.75" customHeight="1" x14ac:dyDescent="0.15">
      <c r="A7" s="9" t="s">
        <v>11</v>
      </c>
      <c r="B7" s="4">
        <v>2068528</v>
      </c>
      <c r="C7" s="4">
        <v>19.399999999999999</v>
      </c>
      <c r="D7" s="4">
        <v>2294702</v>
      </c>
      <c r="E7" s="4">
        <v>21.5</v>
      </c>
      <c r="F7" s="4">
        <v>1362007</v>
      </c>
      <c r="G7" s="4">
        <v>12.7</v>
      </c>
    </row>
    <row r="8" spans="1:20" ht="15.75" customHeight="1" x14ac:dyDescent="0.15">
      <c r="A8" s="10" t="s">
        <v>12</v>
      </c>
      <c r="B8" s="4">
        <v>7006684</v>
      </c>
      <c r="C8" s="4">
        <v>65.8</v>
      </c>
      <c r="D8" s="4">
        <v>6993108</v>
      </c>
      <c r="E8" s="4">
        <v>65.7</v>
      </c>
      <c r="F8" s="4">
        <v>5884377</v>
      </c>
      <c r="G8" s="4">
        <v>55.2</v>
      </c>
    </row>
    <row r="9" spans="1:20" ht="15.75" customHeight="1" x14ac:dyDescent="0.15">
      <c r="A9" s="11" t="s">
        <v>13</v>
      </c>
      <c r="B9" s="4">
        <v>556920</v>
      </c>
      <c r="C9" s="4">
        <v>5.2</v>
      </c>
      <c r="D9" s="4">
        <v>544143</v>
      </c>
      <c r="E9" s="4">
        <v>5.0999999999999996</v>
      </c>
      <c r="F9" s="4">
        <v>471721</v>
      </c>
      <c r="G9" s="4">
        <v>4.4000000000000004</v>
      </c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20" ht="15.75" customHeight="1" x14ac:dyDescent="0.15">
      <c r="A11" s="13" t="s">
        <v>15</v>
      </c>
      <c r="B11" s="4">
        <v>731671</v>
      </c>
      <c r="C11" s="4">
        <v>6.8</v>
      </c>
      <c r="D11" s="4">
        <v>274338</v>
      </c>
      <c r="E11" s="4">
        <v>2.5</v>
      </c>
      <c r="F11" s="4">
        <v>213471</v>
      </c>
      <c r="G11" s="4">
        <v>2</v>
      </c>
    </row>
    <row r="12" spans="1:20" ht="15.75" customHeight="1" x14ac:dyDescent="0.15">
      <c r="A12" s="1"/>
      <c r="B12">
        <f t="shared" ref="B12:G12" si="0">SUM(B2:B11)</f>
        <v>10643482</v>
      </c>
      <c r="C12">
        <f t="shared" si="0"/>
        <v>99.8</v>
      </c>
      <c r="D12">
        <f t="shared" si="0"/>
        <v>10643482</v>
      </c>
      <c r="E12">
        <f t="shared" si="0"/>
        <v>99.699999999999989</v>
      </c>
      <c r="F12">
        <f t="shared" si="0"/>
        <v>7935469</v>
      </c>
      <c r="G12">
        <f t="shared" si="0"/>
        <v>74.300000000000011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1.4302112862617875E-2</v>
      </c>
      <c r="C15">
        <f t="shared" ref="C15:C29" si="1">B15/(1+B15)</f>
        <v>1.4100446682747889E-2</v>
      </c>
      <c r="D15">
        <f>EXP((-4.41432+0.04345*E2+0.06422*E6))</f>
        <v>1.5162151337954035E-2</v>
      </c>
      <c r="E15">
        <f t="shared" ref="E15:E29" si="2">D15/(1+D15)</f>
        <v>1.4935694083916311E-2</v>
      </c>
      <c r="F15">
        <f t="shared" ref="F15:F29" si="3">E15-C15</f>
        <v>8.3524740116842217E-4</v>
      </c>
    </row>
    <row r="16" spans="1:20" ht="15.75" customHeight="1" x14ac:dyDescent="0.15">
      <c r="A16" s="2" t="s">
        <v>22</v>
      </c>
      <c r="B16">
        <f>EXP((-2.04493-0.05813*(C7)+0.07854*(C6)))</f>
        <v>5.1382994888775672E-2</v>
      </c>
      <c r="C16">
        <f t="shared" si="1"/>
        <v>4.887181468463013E-2</v>
      </c>
      <c r="D16">
        <f>EXP((-2.04493-0.05813*(E7)+0.07854*(E6)))</f>
        <v>3.8867338822267866E-2</v>
      </c>
      <c r="E16">
        <f t="shared" si="2"/>
        <v>3.7413187776536107E-2</v>
      </c>
      <c r="F16">
        <f t="shared" si="3"/>
        <v>-1.1458626908094023E-2</v>
      </c>
    </row>
    <row r="17" spans="1:10" ht="15.75" customHeight="1" x14ac:dyDescent="0.15">
      <c r="A17" s="2" t="s">
        <v>23</v>
      </c>
      <c r="B17">
        <f>EXP((-5.26319+0.23697*(C7)))</f>
        <v>0.51377389669770845</v>
      </c>
      <c r="C17">
        <f t="shared" si="1"/>
        <v>0.33939936328569548</v>
      </c>
      <c r="D17">
        <f>EXP((-5.26319+0.23697*(E7)))</f>
        <v>0.84507068857966006</v>
      </c>
      <c r="E17">
        <f t="shared" si="2"/>
        <v>0.4580153453254398</v>
      </c>
      <c r="F17">
        <f t="shared" si="3"/>
        <v>0.11861598203974433</v>
      </c>
    </row>
    <row r="18" spans="1:10" ht="15.75" customHeight="1" x14ac:dyDescent="0.15">
      <c r="A18" s="2" t="s">
        <v>24</v>
      </c>
      <c r="B18">
        <f>EXP((-6.22088+0.04872*(C2)+0.04949*(C5)+0.04056*(C6)))</f>
        <v>2.2085391502668157E-3</v>
      </c>
      <c r="C18">
        <f t="shared" si="1"/>
        <v>2.2036722538198977E-3</v>
      </c>
      <c r="D18">
        <f>EXP((-6.22088+0.04872*(E2)+0.04949*(E5)+0.04056*(E6)))</f>
        <v>2.5110657860653494E-3</v>
      </c>
      <c r="E18">
        <f t="shared" si="2"/>
        <v>2.5047761284275015E-3</v>
      </c>
      <c r="F18">
        <f t="shared" si="3"/>
        <v>3.0110387460760384E-4</v>
      </c>
    </row>
    <row r="19" spans="1:10" ht="15.75" customHeight="1" x14ac:dyDescent="0.15">
      <c r="A19" s="2" t="s">
        <v>25</v>
      </c>
      <c r="B19">
        <f>EXP((-4.84614+0.03008*C2+0.7327*C3+0.03927*C5+0.04634*C6))</f>
        <v>8.8648966298798156E-3</v>
      </c>
      <c r="C19">
        <f t="shared" si="1"/>
        <v>8.7870007763111435E-3</v>
      </c>
      <c r="D19">
        <f>EXP((-4.84614+0.03008*E2+0.7327*E3+0.03927*E5+0.04634*E6))</f>
        <v>9.1959510045892482E-3</v>
      </c>
      <c r="E19">
        <f t="shared" si="2"/>
        <v>9.1121560638796409E-3</v>
      </c>
      <c r="F19">
        <f t="shared" si="3"/>
        <v>3.2515528756849738E-4</v>
      </c>
      <c r="J19" s="4"/>
    </row>
    <row r="20" spans="1:10" ht="15.75" customHeight="1" x14ac:dyDescent="0.15">
      <c r="A20" s="2" t="s">
        <v>26</v>
      </c>
      <c r="B20">
        <f>EXP((-1.56105-0.14222*C7+0.04149*C6))</f>
        <v>1.4813090439302935E-2</v>
      </c>
      <c r="C20">
        <f t="shared" si="1"/>
        <v>1.4596865746864272E-2</v>
      </c>
      <c r="D20">
        <f>EXP((-1.56105-0.14222*E7+0.04149*E6))</f>
        <v>1.0113480925664945E-2</v>
      </c>
      <c r="E20">
        <f t="shared" si="2"/>
        <v>1.0012222504343752E-2</v>
      </c>
      <c r="F20">
        <f t="shared" si="3"/>
        <v>-4.5846432425205204E-3</v>
      </c>
      <c r="J20" s="4"/>
    </row>
    <row r="21" spans="1:10" ht="15.75" customHeight="1" x14ac:dyDescent="0.15">
      <c r="A21" s="2" t="s">
        <v>27</v>
      </c>
      <c r="B21">
        <f>EXP((-0.802771-0.025303*C2+0.485604*C3))</f>
        <v>0.44808559703833384</v>
      </c>
      <c r="C21">
        <f t="shared" si="1"/>
        <v>0.30943308734978886</v>
      </c>
      <c r="D21">
        <f>EXP((-0.802771-0.025303*E2+0.485604*E3))</f>
        <v>0.40189118945466873</v>
      </c>
      <c r="E21">
        <f t="shared" si="2"/>
        <v>0.28667787662678951</v>
      </c>
      <c r="F21">
        <f t="shared" si="3"/>
        <v>-2.2755210722999353E-2</v>
      </c>
      <c r="J21" s="4"/>
    </row>
    <row r="22" spans="1:10" ht="15.75" customHeight="1" x14ac:dyDescent="0.15">
      <c r="A22" s="2" t="s">
        <v>28</v>
      </c>
      <c r="B22">
        <f>EXP((-2.360104+0.014709*C2+0.938919*C3-0.018119*C5))</f>
        <v>9.4410404003696768E-2</v>
      </c>
      <c r="C22">
        <f t="shared" si="1"/>
        <v>8.6265996429048808E-2</v>
      </c>
      <c r="D22">
        <f>EXP((-2.360104+0.014709*E2+0.938919*E3-0.018119*E5))</f>
        <v>0.10057462396549056</v>
      </c>
      <c r="E22">
        <f t="shared" si="2"/>
        <v>9.1383738799200379E-2</v>
      </c>
      <c r="F22">
        <f t="shared" si="3"/>
        <v>5.1177423701515706E-3</v>
      </c>
      <c r="J22" s="4"/>
    </row>
    <row r="23" spans="1:10" ht="15.75" customHeight="1" x14ac:dyDescent="0.15">
      <c r="A23" s="2" t="s">
        <v>29</v>
      </c>
      <c r="B23">
        <f>EXP((-1.022244+0.015959*C2-2.13038*C3))</f>
        <v>0.35978667234300704</v>
      </c>
      <c r="C23">
        <f t="shared" si="1"/>
        <v>0.26459052707368397</v>
      </c>
      <c r="D23">
        <f>EXP((-1.022244+0.015959*E2-2.13038*E3))</f>
        <v>0.38534343629614798</v>
      </c>
      <c r="E23">
        <f t="shared" si="2"/>
        <v>0.27815733355362166</v>
      </c>
      <c r="F23">
        <f t="shared" si="3"/>
        <v>1.3566806479937688E-2</v>
      </c>
      <c r="J23" s="4"/>
    </row>
    <row r="24" spans="1:10" ht="15.75" customHeight="1" x14ac:dyDescent="0.15">
      <c r="A24" s="2" t="s">
        <v>30</v>
      </c>
      <c r="B24">
        <f>EXP((0.21381-0.08054*C2-0.03271*C5+0.72939*C3))</f>
        <v>1.2383873388447646</v>
      </c>
      <c r="C24">
        <f t="shared" si="1"/>
        <v>0.55324979611611735</v>
      </c>
      <c r="D24">
        <f>EXP((0.21381-0.08054*E2-0.03271*E5+0.72939*E3))</f>
        <v>0.8758924233340587</v>
      </c>
      <c r="E24">
        <f t="shared" si="2"/>
        <v>0.46692039076383635</v>
      </c>
      <c r="F24">
        <f t="shared" si="3"/>
        <v>-8.6329405352281008E-2</v>
      </c>
      <c r="J24" s="4"/>
    </row>
    <row r="25" spans="1:10" ht="15.75" customHeight="1" x14ac:dyDescent="0.15">
      <c r="A25" s="2" t="s">
        <v>31</v>
      </c>
      <c r="B25">
        <f>EXP((-0.11314-0.0841*C2-0.02521*C5+1.28239*C3))</f>
        <v>0.89302562777606731</v>
      </c>
      <c r="C25">
        <f t="shared" si="1"/>
        <v>0.47174513364892834</v>
      </c>
      <c r="D25">
        <f>EXP((-0.11314-0.0841*E2-0.02521*E5+1.28239*E3))</f>
        <v>0.6220281064781279</v>
      </c>
      <c r="E25">
        <f t="shared" si="2"/>
        <v>0.38348787175379045</v>
      </c>
      <c r="F25">
        <f t="shared" si="3"/>
        <v>-8.8257261895137884E-2</v>
      </c>
      <c r="J25" s="4"/>
    </row>
    <row r="26" spans="1:10" ht="15.75" customHeight="1" x14ac:dyDescent="0.15">
      <c r="A26" s="2" t="s">
        <v>32</v>
      </c>
      <c r="B26">
        <f>EXP((-9.52346+0.0714*C2+0.11318*C5+0.14192*C6+1.47314*C3))</f>
        <v>1.0574627132474342E-4</v>
      </c>
      <c r="C26">
        <f t="shared" si="1"/>
        <v>1.0573509023320307E-4</v>
      </c>
      <c r="D26">
        <f>EXP((-9.52346+0.0714*E2+0.11318*E5+0.14192*E6+1.47314*E3))</f>
        <v>1.0822610007334692E-4</v>
      </c>
      <c r="E26">
        <f t="shared" si="2"/>
        <v>1.0821438845211293E-4</v>
      </c>
      <c r="F26">
        <f t="shared" si="3"/>
        <v>2.4792982189098542E-6</v>
      </c>
      <c r="J26" s="4"/>
    </row>
    <row r="27" spans="1:10" ht="15.75" customHeight="1" x14ac:dyDescent="0.15">
      <c r="A27" s="2" t="s">
        <v>33</v>
      </c>
      <c r="B27">
        <f>EXP((-1.00599+0.03107*C2-0.12507*C7))</f>
        <v>3.2310985442426061E-2</v>
      </c>
      <c r="C27">
        <f t="shared" si="1"/>
        <v>3.1299662502940695E-2</v>
      </c>
      <c r="D27">
        <f>EXP((-1.00599+0.03107*E2-0.12507*E7))</f>
        <v>2.8399208611371882E-2</v>
      </c>
      <c r="E27">
        <f t="shared" si="2"/>
        <v>2.761496544685094E-2</v>
      </c>
      <c r="F27">
        <f t="shared" si="3"/>
        <v>-3.684697056089755E-3</v>
      </c>
      <c r="J27" s="4"/>
    </row>
    <row r="28" spans="1:10" ht="15.75" customHeight="1" x14ac:dyDescent="0.15">
      <c r="A28" s="2" t="s">
        <v>34</v>
      </c>
      <c r="B28">
        <f>EXP((1.049734-0.018323*C2-0.023371*C5-0.012844*C7))</f>
        <v>2.2267884711576005</v>
      </c>
      <c r="C28">
        <f t="shared" si="1"/>
        <v>0.69009434335766884</v>
      </c>
      <c r="D28">
        <f>EXP((1.049734-0.018323*E2-0.023371*E5-0.012844*E7))</f>
        <v>2.0033065692211731</v>
      </c>
      <c r="E28">
        <f t="shared" si="2"/>
        <v>0.66703365875188592</v>
      </c>
      <c r="F28">
        <f t="shared" si="3"/>
        <v>-2.3060684605782922E-2</v>
      </c>
      <c r="J28" s="4"/>
    </row>
    <row r="29" spans="1:10" ht="13" x14ac:dyDescent="0.15">
      <c r="A29" s="2" t="s">
        <v>35</v>
      </c>
      <c r="B29">
        <f>EXP((-3.7924+1.94461*C3-0.10873*C5+0.04748*C6))</f>
        <v>2.5503183282528173E-2</v>
      </c>
      <c r="C29">
        <f t="shared" si="1"/>
        <v>2.4868945994780005E-2</v>
      </c>
      <c r="D29">
        <f>EXP((-3.7924+1.94461*E3-0.10873*E5+0.04748*E6))</f>
        <v>2.3192832314652346E-2</v>
      </c>
      <c r="E29">
        <f t="shared" si="2"/>
        <v>2.2667117655804769E-2</v>
      </c>
      <c r="F29">
        <f t="shared" si="3"/>
        <v>-2.2018283389752362E-3</v>
      </c>
      <c r="J29" s="4"/>
    </row>
    <row r="30" spans="1:10" ht="13" x14ac:dyDescent="0.15">
      <c r="A30" s="2"/>
    </row>
    <row r="31" spans="1:10" ht="13" x14ac:dyDescent="0.15">
      <c r="A31" s="2"/>
    </row>
    <row r="32" spans="1:10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31">
    <cfRule type="cellIs" dxfId="91" priority="1" operator="lessThanOrEqual">
      <formula>0</formula>
    </cfRule>
  </conditionalFormatting>
  <conditionalFormatting sqref="F15:F31 I17:I29">
    <cfRule type="cellIs" dxfId="90" priority="2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996"/>
  <sheetViews>
    <sheetView topLeftCell="A11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2823906</v>
      </c>
      <c r="C2" s="4">
        <v>47.6</v>
      </c>
      <c r="D2" s="4">
        <v>3280404</v>
      </c>
      <c r="E2" s="4">
        <v>55.4</v>
      </c>
      <c r="F2" s="4">
        <v>2780880</v>
      </c>
      <c r="G2" s="4">
        <v>46.9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244215</v>
      </c>
      <c r="C5" s="4">
        <v>4.0999999999999996</v>
      </c>
      <c r="D5" s="4">
        <v>173947</v>
      </c>
      <c r="E5" s="4">
        <v>2.9</v>
      </c>
      <c r="F5" s="4">
        <v>136050</v>
      </c>
      <c r="G5" s="4">
        <v>2.2000000000000002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71163</v>
      </c>
      <c r="C6" s="4">
        <v>1.2</v>
      </c>
      <c r="D6" s="4">
        <v>57636</v>
      </c>
      <c r="E6" s="4">
        <v>0.9</v>
      </c>
      <c r="F6" s="4">
        <v>11487</v>
      </c>
      <c r="G6" s="4">
        <v>0.1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533169</v>
      </c>
      <c r="C7" s="4">
        <v>9</v>
      </c>
      <c r="D7" s="4">
        <v>233954</v>
      </c>
      <c r="E7" s="4">
        <v>3.9</v>
      </c>
      <c r="F7" s="4">
        <v>191004</v>
      </c>
      <c r="G7" s="4">
        <v>3.2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2233656</v>
      </c>
      <c r="C8" s="4">
        <v>37.700000000000003</v>
      </c>
      <c r="D8" s="4">
        <v>2169752</v>
      </c>
      <c r="E8" s="4">
        <v>36.6</v>
      </c>
      <c r="F8" s="4">
        <v>2092793</v>
      </c>
      <c r="G8" s="4">
        <v>35.299999999999997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13154</v>
      </c>
      <c r="C9" s="4">
        <v>0.2</v>
      </c>
      <c r="D9" s="4">
        <v>466</v>
      </c>
      <c r="E9" s="4">
        <v>0</v>
      </c>
      <c r="F9" s="4">
        <v>285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1062</v>
      </c>
      <c r="C11" s="4">
        <v>0</v>
      </c>
      <c r="D11" s="4">
        <v>4166</v>
      </c>
      <c r="E11" s="4">
        <v>0</v>
      </c>
      <c r="F11" s="4">
        <v>131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5920325</v>
      </c>
      <c r="C12">
        <f t="shared" si="0"/>
        <v>99.800000000000011</v>
      </c>
      <c r="D12">
        <f t="shared" si="0"/>
        <v>5920325</v>
      </c>
      <c r="E12">
        <f t="shared" si="0"/>
        <v>99.699999999999989</v>
      </c>
      <c r="F12">
        <f t="shared" si="0"/>
        <v>5212630</v>
      </c>
      <c r="G12">
        <f t="shared" si="0"/>
        <v>87.7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0.10341182104392711</v>
      </c>
      <c r="C15">
        <f t="shared" ref="C15:C29" si="1">B15/(1+B15)</f>
        <v>9.3720059067420716E-2</v>
      </c>
      <c r="D15">
        <f>EXP((-4.41432+0.04345*E2+0.06422*E6))</f>
        <v>0.14236060052416966</v>
      </c>
      <c r="E15">
        <f t="shared" ref="E15:E29" si="2">D15/(1+D15)</f>
        <v>0.12461966953241194</v>
      </c>
      <c r="F15">
        <f t="shared" ref="F15:F29" si="3">E15-C15</f>
        <v>3.089961046499122E-2</v>
      </c>
    </row>
    <row r="16" spans="1:20" ht="15.75" customHeight="1" x14ac:dyDescent="0.15">
      <c r="A16" s="2" t="s">
        <v>22</v>
      </c>
      <c r="B16">
        <f>EXP((-2.04493-0.05813*(C7)+0.07854*(C6)))</f>
        <v>8.4259664850725072E-2</v>
      </c>
      <c r="C16">
        <f t="shared" si="1"/>
        <v>7.7711702816433262E-2</v>
      </c>
      <c r="D16">
        <f>EXP((-2.04493-0.05813*(E7)+0.07854*(E6)))</f>
        <v>0.11069783464809529</v>
      </c>
      <c r="E16">
        <f t="shared" si="2"/>
        <v>9.9665121507298074E-2</v>
      </c>
      <c r="F16">
        <f t="shared" si="3"/>
        <v>2.1953418690864812E-2</v>
      </c>
    </row>
    <row r="17" spans="1:6" ht="15.75" customHeight="1" x14ac:dyDescent="0.15">
      <c r="A17" s="2" t="s">
        <v>23</v>
      </c>
      <c r="B17">
        <f>EXP((-5.26319+0.23697*(C7)))</f>
        <v>4.3697691690648494E-2</v>
      </c>
      <c r="C17">
        <f t="shared" si="1"/>
        <v>4.1868150172742237E-2</v>
      </c>
      <c r="D17">
        <f>EXP((-5.26319+0.23697*(E7)))</f>
        <v>1.3049479905399525E-2</v>
      </c>
      <c r="E17">
        <f t="shared" si="2"/>
        <v>1.2881384536733695E-2</v>
      </c>
      <c r="F17">
        <f t="shared" si="3"/>
        <v>-2.8986765636008542E-2</v>
      </c>
    </row>
    <row r="18" spans="1:6" ht="15.75" customHeight="1" x14ac:dyDescent="0.15">
      <c r="A18" s="2" t="s">
        <v>24</v>
      </c>
      <c r="B18">
        <f>EXP((-6.22088+0.04872*(C2)+0.04949*(C5)+0.04056*(C6)))</f>
        <v>2.5985229462120334E-2</v>
      </c>
      <c r="C18">
        <f t="shared" si="1"/>
        <v>2.532709898342617E-2</v>
      </c>
      <c r="D18">
        <f>EXP((-6.22088+0.04872*(E2)+0.04949*(E5)+0.04056*(E6)))</f>
        <v>3.5374395906945792E-2</v>
      </c>
      <c r="E18">
        <f t="shared" si="2"/>
        <v>3.4165801324417787E-2</v>
      </c>
      <c r="F18">
        <f t="shared" si="3"/>
        <v>8.8387023409916173E-3</v>
      </c>
    </row>
    <row r="19" spans="1:6" ht="15.75" customHeight="1" x14ac:dyDescent="0.15">
      <c r="A19" s="2" t="s">
        <v>25</v>
      </c>
      <c r="B19">
        <f>EXP((-4.84614+0.03008*C2+0.7327*C3+0.03927*C5+0.04634*C6))</f>
        <v>4.0855370399052071E-2</v>
      </c>
      <c r="C19">
        <f t="shared" si="1"/>
        <v>3.9251726571184038E-2</v>
      </c>
      <c r="D19">
        <f>EXP((-4.84614+0.03008*E2+0.7327*E3+0.03927*E5+0.04634*E6))</f>
        <v>4.8600619560427563E-2</v>
      </c>
      <c r="E19">
        <f t="shared" si="2"/>
        <v>4.6348074427803504E-2</v>
      </c>
      <c r="F19">
        <f t="shared" si="3"/>
        <v>7.0963478566194657E-3</v>
      </c>
    </row>
    <row r="20" spans="1:6" ht="15.75" customHeight="1" x14ac:dyDescent="0.15">
      <c r="A20" s="2" t="s">
        <v>26</v>
      </c>
      <c r="B20">
        <f>EXP((-1.56105-0.14222*C7+0.04149*C6))</f>
        <v>6.1344976120788042E-2</v>
      </c>
      <c r="C20">
        <f t="shared" si="1"/>
        <v>5.7799280630699078E-2</v>
      </c>
      <c r="D20">
        <f>EXP((-1.56105-0.14222*E7+0.04149*E6))</f>
        <v>0.12513438990082337</v>
      </c>
      <c r="E20">
        <f t="shared" si="2"/>
        <v>0.11121728304105391</v>
      </c>
      <c r="F20">
        <f t="shared" si="3"/>
        <v>5.3418002410354833E-2</v>
      </c>
    </row>
    <row r="21" spans="1:6" ht="15.75" customHeight="1" x14ac:dyDescent="0.15">
      <c r="A21" s="2" t="s">
        <v>27</v>
      </c>
      <c r="B21">
        <f>EXP((-0.802771-0.025303*C2+0.485604*C3))</f>
        <v>0.1343652017457139</v>
      </c>
      <c r="C21">
        <f t="shared" si="1"/>
        <v>0.11844968581452836</v>
      </c>
      <c r="D21">
        <f>EXP((-0.802771-0.025303*E2+0.485604*E3))</f>
        <v>0.11029935504719725</v>
      </c>
      <c r="E21">
        <f t="shared" si="2"/>
        <v>9.9341996863997611E-2</v>
      </c>
      <c r="F21">
        <f t="shared" si="3"/>
        <v>-1.9107688950530749E-2</v>
      </c>
    </row>
    <row r="22" spans="1:6" ht="15.75" customHeight="1" x14ac:dyDescent="0.15">
      <c r="A22" s="2" t="s">
        <v>28</v>
      </c>
      <c r="B22">
        <f>EXP((-2.360104+0.014709*C2+0.938919*C3-0.018119*C5))</f>
        <v>0.17653369752682116</v>
      </c>
      <c r="C22">
        <f t="shared" si="1"/>
        <v>0.15004559401733306</v>
      </c>
      <c r="D22">
        <f>EXP((-2.360104+0.014709*E2+0.938919*E3-0.018119*E5))</f>
        <v>0.20234714843514678</v>
      </c>
      <c r="E22">
        <f t="shared" si="2"/>
        <v>0.16829344894151518</v>
      </c>
      <c r="F22">
        <f t="shared" si="3"/>
        <v>1.8247854924182128E-2</v>
      </c>
    </row>
    <row r="23" spans="1:6" ht="15.75" customHeight="1" x14ac:dyDescent="0.15">
      <c r="A23" s="2" t="s">
        <v>29</v>
      </c>
      <c r="B23">
        <f>EXP((-1.022244+0.015959*C2-2.13038*C3))</f>
        <v>0.76905283940268643</v>
      </c>
      <c r="C23">
        <f t="shared" si="1"/>
        <v>0.43472575961176718</v>
      </c>
      <c r="D23">
        <f>EXP((-1.022244+0.015959*E2-2.13038*E3))</f>
        <v>0.87099817275682823</v>
      </c>
      <c r="E23">
        <f t="shared" si="2"/>
        <v>0.46552593446601459</v>
      </c>
      <c r="F23">
        <f t="shared" si="3"/>
        <v>3.0800174854247409E-2</v>
      </c>
    </row>
    <row r="24" spans="1:6" ht="15.75" customHeight="1" x14ac:dyDescent="0.15">
      <c r="A24" s="2" t="s">
        <v>30</v>
      </c>
      <c r="B24">
        <f>EXP((0.21381-0.08054*C2-0.03271*C5+0.72939*C3))</f>
        <v>2.3423745644925602E-2</v>
      </c>
      <c r="C24">
        <f t="shared" si="1"/>
        <v>2.2887631584280647E-2</v>
      </c>
      <c r="D24">
        <f>EXP((0.21381-0.08054*E2-0.03271*E5+0.72939*E3))</f>
        <v>1.2997932144247845E-2</v>
      </c>
      <c r="E24">
        <f t="shared" si="2"/>
        <v>1.2831153679390707E-2</v>
      </c>
      <c r="F24">
        <f t="shared" si="3"/>
        <v>-1.005647790488994E-2</v>
      </c>
    </row>
    <row r="25" spans="1:6" ht="15.75" customHeight="1" x14ac:dyDescent="0.15">
      <c r="A25" s="2" t="s">
        <v>31</v>
      </c>
      <c r="B25">
        <f>EXP((-0.11314-0.0841*C2-0.02521*C5+1.28239*C3))</f>
        <v>1.4703628190075859E-2</v>
      </c>
      <c r="C25">
        <f t="shared" si="1"/>
        <v>1.4490564320049472E-2</v>
      </c>
      <c r="D25">
        <f>EXP((-0.11314-0.0841*E2-0.02521*E5+1.28239*E3))</f>
        <v>7.8645575469872414E-3</v>
      </c>
      <c r="E25">
        <f t="shared" si="2"/>
        <v>7.8031889186862199E-3</v>
      </c>
      <c r="F25">
        <f t="shared" si="3"/>
        <v>-6.6873754013632523E-3</v>
      </c>
    </row>
    <row r="26" spans="1:6" ht="15.75" customHeight="1" x14ac:dyDescent="0.15">
      <c r="A26" s="2" t="s">
        <v>32</v>
      </c>
      <c r="B26">
        <f>EXP((-9.52346+0.0714*C2+0.11318*C5+0.14192*C6+1.47314*C3))</f>
        <v>4.1258715362381907E-3</v>
      </c>
      <c r="C26">
        <f t="shared" si="1"/>
        <v>4.108918665670782E-3</v>
      </c>
      <c r="D26">
        <f>EXP((-9.52346+0.0714*E2+0.11318*E5+0.14192*E6+1.47314*E3))</f>
        <v>6.0243240305453789E-3</v>
      </c>
      <c r="E26">
        <f t="shared" si="2"/>
        <v>5.9882488789231962E-3</v>
      </c>
      <c r="F26">
        <f t="shared" si="3"/>
        <v>1.8793302132524142E-3</v>
      </c>
    </row>
    <row r="27" spans="1:6" ht="15.75" customHeight="1" x14ac:dyDescent="0.15">
      <c r="A27" s="2" t="s">
        <v>33</v>
      </c>
      <c r="B27">
        <f>EXP((-1.00599+0.03107*C2-0.12507*C7))</f>
        <v>0.52064440200453976</v>
      </c>
      <c r="C27">
        <f t="shared" si="1"/>
        <v>0.34238405857294268</v>
      </c>
      <c r="D27">
        <f>EXP((-1.00599+0.03107*E2-0.12507*E7))</f>
        <v>1.2554762717569647</v>
      </c>
      <c r="E27">
        <f t="shared" si="2"/>
        <v>0.55663466181312438</v>
      </c>
      <c r="F27">
        <f t="shared" si="3"/>
        <v>0.21425060324018169</v>
      </c>
    </row>
    <row r="28" spans="1:6" ht="15.75" customHeight="1" x14ac:dyDescent="0.15">
      <c r="A28" s="2" t="s">
        <v>34</v>
      </c>
      <c r="B28">
        <f>EXP((1.049734-0.018323*C2-0.023371*C5-0.012844*C7))</f>
        <v>0.96670886420748192</v>
      </c>
      <c r="C28">
        <f t="shared" si="1"/>
        <v>0.49153633351677262</v>
      </c>
      <c r="D28">
        <f>EXP((1.049734-0.018323*E2-0.023371*E5-0.012844*E7))</f>
        <v>0.92014160712094839</v>
      </c>
      <c r="E28">
        <f t="shared" si="2"/>
        <v>0.47920507722375988</v>
      </c>
      <c r="F28">
        <f t="shared" si="3"/>
        <v>-1.2331256293012738E-2</v>
      </c>
    </row>
    <row r="29" spans="1:6" ht="13" x14ac:dyDescent="0.15">
      <c r="A29" s="2" t="s">
        <v>35</v>
      </c>
      <c r="B29">
        <f>EXP((-3.7924+1.94461*C3-0.10873*C5+0.04748*C6))</f>
        <v>1.5279900607647952E-2</v>
      </c>
      <c r="C29">
        <f t="shared" si="1"/>
        <v>1.5049939035041357E-2</v>
      </c>
      <c r="D29">
        <f>EXP((-3.7924+1.94461*E3-0.10873*E5+0.04748*E6))</f>
        <v>1.7163246720372612E-2</v>
      </c>
      <c r="E29">
        <f t="shared" si="2"/>
        <v>1.6873640269358791E-2</v>
      </c>
      <c r="F29">
        <f t="shared" si="3"/>
        <v>1.823701234317434E-3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1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</sheetData>
  <conditionalFormatting sqref="F15:F29">
    <cfRule type="cellIs" dxfId="37" priority="1" operator="lessThanOrEqual">
      <formula>0</formula>
    </cfRule>
  </conditionalFormatting>
  <conditionalFormatting sqref="F15:F29 I17:I29">
    <cfRule type="cellIs" dxfId="36" priority="2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997"/>
  <sheetViews>
    <sheetView topLeftCell="A10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11317296</v>
      </c>
      <c r="C2" s="4">
        <v>72.7</v>
      </c>
      <c r="D2" s="4">
        <v>11969304</v>
      </c>
      <c r="E2" s="4">
        <v>76.900000000000006</v>
      </c>
      <c r="F2" s="4">
        <v>10298649</v>
      </c>
      <c r="G2" s="4">
        <v>66.2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12470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915662</v>
      </c>
      <c r="C4" s="4">
        <v>5.8</v>
      </c>
      <c r="D4" s="4">
        <v>1638782</v>
      </c>
      <c r="E4" s="4">
        <v>10.5</v>
      </c>
      <c r="F4" s="4">
        <v>481557</v>
      </c>
      <c r="G4" s="4">
        <v>3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123346</v>
      </c>
      <c r="C5" s="4">
        <v>0.7</v>
      </c>
      <c r="D5" s="4">
        <v>64337</v>
      </c>
      <c r="E5" s="4">
        <v>0.4</v>
      </c>
      <c r="F5" s="4">
        <v>27748</v>
      </c>
      <c r="G5" s="4">
        <v>0.1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695916</v>
      </c>
      <c r="C6" s="4">
        <v>4.4000000000000004</v>
      </c>
      <c r="D6" s="4">
        <v>94065</v>
      </c>
      <c r="E6" s="4">
        <v>0.6</v>
      </c>
      <c r="F6" s="4">
        <v>10543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561343</v>
      </c>
      <c r="C7" s="4">
        <v>3.6</v>
      </c>
      <c r="D7" s="4">
        <v>171719</v>
      </c>
      <c r="E7" s="4">
        <v>1.1000000000000001</v>
      </c>
      <c r="F7" s="4">
        <v>69253</v>
      </c>
      <c r="G7" s="4">
        <v>0.4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1884174</v>
      </c>
      <c r="C8" s="4">
        <v>12.1</v>
      </c>
      <c r="D8" s="4">
        <v>1533862</v>
      </c>
      <c r="E8" s="4">
        <v>9.8000000000000007</v>
      </c>
      <c r="F8" s="4">
        <v>1482243</v>
      </c>
      <c r="G8" s="4">
        <v>9.5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36840</v>
      </c>
      <c r="C9" s="4">
        <v>0.2</v>
      </c>
      <c r="D9" s="4">
        <v>17848</v>
      </c>
      <c r="E9" s="4">
        <v>0.1</v>
      </c>
      <c r="F9" s="4">
        <v>6199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18312</v>
      </c>
      <c r="C11" s="4">
        <v>0.1</v>
      </c>
      <c r="D11" s="4">
        <v>50860</v>
      </c>
      <c r="E11" s="4">
        <v>0.3</v>
      </c>
      <c r="F11" s="4">
        <v>13732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15552889</v>
      </c>
      <c r="C12">
        <f t="shared" si="0"/>
        <v>99.6</v>
      </c>
      <c r="D12">
        <f t="shared" si="0"/>
        <v>15553247</v>
      </c>
      <c r="E12">
        <f t="shared" si="0"/>
        <v>99.699999999999989</v>
      </c>
      <c r="F12">
        <f t="shared" si="0"/>
        <v>12389924</v>
      </c>
      <c r="G12">
        <f t="shared" si="0"/>
        <v>79.2</v>
      </c>
      <c r="H12" s="4"/>
      <c r="I12" s="4"/>
      <c r="J12" s="4"/>
      <c r="K12" s="4"/>
      <c r="L12" s="4"/>
      <c r="M12" s="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0.37797130460028661</v>
      </c>
      <c r="C15">
        <f t="shared" ref="C15:C29" si="1">B15/(1+B15)</f>
        <v>0.27429548303251944</v>
      </c>
      <c r="D15">
        <f>EXP((-4.41432+0.04345*E2+0.06422*E6))</f>
        <v>0.35541008044612443</v>
      </c>
      <c r="E15">
        <f t="shared" ref="E15:E29" si="2">D15/(1+D15)</f>
        <v>0.26221590467229189</v>
      </c>
      <c r="F15">
        <f t="shared" ref="F15:F29" si="3">E15-C15</f>
        <v>-1.207957836022755E-2</v>
      </c>
    </row>
    <row r="16" spans="1:20" ht="15.75" customHeight="1" x14ac:dyDescent="0.15">
      <c r="A16" s="2" t="s">
        <v>22</v>
      </c>
      <c r="B16">
        <f>EXP((-2.04493-0.05813*(C7)+0.07854*(C6)))</f>
        <v>0.14828458202653111</v>
      </c>
      <c r="C16">
        <f t="shared" si="1"/>
        <v>0.12913574243488798</v>
      </c>
      <c r="D16">
        <f>EXP((-2.04493-0.05813*(E7)+0.07854*(E6)))</f>
        <v>0.12723124772878452</v>
      </c>
      <c r="E16">
        <f t="shared" si="2"/>
        <v>0.11287058266450468</v>
      </c>
      <c r="F16">
        <f t="shared" si="3"/>
        <v>-1.62651597703833E-2</v>
      </c>
    </row>
    <row r="17" spans="1:6" ht="15.75" customHeight="1" x14ac:dyDescent="0.15">
      <c r="A17" s="2" t="s">
        <v>23</v>
      </c>
      <c r="B17">
        <f>EXP((-5.26319+0.23697*(C7)))</f>
        <v>1.215398718080587E-2</v>
      </c>
      <c r="C17">
        <f t="shared" si="1"/>
        <v>1.2008041597167314E-2</v>
      </c>
      <c r="D17">
        <f>EXP((-5.26319+0.23697*(E7)))</f>
        <v>6.7209685860811601E-3</v>
      </c>
      <c r="E17">
        <f t="shared" si="2"/>
        <v>6.6760987361975995E-3</v>
      </c>
      <c r="F17">
        <f t="shared" si="3"/>
        <v>-5.3319428609697149E-3</v>
      </c>
    </row>
    <row r="18" spans="1:6" ht="15.75" customHeight="1" x14ac:dyDescent="0.15">
      <c r="A18" s="2" t="s">
        <v>24</v>
      </c>
      <c r="B18">
        <f>EXP((-6.22088+0.04872*(C2)+0.04949*(C5)+0.04056*(C6)))</f>
        <v>8.493839924408407E-2</v>
      </c>
      <c r="C18">
        <f t="shared" si="1"/>
        <v>7.8288683766067957E-2</v>
      </c>
      <c r="D18">
        <f>EXP((-6.22088+0.04872*(E2)+0.04949*(E5)+0.04056*(E6)))</f>
        <v>8.8020987378618853E-2</v>
      </c>
      <c r="E18">
        <f t="shared" si="2"/>
        <v>8.0900082259156417E-2</v>
      </c>
      <c r="F18">
        <f t="shared" si="3"/>
        <v>2.6113984930884598E-3</v>
      </c>
    </row>
    <row r="19" spans="1:6" ht="15.75" customHeight="1" x14ac:dyDescent="0.15">
      <c r="A19" s="2" t="s">
        <v>25</v>
      </c>
      <c r="B19">
        <f>EXP((-4.84614+0.03008*C2+0.7327*C3+0.03927*C5+0.04634*C6))</f>
        <v>8.8218463600796132E-2</v>
      </c>
      <c r="C19">
        <f t="shared" si="1"/>
        <v>8.1066868971227404E-2</v>
      </c>
      <c r="D19">
        <f>EXP((-4.84614+0.03008*E2+0.7327*E3+0.03927*E5+0.04634*E6))</f>
        <v>8.2953422782189992E-2</v>
      </c>
      <c r="E19">
        <f t="shared" si="2"/>
        <v>7.6599252596733405E-2</v>
      </c>
      <c r="F19">
        <f t="shared" si="3"/>
        <v>-4.467616374493999E-3</v>
      </c>
    </row>
    <row r="20" spans="1:6" ht="15.75" customHeight="1" x14ac:dyDescent="0.15">
      <c r="A20" s="2" t="s">
        <v>26</v>
      </c>
      <c r="B20">
        <f>EXP((-1.56105-0.14222*C7+0.04149*C6))</f>
        <v>0.1509984057756649</v>
      </c>
      <c r="C20">
        <f t="shared" si="1"/>
        <v>0.13118906596043994</v>
      </c>
      <c r="D20">
        <f>EXP((-1.56105-0.14222*E7+0.04149*E6))</f>
        <v>0.18404076444759135</v>
      </c>
      <c r="E20">
        <f t="shared" si="2"/>
        <v>0.15543448331650531</v>
      </c>
      <c r="F20">
        <f t="shared" si="3"/>
        <v>2.4245417356065363E-2</v>
      </c>
    </row>
    <row r="21" spans="1:6" ht="15.75" customHeight="1" x14ac:dyDescent="0.15">
      <c r="A21" s="2" t="s">
        <v>27</v>
      </c>
      <c r="B21">
        <f>EXP((-0.802771-0.025303*C2+0.485604*C3))</f>
        <v>7.1197391319962097E-2</v>
      </c>
      <c r="C21">
        <f t="shared" si="1"/>
        <v>6.6465239643862931E-2</v>
      </c>
      <c r="D21">
        <f>EXP((-0.802771-0.025303*E2+0.485604*E3))</f>
        <v>6.4019234609651018E-2</v>
      </c>
      <c r="E21">
        <f t="shared" si="2"/>
        <v>6.0167365896479572E-2</v>
      </c>
      <c r="F21">
        <f t="shared" si="3"/>
        <v>-6.297873747383359E-3</v>
      </c>
    </row>
    <row r="22" spans="1:6" ht="15.75" customHeight="1" x14ac:dyDescent="0.15">
      <c r="A22" s="2" t="s">
        <v>28</v>
      </c>
      <c r="B22">
        <f>EXP((-2.360104+0.014709*C2+0.938919*C3-0.018119*C5))</f>
        <v>0.27159507954819834</v>
      </c>
      <c r="C22">
        <f t="shared" si="1"/>
        <v>0.2135861359613761</v>
      </c>
      <c r="D22">
        <f>EXP((-2.360104+0.014709*E2+0.938919*E3-0.018119*E5))</f>
        <v>0.29047740076058609</v>
      </c>
      <c r="E22">
        <f t="shared" si="2"/>
        <v>0.22509297767584577</v>
      </c>
      <c r="F22">
        <f t="shared" si="3"/>
        <v>1.1506841714469668E-2</v>
      </c>
    </row>
    <row r="23" spans="1:6" ht="15.75" customHeight="1" x14ac:dyDescent="0.15">
      <c r="A23" s="2" t="s">
        <v>29</v>
      </c>
      <c r="B23">
        <f>EXP((-1.022244+0.015959*C2-2.13038*C3))</f>
        <v>1.1479471956282683</v>
      </c>
      <c r="C23">
        <f t="shared" si="1"/>
        <v>0.53443920686909485</v>
      </c>
      <c r="D23">
        <f>EXP((-1.022244+0.015959*E2-2.13038*E3))</f>
        <v>1.2275288702967777</v>
      </c>
      <c r="E23">
        <f t="shared" si="2"/>
        <v>0.55107203622156953</v>
      </c>
      <c r="F23">
        <f t="shared" si="3"/>
        <v>1.6632829352474676E-2</v>
      </c>
    </row>
    <row r="24" spans="1:6" ht="15.75" customHeight="1" x14ac:dyDescent="0.15">
      <c r="A24" s="2" t="s">
        <v>30</v>
      </c>
      <c r="B24">
        <f>EXP((0.21381-0.08054*C2-0.03271*C5+0.72939*C3))</f>
        <v>3.4674181879909556E-3</v>
      </c>
      <c r="C24">
        <f t="shared" si="1"/>
        <v>3.4554367437781269E-3</v>
      </c>
      <c r="D24">
        <f>EXP((0.21381-0.08054*E2-0.03271*E5+0.72939*E3))</f>
        <v>2.4966635960709457E-3</v>
      </c>
      <c r="E24">
        <f t="shared" si="2"/>
        <v>2.4904457907272489E-3</v>
      </c>
      <c r="F24">
        <f t="shared" si="3"/>
        <v>-9.6499095305087801E-4</v>
      </c>
    </row>
    <row r="25" spans="1:6" ht="15.75" customHeight="1" x14ac:dyDescent="0.15">
      <c r="A25" s="2" t="s">
        <v>31</v>
      </c>
      <c r="B25">
        <f>EXP((-0.11314-0.0841*C2-0.02521*C5+1.28239*C3))</f>
        <v>1.940408036364112E-3</v>
      </c>
      <c r="C25">
        <f t="shared" si="1"/>
        <v>1.9366501448594012E-3</v>
      </c>
      <c r="D25">
        <f>EXP((-0.11314-0.0841*E2-0.02521*E5+1.28239*E3))</f>
        <v>1.3733338885567473E-3</v>
      </c>
      <c r="E25">
        <f t="shared" si="2"/>
        <v>1.3714504292058434E-3</v>
      </c>
      <c r="F25">
        <f t="shared" si="3"/>
        <v>-5.6519971565355785E-4</v>
      </c>
    </row>
    <row r="26" spans="1:6" ht="15.75" customHeight="1" x14ac:dyDescent="0.15">
      <c r="A26" s="2" t="s">
        <v>32</v>
      </c>
      <c r="B26">
        <f>EXP((-9.52346+0.0714*C2+0.11318*C5+0.14192*C6+1.47314*C3))</f>
        <v>2.6542554600010392E-2</v>
      </c>
      <c r="C26">
        <f t="shared" si="1"/>
        <v>2.5856263319110652E-2</v>
      </c>
      <c r="D26">
        <f>EXP((-9.52346+0.0714*E2+0.11318*E5+0.14192*E6+1.47314*E3))</f>
        <v>2.0193873755584391E-2</v>
      </c>
      <c r="E26">
        <f t="shared" si="2"/>
        <v>1.979415312625411E-2</v>
      </c>
      <c r="F26">
        <f t="shared" si="3"/>
        <v>-6.0621101928565423E-3</v>
      </c>
    </row>
    <row r="27" spans="1:6" ht="15.75" customHeight="1" x14ac:dyDescent="0.15">
      <c r="A27" s="2" t="s">
        <v>33</v>
      </c>
      <c r="B27">
        <f>EXP((-1.00599+0.03107*C2-0.12507*C7))</f>
        <v>2.2312166061445531</v>
      </c>
      <c r="C27">
        <f t="shared" si="1"/>
        <v>0.69051904533469599</v>
      </c>
      <c r="D27">
        <f>EXP((-1.00599+0.03107*E2-0.12507*E7))</f>
        <v>3.4754223110760845</v>
      </c>
      <c r="E27">
        <f t="shared" si="2"/>
        <v>0.77655739939331969</v>
      </c>
      <c r="F27">
        <f t="shared" si="3"/>
        <v>8.6038354058623701E-2</v>
      </c>
    </row>
    <row r="28" spans="1:6" ht="15.75" customHeight="1" x14ac:dyDescent="0.15">
      <c r="A28" s="2" t="s">
        <v>34</v>
      </c>
      <c r="B28">
        <f>EXP((1.049734-0.018323*C2-0.023371*C5-0.012844*C7))</f>
        <v>0.70825845674778554</v>
      </c>
      <c r="C28">
        <f t="shared" si="1"/>
        <v>0.41460848851653348</v>
      </c>
      <c r="D28">
        <f>EXP((1.049734-0.018323*E2-0.023371*E5-0.012844*E7))</f>
        <v>0.68196189168131094</v>
      </c>
      <c r="E28">
        <f t="shared" si="2"/>
        <v>0.40545620864192888</v>
      </c>
      <c r="F28">
        <f t="shared" si="3"/>
        <v>-9.1522798746045964E-3</v>
      </c>
    </row>
    <row r="29" spans="1:6" ht="13" x14ac:dyDescent="0.15">
      <c r="A29" s="2" t="s">
        <v>35</v>
      </c>
      <c r="B29">
        <f>EXP((-3.7924+1.94461*C3-0.10873*C5+0.04748*C6))</f>
        <v>2.5742833533146676E-2</v>
      </c>
      <c r="C29">
        <f t="shared" si="1"/>
        <v>2.509677152164554E-2</v>
      </c>
      <c r="D29">
        <f>EXP((-3.7924+1.94461*E3-0.10873*E5+0.04748*E6))</f>
        <v>2.2205750324913124E-2</v>
      </c>
      <c r="E29">
        <f t="shared" si="2"/>
        <v>2.1723366668456832E-2</v>
      </c>
      <c r="F29">
        <f t="shared" si="3"/>
        <v>-3.3734048531887072E-3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35" priority="1" operator="lessThanOrEqual">
      <formula>0</formula>
    </cfRule>
  </conditionalFormatting>
  <conditionalFormatting sqref="F15:F29 I17:I29">
    <cfRule type="cellIs" dxfId="34" priority="2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997"/>
  <sheetViews>
    <sheetView topLeftCell="A10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1865812</v>
      </c>
      <c r="C2" s="4">
        <v>16.899999999999999</v>
      </c>
      <c r="D2" s="4">
        <v>2118819</v>
      </c>
      <c r="E2" s="4">
        <v>19.2</v>
      </c>
      <c r="F2" s="4">
        <v>1534415</v>
      </c>
      <c r="G2" s="4">
        <v>13.9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165710</v>
      </c>
      <c r="C3" s="4">
        <v>1.5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1133300</v>
      </c>
      <c r="C4" s="4">
        <v>10.199999999999999</v>
      </c>
      <c r="D4" s="4">
        <v>6112051</v>
      </c>
      <c r="E4" s="4">
        <v>55.3</v>
      </c>
      <c r="F4" s="4">
        <v>1117429</v>
      </c>
      <c r="G4" s="4">
        <v>10.1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22537</v>
      </c>
      <c r="C5" s="4">
        <v>0.2</v>
      </c>
      <c r="D5" s="4">
        <v>49969</v>
      </c>
      <c r="E5" s="4">
        <v>0.4</v>
      </c>
      <c r="F5" s="4">
        <v>5451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2210106</v>
      </c>
      <c r="C6" s="4">
        <v>20</v>
      </c>
      <c r="D6" s="4">
        <v>136321</v>
      </c>
      <c r="E6" s="4">
        <v>1.2</v>
      </c>
      <c r="F6" s="4">
        <v>10446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801019</v>
      </c>
      <c r="C7" s="4">
        <v>7.2</v>
      </c>
      <c r="D7" s="4">
        <v>214558</v>
      </c>
      <c r="E7" s="4">
        <v>1.9</v>
      </c>
      <c r="F7" s="4">
        <v>31606</v>
      </c>
      <c r="G7" s="4">
        <v>0.2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2714774</v>
      </c>
      <c r="C8" s="4">
        <v>24.6</v>
      </c>
      <c r="D8" s="4">
        <v>1921712</v>
      </c>
      <c r="E8" s="4">
        <v>17.399999999999999</v>
      </c>
      <c r="F8" s="4">
        <v>1843607</v>
      </c>
      <c r="G8" s="4">
        <v>16.7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115752</v>
      </c>
      <c r="C9" s="4">
        <v>1</v>
      </c>
      <c r="D9" s="4">
        <v>37322</v>
      </c>
      <c r="E9" s="4">
        <v>0.3</v>
      </c>
      <c r="F9" s="4">
        <v>26622</v>
      </c>
      <c r="G9" s="4">
        <v>0.2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1987056</v>
      </c>
      <c r="C10" s="4">
        <v>18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18661</v>
      </c>
      <c r="C11" s="4">
        <v>0.1</v>
      </c>
      <c r="D11" s="4">
        <v>444053</v>
      </c>
      <c r="E11" s="4">
        <v>4</v>
      </c>
      <c r="F11" s="4">
        <v>15128</v>
      </c>
      <c r="G11" s="4">
        <v>0.1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11034727</v>
      </c>
      <c r="C12">
        <f t="shared" si="0"/>
        <v>99.699999999999989</v>
      </c>
      <c r="D12">
        <f t="shared" si="0"/>
        <v>11034805</v>
      </c>
      <c r="E12">
        <f t="shared" si="0"/>
        <v>99.7</v>
      </c>
      <c r="F12">
        <f t="shared" si="0"/>
        <v>4584704</v>
      </c>
      <c r="G12">
        <f t="shared" si="0"/>
        <v>41.2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9.1116624963419629E-2</v>
      </c>
      <c r="C15">
        <f t="shared" ref="C15:C29" si="1">B15/(1+B15)</f>
        <v>8.3507686418465454E-2</v>
      </c>
      <c r="D15">
        <f>EXP((-4.41432+0.04345*E2+0.06422*E6))</f>
        <v>3.0106445317511846E-2</v>
      </c>
      <c r="E15">
        <f t="shared" ref="E15:E29" si="2">D15/(1+D15)</f>
        <v>2.9226538145028371E-2</v>
      </c>
      <c r="F15">
        <f t="shared" ref="F15:F29" si="3">E15-C15</f>
        <v>-5.428114827343708E-2</v>
      </c>
    </row>
    <row r="16" spans="1:20" ht="15.75" customHeight="1" x14ac:dyDescent="0.15">
      <c r="A16" s="2" t="s">
        <v>22</v>
      </c>
      <c r="B16">
        <f>EXP((-2.04493-0.05813*(C7)+0.07854*(C6)))</f>
        <v>0.40956240259884957</v>
      </c>
      <c r="C16">
        <f t="shared" si="1"/>
        <v>0.29055996516630123</v>
      </c>
      <c r="D16">
        <f>EXP((-2.04493-0.05813*(E7)+0.07854*(E6)))</f>
        <v>0.12731015556127673</v>
      </c>
      <c r="E16">
        <f t="shared" si="2"/>
        <v>0.11293267867163871</v>
      </c>
      <c r="F16">
        <f t="shared" si="3"/>
        <v>-0.17762728649466253</v>
      </c>
    </row>
    <row r="17" spans="1:6" ht="15.75" customHeight="1" x14ac:dyDescent="0.15">
      <c r="A17" s="2" t="s">
        <v>23</v>
      </c>
      <c r="B17">
        <f>EXP((-5.26319+0.23697*(C7)))</f>
        <v>2.8524098146006715E-2</v>
      </c>
      <c r="C17">
        <f t="shared" si="1"/>
        <v>2.7733038241324226E-2</v>
      </c>
      <c r="D17">
        <f>EXP((-5.26319+0.23697*(E7)))</f>
        <v>8.1238833017229038E-3</v>
      </c>
      <c r="E17">
        <f t="shared" si="2"/>
        <v>8.0584176570802392E-3</v>
      </c>
      <c r="F17">
        <f t="shared" si="3"/>
        <v>-1.9674620584243987E-2</v>
      </c>
    </row>
    <row r="18" spans="1:6" ht="15.75" customHeight="1" x14ac:dyDescent="0.15">
      <c r="A18" s="2" t="s">
        <v>24</v>
      </c>
      <c r="B18">
        <f>EXP((-6.22088+0.04872*(C2)+0.04949*(C5)+0.04056*(C6)))</f>
        <v>1.0291736369295191E-2</v>
      </c>
      <c r="C18">
        <f t="shared" si="1"/>
        <v>1.0186895526118823E-2</v>
      </c>
      <c r="D18">
        <f>EXP((-6.22088+0.04872*(E2)+0.04949*(E5)+0.04056*(E6)))</f>
        <v>5.423640554448746E-3</v>
      </c>
      <c r="E18">
        <f t="shared" si="2"/>
        <v>5.3943833581015033E-3</v>
      </c>
      <c r="F18">
        <f t="shared" si="3"/>
        <v>-4.7925121680173202E-3</v>
      </c>
    </row>
    <row r="19" spans="1:6" ht="15.75" customHeight="1" x14ac:dyDescent="0.15">
      <c r="A19" s="2" t="s">
        <v>25</v>
      </c>
      <c r="B19">
        <f>EXP((-4.84614+0.03008*C2+0.7327*C3+0.03927*C5+0.04634*C6))</f>
        <v>9.9850221579409135E-2</v>
      </c>
      <c r="C19">
        <f t="shared" si="1"/>
        <v>9.0785290233448362E-2</v>
      </c>
      <c r="D19">
        <f>EXP((-4.84614+0.03008*E2+0.7327*E3+0.03927*E5+0.04634*E6))</f>
        <v>1.5036300020514365E-2</v>
      </c>
      <c r="E19">
        <f t="shared" si="2"/>
        <v>1.4813558904455413E-2</v>
      </c>
      <c r="F19">
        <f t="shared" si="3"/>
        <v>-7.5971731328992945E-2</v>
      </c>
    </row>
    <row r="20" spans="1:6" ht="15.75" customHeight="1" x14ac:dyDescent="0.15">
      <c r="A20" s="2" t="s">
        <v>26</v>
      </c>
      <c r="B20">
        <f>EXP((-1.56105-0.14222*C7+0.04149*C6))</f>
        <v>0.17286678673050535</v>
      </c>
      <c r="C20">
        <f t="shared" si="1"/>
        <v>0.14738825302777175</v>
      </c>
      <c r="D20">
        <f>EXP((-1.56105-0.14222*E7+0.04149*E6))</f>
        <v>0.16838874741205559</v>
      </c>
      <c r="E20">
        <f t="shared" si="2"/>
        <v>0.14412048026398011</v>
      </c>
      <c r="F20">
        <f t="shared" si="3"/>
        <v>-3.2677727637916432E-3</v>
      </c>
    </row>
    <row r="21" spans="1:6" ht="15.75" customHeight="1" x14ac:dyDescent="0.15">
      <c r="A21" s="2" t="s">
        <v>27</v>
      </c>
      <c r="B21">
        <f>EXP((-0.802771-0.025303*C2+0.485604*C3))</f>
        <v>0.60532746676710758</v>
      </c>
      <c r="C21">
        <f t="shared" si="1"/>
        <v>0.37707413552584862</v>
      </c>
      <c r="D21">
        <f>EXP((-0.802771-0.025303*E2+0.485604*E3))</f>
        <v>0.27565957457861789</v>
      </c>
      <c r="E21">
        <f t="shared" si="2"/>
        <v>0.21609180072173653</v>
      </c>
      <c r="F21">
        <f t="shared" si="3"/>
        <v>-0.16098233480411209</v>
      </c>
    </row>
    <row r="22" spans="1:6" ht="15.75" customHeight="1" x14ac:dyDescent="0.15">
      <c r="A22" s="2" t="s">
        <v>28</v>
      </c>
      <c r="B22">
        <f>EXP((-2.360104+0.014709*C2+0.938919*C3-0.018119*C5))</f>
        <v>0.49323615667893378</v>
      </c>
      <c r="C22">
        <f t="shared" si="1"/>
        <v>0.33031356391471728</v>
      </c>
      <c r="D22">
        <f>EXP((-2.360104+0.014709*E2+0.938919*E3-0.018119*E5))</f>
        <v>0.12431472799433069</v>
      </c>
      <c r="E22">
        <f t="shared" si="2"/>
        <v>0.11056933161063914</v>
      </c>
      <c r="F22">
        <f t="shared" si="3"/>
        <v>-0.21974423230407814</v>
      </c>
    </row>
    <row r="23" spans="1:6" ht="15.75" customHeight="1" x14ac:dyDescent="0.15">
      <c r="A23" s="2" t="s">
        <v>29</v>
      </c>
      <c r="B23">
        <f>EXP((-1.022244+0.015959*C2-2.13038*C3))</f>
        <v>1.9291187375866537E-2</v>
      </c>
      <c r="C23">
        <f t="shared" si="1"/>
        <v>1.8926080804770911E-2</v>
      </c>
      <c r="D23">
        <f>EXP((-1.022244+0.015959*E2-2.13038*E3))</f>
        <v>0.48878566425600517</v>
      </c>
      <c r="E23">
        <f t="shared" si="2"/>
        <v>0.32831164081652237</v>
      </c>
      <c r="F23">
        <f t="shared" si="3"/>
        <v>0.30938556001175144</v>
      </c>
    </row>
    <row r="24" spans="1:6" ht="15.75" customHeight="1" x14ac:dyDescent="0.15">
      <c r="A24" s="2" t="s">
        <v>30</v>
      </c>
      <c r="B24">
        <f>EXP((0.21381-0.08054*C2-0.03271*C5+0.72939*C3))</f>
        <v>0.9419783383993009</v>
      </c>
      <c r="C24">
        <f t="shared" si="1"/>
        <v>0.48506119752897858</v>
      </c>
      <c r="D24">
        <f>EXP((0.21381-0.08054*E2-0.03271*E5+0.72939*E3))</f>
        <v>0.26037249504858523</v>
      </c>
      <c r="E24">
        <f t="shared" si="2"/>
        <v>0.2065837647770537</v>
      </c>
      <c r="F24">
        <f t="shared" si="3"/>
        <v>-0.27847743275192488</v>
      </c>
    </row>
    <row r="25" spans="1:6" ht="15.75" customHeight="1" x14ac:dyDescent="0.15">
      <c r="A25" s="2" t="s">
        <v>31</v>
      </c>
      <c r="B25">
        <f>EXP((-0.11314-0.0841*C2-0.02521*C5+1.28239*C3))</f>
        <v>1.4683113514906274</v>
      </c>
      <c r="C25">
        <f t="shared" si="1"/>
        <v>0.59486472425932235</v>
      </c>
      <c r="D25">
        <f>EXP((-0.11314-0.0841*E2-0.02521*E5+1.28239*E3))</f>
        <v>0.17588164178933932</v>
      </c>
      <c r="E25">
        <f t="shared" si="2"/>
        <v>0.14957427307199064</v>
      </c>
      <c r="F25">
        <f t="shared" si="3"/>
        <v>-0.44529045118733168</v>
      </c>
    </row>
    <row r="26" spans="1:6" ht="15.75" customHeight="1" x14ac:dyDescent="0.15">
      <c r="A26" s="2" t="s">
        <v>32</v>
      </c>
      <c r="B26">
        <f>EXP((-9.52346+0.0714*C2+0.11318*C5+0.14192*C6+1.47314*C3))</f>
        <v>3.8927513128250747E-2</v>
      </c>
      <c r="C26">
        <f t="shared" si="1"/>
        <v>3.7468940456720133E-2</v>
      </c>
      <c r="D26">
        <f>EXP((-9.52346+0.0714*E2+0.11318*E5+0.14192*E6+1.47314*E3))</f>
        <v>3.5727527317128886E-4</v>
      </c>
      <c r="E26">
        <f t="shared" si="2"/>
        <v>3.571476731388057E-4</v>
      </c>
      <c r="F26">
        <f t="shared" si="3"/>
        <v>-3.7111792783581329E-2</v>
      </c>
    </row>
    <row r="27" spans="1:6" ht="15.75" customHeight="1" x14ac:dyDescent="0.15">
      <c r="A27" s="2" t="s">
        <v>33</v>
      </c>
      <c r="B27">
        <f>EXP((-1.00599+0.03107*C2-0.12507*C7))</f>
        <v>0.25122382604015431</v>
      </c>
      <c r="C27">
        <f t="shared" si="1"/>
        <v>0.20078248256766495</v>
      </c>
      <c r="D27">
        <f>EXP((-1.00599+0.03107*E2-0.12507*E7))</f>
        <v>0.52357290175517257</v>
      </c>
      <c r="E27">
        <f t="shared" si="2"/>
        <v>0.34364807955826132</v>
      </c>
      <c r="F27">
        <f t="shared" si="3"/>
        <v>0.14286559699059637</v>
      </c>
    </row>
    <row r="28" spans="1:6" ht="15.75" customHeight="1" x14ac:dyDescent="0.15">
      <c r="A28" s="2" t="s">
        <v>34</v>
      </c>
      <c r="B28">
        <f>EXP((1.049734-0.018323*C2-0.023371*C5-0.012844*C7))</f>
        <v>1.9020348751574088</v>
      </c>
      <c r="C28">
        <f t="shared" si="1"/>
        <v>0.65541420313022281</v>
      </c>
      <c r="D28">
        <f>EXP((1.049734-0.018323*E2-0.023371*E5-0.012844*E7))</f>
        <v>1.9428974698272288</v>
      </c>
      <c r="E28">
        <f t="shared" si="2"/>
        <v>0.66019883116800937</v>
      </c>
      <c r="F28">
        <f t="shared" si="3"/>
        <v>4.7846280377865646E-3</v>
      </c>
    </row>
    <row r="29" spans="1:6" ht="13" x14ac:dyDescent="0.15">
      <c r="A29" s="2" t="s">
        <v>35</v>
      </c>
      <c r="B29">
        <f>EXP((-3.7924+1.94461*C3-0.10873*C5+0.04748*C6))</f>
        <v>1.0537645098855208</v>
      </c>
      <c r="C29">
        <f t="shared" si="1"/>
        <v>0.51308925868246646</v>
      </c>
      <c r="D29">
        <f>EXP((-3.7924+1.94461*E3-0.10873*E5+0.04748*E6))</f>
        <v>2.2847444636414443E-2</v>
      </c>
      <c r="E29">
        <f t="shared" si="2"/>
        <v>2.2337099003591772E-2</v>
      </c>
      <c r="F29">
        <f t="shared" si="3"/>
        <v>-0.4907521596788747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33" priority="1" operator="lessThanOrEqual">
      <formula>0</formula>
    </cfRule>
  </conditionalFormatting>
  <conditionalFormatting sqref="F15:F29 I17:I29">
    <cfRule type="cellIs" dxfId="32" priority="2" operator="greaterThan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995"/>
  <sheetViews>
    <sheetView topLeftCell="A9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1982836</v>
      </c>
      <c r="C2" s="4">
        <v>14.3</v>
      </c>
      <c r="D2" s="4">
        <v>6423477</v>
      </c>
      <c r="E2" s="4">
        <v>46.3</v>
      </c>
      <c r="F2" s="4">
        <v>1772139</v>
      </c>
      <c r="G2" s="4">
        <v>12.7</v>
      </c>
      <c r="H2" s="14"/>
      <c r="I2" s="14"/>
      <c r="J2" s="14"/>
      <c r="K2" s="14"/>
      <c r="L2" s="14"/>
      <c r="M2" s="14"/>
    </row>
    <row r="3" spans="1:20" ht="15.75" customHeight="1" x14ac:dyDescent="0.15">
      <c r="A3" s="5" t="s">
        <v>7</v>
      </c>
      <c r="B3" s="4">
        <v>79195</v>
      </c>
      <c r="C3" s="4">
        <v>0.5</v>
      </c>
      <c r="D3" s="4">
        <v>166650</v>
      </c>
      <c r="E3" s="4">
        <v>1.2</v>
      </c>
      <c r="F3" s="4">
        <v>2573</v>
      </c>
      <c r="G3" s="4">
        <v>0</v>
      </c>
      <c r="H3" s="14"/>
      <c r="I3" s="14"/>
      <c r="J3" s="14"/>
      <c r="K3" s="14"/>
      <c r="L3" s="14"/>
      <c r="M3" s="14"/>
    </row>
    <row r="4" spans="1:20" ht="15.75" customHeight="1" x14ac:dyDescent="0.15">
      <c r="A4" s="6" t="s">
        <v>8</v>
      </c>
      <c r="B4" s="4">
        <v>5136120</v>
      </c>
      <c r="C4" s="4">
        <v>37</v>
      </c>
      <c r="D4" s="4">
        <v>3650180</v>
      </c>
      <c r="E4" s="4">
        <v>26.3</v>
      </c>
      <c r="F4" s="4">
        <v>2770089</v>
      </c>
      <c r="G4" s="4">
        <v>19.899999999999999</v>
      </c>
      <c r="H4" s="14"/>
      <c r="I4" s="14"/>
      <c r="J4" s="14"/>
      <c r="K4" s="14"/>
      <c r="L4" s="14"/>
      <c r="M4" s="14"/>
    </row>
    <row r="5" spans="1:20" ht="15.75" customHeight="1" x14ac:dyDescent="0.15">
      <c r="A5" s="7" t="s">
        <v>9</v>
      </c>
      <c r="B5" s="4">
        <v>123323</v>
      </c>
      <c r="C5" s="4">
        <v>0.8</v>
      </c>
      <c r="D5" s="4">
        <v>92487</v>
      </c>
      <c r="E5" s="4">
        <v>0.6</v>
      </c>
      <c r="F5" s="4">
        <v>41810</v>
      </c>
      <c r="G5" s="4">
        <v>0.3</v>
      </c>
      <c r="H5" s="14"/>
      <c r="I5" s="14"/>
      <c r="J5" s="14"/>
      <c r="K5" s="14"/>
      <c r="L5" s="14"/>
      <c r="M5" s="14"/>
    </row>
    <row r="6" spans="1:20" ht="15.75" customHeight="1" x14ac:dyDescent="0.15">
      <c r="A6" s="8" t="s">
        <v>10</v>
      </c>
      <c r="B6" s="4">
        <v>1068605</v>
      </c>
      <c r="C6" s="4">
        <v>7.7</v>
      </c>
      <c r="D6" s="4">
        <v>125496</v>
      </c>
      <c r="E6" s="4">
        <v>0.9</v>
      </c>
      <c r="F6" s="4">
        <v>2820</v>
      </c>
      <c r="G6" s="4">
        <v>0</v>
      </c>
      <c r="H6" s="14"/>
      <c r="I6" s="14"/>
      <c r="J6" s="14"/>
      <c r="K6" s="14"/>
      <c r="L6" s="14"/>
      <c r="M6" s="14"/>
    </row>
    <row r="7" spans="1:20" ht="15.75" customHeight="1" x14ac:dyDescent="0.15">
      <c r="A7" s="9" t="s">
        <v>11</v>
      </c>
      <c r="B7" s="4">
        <v>352513</v>
      </c>
      <c r="C7" s="4">
        <v>2.5</v>
      </c>
      <c r="D7" s="4">
        <v>323291</v>
      </c>
      <c r="E7" s="4">
        <v>2.2999999999999998</v>
      </c>
      <c r="F7" s="4">
        <v>37881</v>
      </c>
      <c r="G7" s="4">
        <v>0.2</v>
      </c>
      <c r="H7" s="14"/>
      <c r="I7" s="14"/>
      <c r="J7" s="14"/>
      <c r="K7" s="14"/>
      <c r="L7" s="14"/>
      <c r="M7" s="14"/>
    </row>
    <row r="8" spans="1:20" ht="15.75" customHeight="1" x14ac:dyDescent="0.15">
      <c r="A8" s="10" t="s">
        <v>12</v>
      </c>
      <c r="B8" s="4">
        <v>3971742</v>
      </c>
      <c r="C8" s="4">
        <v>28.6</v>
      </c>
      <c r="D8" s="4">
        <v>2981996</v>
      </c>
      <c r="E8" s="4">
        <v>21.5</v>
      </c>
      <c r="F8" s="4">
        <v>2780621</v>
      </c>
      <c r="G8" s="4">
        <v>20</v>
      </c>
      <c r="H8" s="14"/>
      <c r="I8" s="14"/>
      <c r="J8" s="14"/>
      <c r="K8" s="14"/>
      <c r="L8" s="14"/>
      <c r="M8" s="14"/>
    </row>
    <row r="9" spans="1:20" ht="15.75" customHeight="1" x14ac:dyDescent="0.15">
      <c r="A9" s="11" t="s">
        <v>13</v>
      </c>
      <c r="B9" s="4">
        <v>67604</v>
      </c>
      <c r="C9" s="4">
        <v>0.4</v>
      </c>
      <c r="D9" s="4">
        <v>54142</v>
      </c>
      <c r="E9" s="4">
        <v>0.3</v>
      </c>
      <c r="F9" s="4">
        <v>12939</v>
      </c>
      <c r="G9" s="4">
        <v>0</v>
      </c>
      <c r="H9" s="14"/>
      <c r="I9" s="14"/>
      <c r="J9" s="14"/>
      <c r="K9" s="14"/>
      <c r="L9" s="14"/>
      <c r="M9" s="14"/>
    </row>
    <row r="10" spans="1:20" ht="15.75" customHeight="1" x14ac:dyDescent="0.15">
      <c r="A10" s="12" t="s">
        <v>14</v>
      </c>
      <c r="B10" s="4">
        <v>959725</v>
      </c>
      <c r="C10" s="4">
        <v>6.9</v>
      </c>
      <c r="D10" s="4">
        <v>0</v>
      </c>
      <c r="E10" s="4">
        <v>0</v>
      </c>
      <c r="F10" s="4">
        <v>0</v>
      </c>
      <c r="G10" s="4">
        <v>0</v>
      </c>
      <c r="H10" s="14"/>
      <c r="I10" s="14"/>
      <c r="J10" s="14"/>
      <c r="K10" s="14"/>
      <c r="L10" s="14"/>
      <c r="M10" s="14"/>
    </row>
    <row r="11" spans="1:20" ht="15.75" customHeight="1" x14ac:dyDescent="0.15">
      <c r="A11" s="13" t="s">
        <v>15</v>
      </c>
      <c r="B11" s="4">
        <v>112533</v>
      </c>
      <c r="C11" s="4">
        <v>0.8</v>
      </c>
      <c r="D11" s="4">
        <v>36477</v>
      </c>
      <c r="E11" s="4">
        <v>0.2</v>
      </c>
      <c r="F11" s="4">
        <v>16281</v>
      </c>
      <c r="G11" s="4">
        <v>0.1</v>
      </c>
      <c r="H11" s="14"/>
      <c r="I11" s="14"/>
      <c r="J11" s="14"/>
      <c r="K11" s="14"/>
      <c r="L11" s="14"/>
      <c r="M11" s="14"/>
    </row>
    <row r="12" spans="1:20" ht="15.75" customHeight="1" x14ac:dyDescent="0.15">
      <c r="A12" s="1"/>
      <c r="B12">
        <f t="shared" ref="B12:G12" si="0">SUM(B2:B11)</f>
        <v>13854196</v>
      </c>
      <c r="C12">
        <f t="shared" si="0"/>
        <v>99.500000000000014</v>
      </c>
      <c r="D12">
        <f t="shared" si="0"/>
        <v>13854196</v>
      </c>
      <c r="E12">
        <f t="shared" si="0"/>
        <v>99.6</v>
      </c>
      <c r="F12">
        <f t="shared" si="0"/>
        <v>7437153</v>
      </c>
      <c r="G12">
        <f t="shared" si="0"/>
        <v>53.199999999999996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3.6938866114958779E-2</v>
      </c>
      <c r="C15">
        <f t="shared" ref="C15:C29" si="1">B15/(1+B15)</f>
        <v>3.5622993140719643E-2</v>
      </c>
      <c r="D15">
        <f>EXP((-4.41432+0.04345*E2+0.06422*E6))</f>
        <v>9.586761975895268E-2</v>
      </c>
      <c r="E15">
        <f t="shared" ref="E15:E29" si="2">D15/(1+D15)</f>
        <v>8.7481022370238234E-2</v>
      </c>
      <c r="F15">
        <f t="shared" ref="F15:F29" si="3">E15-C15</f>
        <v>5.1858029229518592E-2</v>
      </c>
    </row>
    <row r="16" spans="1:20" ht="15.75" customHeight="1" x14ac:dyDescent="0.15">
      <c r="A16" s="2" t="s">
        <v>22</v>
      </c>
      <c r="B16">
        <f>EXP((-2.04493-0.05813*(C7)+0.07854*(C6)))</f>
        <v>0.2048459593714001</v>
      </c>
      <c r="C16">
        <f t="shared" si="1"/>
        <v>0.17001838100388672</v>
      </c>
      <c r="D16">
        <f>EXP((-2.04493-0.05813*(E7)+0.07854*(E6)))</f>
        <v>0.12148760960030711</v>
      </c>
      <c r="E16">
        <f t="shared" si="2"/>
        <v>0.10832719734068638</v>
      </c>
      <c r="F16">
        <f t="shared" si="3"/>
        <v>-6.1691183663200339E-2</v>
      </c>
    </row>
    <row r="17" spans="1:6" ht="15.75" customHeight="1" x14ac:dyDescent="0.15">
      <c r="A17" s="2" t="s">
        <v>23</v>
      </c>
      <c r="B17">
        <f>EXP((-5.26319+0.23697*(C7)))</f>
        <v>9.3651024825619298E-3</v>
      </c>
      <c r="C17">
        <f t="shared" si="1"/>
        <v>9.2782110848970284E-3</v>
      </c>
      <c r="D17">
        <f>EXP((-5.26319+0.23697*(E7)))</f>
        <v>8.9316065094454198E-3</v>
      </c>
      <c r="E17">
        <f t="shared" si="2"/>
        <v>8.8525391134743926E-3</v>
      </c>
      <c r="F17">
        <f t="shared" si="3"/>
        <v>-4.2567197142263577E-4</v>
      </c>
    </row>
    <row r="18" spans="1:6" ht="15.75" customHeight="1" x14ac:dyDescent="0.15">
      <c r="A18" s="2" t="s">
        <v>24</v>
      </c>
      <c r="B18">
        <f>EXP((-6.22088+0.04872*(C2)+0.04949*(C5)+0.04056*(C6)))</f>
        <v>5.6716227664201958E-3</v>
      </c>
      <c r="C18">
        <f t="shared" si="1"/>
        <v>5.6396368735339179E-3</v>
      </c>
      <c r="D18">
        <f>EXP((-6.22088+0.04872*(E2)+0.04949*(E5)+0.04056*(E6)))</f>
        <v>2.0263257667951173E-2</v>
      </c>
      <c r="E18">
        <f t="shared" si="2"/>
        <v>1.9860812898690051E-2</v>
      </c>
      <c r="F18">
        <f t="shared" si="3"/>
        <v>1.4221176025156133E-2</v>
      </c>
    </row>
    <row r="19" spans="1:6" ht="15.75" customHeight="1" x14ac:dyDescent="0.15">
      <c r="A19" s="2" t="s">
        <v>25</v>
      </c>
      <c r="B19">
        <f>EXP((-4.84614+0.03008*C2+0.7327*C3+0.03927*C5+0.04634*C6))</f>
        <v>2.5696204058342463E-2</v>
      </c>
      <c r="C19">
        <f t="shared" si="1"/>
        <v>2.5052451161144049E-2</v>
      </c>
      <c r="D19">
        <f>EXP((-4.84614+0.03008*E2+0.7327*E3+0.03927*E5+0.04634*E6))</f>
        <v>8.1355405506128617E-2</v>
      </c>
      <c r="E19">
        <f t="shared" si="2"/>
        <v>7.5234659291364261E-2</v>
      </c>
      <c r="F19">
        <f t="shared" si="3"/>
        <v>5.0182208130220216E-2</v>
      </c>
    </row>
    <row r="20" spans="1:6" ht="15.75" customHeight="1" x14ac:dyDescent="0.15">
      <c r="A20" s="2" t="s">
        <v>26</v>
      </c>
      <c r="B20">
        <f>EXP((-1.56105-0.14222*C7+0.04149*C6))</f>
        <v>0.20247740072934575</v>
      </c>
      <c r="C20">
        <f t="shared" si="1"/>
        <v>0.16838353935511466</v>
      </c>
      <c r="D20">
        <f>EXP((-1.56105-0.14222*E7+0.04149*E6))</f>
        <v>0.15710907022932677</v>
      </c>
      <c r="E20">
        <f t="shared" si="2"/>
        <v>0.13577723506928299</v>
      </c>
      <c r="F20">
        <f t="shared" si="3"/>
        <v>-3.2606304285831667E-2</v>
      </c>
    </row>
    <row r="21" spans="1:6" ht="15.75" customHeight="1" x14ac:dyDescent="0.15">
      <c r="A21" s="2" t="s">
        <v>27</v>
      </c>
      <c r="B21">
        <f>EXP((-0.802771-0.025303*C2+0.485604*C3))</f>
        <v>0.39780159620047156</v>
      </c>
      <c r="C21">
        <f t="shared" si="1"/>
        <v>0.28459088706278685</v>
      </c>
      <c r="D21">
        <f>EXP((-0.802771-0.025303*E2+0.485604*E3))</f>
        <v>0.24868329492763122</v>
      </c>
      <c r="E21">
        <f t="shared" si="2"/>
        <v>0.19915642015699742</v>
      </c>
      <c r="F21">
        <f t="shared" si="3"/>
        <v>-8.543446690578943E-2</v>
      </c>
    </row>
    <row r="22" spans="1:6" ht="15.75" customHeight="1" x14ac:dyDescent="0.15">
      <c r="A22" s="2" t="s">
        <v>28</v>
      </c>
      <c r="B22">
        <f>EXP((-2.360104+0.014709*C2+0.938919*C3-0.018119*C5))</f>
        <v>0.183635768909892</v>
      </c>
      <c r="C22">
        <f t="shared" si="1"/>
        <v>0.15514550483635464</v>
      </c>
      <c r="D22">
        <f>EXP((-2.360104+0.014709*E2+0.938919*E3-0.018119*E5))</f>
        <v>0.56935798218668021</v>
      </c>
      <c r="E22">
        <f t="shared" si="2"/>
        <v>0.36279675424555446</v>
      </c>
      <c r="F22">
        <f t="shared" si="3"/>
        <v>0.20765124940919982</v>
      </c>
    </row>
    <row r="23" spans="1:6" ht="15.75" customHeight="1" x14ac:dyDescent="0.15">
      <c r="A23" s="2" t="s">
        <v>29</v>
      </c>
      <c r="B23">
        <f>EXP((-1.022244+0.015959*C2-2.13038*C3))</f>
        <v>0.15579405564938964</v>
      </c>
      <c r="C23">
        <f t="shared" si="1"/>
        <v>0.13479395822109141</v>
      </c>
      <c r="D23">
        <f>EXP((-1.022244+0.015959*E2-2.13038*E3))</f>
        <v>5.8437451609868241E-2</v>
      </c>
      <c r="E23">
        <f t="shared" si="2"/>
        <v>5.5211058075265301E-2</v>
      </c>
      <c r="F23">
        <f t="shared" si="3"/>
        <v>-7.9582900145826113E-2</v>
      </c>
    </row>
    <row r="24" spans="1:6" ht="15.75" customHeight="1" x14ac:dyDescent="0.15">
      <c r="A24" s="2" t="s">
        <v>30</v>
      </c>
      <c r="B24">
        <f>EXP((0.21381-0.08054*C2-0.03271*C5+0.72939*C3))</f>
        <v>0.54914925905864442</v>
      </c>
      <c r="C24">
        <f t="shared" si="1"/>
        <v>0.3544844086826987</v>
      </c>
      <c r="D24">
        <f>EXP((0.21381-0.08054*E2-0.03271*E5+0.72939*E3))</f>
        <v>6.9979705527760352E-2</v>
      </c>
      <c r="E24">
        <f t="shared" si="2"/>
        <v>6.5402834433428175E-2</v>
      </c>
      <c r="F24">
        <f t="shared" si="3"/>
        <v>-0.2890815742492705</v>
      </c>
    </row>
    <row r="25" spans="1:6" ht="15.75" customHeight="1" x14ac:dyDescent="0.15">
      <c r="A25" s="2" t="s">
        <v>31</v>
      </c>
      <c r="B25">
        <f>EXP((-0.11314-0.0841*C2-0.02521*C5+1.28239*C3))</f>
        <v>0.49920272660136422</v>
      </c>
      <c r="C25">
        <f t="shared" si="1"/>
        <v>0.33297880116122647</v>
      </c>
      <c r="D25">
        <f>EXP((-0.11314-0.0841*E2-0.02521*E5+1.28239*E3))</f>
        <v>8.3473338292437929E-2</v>
      </c>
      <c r="E25">
        <f t="shared" si="2"/>
        <v>7.7042355674383764E-2</v>
      </c>
      <c r="F25">
        <f t="shared" si="3"/>
        <v>-0.25593644548684269</v>
      </c>
    </row>
    <row r="26" spans="1:6" ht="15.75" customHeight="1" x14ac:dyDescent="0.15">
      <c r="A26" s="2" t="s">
        <v>32</v>
      </c>
      <c r="B26">
        <f>EXP((-9.52346+0.0714*C2+0.11318*C5+0.14192*C6+1.47314*C3))</f>
        <v>1.3843258621087512E-3</v>
      </c>
      <c r="C26">
        <f t="shared" si="1"/>
        <v>1.3824121532129651E-3</v>
      </c>
      <c r="D26">
        <f>EXP((-9.52346+0.0714*E2+0.11318*E5+0.14192*E6+1.47314*E3))</f>
        <v>1.420393841018755E-2</v>
      </c>
      <c r="E26">
        <f t="shared" si="2"/>
        <v>1.4005012081152922E-2</v>
      </c>
      <c r="F26">
        <f t="shared" si="3"/>
        <v>1.2622599927939957E-2</v>
      </c>
    </row>
    <row r="27" spans="1:6" ht="15.75" customHeight="1" x14ac:dyDescent="0.15">
      <c r="A27" s="2" t="s">
        <v>33</v>
      </c>
      <c r="B27">
        <f>EXP((-1.00599+0.03107*C2-0.12507*C7))</f>
        <v>0.41712722825041021</v>
      </c>
      <c r="C27">
        <f t="shared" si="1"/>
        <v>0.29434705644982689</v>
      </c>
      <c r="D27">
        <f>EXP((-1.00599+0.03107*E2-0.12507*E7))</f>
        <v>1.155912412909075</v>
      </c>
      <c r="E27">
        <f t="shared" si="2"/>
        <v>0.53615926416479398</v>
      </c>
      <c r="F27">
        <f t="shared" si="3"/>
        <v>0.24181220771496709</v>
      </c>
    </row>
    <row r="28" spans="1:6" ht="15.75" customHeight="1" x14ac:dyDescent="0.15">
      <c r="A28" s="2" t="s">
        <v>34</v>
      </c>
      <c r="B28">
        <f>EXP((1.049734-0.018323*C2-0.023371*C5-0.012844*C7))</f>
        <v>2.0894655174627936</v>
      </c>
      <c r="C28">
        <f t="shared" si="1"/>
        <v>0.67631941695169184</v>
      </c>
      <c r="D28">
        <f>EXP((1.049734-0.018323*E2-0.023371*E5-0.012844*E7))</f>
        <v>1.1709499002869117</v>
      </c>
      <c r="E28">
        <f t="shared" si="2"/>
        <v>0.53937214310296122</v>
      </c>
      <c r="F28">
        <f t="shared" si="3"/>
        <v>-0.13694727384873062</v>
      </c>
    </row>
    <row r="29" spans="1:6" ht="13" x14ac:dyDescent="0.15">
      <c r="A29" s="2" t="s">
        <v>35</v>
      </c>
      <c r="B29">
        <f>EXP((-3.7924+1.94461*C3-0.10873*C5+0.04748*C6))</f>
        <v>7.8749527601932934E-2</v>
      </c>
      <c r="C29">
        <f t="shared" si="1"/>
        <v>7.3000752804030081E-2</v>
      </c>
      <c r="D29">
        <f>EXP((-3.7924+1.94461*E3-0.10873*E5+0.04748*E6))</f>
        <v>0.2273251289774583</v>
      </c>
      <c r="E29">
        <f t="shared" si="2"/>
        <v>0.18521997440633636</v>
      </c>
      <c r="F29">
        <f t="shared" si="3"/>
        <v>0.11221922160230628</v>
      </c>
    </row>
    <row r="30" spans="1:6" ht="13" x14ac:dyDescent="0.15">
      <c r="A30" s="2"/>
    </row>
    <row r="31" spans="1:6" ht="13" x14ac:dyDescent="0.15">
      <c r="A31" s="1"/>
    </row>
    <row r="32" spans="1:6" ht="13" x14ac:dyDescent="0.15">
      <c r="A32" s="1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</sheetData>
  <conditionalFormatting sqref="F15:F29">
    <cfRule type="cellIs" dxfId="31" priority="1" operator="lessThanOrEqual">
      <formula>0</formula>
    </cfRule>
  </conditionalFormatting>
  <conditionalFormatting sqref="F15:F29 I17:I29">
    <cfRule type="cellIs" dxfId="30" priority="2" operator="greaterThan">
      <formula>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996"/>
  <sheetViews>
    <sheetView topLeftCell="A11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7268816</v>
      </c>
      <c r="C2" s="4">
        <v>37.700000000000003</v>
      </c>
      <c r="D2" s="4">
        <v>8718154</v>
      </c>
      <c r="E2" s="4">
        <v>45.2</v>
      </c>
      <c r="F2" s="4">
        <v>7205830</v>
      </c>
      <c r="G2" s="4">
        <v>37.4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2707516</v>
      </c>
      <c r="C5" s="4">
        <v>14</v>
      </c>
      <c r="D5" s="4">
        <v>2603736</v>
      </c>
      <c r="E5" s="4">
        <v>13.5</v>
      </c>
      <c r="F5" s="4">
        <v>2547518</v>
      </c>
      <c r="G5" s="4">
        <v>13.2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119287</v>
      </c>
      <c r="C6" s="4">
        <v>0.6</v>
      </c>
      <c r="D6" s="4">
        <v>111027</v>
      </c>
      <c r="E6" s="4">
        <v>0.5</v>
      </c>
      <c r="F6" s="4">
        <v>2846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2851394</v>
      </c>
      <c r="C7" s="4">
        <v>14.8</v>
      </c>
      <c r="D7" s="4">
        <v>1889002</v>
      </c>
      <c r="E7" s="4">
        <v>9.8000000000000007</v>
      </c>
      <c r="F7" s="4">
        <v>1407025</v>
      </c>
      <c r="G7" s="4">
        <v>7.3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4750667</v>
      </c>
      <c r="C8" s="4">
        <v>24.6</v>
      </c>
      <c r="D8" s="4">
        <v>5431882</v>
      </c>
      <c r="E8" s="4">
        <v>28.2</v>
      </c>
      <c r="F8" s="4">
        <v>4124599</v>
      </c>
      <c r="G8" s="4">
        <v>21.4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14651</v>
      </c>
      <c r="C9" s="4">
        <v>0</v>
      </c>
      <c r="D9" s="4">
        <v>3038</v>
      </c>
      <c r="E9" s="4">
        <v>0</v>
      </c>
      <c r="F9" s="4">
        <v>195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1545463</v>
      </c>
      <c r="C11" s="4">
        <v>8</v>
      </c>
      <c r="D11" s="4">
        <v>501460</v>
      </c>
      <c r="E11" s="4">
        <v>2.6</v>
      </c>
      <c r="F11" s="4">
        <v>397717</v>
      </c>
      <c r="G11" s="4">
        <v>2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19257794</v>
      </c>
      <c r="C12">
        <f t="shared" si="0"/>
        <v>99.700000000000017</v>
      </c>
      <c r="D12">
        <f t="shared" si="0"/>
        <v>19258299</v>
      </c>
      <c r="E12">
        <f t="shared" si="0"/>
        <v>99.8</v>
      </c>
      <c r="F12">
        <f t="shared" si="0"/>
        <v>15685730</v>
      </c>
      <c r="G12">
        <f t="shared" si="0"/>
        <v>81.299999999999983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6.4717541090040548E-2</v>
      </c>
      <c r="C15">
        <f t="shared" ref="C15:C29" si="1">B15/(1+B15)</f>
        <v>6.0783765263962668E-2</v>
      </c>
      <c r="D15">
        <f>EXP((-4.41432+0.04345*E2+0.06422*E6))</f>
        <v>8.9075585001113872E-2</v>
      </c>
      <c r="E15">
        <f t="shared" ref="E15:E29" si="2">D15/(1+D15)</f>
        <v>8.1790085305257096E-2</v>
      </c>
      <c r="F15">
        <f t="shared" ref="F15:F29" si="3">E15-C15</f>
        <v>2.1006320041294428E-2</v>
      </c>
    </row>
    <row r="16" spans="1:20" ht="15.75" customHeight="1" x14ac:dyDescent="0.15">
      <c r="A16" s="2" t="s">
        <v>22</v>
      </c>
      <c r="B16">
        <f>EXP((-2.04493-0.05813*(C7)+0.07854*(C6)))</f>
        <v>5.7375953041172191E-2</v>
      </c>
      <c r="C16">
        <f t="shared" si="1"/>
        <v>5.4262585484519794E-2</v>
      </c>
      <c r="D16">
        <f>EXP((-2.04493-0.05813*(E7)+0.07854*(E6)))</f>
        <v>7.6128391669030668E-2</v>
      </c>
      <c r="E16">
        <f t="shared" si="2"/>
        <v>7.0742852115404806E-2</v>
      </c>
      <c r="F16">
        <f t="shared" si="3"/>
        <v>1.6480266630885011E-2</v>
      </c>
    </row>
    <row r="17" spans="1:6" ht="15.75" customHeight="1" x14ac:dyDescent="0.15">
      <c r="A17" s="2" t="s">
        <v>23</v>
      </c>
      <c r="B17">
        <f>EXP((-5.26319+0.23697*(C7)))</f>
        <v>0.17272854860374445</v>
      </c>
      <c r="C17">
        <f t="shared" si="1"/>
        <v>0.14728774941941661</v>
      </c>
      <c r="D17">
        <f>EXP((-5.26319+0.23697*(E7)))</f>
        <v>5.2819016084180818E-2</v>
      </c>
      <c r="E17">
        <f t="shared" si="2"/>
        <v>5.0169131899454163E-2</v>
      </c>
      <c r="F17">
        <f t="shared" si="3"/>
        <v>-9.7118617519962452E-2</v>
      </c>
    </row>
    <row r="18" spans="1:6" ht="15.75" customHeight="1" x14ac:dyDescent="0.15">
      <c r="A18" s="2" t="s">
        <v>24</v>
      </c>
      <c r="B18">
        <f>EXP((-6.22088+0.04872*(C2)+0.04949*(C5)+0.04056*(C6)))</f>
        <v>2.5554547342209237E-2</v>
      </c>
      <c r="C18">
        <f t="shared" si="1"/>
        <v>2.4917784635088886E-2</v>
      </c>
      <c r="D18">
        <f>EXP((-6.22088+0.04872*(E2)+0.04949*(E5)+0.04056*(E6)))</f>
        <v>3.5780901699619727E-2</v>
      </c>
      <c r="E18">
        <f t="shared" si="2"/>
        <v>3.4544855616575484E-2</v>
      </c>
      <c r="F18">
        <f t="shared" si="3"/>
        <v>9.6270709814865983E-3</v>
      </c>
    </row>
    <row r="19" spans="1:6" ht="15.75" customHeight="1" x14ac:dyDescent="0.15">
      <c r="A19" s="2" t="s">
        <v>25</v>
      </c>
      <c r="B19">
        <f>EXP((-4.84614+0.03008*C2+0.7327*C3+0.03927*C5+0.04634*C6))</f>
        <v>4.3519768319043951E-2</v>
      </c>
      <c r="C19">
        <f t="shared" si="1"/>
        <v>4.1704785707268259E-2</v>
      </c>
      <c r="D19">
        <f>EXP((-4.84614+0.03008*E2+0.7327*E3+0.03927*E5+0.04634*E6))</f>
        <v>5.3225961688771015E-2</v>
      </c>
      <c r="E19">
        <f t="shared" si="2"/>
        <v>5.0536127692320715E-2</v>
      </c>
      <c r="F19">
        <f t="shared" si="3"/>
        <v>8.8313419850524558E-3</v>
      </c>
    </row>
    <row r="20" spans="1:6" ht="15.75" customHeight="1" x14ac:dyDescent="0.15">
      <c r="A20" s="2" t="s">
        <v>26</v>
      </c>
      <c r="B20">
        <f>EXP((-1.56105-0.14222*C7+0.04149*C6))</f>
        <v>2.6225790032151301E-2</v>
      </c>
      <c r="C20">
        <f t="shared" si="1"/>
        <v>2.5555574890911346E-2</v>
      </c>
      <c r="D20">
        <f>EXP((-1.56105-0.14222*E7+0.04149*E6))</f>
        <v>5.3180632482396129E-2</v>
      </c>
      <c r="E20">
        <f t="shared" si="2"/>
        <v>5.0495262486024727E-2</v>
      </c>
      <c r="F20">
        <f t="shared" si="3"/>
        <v>2.4939687595113381E-2</v>
      </c>
    </row>
    <row r="21" spans="1:6" ht="15.75" customHeight="1" x14ac:dyDescent="0.15">
      <c r="A21" s="2" t="s">
        <v>27</v>
      </c>
      <c r="B21">
        <f>EXP((-0.802771-0.025303*C2+0.485604*C3))</f>
        <v>0.17261456811221101</v>
      </c>
      <c r="C21">
        <f t="shared" si="1"/>
        <v>0.14720486407575742</v>
      </c>
      <c r="D21">
        <f>EXP((-0.802771-0.025303*E2+0.485604*E3))</f>
        <v>0.14277767197791827</v>
      </c>
      <c r="E21">
        <f t="shared" si="2"/>
        <v>0.12493915087682701</v>
      </c>
      <c r="F21">
        <f t="shared" si="3"/>
        <v>-2.2265713198930406E-2</v>
      </c>
    </row>
    <row r="22" spans="1:6" ht="15.75" customHeight="1" x14ac:dyDescent="0.15">
      <c r="A22" s="2" t="s">
        <v>28</v>
      </c>
      <c r="B22">
        <f>EXP((-2.360104+0.014709*C2+0.938919*C3-0.018119*C5))</f>
        <v>0.12755078244439497</v>
      </c>
      <c r="C22">
        <f t="shared" si="1"/>
        <v>0.1131219847747169</v>
      </c>
      <c r="D22">
        <f>EXP((-2.360104+0.014709*E2+0.938919*E3-0.018119*E5))</f>
        <v>0.14372353796096196</v>
      </c>
      <c r="E22">
        <f t="shared" si="2"/>
        <v>0.12566283126182157</v>
      </c>
      <c r="F22">
        <f t="shared" si="3"/>
        <v>1.254084648710467E-2</v>
      </c>
    </row>
    <row r="23" spans="1:6" ht="15.75" customHeight="1" x14ac:dyDescent="0.15">
      <c r="A23" s="2" t="s">
        <v>29</v>
      </c>
      <c r="B23">
        <f>EXP((-1.022244+0.015959*C2-2.13038*C3))</f>
        <v>0.65665947352569021</v>
      </c>
      <c r="C23">
        <f t="shared" si="1"/>
        <v>0.39637564871928238</v>
      </c>
      <c r="D23">
        <f>EXP((-1.022244+0.015959*E2-2.13038*E3))</f>
        <v>0.74015385665239186</v>
      </c>
      <c r="E23">
        <f t="shared" si="2"/>
        <v>0.42533816985370326</v>
      </c>
      <c r="F23">
        <f t="shared" si="3"/>
        <v>2.8962521134420882E-2</v>
      </c>
    </row>
    <row r="24" spans="1:6" ht="15.75" customHeight="1" x14ac:dyDescent="0.15">
      <c r="A24" s="2" t="s">
        <v>30</v>
      </c>
      <c r="B24">
        <f>EXP((0.21381-0.08054*C2-0.03271*C5+0.72939*C3))</f>
        <v>3.7609898697597365E-2</v>
      </c>
      <c r="C24">
        <f t="shared" si="1"/>
        <v>3.6246665287990323E-2</v>
      </c>
      <c r="D24">
        <f>EXP((0.21381-0.08054*E2-0.03271*E5+0.72939*E3))</f>
        <v>2.0896303535162634E-2</v>
      </c>
      <c r="E24">
        <f t="shared" si="2"/>
        <v>2.0468585754305168E-2</v>
      </c>
      <c r="F24">
        <f t="shared" si="3"/>
        <v>-1.5778079533685156E-2</v>
      </c>
    </row>
    <row r="25" spans="1:6" ht="15.75" customHeight="1" x14ac:dyDescent="0.15">
      <c r="A25" s="2" t="s">
        <v>31</v>
      </c>
      <c r="B25">
        <f>EXP((-0.11314-0.0841*C2-0.02521*C5+1.28239*C3))</f>
        <v>2.6340436791070405E-2</v>
      </c>
      <c r="C25">
        <f t="shared" si="1"/>
        <v>2.5664424636162378E-2</v>
      </c>
      <c r="D25">
        <f>EXP((-0.11314-0.0841*E2-0.02521*E5+1.28239*E3))</f>
        <v>1.4196000627433222E-2</v>
      </c>
      <c r="E25">
        <f t="shared" si="2"/>
        <v>1.3997295018567273E-2</v>
      </c>
      <c r="F25">
        <f t="shared" si="3"/>
        <v>-1.1667129617595105E-2</v>
      </c>
    </row>
    <row r="26" spans="1:6" ht="15.75" customHeight="1" x14ac:dyDescent="0.15">
      <c r="A26" s="2" t="s">
        <v>32</v>
      </c>
      <c r="B26">
        <f>EXP((-9.52346+0.0714*C2+0.11318*C5+0.14192*C6+1.47314*C3))</f>
        <v>5.730181920391768E-3</v>
      </c>
      <c r="C26">
        <f t="shared" si="1"/>
        <v>5.697534013993962E-3</v>
      </c>
      <c r="D26">
        <f>EXP((-9.52346+0.0714*E2+0.11318*E5+0.14192*E6+1.47314*E3))</f>
        <v>9.1199587311439571E-3</v>
      </c>
      <c r="E26">
        <f t="shared" si="2"/>
        <v>9.0375367687814748E-3</v>
      </c>
      <c r="F26">
        <f t="shared" si="3"/>
        <v>3.3400027547875128E-3</v>
      </c>
    </row>
    <row r="27" spans="1:6" ht="15.75" customHeight="1" x14ac:dyDescent="0.15">
      <c r="A27" s="2" t="s">
        <v>33</v>
      </c>
      <c r="B27">
        <f>EXP((-1.00599+0.03107*C2-0.12507*C7))</f>
        <v>0.18531707538320896</v>
      </c>
      <c r="C27">
        <f t="shared" si="1"/>
        <v>0.15634388403904212</v>
      </c>
      <c r="D27">
        <f>EXP((-1.00599+0.03107*E2-0.12507*E7))</f>
        <v>0.43722296351863582</v>
      </c>
      <c r="E27">
        <f t="shared" si="2"/>
        <v>0.30421373344064756</v>
      </c>
      <c r="F27">
        <f t="shared" si="3"/>
        <v>0.14786984940160544</v>
      </c>
    </row>
    <row r="28" spans="1:6" ht="15.75" customHeight="1" x14ac:dyDescent="0.15">
      <c r="A28" s="2" t="s">
        <v>34</v>
      </c>
      <c r="B28">
        <f>EXP((1.049734-0.018323*C2-0.023371*C5-0.012844*C7))</f>
        <v>0.85356950909437102</v>
      </c>
      <c r="C28">
        <f t="shared" si="1"/>
        <v>0.46050040470908132</v>
      </c>
      <c r="D28">
        <f>EXP((1.049734-0.018323*E2-0.023371*E5-0.012844*E7))</f>
        <v>0.80264295722399448</v>
      </c>
      <c r="E28">
        <f t="shared" si="2"/>
        <v>0.44525897599823977</v>
      </c>
      <c r="F28">
        <f t="shared" si="3"/>
        <v>-1.5241428710841554E-2</v>
      </c>
    </row>
    <row r="29" spans="1:6" ht="13" x14ac:dyDescent="0.15">
      <c r="A29" s="2" t="s">
        <v>35</v>
      </c>
      <c r="B29">
        <f>EXP((-3.7924+1.94461*C3-0.10873*C5+0.04748*C6))</f>
        <v>5.0612995530074428E-3</v>
      </c>
      <c r="C29">
        <f t="shared" si="1"/>
        <v>5.0358118009900619E-3</v>
      </c>
      <c r="D29">
        <f>EXP((-3.7924+1.94461*E3-0.10873*E5+0.04748*E6))</f>
        <v>5.3187604547718006E-3</v>
      </c>
      <c r="E29">
        <f t="shared" si="2"/>
        <v>5.2906209094971783E-3</v>
      </c>
      <c r="F29">
        <f t="shared" si="3"/>
        <v>2.5480910850711642E-4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1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</sheetData>
  <conditionalFormatting sqref="F15:F29">
    <cfRule type="cellIs" dxfId="29" priority="1" operator="lessThanOrEqual">
      <formula>0</formula>
    </cfRule>
  </conditionalFormatting>
  <conditionalFormatting sqref="F15:F29 I17:I29">
    <cfRule type="cellIs" dxfId="28" priority="2" operator="greaterThan">
      <formula>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997"/>
  <sheetViews>
    <sheetView topLeftCell="A14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1288114</v>
      </c>
      <c r="C2" s="4">
        <v>6.4</v>
      </c>
      <c r="D2" s="4">
        <v>3202693</v>
      </c>
      <c r="E2" s="4">
        <v>15.9</v>
      </c>
      <c r="F2" s="4">
        <v>1250821</v>
      </c>
      <c r="G2" s="4">
        <v>6.2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217264</v>
      </c>
      <c r="C5" s="4">
        <v>1</v>
      </c>
      <c r="D5" s="4">
        <v>320557</v>
      </c>
      <c r="E5" s="4">
        <v>1.5</v>
      </c>
      <c r="F5" s="4">
        <v>130649</v>
      </c>
      <c r="G5" s="4">
        <v>0.6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124343</v>
      </c>
      <c r="C6" s="4">
        <v>0.6</v>
      </c>
      <c r="D6" s="4">
        <v>32936</v>
      </c>
      <c r="E6" s="4">
        <v>0.1</v>
      </c>
      <c r="F6" s="4">
        <v>139</v>
      </c>
      <c r="G6" s="4">
        <v>0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11554774</v>
      </c>
      <c r="C7" s="4">
        <v>57.6</v>
      </c>
      <c r="D7" s="4">
        <v>10170667</v>
      </c>
      <c r="E7" s="4">
        <v>50.7</v>
      </c>
      <c r="F7" s="4">
        <v>9167958</v>
      </c>
      <c r="G7" s="4">
        <v>45.7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4117203</v>
      </c>
      <c r="C8" s="4">
        <v>20.5</v>
      </c>
      <c r="D8" s="4">
        <v>5075408</v>
      </c>
      <c r="E8" s="4">
        <v>25.3</v>
      </c>
      <c r="F8" s="4">
        <v>3469445</v>
      </c>
      <c r="G8" s="4">
        <v>17.2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2750373</v>
      </c>
      <c r="C11" s="4">
        <v>13.7</v>
      </c>
      <c r="D11" s="4">
        <v>1250361</v>
      </c>
      <c r="E11" s="4">
        <v>6.2</v>
      </c>
      <c r="F11" s="4">
        <v>1106818</v>
      </c>
      <c r="G11" s="4">
        <v>5.5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20052071</v>
      </c>
      <c r="C12">
        <f t="shared" si="0"/>
        <v>99.8</v>
      </c>
      <c r="D12">
        <f t="shared" si="0"/>
        <v>20052622</v>
      </c>
      <c r="E12">
        <f t="shared" si="0"/>
        <v>99.7</v>
      </c>
      <c r="F12">
        <f t="shared" si="0"/>
        <v>15125830</v>
      </c>
      <c r="G12">
        <f t="shared" si="0"/>
        <v>75.2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EXP((-4.41432+0.04345*C2+0.06422*C6))</f>
        <v>1.6610703537377852E-2</v>
      </c>
      <c r="C15">
        <f t="shared" ref="C15:C29" si="1">B15/(1+B15)</f>
        <v>1.633929633003035E-2</v>
      </c>
      <c r="D15">
        <f>EXP((-4.41432+0.04345*E2+0.06422*E6))</f>
        <v>2.4305733742196307E-2</v>
      </c>
      <c r="E15">
        <f t="shared" ref="E15:E29" si="2">D15/(1+D15)</f>
        <v>2.372898338994725E-2</v>
      </c>
      <c r="F15">
        <f t="shared" ref="F15:F29" si="3">E15-C15</f>
        <v>7.3896870599169003E-3</v>
      </c>
    </row>
    <row r="16" spans="1:21" ht="15.75" customHeight="1" x14ac:dyDescent="0.15">
      <c r="A16" s="2" t="s">
        <v>22</v>
      </c>
      <c r="B16">
        <f>EXP((-2.04493-0.05813*(C7)+0.07854*(C6)))</f>
        <v>4.7667335453014017E-3</v>
      </c>
      <c r="C16">
        <f t="shared" si="1"/>
        <v>4.7441195913026177E-3</v>
      </c>
      <c r="D16">
        <f>EXP((-2.04493-0.05813*(E7)+0.07854*(E6)))</f>
        <v>6.844793422671849E-3</v>
      </c>
      <c r="E16">
        <f t="shared" si="2"/>
        <v>6.7982607323256181E-3</v>
      </c>
      <c r="F16">
        <f t="shared" si="3"/>
        <v>2.0541411410230003E-3</v>
      </c>
    </row>
    <row r="17" spans="1:6" ht="15.75" customHeight="1" x14ac:dyDescent="0.15">
      <c r="A17" s="2" t="s">
        <v>23</v>
      </c>
      <c r="B17">
        <f>EXP((-5.26319+0.23697*(C7)))</f>
        <v>4386.478411593167</v>
      </c>
      <c r="C17">
        <f t="shared" si="1"/>
        <v>0.99977207865060769</v>
      </c>
      <c r="D17">
        <f>EXP((-5.26319+0.23697*(E7)))</f>
        <v>855.07484233453692</v>
      </c>
      <c r="E17">
        <f t="shared" si="2"/>
        <v>0.99883187783293226</v>
      </c>
      <c r="F17">
        <f t="shared" si="3"/>
        <v>-9.4020081767542951E-4</v>
      </c>
    </row>
    <row r="18" spans="1:6" ht="15.75" customHeight="1" x14ac:dyDescent="0.15">
      <c r="A18" s="2" t="s">
        <v>24</v>
      </c>
      <c r="B18">
        <f>EXP((-6.22088+0.04872*(C2)+0.04949*(C5)+0.04056*(C6)))</f>
        <v>2.9227041864788735E-3</v>
      </c>
      <c r="C18">
        <f t="shared" si="1"/>
        <v>2.9141868802836867E-3</v>
      </c>
      <c r="D18">
        <f>EXP((-6.22088+0.04872*(E2)+0.04949*(E5)+0.04056*(E6)))</f>
        <v>4.6637240389763197E-3</v>
      </c>
      <c r="E18">
        <f t="shared" si="2"/>
        <v>4.6420746836833022E-3</v>
      </c>
      <c r="F18">
        <f t="shared" si="3"/>
        <v>1.7278878033996155E-3</v>
      </c>
    </row>
    <row r="19" spans="1:6" ht="15.75" customHeight="1" x14ac:dyDescent="0.15">
      <c r="A19" s="2" t="s">
        <v>25</v>
      </c>
      <c r="B19">
        <f>EXP((-4.84614+0.03008*C2+0.7327*C3+0.03927*C5+0.04634*C6))</f>
        <v>1.0187905474798377E-2</v>
      </c>
      <c r="C19">
        <f t="shared" si="1"/>
        <v>1.0085158829940613E-2</v>
      </c>
      <c r="D19">
        <f>EXP((-4.84614+0.03008*E2+0.7327*E3+0.03927*E5+0.04634*E6))</f>
        <v>1.3509947676006823E-2</v>
      </c>
      <c r="E19">
        <f t="shared" si="2"/>
        <v>1.3329861938686771E-2</v>
      </c>
      <c r="F19">
        <f t="shared" si="3"/>
        <v>3.2447031087461577E-3</v>
      </c>
    </row>
    <row r="20" spans="1:6" ht="15.75" customHeight="1" x14ac:dyDescent="0.15">
      <c r="A20" s="2" t="s">
        <v>26</v>
      </c>
      <c r="B20">
        <f>EXP((-1.56105-0.14222*C7+0.04149*C6))</f>
        <v>5.9589689132019741E-5</v>
      </c>
      <c r="C20">
        <f t="shared" si="1"/>
        <v>5.9586138412555162E-5</v>
      </c>
      <c r="D20">
        <f>EXP((-1.56105-0.14222*E7+0.04149*E6))</f>
        <v>1.5571938260599646E-4</v>
      </c>
      <c r="E20">
        <f t="shared" si="2"/>
        <v>1.5569513785525487E-4</v>
      </c>
      <c r="F20">
        <f t="shared" si="3"/>
        <v>9.6108999442699711E-5</v>
      </c>
    </row>
    <row r="21" spans="1:6" ht="15.75" customHeight="1" x14ac:dyDescent="0.15">
      <c r="A21" s="2" t="s">
        <v>27</v>
      </c>
      <c r="B21">
        <f>EXP((-0.802771-0.025303*C2+0.485604*C3))</f>
        <v>0.38109362467042135</v>
      </c>
      <c r="C21">
        <f t="shared" si="1"/>
        <v>0.27593612617056573</v>
      </c>
      <c r="D21">
        <f>EXP((-0.802771-0.025303*E2+0.485604*E3))</f>
        <v>0.29966541801179647</v>
      </c>
      <c r="E21">
        <f t="shared" si="2"/>
        <v>0.23057120229467903</v>
      </c>
      <c r="F21">
        <f t="shared" si="3"/>
        <v>-4.5364923875886698E-2</v>
      </c>
    </row>
    <row r="22" spans="1:6" ht="15.75" customHeight="1" x14ac:dyDescent="0.15">
      <c r="A22" s="2" t="s">
        <v>28</v>
      </c>
      <c r="B22">
        <f>EXP((-2.360104+0.014709*C2+0.938919*C3-0.018119*C5))</f>
        <v>0.10186718724311963</v>
      </c>
      <c r="C22">
        <f t="shared" si="1"/>
        <v>9.2449605925730607E-2</v>
      </c>
      <c r="D22">
        <f>EXP((-2.360104+0.014709*E2+0.938919*E3-0.018119*E5))</f>
        <v>0.11608769292365594</v>
      </c>
      <c r="E22">
        <f t="shared" si="2"/>
        <v>0.1040130570919186</v>
      </c>
      <c r="F22">
        <f t="shared" si="3"/>
        <v>1.1563451166187996E-2</v>
      </c>
    </row>
    <row r="23" spans="1:6" ht="15.75" customHeight="1" x14ac:dyDescent="0.15">
      <c r="A23" s="2" t="s">
        <v>29</v>
      </c>
      <c r="B23">
        <f>EXP((-1.022244+0.015959*C2-2.13038*C3))</f>
        <v>0.39847664091427187</v>
      </c>
      <c r="C23">
        <f t="shared" si="1"/>
        <v>0.28493621506167072</v>
      </c>
      <c r="D23">
        <f>EXP((-1.022244+0.015959*E2-2.13038*E3))</f>
        <v>0.46371001027108399</v>
      </c>
      <c r="E23">
        <f t="shared" si="2"/>
        <v>0.31680456307407728</v>
      </c>
      <c r="F23">
        <f t="shared" si="3"/>
        <v>3.1868348012406567E-2</v>
      </c>
    </row>
    <row r="24" spans="1:6" ht="15.75" customHeight="1" x14ac:dyDescent="0.15">
      <c r="A24" s="2" t="s">
        <v>30</v>
      </c>
      <c r="B24">
        <f>EXP((0.21381-0.08054*C2-0.03271*C5+0.72939*C3))</f>
        <v>0.71579891245024763</v>
      </c>
      <c r="C24">
        <f t="shared" si="1"/>
        <v>0.41718112026778859</v>
      </c>
      <c r="D24">
        <f>EXP((0.21381-0.08054*E2-0.03271*E5+0.72939*E3))</f>
        <v>0.32763961808165548</v>
      </c>
      <c r="E24">
        <f t="shared" si="2"/>
        <v>0.24678355000815008</v>
      </c>
      <c r="F24">
        <f t="shared" si="3"/>
        <v>-0.1703975702596385</v>
      </c>
    </row>
    <row r="25" spans="1:6" ht="15.75" customHeight="1" x14ac:dyDescent="0.15">
      <c r="A25" s="2" t="s">
        <v>31</v>
      </c>
      <c r="B25">
        <f>EXP((-0.11314-0.0841*C2-0.02521*C5+1.28239*C3))</f>
        <v>0.50834750515698468</v>
      </c>
      <c r="C25">
        <f t="shared" si="1"/>
        <v>0.33702280370999599</v>
      </c>
      <c r="D25">
        <f>EXP((-0.11314-0.0841*E2-0.02521*E5+1.28239*E3))</f>
        <v>0.22579110981180942</v>
      </c>
      <c r="E25">
        <f t="shared" si="2"/>
        <v>0.18420031602813156</v>
      </c>
      <c r="F25">
        <f t="shared" si="3"/>
        <v>-0.15282248768186443</v>
      </c>
    </row>
    <row r="26" spans="1:6" ht="15.75" customHeight="1" x14ac:dyDescent="0.15">
      <c r="A26" s="2" t="s">
        <v>32</v>
      </c>
      <c r="B26">
        <f>EXP((-9.52346+0.0714*C2+0.11318*C5+0.14192*C6+1.47314*C3))</f>
        <v>1.4080029768535359E-4</v>
      </c>
      <c r="C26">
        <f t="shared" si="1"/>
        <v>1.4078047575245936E-4</v>
      </c>
      <c r="D26">
        <f>EXP((-9.52346+0.0714*E2+0.11318*E5+0.14192*E6+1.47314*E3))</f>
        <v>2.734920511394751E-4</v>
      </c>
      <c r="E26">
        <f t="shared" si="2"/>
        <v>2.7341727368847707E-4</v>
      </c>
      <c r="F26">
        <f t="shared" si="3"/>
        <v>1.3263679793601771E-4</v>
      </c>
    </row>
    <row r="27" spans="1:6" ht="15.75" customHeight="1" x14ac:dyDescent="0.15">
      <c r="A27" s="2" t="s">
        <v>33</v>
      </c>
      <c r="B27">
        <f>EXP((-1.00599+0.03107*C2-0.12507*C7))</f>
        <v>3.3173503335407617E-4</v>
      </c>
      <c r="C27">
        <f t="shared" si="1"/>
        <v>3.3162502171643605E-4</v>
      </c>
      <c r="D27">
        <f>EXP((-1.00599+0.03107*E2-0.12507*E7))</f>
        <v>1.0562546256382443E-3</v>
      </c>
      <c r="E27">
        <f t="shared" si="2"/>
        <v>1.0551401289962954E-3</v>
      </c>
      <c r="F27">
        <f t="shared" si="3"/>
        <v>7.2351510727985935E-4</v>
      </c>
    </row>
    <row r="28" spans="1:6" ht="15.75" customHeight="1" x14ac:dyDescent="0.15">
      <c r="A28" s="2" t="s">
        <v>34</v>
      </c>
      <c r="B28">
        <f>EXP((1.049734-0.018323*C2-0.023371*C5-0.012844*C7))</f>
        <v>1.1844533972183053</v>
      </c>
      <c r="C28">
        <f t="shared" si="1"/>
        <v>0.5422195770926469</v>
      </c>
      <c r="D28">
        <f>EXP((1.049734-0.018323*E2-0.023371*E5-0.012844*E7))</f>
        <v>1.0748176292729921</v>
      </c>
      <c r="E28">
        <f t="shared" si="2"/>
        <v>0.51802992904470535</v>
      </c>
      <c r="F28">
        <f t="shared" si="3"/>
        <v>-2.4189648047941548E-2</v>
      </c>
    </row>
    <row r="29" spans="1:6" ht="13" x14ac:dyDescent="0.15">
      <c r="A29" s="2" t="s">
        <v>35</v>
      </c>
      <c r="B29">
        <f>EXP((-3.7924+1.94461*C3-0.10873*C5+0.04748*C6))</f>
        <v>2.0803334346545035E-2</v>
      </c>
      <c r="C29">
        <f t="shared" si="1"/>
        <v>2.0379375386603768E-2</v>
      </c>
      <c r="D29">
        <f>EXP((-3.7924+1.94461*E3-0.10873*E5+0.04748*E6))</f>
        <v>1.924032388397174E-2</v>
      </c>
      <c r="E29">
        <f t="shared" si="2"/>
        <v>1.8877121943776252E-2</v>
      </c>
      <c r="F29">
        <f t="shared" si="3"/>
        <v>-1.5022534428275162E-3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27" priority="1" operator="lessThanOrEqual">
      <formula>0</formula>
    </cfRule>
  </conditionalFormatting>
  <conditionalFormatting sqref="F15:F29 I17:I29">
    <cfRule type="cellIs" dxfId="26" priority="2" operator="greaterThan">
      <formula>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997"/>
  <sheetViews>
    <sheetView topLeftCell="A11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5224758</v>
      </c>
      <c r="C2" s="4">
        <v>62.5</v>
      </c>
      <c r="D2" s="4">
        <v>5804157</v>
      </c>
      <c r="E2" s="4">
        <v>69.5</v>
      </c>
      <c r="F2" s="4">
        <v>4924960</v>
      </c>
      <c r="G2" s="4">
        <v>58.9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178191</v>
      </c>
      <c r="C5" s="4">
        <v>2.1</v>
      </c>
      <c r="D5" s="4">
        <v>71535</v>
      </c>
      <c r="E5" s="4">
        <v>0.8</v>
      </c>
      <c r="F5" s="4">
        <v>45884</v>
      </c>
      <c r="G5" s="4">
        <v>0.5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1351041</v>
      </c>
      <c r="C6" s="4">
        <v>16.100000000000001</v>
      </c>
      <c r="D6" s="4">
        <v>1181992</v>
      </c>
      <c r="E6" s="4">
        <v>14.1</v>
      </c>
      <c r="F6" s="4">
        <v>732816</v>
      </c>
      <c r="G6" s="4">
        <v>8.6999999999999993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979772</v>
      </c>
      <c r="C7" s="4">
        <v>11.7</v>
      </c>
      <c r="D7" s="4">
        <v>624155</v>
      </c>
      <c r="E7" s="4">
        <v>7.4</v>
      </c>
      <c r="F7" s="4">
        <v>459814</v>
      </c>
      <c r="G7" s="4">
        <v>5.5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549092</v>
      </c>
      <c r="C8" s="4">
        <v>6.5</v>
      </c>
      <c r="D8" s="4">
        <v>606726</v>
      </c>
      <c r="E8" s="4">
        <v>7.2</v>
      </c>
      <c r="F8" s="4">
        <v>414330</v>
      </c>
      <c r="G8" s="4">
        <v>4.9000000000000004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23716</v>
      </c>
      <c r="C9" s="4">
        <v>0.2</v>
      </c>
      <c r="D9" s="4">
        <v>16581</v>
      </c>
      <c r="E9" s="4">
        <v>0.1</v>
      </c>
      <c r="F9" s="4">
        <v>2217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41382</v>
      </c>
      <c r="C11" s="4">
        <v>0.4</v>
      </c>
      <c r="D11" s="4">
        <v>42806</v>
      </c>
      <c r="E11" s="4">
        <v>0.5</v>
      </c>
      <c r="F11" s="4">
        <v>9326</v>
      </c>
      <c r="G11" s="4">
        <v>0.1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8347952</v>
      </c>
      <c r="C12">
        <f t="shared" si="0"/>
        <v>99.5</v>
      </c>
      <c r="D12">
        <f t="shared" si="0"/>
        <v>8347952</v>
      </c>
      <c r="E12">
        <f t="shared" si="0"/>
        <v>99.6</v>
      </c>
      <c r="F12">
        <f t="shared" si="0"/>
        <v>6589347</v>
      </c>
      <c r="G12">
        <f t="shared" si="0"/>
        <v>78.599999999999994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EXP((-4.41432+0.04345*C2+0.06422*C6))</f>
        <v>0.51440056895692421</v>
      </c>
      <c r="C15">
        <f t="shared" ref="C15:C29" si="1">B15/(1+B15)</f>
        <v>0.33967272563244522</v>
      </c>
      <c r="D15">
        <f>EXP((-4.41432+0.04345*E2+0.06422*E6))</f>
        <v>0.61321295826979838</v>
      </c>
      <c r="E15">
        <f t="shared" ref="E15:E29" si="2">D15/(1+D15)</f>
        <v>0.3801190382994945</v>
      </c>
      <c r="F15">
        <f t="shared" ref="F15:F29" si="3">E15-C15</f>
        <v>4.0446312667049289E-2</v>
      </c>
    </row>
    <row r="16" spans="1:21" ht="15.75" customHeight="1" x14ac:dyDescent="0.15">
      <c r="A16" s="2" t="s">
        <v>22</v>
      </c>
      <c r="B16">
        <f>EXP((-2.04493-0.05813*(C7)+0.07854*(C6)))</f>
        <v>0.23210695514358262</v>
      </c>
      <c r="C16">
        <f t="shared" si="1"/>
        <v>0.18838214829859007</v>
      </c>
      <c r="D16">
        <f>EXP((-2.04493-0.05813*(E7)+0.07854*(E6)))</f>
        <v>0.25469768147561878</v>
      </c>
      <c r="E16">
        <f t="shared" si="2"/>
        <v>0.20299525952425063</v>
      </c>
      <c r="F16">
        <f t="shared" si="3"/>
        <v>1.4613111225660558E-2</v>
      </c>
    </row>
    <row r="17" spans="1:6" ht="15.75" customHeight="1" x14ac:dyDescent="0.15">
      <c r="A17" s="2" t="s">
        <v>23</v>
      </c>
      <c r="B17">
        <f>EXP((-5.26319+0.23697*(C7)))</f>
        <v>8.2856838316024167E-2</v>
      </c>
      <c r="C17">
        <f t="shared" si="1"/>
        <v>7.6516890676773822E-2</v>
      </c>
      <c r="D17">
        <f>EXP((-5.26319+0.23697*(E7)))</f>
        <v>2.9908516690419475E-2</v>
      </c>
      <c r="E17">
        <f t="shared" si="2"/>
        <v>2.9039974139188216E-2</v>
      </c>
      <c r="F17">
        <f t="shared" si="3"/>
        <v>-4.7476916537585609E-2</v>
      </c>
    </row>
    <row r="18" spans="1:6" ht="15.75" customHeight="1" x14ac:dyDescent="0.15">
      <c r="A18" s="2" t="s">
        <v>24</v>
      </c>
      <c r="B18">
        <f>EXP((-6.22088+0.04872*(C2)+0.04949*(C5)+0.04056*(C6)))</f>
        <v>8.9016369428448247E-2</v>
      </c>
      <c r="C18">
        <f t="shared" si="1"/>
        <v>8.1740157381809578E-2</v>
      </c>
      <c r="D18">
        <f>EXP((-6.22088+0.04872*(E2)+0.04949*(E5)+0.04056*(E6)))</f>
        <v>0.10824566057175482</v>
      </c>
      <c r="E18">
        <f t="shared" si="2"/>
        <v>9.7672983908558525E-2</v>
      </c>
      <c r="F18">
        <f t="shared" si="3"/>
        <v>1.5932826526748947E-2</v>
      </c>
    </row>
    <row r="19" spans="1:6" ht="15.75" customHeight="1" x14ac:dyDescent="0.15">
      <c r="A19" s="2" t="s">
        <v>25</v>
      </c>
      <c r="B19">
        <f>EXP((-4.84614+0.03008*C2+0.7327*C3+0.03927*C5+0.04634*C6))</f>
        <v>0.11793767169983155</v>
      </c>
      <c r="C19">
        <f t="shared" si="1"/>
        <v>0.10549574872139925</v>
      </c>
      <c r="D19">
        <f>EXP((-4.84614+0.03008*E2+0.7327*E3+0.03927*E5+0.04634*E6))</f>
        <v>0.12608865605130137</v>
      </c>
      <c r="E19">
        <f t="shared" si="2"/>
        <v>0.1119704522141613</v>
      </c>
      <c r="F19">
        <f t="shared" si="3"/>
        <v>6.4747034927620517E-3</v>
      </c>
    </row>
    <row r="20" spans="1:6" ht="15.75" customHeight="1" x14ac:dyDescent="0.15">
      <c r="A20" s="2" t="s">
        <v>26</v>
      </c>
      <c r="B20">
        <f>EXP((-1.56105-0.14222*C7+0.04149*C6))</f>
        <v>7.7534289136483914E-2</v>
      </c>
      <c r="C20">
        <f t="shared" si="1"/>
        <v>7.1955287101460569E-2</v>
      </c>
      <c r="D20">
        <f>EXP((-1.56105-0.14222*E7+0.04149*E6))</f>
        <v>0.13153674983262306</v>
      </c>
      <c r="E20">
        <f t="shared" si="2"/>
        <v>0.11624611383773438</v>
      </c>
      <c r="F20">
        <f t="shared" si="3"/>
        <v>4.4290826736273811E-2</v>
      </c>
    </row>
    <row r="21" spans="1:6" ht="15.75" customHeight="1" x14ac:dyDescent="0.15">
      <c r="A21" s="2" t="s">
        <v>27</v>
      </c>
      <c r="B21">
        <f>EXP((-0.802771-0.025303*C2+0.485604*C3))</f>
        <v>9.2161896859825204E-2</v>
      </c>
      <c r="C21">
        <f t="shared" si="1"/>
        <v>8.4384830788190215E-2</v>
      </c>
      <c r="D21">
        <f>EXP((-0.802771-0.025303*E2+0.485604*E3))</f>
        <v>7.720203208139266E-2</v>
      </c>
      <c r="E21">
        <f t="shared" si="2"/>
        <v>7.1669036802893188E-2</v>
      </c>
      <c r="F21">
        <f t="shared" si="3"/>
        <v>-1.2715793985297028E-2</v>
      </c>
    </row>
    <row r="22" spans="1:6" ht="15.75" customHeight="1" x14ac:dyDescent="0.15">
      <c r="A22" s="2" t="s">
        <v>28</v>
      </c>
      <c r="B22">
        <f>EXP((-2.360104+0.014709*C2+0.938919*C3-0.018119*C5))</f>
        <v>0.22790158225377311</v>
      </c>
      <c r="C22">
        <f t="shared" si="1"/>
        <v>0.18560248276206895</v>
      </c>
      <c r="D22">
        <f>EXP((-2.360104+0.014709*E2+0.938919*E3-0.018119*E5))</f>
        <v>0.25863856340491076</v>
      </c>
      <c r="E22">
        <f t="shared" si="2"/>
        <v>0.20549073492967923</v>
      </c>
      <c r="F22">
        <f t="shared" si="3"/>
        <v>1.9888252167610282E-2</v>
      </c>
    </row>
    <row r="23" spans="1:6" ht="15.75" customHeight="1" x14ac:dyDescent="0.15">
      <c r="A23" s="2" t="s">
        <v>29</v>
      </c>
      <c r="B23">
        <f>EXP((-1.022244+0.015959*C2-2.13038*C3))</f>
        <v>0.97549865275638681</v>
      </c>
      <c r="C23">
        <f t="shared" si="1"/>
        <v>0.49379869300102364</v>
      </c>
      <c r="D23">
        <f>EXP((-1.022244+0.015959*E2-2.13038*E3))</f>
        <v>1.0907946856470214</v>
      </c>
      <c r="E23">
        <f t="shared" si="2"/>
        <v>0.52171296069152862</v>
      </c>
      <c r="F23">
        <f t="shared" si="3"/>
        <v>2.7914267690504979E-2</v>
      </c>
    </row>
    <row r="24" spans="1:6" ht="15.75" customHeight="1" x14ac:dyDescent="0.15">
      <c r="A24" s="2" t="s">
        <v>30</v>
      </c>
      <c r="B24">
        <f>EXP((0.21381-0.08054*C2-0.03271*C5+0.72939*C3))</f>
        <v>7.5317263537572786E-3</v>
      </c>
      <c r="C24">
        <f t="shared" si="1"/>
        <v>7.4754235095052411E-3</v>
      </c>
      <c r="D24">
        <f>EXP((0.21381-0.08054*E2-0.03271*E5+0.72939*E3))</f>
        <v>4.4721410630991758E-3</v>
      </c>
      <c r="E24">
        <f t="shared" si="2"/>
        <v>4.452230062215577E-3</v>
      </c>
      <c r="F24">
        <f t="shared" si="3"/>
        <v>-3.023193447289664E-3</v>
      </c>
    </row>
    <row r="25" spans="1:6" ht="15.75" customHeight="1" x14ac:dyDescent="0.15">
      <c r="A25" s="2" t="s">
        <v>31</v>
      </c>
      <c r="B25">
        <f>EXP((-0.11314-0.0841*C2-0.02521*C5+1.28239*C3))</f>
        <v>4.4168389872411137E-3</v>
      </c>
      <c r="C25">
        <f t="shared" si="1"/>
        <v>4.3974163074512332E-3</v>
      </c>
      <c r="D25">
        <f>EXP((-0.11314-0.0841*E2-0.02521*E5+1.28239*E3))</f>
        <v>2.533235346801891E-3</v>
      </c>
      <c r="E25">
        <f t="shared" si="2"/>
        <v>2.5268342808860396E-3</v>
      </c>
      <c r="F25">
        <f t="shared" si="3"/>
        <v>-1.8705820265651936E-3</v>
      </c>
    </row>
    <row r="26" spans="1:6" ht="15.75" customHeight="1" x14ac:dyDescent="0.15">
      <c r="A26" s="2" t="s">
        <v>32</v>
      </c>
      <c r="B26">
        <f>EXP((-9.52346+0.0714*C2+0.11318*C5+0.14192*C6+1.47314*C3))</f>
        <v>7.899505684935082E-2</v>
      </c>
      <c r="C26">
        <f t="shared" si="1"/>
        <v>7.3211694852444623E-2</v>
      </c>
      <c r="D26">
        <f>EXP((-9.52346+0.0714*E2+0.11318*E5+0.14192*E6+1.47314*E3))</f>
        <v>8.4623438492724898E-2</v>
      </c>
      <c r="E26">
        <f t="shared" si="2"/>
        <v>7.8021030607935277E-2</v>
      </c>
      <c r="F26">
        <f t="shared" si="3"/>
        <v>4.8093357554906541E-3</v>
      </c>
    </row>
    <row r="27" spans="1:6" ht="15.75" customHeight="1" x14ac:dyDescent="0.15">
      <c r="A27" s="2" t="s">
        <v>33</v>
      </c>
      <c r="B27">
        <f>EXP((-1.00599+0.03107*C2-0.12507*C7))</f>
        <v>0.59011726948140408</v>
      </c>
      <c r="C27">
        <f t="shared" si="1"/>
        <v>0.37111556537830892</v>
      </c>
      <c r="D27">
        <f>EXP((-1.00599+0.03107*E2-0.12507*E7))</f>
        <v>1.25590571807304</v>
      </c>
      <c r="E27">
        <f t="shared" si="2"/>
        <v>0.55671906321768416</v>
      </c>
      <c r="F27">
        <f t="shared" si="3"/>
        <v>0.18560349783937524</v>
      </c>
    </row>
    <row r="28" spans="1:6" ht="15.75" customHeight="1" x14ac:dyDescent="0.15">
      <c r="A28" s="2" t="s">
        <v>34</v>
      </c>
      <c r="B28">
        <f>EXP((1.049734-0.018323*C2-0.023371*C5-0.012844*C7))</f>
        <v>0.74467499805965209</v>
      </c>
      <c r="C28">
        <f t="shared" si="1"/>
        <v>0.42682734542986267</v>
      </c>
      <c r="D28">
        <f>EXP((1.049734-0.018323*E2-0.023371*E5-0.012844*E7))</f>
        <v>0.7135827294593724</v>
      </c>
      <c r="E28">
        <f t="shared" si="2"/>
        <v>0.41642735841794143</v>
      </c>
      <c r="F28">
        <f t="shared" si="3"/>
        <v>-1.0399987011921241E-2</v>
      </c>
    </row>
    <row r="29" spans="1:6" ht="13" x14ac:dyDescent="0.15">
      <c r="A29" s="2" t="s">
        <v>35</v>
      </c>
      <c r="B29">
        <f>EXP((-3.7924+1.94461*C3-0.10873*C5+0.04748*C6))</f>
        <v>3.8530505530173419E-2</v>
      </c>
      <c r="C29">
        <f t="shared" si="1"/>
        <v>3.7100985791942105E-2</v>
      </c>
      <c r="D29">
        <f>EXP((-3.7924+1.94461*E3-0.10873*E5+0.04748*E6))</f>
        <v>4.0360003369928094E-2</v>
      </c>
      <c r="E29">
        <f t="shared" si="2"/>
        <v>3.8794266637696764E-2</v>
      </c>
      <c r="F29">
        <f t="shared" si="3"/>
        <v>1.6932808457546591E-3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25" priority="1" operator="lessThanOrEqual">
      <formula>0</formula>
    </cfRule>
  </conditionalFormatting>
  <conditionalFormatting sqref="F15:F29 I17:I29">
    <cfRule type="cellIs" dxfId="24" priority="2" operator="greaterThan">
      <formula>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997"/>
  <sheetViews>
    <sheetView topLeftCell="A13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5615273</v>
      </c>
      <c r="C2" s="4">
        <v>73.099999999999994</v>
      </c>
      <c r="D2" s="4">
        <v>6203706</v>
      </c>
      <c r="E2" s="4">
        <v>80.8</v>
      </c>
      <c r="F2" s="4">
        <v>5521914</v>
      </c>
      <c r="G2" s="4">
        <v>71.900000000000006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72299</v>
      </c>
      <c r="C5" s="4">
        <v>0.9</v>
      </c>
      <c r="D5" s="4">
        <v>51449</v>
      </c>
      <c r="E5" s="4">
        <v>0.6</v>
      </c>
      <c r="F5" s="4">
        <v>30131</v>
      </c>
      <c r="G5" s="4">
        <v>0.3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359458</v>
      </c>
      <c r="C6" s="4">
        <v>4.5999999999999996</v>
      </c>
      <c r="D6" s="4">
        <v>86817</v>
      </c>
      <c r="E6" s="4">
        <v>1.1000000000000001</v>
      </c>
      <c r="F6" s="4">
        <v>49162</v>
      </c>
      <c r="G6" s="4">
        <v>0.6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122795</v>
      </c>
      <c r="C7" s="4">
        <v>1.6</v>
      </c>
      <c r="D7" s="4">
        <v>44367</v>
      </c>
      <c r="E7" s="4">
        <v>0.5</v>
      </c>
      <c r="F7" s="4">
        <v>3245</v>
      </c>
      <c r="G7" s="4">
        <v>0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1293263</v>
      </c>
      <c r="C8" s="4">
        <v>16.8</v>
      </c>
      <c r="D8" s="4">
        <v>1214420</v>
      </c>
      <c r="E8" s="4">
        <v>15.8</v>
      </c>
      <c r="F8" s="4">
        <v>987072</v>
      </c>
      <c r="G8" s="4">
        <v>12.8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35779</v>
      </c>
      <c r="C9" s="4">
        <v>0.4</v>
      </c>
      <c r="D9" s="4">
        <v>18906</v>
      </c>
      <c r="E9" s="4">
        <v>0.2</v>
      </c>
      <c r="F9" s="4">
        <v>11085</v>
      </c>
      <c r="G9" s="4">
        <v>0.1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46667</v>
      </c>
      <c r="E10" s="4">
        <v>0.6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174776</v>
      </c>
      <c r="C11" s="4">
        <v>2.2000000000000002</v>
      </c>
      <c r="D11" s="4">
        <v>7311</v>
      </c>
      <c r="E11" s="4">
        <v>0</v>
      </c>
      <c r="F11" s="4">
        <v>3377</v>
      </c>
      <c r="G11" s="4">
        <v>0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7673643</v>
      </c>
      <c r="C12">
        <f t="shared" si="0"/>
        <v>99.6</v>
      </c>
      <c r="D12">
        <f t="shared" si="0"/>
        <v>7673643</v>
      </c>
      <c r="E12">
        <f t="shared" si="0"/>
        <v>99.59999999999998</v>
      </c>
      <c r="F12">
        <f t="shared" si="0"/>
        <v>6605986</v>
      </c>
      <c r="G12">
        <f t="shared" si="0"/>
        <v>85.699999999999989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EXP((-4.41432+0.04345*C2+0.06422*C6))</f>
        <v>0.38956949832452586</v>
      </c>
      <c r="C15">
        <f t="shared" ref="C15:C29" si="1">B15/(1+B15)</f>
        <v>0.28035265511674623</v>
      </c>
      <c r="D15">
        <f>EXP((-4.41432+0.04345*E2+0.06422*E6))</f>
        <v>0.43477874911934994</v>
      </c>
      <c r="E15">
        <f t="shared" ref="E15:E29" si="2">D15/(1+D15)</f>
        <v>0.30302842817139014</v>
      </c>
      <c r="F15">
        <f t="shared" ref="F15:F29" si="3">E15-C15</f>
        <v>2.2675773054643911E-2</v>
      </c>
    </row>
    <row r="16" spans="1:21" ht="15.75" customHeight="1" x14ac:dyDescent="0.15">
      <c r="A16" s="2" t="s">
        <v>22</v>
      </c>
      <c r="B16">
        <f>EXP((-2.04493-0.05813*(C7)+0.07854*(C6)))</f>
        <v>0.16920335557552782</v>
      </c>
      <c r="C16">
        <f t="shared" si="1"/>
        <v>0.14471678922973949</v>
      </c>
      <c r="D16">
        <f>EXP((-2.04493-0.05813*(E7)+0.07854*(E6)))</f>
        <v>0.13702375144073378</v>
      </c>
      <c r="E16">
        <f t="shared" si="2"/>
        <v>0.12051089633537529</v>
      </c>
      <c r="F16">
        <f t="shared" si="3"/>
        <v>-2.42058928943642E-2</v>
      </c>
    </row>
    <row r="17" spans="1:6" ht="15.75" customHeight="1" x14ac:dyDescent="0.15">
      <c r="A17" s="2" t="s">
        <v>23</v>
      </c>
      <c r="B17">
        <f>EXP((-5.26319+0.23697*(C7)))</f>
        <v>7.5663991379953822E-3</v>
      </c>
      <c r="C17">
        <f t="shared" si="1"/>
        <v>7.5095786684318518E-3</v>
      </c>
      <c r="D17">
        <f>EXP((-5.26319+0.23697*(E7)))</f>
        <v>5.8301940175813612E-3</v>
      </c>
      <c r="E17">
        <f t="shared" si="2"/>
        <v>5.7963998816677525E-3</v>
      </c>
      <c r="F17">
        <f t="shared" si="3"/>
        <v>-1.7131787867640993E-3</v>
      </c>
    </row>
    <row r="18" spans="1:6" ht="15.75" customHeight="1" x14ac:dyDescent="0.15">
      <c r="A18" s="2" t="s">
        <v>24</v>
      </c>
      <c r="B18">
        <f>EXP((-6.22088+0.04872*(C2)+0.04949*(C5)+0.04056*(C6)))</f>
        <v>8.818388874018003E-2</v>
      </c>
      <c r="C18">
        <f t="shared" si="1"/>
        <v>8.1037671713990275E-2</v>
      </c>
      <c r="D18">
        <f>EXP((-6.22088+0.04872*(E2)+0.04949*(E5)+0.04056*(E6)))</f>
        <v>0.10970130672137705</v>
      </c>
      <c r="E18">
        <f t="shared" si="2"/>
        <v>9.8856607680755645E-2</v>
      </c>
      <c r="F18">
        <f t="shared" si="3"/>
        <v>1.781893596676537E-2</v>
      </c>
    </row>
    <row r="19" spans="1:6" ht="15.75" customHeight="1" x14ac:dyDescent="0.15">
      <c r="A19" s="2" t="s">
        <v>25</v>
      </c>
      <c r="B19">
        <f>EXP((-4.84614+0.03008*C2+0.7327*C3+0.03927*C5+0.04634*C6))</f>
        <v>9.0828242589841485E-2</v>
      </c>
      <c r="C19">
        <f t="shared" si="1"/>
        <v>8.3265393252192774E-2</v>
      </c>
      <c r="D19">
        <f>EXP((-4.84614+0.03008*E2+0.7327*E3+0.03927*E5+0.04634*E6))</f>
        <v>9.6217887292830734E-2</v>
      </c>
      <c r="E19">
        <f t="shared" si="2"/>
        <v>8.7772593759116627E-2</v>
      </c>
      <c r="F19">
        <f t="shared" si="3"/>
        <v>4.507200506923853E-3</v>
      </c>
    </row>
    <row r="20" spans="1:6" ht="15.75" customHeight="1" x14ac:dyDescent="0.15">
      <c r="A20" s="2" t="s">
        <v>26</v>
      </c>
      <c r="B20">
        <f>EXP((-1.56105-0.14222*C7+0.04149*C6))</f>
        <v>0.20235170129720603</v>
      </c>
      <c r="C20">
        <f t="shared" si="1"/>
        <v>0.16829659830720967</v>
      </c>
      <c r="D20">
        <f>EXP((-1.56105-0.14222*E7+0.04149*E6))</f>
        <v>0.20463630447063294</v>
      </c>
      <c r="E20">
        <f t="shared" si="2"/>
        <v>0.16987393100406234</v>
      </c>
      <c r="F20">
        <f t="shared" si="3"/>
        <v>1.5773326968526735E-3</v>
      </c>
    </row>
    <row r="21" spans="1:6" ht="15.75" customHeight="1" x14ac:dyDescent="0.15">
      <c r="A21" s="2" t="s">
        <v>27</v>
      </c>
      <c r="B21">
        <f>EXP((-0.802771-0.025303*C2+0.485604*C3))</f>
        <v>7.0480422694792474E-2</v>
      </c>
      <c r="C21">
        <f t="shared" si="1"/>
        <v>6.5839992213372167E-2</v>
      </c>
      <c r="D21">
        <f>EXP((-0.802771-0.025303*E2+0.485604*E3))</f>
        <v>5.8003414469772911E-2</v>
      </c>
      <c r="E21">
        <f t="shared" si="2"/>
        <v>5.4823466235070513E-2</v>
      </c>
      <c r="F21">
        <f t="shared" si="3"/>
        <v>-1.1016525978301654E-2</v>
      </c>
    </row>
    <row r="22" spans="1:6" ht="15.75" customHeight="1" x14ac:dyDescent="0.15">
      <c r="A22" s="2" t="s">
        <v>28</v>
      </c>
      <c r="B22">
        <f>EXP((-2.360104+0.014709*C2+0.938919*C3-0.018119*C5))</f>
        <v>0.27220952410838817</v>
      </c>
      <c r="C22">
        <f t="shared" si="1"/>
        <v>0.2139659536813818</v>
      </c>
      <c r="D22">
        <f>EXP((-2.360104+0.014709*E2+0.938919*E3-0.018119*E5))</f>
        <v>0.30651511805803483</v>
      </c>
      <c r="E22">
        <f t="shared" si="2"/>
        <v>0.23460510622611838</v>
      </c>
      <c r="F22">
        <f t="shared" si="3"/>
        <v>2.0639152544736583E-2</v>
      </c>
    </row>
    <row r="23" spans="1:6" ht="15.75" customHeight="1" x14ac:dyDescent="0.15">
      <c r="A23" s="2" t="s">
        <v>29</v>
      </c>
      <c r="B23">
        <f>EXP((-1.022244+0.015959*C2-2.13038*C3))</f>
        <v>1.1552986708202173</v>
      </c>
      <c r="C23">
        <f t="shared" si="1"/>
        <v>0.53602718104055558</v>
      </c>
      <c r="D23">
        <f>EXP((-1.022244+0.015959*E2-2.13038*E3))</f>
        <v>1.3063581139940241</v>
      </c>
      <c r="E23">
        <f t="shared" si="2"/>
        <v>0.56641598980990204</v>
      </c>
      <c r="F23">
        <f t="shared" si="3"/>
        <v>3.0388808769346465E-2</v>
      </c>
    </row>
    <row r="24" spans="1:6" ht="15.75" customHeight="1" x14ac:dyDescent="0.15">
      <c r="A24" s="2" t="s">
        <v>30</v>
      </c>
      <c r="B24">
        <f>EXP((0.21381-0.08054*C2-0.03271*C5+0.72939*C3))</f>
        <v>3.3355990185046616E-3</v>
      </c>
      <c r="C24">
        <f t="shared" si="1"/>
        <v>3.3245097869223942E-3</v>
      </c>
      <c r="D24">
        <f>EXP((0.21381-0.08054*E2-0.03271*E5+0.72939*E3))</f>
        <v>1.8117754552208166E-3</v>
      </c>
      <c r="E24">
        <f t="shared" si="2"/>
        <v>1.8084988613729864E-3</v>
      </c>
      <c r="F24">
        <f t="shared" si="3"/>
        <v>-1.5160109255494079E-3</v>
      </c>
    </row>
    <row r="25" spans="1:6" ht="15.75" customHeight="1" x14ac:dyDescent="0.15">
      <c r="A25" s="2" t="s">
        <v>31</v>
      </c>
      <c r="B25">
        <f>EXP((-0.11314-0.0841*C2-0.02521*C5+1.28239*C3))</f>
        <v>1.8667823474147294E-3</v>
      </c>
      <c r="C25">
        <f t="shared" si="1"/>
        <v>1.8633039644659962E-3</v>
      </c>
      <c r="D25">
        <f>EXP((-0.11314-0.0841*E2-0.02521*E5+1.28239*E3))</f>
        <v>9.8433329877187681E-4</v>
      </c>
      <c r="E25">
        <f t="shared" si="2"/>
        <v>9.8336533952332605E-4</v>
      </c>
      <c r="F25">
        <f t="shared" si="3"/>
        <v>-8.7993862494267013E-4</v>
      </c>
    </row>
    <row r="26" spans="1:6" ht="15.75" customHeight="1" x14ac:dyDescent="0.15">
      <c r="A26" s="2" t="s">
        <v>32</v>
      </c>
      <c r="B26">
        <f>EXP((-9.52346+0.0714*C2+0.11318*C5+0.14192*C6+1.47314*C3))</f>
        <v>2.8741132330346166E-2</v>
      </c>
      <c r="C26">
        <f t="shared" si="1"/>
        <v>2.7938158033246504E-2</v>
      </c>
      <c r="D26">
        <f>EXP((-9.52346+0.0714*E2+0.11318*E5+0.14192*E6+1.47314*E3))</f>
        <v>2.9295539794214957E-2</v>
      </c>
      <c r="E26">
        <f t="shared" si="2"/>
        <v>2.8461737821259728E-2</v>
      </c>
      <c r="F26">
        <f t="shared" si="3"/>
        <v>5.2357978801322383E-4</v>
      </c>
    </row>
    <row r="27" spans="1:6" ht="15.75" customHeight="1" x14ac:dyDescent="0.15">
      <c r="A27" s="2" t="s">
        <v>33</v>
      </c>
      <c r="B27">
        <f>EXP((-1.00599+0.03107*C2-0.12507*C7))</f>
        <v>2.9011725997253341</v>
      </c>
      <c r="C27">
        <f t="shared" si="1"/>
        <v>0.74366681441615634</v>
      </c>
      <c r="D27">
        <f>EXP((-1.00599+0.03107*E2-0.12507*E7))</f>
        <v>4.2288538546695991</v>
      </c>
      <c r="E27">
        <f t="shared" si="2"/>
        <v>0.80875349975464406</v>
      </c>
      <c r="F27">
        <f t="shared" si="3"/>
        <v>6.5086685338487715E-2</v>
      </c>
    </row>
    <row r="28" spans="1:6" ht="15.75" customHeight="1" x14ac:dyDescent="0.15">
      <c r="A28" s="2" t="s">
        <v>34</v>
      </c>
      <c r="B28">
        <f>EXP((1.049734-0.018323*C2-0.023371*C5-0.012844*C7))</f>
        <v>0.7180173111412339</v>
      </c>
      <c r="C28">
        <f t="shared" si="1"/>
        <v>0.41793368814443077</v>
      </c>
      <c r="D28">
        <f>EXP((1.049734-0.018323*E2-0.023371*E5-0.012844*E7))</f>
        <v>0.63685772500319671</v>
      </c>
      <c r="E28">
        <f t="shared" si="2"/>
        <v>0.38907335394831155</v>
      </c>
      <c r="F28">
        <f t="shared" si="3"/>
        <v>-2.8860334196119219E-2</v>
      </c>
    </row>
    <row r="29" spans="1:6" ht="13" x14ac:dyDescent="0.15">
      <c r="A29" s="2" t="s">
        <v>35</v>
      </c>
      <c r="B29">
        <f>EXP((-3.7924+1.94461*C3-0.10873*C5+0.04748*C6))</f>
        <v>2.542940747641147E-2</v>
      </c>
      <c r="C29">
        <f t="shared" si="1"/>
        <v>2.4798788966851858E-2</v>
      </c>
      <c r="D29">
        <f>EXP((-3.7924+1.94461*E3-0.10873*E5+0.04748*E6))</f>
        <v>2.2250072765848984E-2</v>
      </c>
      <c r="E29">
        <f t="shared" si="2"/>
        <v>2.1765782520952154E-2</v>
      </c>
      <c r="F29">
        <f t="shared" si="3"/>
        <v>-3.0330064458997039E-3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23" priority="1" operator="lessThanOrEqual">
      <formula>0</formula>
    </cfRule>
  </conditionalFormatting>
  <conditionalFormatting sqref="F15:F29 I17:I29">
    <cfRule type="cellIs" dxfId="22" priority="2" operator="greaterThan">
      <formula>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997"/>
  <sheetViews>
    <sheetView topLeftCell="A15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6056437</v>
      </c>
      <c r="C2" s="4">
        <v>76.2</v>
      </c>
      <c r="D2" s="4">
        <v>6052989</v>
      </c>
      <c r="E2" s="4">
        <v>76.099999999999994</v>
      </c>
      <c r="F2" s="4">
        <v>4833412</v>
      </c>
      <c r="G2" s="4">
        <v>60.8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112424</v>
      </c>
      <c r="C5" s="4">
        <v>1.4</v>
      </c>
      <c r="D5" s="4">
        <v>19752</v>
      </c>
      <c r="E5" s="4">
        <v>0.2</v>
      </c>
      <c r="F5" s="4">
        <v>58</v>
      </c>
      <c r="G5" s="4">
        <v>0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258745</v>
      </c>
      <c r="C6" s="4">
        <v>3.2</v>
      </c>
      <c r="D6" s="4">
        <v>70577</v>
      </c>
      <c r="E6" s="4">
        <v>0.8</v>
      </c>
      <c r="F6" s="4">
        <v>16190</v>
      </c>
      <c r="G6" s="4">
        <v>0.2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1109102</v>
      </c>
      <c r="C7" s="4">
        <v>13.9</v>
      </c>
      <c r="D7" s="4">
        <v>374331</v>
      </c>
      <c r="E7" s="4">
        <v>4.7</v>
      </c>
      <c r="F7" s="4">
        <v>171026</v>
      </c>
      <c r="G7" s="4">
        <v>2.1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336362</v>
      </c>
      <c r="C8" s="4">
        <v>4.2</v>
      </c>
      <c r="D8" s="4">
        <v>311847</v>
      </c>
      <c r="E8" s="4">
        <v>3.9</v>
      </c>
      <c r="F8" s="4">
        <v>238261</v>
      </c>
      <c r="G8" s="4">
        <v>2.9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32135</v>
      </c>
      <c r="C9" s="4">
        <v>0.4</v>
      </c>
      <c r="D9" s="4">
        <v>34532</v>
      </c>
      <c r="E9" s="4">
        <v>0.4</v>
      </c>
      <c r="F9" s="4">
        <v>5317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1077025</v>
      </c>
      <c r="E10" s="4">
        <v>13.5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40161</v>
      </c>
      <c r="C11" s="4">
        <v>0.5</v>
      </c>
      <c r="D11" s="4">
        <v>4313</v>
      </c>
      <c r="E11" s="4">
        <v>0</v>
      </c>
      <c r="F11" s="4">
        <v>1562</v>
      </c>
      <c r="G11" s="4">
        <v>0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7945366</v>
      </c>
      <c r="C12">
        <f t="shared" si="0"/>
        <v>99.800000000000026</v>
      </c>
      <c r="D12">
        <f t="shared" si="0"/>
        <v>7945366</v>
      </c>
      <c r="E12">
        <f t="shared" si="0"/>
        <v>99.600000000000009</v>
      </c>
      <c r="F12">
        <f t="shared" si="0"/>
        <v>5265826</v>
      </c>
      <c r="G12">
        <f t="shared" si="0"/>
        <v>66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EXP((-4.41432+0.04345*C2+0.06422*C6))</f>
        <v>0.40741376024455062</v>
      </c>
      <c r="C15">
        <f t="shared" ref="C15:C29" si="1">B15/(1+B15)</f>
        <v>0.28947689141092298</v>
      </c>
      <c r="D15">
        <f>EXP((-4.41432+0.04345*E2+0.06422*E6))</f>
        <v>0.34770564668283616</v>
      </c>
      <c r="E15">
        <f t="shared" ref="E15:E29" si="2">D15/(1+D15)</f>
        <v>0.2579982116559788</v>
      </c>
      <c r="F15">
        <f t="shared" ref="F15:F29" si="3">E15-C15</f>
        <v>-3.1478679754944172E-2</v>
      </c>
    </row>
    <row r="16" spans="1:21" ht="15.75" customHeight="1" x14ac:dyDescent="0.15">
      <c r="A16" s="2" t="s">
        <v>22</v>
      </c>
      <c r="B16">
        <f>EXP((-2.04493-0.05813*(C7)+0.07854*(C6)))</f>
        <v>7.4154168118170938E-2</v>
      </c>
      <c r="C16">
        <f t="shared" si="1"/>
        <v>6.9034939600972636E-2</v>
      </c>
      <c r="D16">
        <f>EXP((-2.04493-0.05813*(E7)+0.07854*(E6)))</f>
        <v>0.10484114281747219</v>
      </c>
      <c r="E16">
        <f t="shared" si="2"/>
        <v>9.4892504229264291E-2</v>
      </c>
      <c r="F16">
        <f t="shared" si="3"/>
        <v>2.5857564628291654E-2</v>
      </c>
    </row>
    <row r="17" spans="1:6" ht="15.75" customHeight="1" x14ac:dyDescent="0.15">
      <c r="A17" s="2" t="s">
        <v>23</v>
      </c>
      <c r="B17">
        <f>EXP((-5.26319+0.23697*(C7)))</f>
        <v>0.13955353331115267</v>
      </c>
      <c r="C17">
        <f t="shared" si="1"/>
        <v>0.12246334132777234</v>
      </c>
      <c r="D17">
        <f>EXP((-5.26319+0.23697*(E7)))</f>
        <v>1.5773388990270087E-2</v>
      </c>
      <c r="E17">
        <f t="shared" si="2"/>
        <v>1.5528452665953015E-2</v>
      </c>
      <c r="F17">
        <f t="shared" si="3"/>
        <v>-0.10693488866181933</v>
      </c>
    </row>
    <row r="18" spans="1:6" ht="15.75" customHeight="1" x14ac:dyDescent="0.15">
      <c r="A18" s="2" t="s">
        <v>24</v>
      </c>
      <c r="B18">
        <f>EXP((-6.22088+0.04872*(C2)+0.04949*(C5)+0.04056*(C6)))</f>
        <v>9.9326984263302484E-2</v>
      </c>
      <c r="C18">
        <f t="shared" si="1"/>
        <v>9.035253903993358E-2</v>
      </c>
      <c r="D18">
        <f>EXP((-6.22088+0.04872*(E2)+0.04949*(E5)+0.04056*(E6)))</f>
        <v>8.4505217581383352E-2</v>
      </c>
      <c r="E18">
        <f t="shared" si="2"/>
        <v>7.7920526532683013E-2</v>
      </c>
      <c r="F18">
        <f t="shared" si="3"/>
        <v>-1.2432012507250567E-2</v>
      </c>
    </row>
    <row r="19" spans="1:6" ht="15.75" customHeight="1" x14ac:dyDescent="0.15">
      <c r="A19" s="2" t="s">
        <v>25</v>
      </c>
      <c r="B19">
        <f>EXP((-4.84614+0.03008*C2+0.7327*C3+0.03927*C5+0.04634*C6))</f>
        <v>9.5294993862576297E-2</v>
      </c>
      <c r="C19">
        <f t="shared" si="1"/>
        <v>8.7003952721920963E-2</v>
      </c>
      <c r="D19">
        <f>EXP((-4.84614+0.03008*E2+0.7327*E3+0.03927*E5+0.04634*E6))</f>
        <v>8.1095646495362175E-2</v>
      </c>
      <c r="E19">
        <f t="shared" si="2"/>
        <v>7.5012462364688712E-2</v>
      </c>
      <c r="F19">
        <f t="shared" si="3"/>
        <v>-1.1991490357232251E-2</v>
      </c>
    </row>
    <row r="20" spans="1:6" ht="15.75" customHeight="1" x14ac:dyDescent="0.15">
      <c r="A20" s="2" t="s">
        <v>26</v>
      </c>
      <c r="B20">
        <f>EXP((-1.56105-0.14222*C7+0.04149*C6))</f>
        <v>3.3202171452590884E-2</v>
      </c>
      <c r="C20">
        <f t="shared" si="1"/>
        <v>3.213521261372454E-2</v>
      </c>
      <c r="D20">
        <f>EXP((-1.56105-0.14222*E7+0.04149*E6))</f>
        <v>0.11121477914685243</v>
      </c>
      <c r="E20">
        <f t="shared" si="2"/>
        <v>0.10008396327507345</v>
      </c>
      <c r="F20">
        <f t="shared" si="3"/>
        <v>6.7948750661348908E-2</v>
      </c>
    </row>
    <row r="21" spans="1:6" ht="15.75" customHeight="1" x14ac:dyDescent="0.15">
      <c r="A21" s="2" t="s">
        <v>27</v>
      </c>
      <c r="B21">
        <f>EXP((-0.802771-0.025303*C2+0.485604*C3))</f>
        <v>6.5163251255489177E-2</v>
      </c>
      <c r="C21">
        <f t="shared" si="1"/>
        <v>6.1176773774989326E-2</v>
      </c>
      <c r="D21">
        <f>EXP((-0.802771-0.025303*E2+0.485604*E3))</f>
        <v>6.5328342607382808E-2</v>
      </c>
      <c r="E21">
        <f t="shared" si="2"/>
        <v>6.1322260935527353E-2</v>
      </c>
      <c r="F21">
        <f t="shared" si="3"/>
        <v>1.4548716053802702E-4</v>
      </c>
    </row>
    <row r="22" spans="1:6" ht="15.75" customHeight="1" x14ac:dyDescent="0.15">
      <c r="A22" s="2" t="s">
        <v>28</v>
      </c>
      <c r="B22">
        <f>EXP((-2.360104+0.014709*C2+0.938919*C3-0.018119*C5))</f>
        <v>0.28233956534526894</v>
      </c>
      <c r="C22">
        <f t="shared" si="1"/>
        <v>0.22017535212621256</v>
      </c>
      <c r="D22">
        <f>EXP((-2.360104+0.014709*E2+0.938919*E3-0.018119*E5))</f>
        <v>0.28812153250311162</v>
      </c>
      <c r="E22">
        <f t="shared" si="2"/>
        <v>0.22367573651472641</v>
      </c>
      <c r="F22">
        <f t="shared" si="3"/>
        <v>3.5003843885138552E-3</v>
      </c>
    </row>
    <row r="23" spans="1:6" ht="15.75" customHeight="1" x14ac:dyDescent="0.15">
      <c r="A23" s="2" t="s">
        <v>29</v>
      </c>
      <c r="B23">
        <f>EXP((-1.022244+0.015959*C2-2.13038*C3))</f>
        <v>1.2138920891346219</v>
      </c>
      <c r="C23">
        <f t="shared" si="1"/>
        <v>0.54830680099187423</v>
      </c>
      <c r="D23">
        <f>EXP((-1.022244+0.015959*E2-2.13038*E3))</f>
        <v>1.211956383756515</v>
      </c>
      <c r="E23">
        <f t="shared" si="2"/>
        <v>0.54791151971011154</v>
      </c>
      <c r="F23">
        <f t="shared" si="3"/>
        <v>-3.9528128176269384E-4</v>
      </c>
    </row>
    <row r="24" spans="1:6" ht="15.75" customHeight="1" x14ac:dyDescent="0.15">
      <c r="A24" s="2" t="s">
        <v>30</v>
      </c>
      <c r="B24">
        <f>EXP((0.21381-0.08054*C2-0.03271*C5+0.72939*C3))</f>
        <v>2.5564594630365376E-3</v>
      </c>
      <c r="C24">
        <f t="shared" si="1"/>
        <v>2.5499406431491773E-3</v>
      </c>
      <c r="D24">
        <f>EXP((0.21381-0.08054*E2-0.03271*E5+0.72939*E3))</f>
        <v>2.6803014753064435E-3</v>
      </c>
      <c r="E24">
        <f t="shared" si="2"/>
        <v>2.6731366631644678E-3</v>
      </c>
      <c r="F24">
        <f t="shared" si="3"/>
        <v>1.2319602001529054E-4</v>
      </c>
    </row>
    <row r="25" spans="1:6" ht="15.75" customHeight="1" x14ac:dyDescent="0.15">
      <c r="A25" s="2" t="s">
        <v>31</v>
      </c>
      <c r="B25">
        <f>EXP((-0.11314-0.0841*C2-0.02521*C5+1.28239*C3))</f>
        <v>1.4203471008792134E-3</v>
      </c>
      <c r="C25">
        <f t="shared" si="1"/>
        <v>1.4183325763163601E-3</v>
      </c>
      <c r="D25">
        <f>EXP((-0.11314-0.0841*E2-0.02521*E5+1.28239*E3))</f>
        <v>1.4763359061552375E-3</v>
      </c>
      <c r="E25">
        <f t="shared" si="2"/>
        <v>1.474159551477989E-3</v>
      </c>
      <c r="F25">
        <f t="shared" si="3"/>
        <v>5.5826975161628887E-5</v>
      </c>
    </row>
    <row r="26" spans="1:6" ht="15.75" customHeight="1" x14ac:dyDescent="0.15">
      <c r="A26" s="2" t="s">
        <v>32</v>
      </c>
      <c r="B26">
        <f>EXP((-9.52346+0.0714*C2+0.11318*C5+0.14192*C6+1.47314*C3))</f>
        <v>3.1111305654136029E-2</v>
      </c>
      <c r="C26">
        <f t="shared" si="1"/>
        <v>3.0172596773535561E-2</v>
      </c>
      <c r="D26">
        <f>EXP((-9.52346+0.0714*E2+0.11318*E5+0.14192*E6+1.47314*E3))</f>
        <v>1.9182670224580922E-2</v>
      </c>
      <c r="E26">
        <f t="shared" si="2"/>
        <v>1.8821621270654006E-2</v>
      </c>
      <c r="F26">
        <f t="shared" si="3"/>
        <v>-1.1350975502881555E-2</v>
      </c>
    </row>
    <row r="27" spans="1:6" ht="15.75" customHeight="1" x14ac:dyDescent="0.15">
      <c r="A27" s="2" t="s">
        <v>33</v>
      </c>
      <c r="B27">
        <f>EXP((-1.00599+0.03107*C2-0.12507*C7))</f>
        <v>0.68596477566615921</v>
      </c>
      <c r="C27">
        <f t="shared" si="1"/>
        <v>0.40686779793197075</v>
      </c>
      <c r="D27">
        <f>EXP((-1.00599+0.03107*E2-0.12507*E7))</f>
        <v>2.1610797909420483</v>
      </c>
      <c r="E27">
        <f t="shared" si="2"/>
        <v>0.68365240166810681</v>
      </c>
      <c r="F27">
        <f t="shared" si="3"/>
        <v>0.27678460373613606</v>
      </c>
    </row>
    <row r="28" spans="1:6" ht="15.75" customHeight="1" x14ac:dyDescent="0.15">
      <c r="A28" s="2" t="s">
        <v>34</v>
      </c>
      <c r="B28">
        <f>EXP((1.049734-0.018323*C2-0.023371*C5-0.012844*C7))</f>
        <v>0.57250741023247476</v>
      </c>
      <c r="C28">
        <f t="shared" si="1"/>
        <v>0.36407294904119847</v>
      </c>
      <c r="D28">
        <f>EXP((1.049734-0.018323*E2-0.023371*E5-0.012844*E7))</f>
        <v>0.66385780601920807</v>
      </c>
      <c r="E28">
        <f t="shared" si="2"/>
        <v>0.39898710311519514</v>
      </c>
      <c r="F28">
        <f t="shared" si="3"/>
        <v>3.4914154073996673E-2</v>
      </c>
    </row>
    <row r="29" spans="1:6" ht="13" x14ac:dyDescent="0.15">
      <c r="A29" s="2" t="s">
        <v>35</v>
      </c>
      <c r="B29">
        <f>EXP((-3.7924+1.94461*C3-0.10873*C5+0.04748*C6))</f>
        <v>2.2534991500690302E-2</v>
      </c>
      <c r="C29">
        <f t="shared" si="1"/>
        <v>2.2038357306107984E-2</v>
      </c>
      <c r="D29">
        <f>EXP((-3.7924+1.94461*E3-0.10873*E5+0.04748*E6))</f>
        <v>2.2910453221941265E-2</v>
      </c>
      <c r="E29">
        <f t="shared" si="2"/>
        <v>2.2397320459262501E-2</v>
      </c>
      <c r="F29">
        <f t="shared" si="3"/>
        <v>3.5896315315451718E-4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21" priority="1" operator="lessThanOrEqual">
      <formula>0</formula>
    </cfRule>
  </conditionalFormatting>
  <conditionalFormatting sqref="F15:F29 I17:I29">
    <cfRule type="cellIs" dxfId="20" priority="2" operator="greaterThan">
      <formula>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997"/>
  <sheetViews>
    <sheetView topLeftCell="A10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5165606</v>
      </c>
      <c r="C2" s="4">
        <v>76.7</v>
      </c>
      <c r="D2" s="4">
        <v>5360166</v>
      </c>
      <c r="E2" s="4">
        <v>79.599999999999994</v>
      </c>
      <c r="F2" s="4">
        <v>5155949</v>
      </c>
      <c r="G2" s="4">
        <v>76.599999999999994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28269</v>
      </c>
      <c r="C5" s="4">
        <v>0.4</v>
      </c>
      <c r="D5" s="4">
        <v>11047</v>
      </c>
      <c r="E5" s="4">
        <v>0.1</v>
      </c>
      <c r="F5" s="4">
        <v>4180</v>
      </c>
      <c r="G5" s="4">
        <v>0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119974</v>
      </c>
      <c r="C6" s="4">
        <v>1.7</v>
      </c>
      <c r="D6" s="4">
        <v>101121</v>
      </c>
      <c r="E6" s="4">
        <v>1.5</v>
      </c>
      <c r="F6" s="4">
        <v>47227</v>
      </c>
      <c r="G6" s="4">
        <v>0.7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479715</v>
      </c>
      <c r="C7" s="4">
        <v>7.1</v>
      </c>
      <c r="D7" s="4">
        <v>307636</v>
      </c>
      <c r="E7" s="4">
        <v>4.5</v>
      </c>
      <c r="F7" s="4">
        <v>246106</v>
      </c>
      <c r="G7" s="4">
        <v>3.6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793785</v>
      </c>
      <c r="C8" s="4">
        <v>11.7</v>
      </c>
      <c r="D8" s="4">
        <v>856943</v>
      </c>
      <c r="E8" s="4">
        <v>12.7</v>
      </c>
      <c r="F8" s="4">
        <v>711243</v>
      </c>
      <c r="G8" s="4">
        <v>10.5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56854</v>
      </c>
      <c r="C9" s="4">
        <v>0.8</v>
      </c>
      <c r="D9" s="4">
        <v>25468</v>
      </c>
      <c r="E9" s="4">
        <v>0.3</v>
      </c>
      <c r="F9" s="4">
        <v>17887</v>
      </c>
      <c r="G9" s="4">
        <v>0.2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86760</v>
      </c>
      <c r="C11" s="4">
        <v>1.2</v>
      </c>
      <c r="D11" s="4">
        <v>68582</v>
      </c>
      <c r="E11" s="4">
        <v>1</v>
      </c>
      <c r="F11" s="4">
        <v>36835</v>
      </c>
      <c r="G11" s="4">
        <v>0.5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6730963</v>
      </c>
      <c r="C12">
        <f t="shared" si="0"/>
        <v>99.600000000000009</v>
      </c>
      <c r="D12">
        <f t="shared" si="0"/>
        <v>6730963</v>
      </c>
      <c r="E12">
        <f t="shared" si="0"/>
        <v>99.699999999999989</v>
      </c>
      <c r="F12">
        <f t="shared" si="0"/>
        <v>6219427</v>
      </c>
      <c r="G12">
        <f t="shared" si="0"/>
        <v>92.1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EXP((-4.41432+0.04345*C2+0.06422*C6))</f>
        <v>0.37812479210580957</v>
      </c>
      <c r="C15">
        <f t="shared" ref="C15:C29" si="1">B15/(1+B15)</f>
        <v>0.274376307771102</v>
      </c>
      <c r="D15">
        <f>EXP((-4.41432+0.04345*E2+0.06422*E6))</f>
        <v>0.42342875842376199</v>
      </c>
      <c r="E15">
        <f t="shared" ref="E15:E29" si="2">D15/(1+D15)</f>
        <v>0.29747098751373202</v>
      </c>
      <c r="F15">
        <f t="shared" ref="F15:F29" si="3">E15-C15</f>
        <v>2.309467974263002E-2</v>
      </c>
    </row>
    <row r="16" spans="1:21" ht="15.75" customHeight="1" x14ac:dyDescent="0.15">
      <c r="A16" s="2" t="s">
        <v>22</v>
      </c>
      <c r="B16">
        <f>EXP((-2.04493-0.05813*(C7)+0.07854*(C6)))</f>
        <v>9.7868063323013274E-2</v>
      </c>
      <c r="C16">
        <f t="shared" si="1"/>
        <v>8.9143738298377531E-2</v>
      </c>
      <c r="D16">
        <f>EXP((-2.04493-0.05813*(E7)+0.07854*(E6)))</f>
        <v>0.11206177469090324</v>
      </c>
      <c r="E16">
        <f t="shared" si="2"/>
        <v>0.1007693792209077</v>
      </c>
      <c r="F16">
        <f t="shared" si="3"/>
        <v>1.162564092253017E-2</v>
      </c>
    </row>
    <row r="17" spans="1:6" ht="15.75" customHeight="1" x14ac:dyDescent="0.15">
      <c r="A17" s="2" t="s">
        <v>23</v>
      </c>
      <c r="B17">
        <f>EXP((-5.26319+0.23697*(C7)))</f>
        <v>2.7856108525970213E-2</v>
      </c>
      <c r="C17">
        <f t="shared" si="1"/>
        <v>2.7101175247105501E-2</v>
      </c>
      <c r="D17">
        <f>EXP((-5.26319+0.23697*(E7)))</f>
        <v>1.5043263439330922E-2</v>
      </c>
      <c r="E17">
        <f t="shared" si="2"/>
        <v>1.4820317498939844E-2</v>
      </c>
      <c r="F17">
        <f t="shared" si="3"/>
        <v>-1.2280857748165657E-2</v>
      </c>
    </row>
    <row r="18" spans="1:6" ht="15.75" customHeight="1" x14ac:dyDescent="0.15">
      <c r="A18" s="2" t="s">
        <v>24</v>
      </c>
      <c r="B18">
        <f>EXP((-6.22088+0.04872*(C2)+0.04949*(C5)+0.04056*(C6)))</f>
        <v>9.1144602061548216E-2</v>
      </c>
      <c r="C18">
        <f t="shared" si="1"/>
        <v>8.3531185407822797E-2</v>
      </c>
      <c r="D18">
        <f>EXP((-6.22088+0.04872*(E2)+0.04949*(E5)+0.04056*(E6)))</f>
        <v>0.10259367451978174</v>
      </c>
      <c r="E18">
        <f t="shared" si="2"/>
        <v>9.3047581253778627E-2</v>
      </c>
      <c r="F18">
        <f t="shared" si="3"/>
        <v>9.5163958459558301E-3</v>
      </c>
    </row>
    <row r="19" spans="1:6" ht="15.75" customHeight="1" x14ac:dyDescent="0.15">
      <c r="A19" s="2" t="s">
        <v>25</v>
      </c>
      <c r="B19">
        <f>EXP((-4.84614+0.03008*C2+0.7327*C3+0.03927*C5+0.04634*C6))</f>
        <v>8.6767946974653815E-2</v>
      </c>
      <c r="C19">
        <f t="shared" si="1"/>
        <v>7.9840362624052863E-2</v>
      </c>
      <c r="D19">
        <f>EXP((-4.84614+0.03008*E2+0.7327*E3+0.03927*E5+0.04634*E6))</f>
        <v>9.2704802578638446E-2</v>
      </c>
      <c r="E19">
        <f t="shared" si="2"/>
        <v>8.4839750278270398E-2</v>
      </c>
      <c r="F19">
        <f t="shared" si="3"/>
        <v>4.9993876542175353E-3</v>
      </c>
    </row>
    <row r="20" spans="1:6" ht="15.75" customHeight="1" x14ac:dyDescent="0.15">
      <c r="A20" s="2" t="s">
        <v>26</v>
      </c>
      <c r="B20">
        <f>EXP((-1.56105-0.14222*C7+0.04149*C6))</f>
        <v>8.2062100103774835E-2</v>
      </c>
      <c r="C20">
        <f t="shared" si="1"/>
        <v>7.583862339869836E-2</v>
      </c>
      <c r="D20">
        <f>EXP((-1.56105-0.14222*E7+0.04149*E6))</f>
        <v>0.11779552459969161</v>
      </c>
      <c r="E20">
        <f t="shared" si="2"/>
        <v>0.10538199698185133</v>
      </c>
      <c r="F20">
        <f t="shared" si="3"/>
        <v>2.9543373583152968E-2</v>
      </c>
    </row>
    <row r="21" spans="1:6" ht="15.75" customHeight="1" x14ac:dyDescent="0.15">
      <c r="A21" s="2" t="s">
        <v>27</v>
      </c>
      <c r="B21">
        <f>EXP((-0.802771-0.025303*C2+0.485604*C3))</f>
        <v>6.4344031488698175E-2</v>
      </c>
      <c r="C21">
        <f t="shared" si="1"/>
        <v>6.0454166683962293E-2</v>
      </c>
      <c r="D21">
        <f>EXP((-0.802771-0.025303*E2+0.485604*E3))</f>
        <v>5.979161770546499E-2</v>
      </c>
      <c r="E21">
        <f t="shared" si="2"/>
        <v>5.6418277618498915E-2</v>
      </c>
      <c r="F21">
        <f t="shared" si="3"/>
        <v>-4.0358890654633786E-3</v>
      </c>
    </row>
    <row r="22" spans="1:6" ht="15.75" customHeight="1" x14ac:dyDescent="0.15">
      <c r="A22" s="2" t="s">
        <v>28</v>
      </c>
      <c r="B22">
        <f>EXP((-2.360104+0.014709*C2+0.938919*C3-0.018119*C5))</f>
        <v>0.28962413003430354</v>
      </c>
      <c r="C22">
        <f t="shared" si="1"/>
        <v>0.22458026590011124</v>
      </c>
      <c r="D22">
        <f>EXP((-2.360104+0.014709*E2+0.938919*E3-0.018119*E5))</f>
        <v>0.3038930344059777</v>
      </c>
      <c r="E22">
        <f t="shared" si="2"/>
        <v>0.23306592365103329</v>
      </c>
      <c r="F22">
        <f t="shared" si="3"/>
        <v>8.4856577509220543E-3</v>
      </c>
    </row>
    <row r="23" spans="1:6" ht="15.75" customHeight="1" x14ac:dyDescent="0.15">
      <c r="A23" s="2" t="s">
        <v>29</v>
      </c>
      <c r="B23">
        <f>EXP((-1.022244+0.015959*C2-2.13038*C3))</f>
        <v>1.2236170897800573</v>
      </c>
      <c r="C23">
        <f t="shared" si="1"/>
        <v>0.55028228349382224</v>
      </c>
      <c r="D23">
        <f>EXP((-1.022244+0.015959*E2-2.13038*E3))</f>
        <v>1.281578344562323</v>
      </c>
      <c r="E23">
        <f t="shared" si="2"/>
        <v>0.561706919955961</v>
      </c>
      <c r="F23">
        <f t="shared" si="3"/>
        <v>1.142463646213876E-2</v>
      </c>
    </row>
    <row r="24" spans="1:6" ht="15.75" customHeight="1" x14ac:dyDescent="0.15">
      <c r="A24" s="2" t="s">
        <v>30</v>
      </c>
      <c r="B24">
        <f>EXP((0.21381-0.08054*C2-0.03271*C5+0.72939*C3))</f>
        <v>2.5372055011745006E-3</v>
      </c>
      <c r="C24">
        <f t="shared" si="1"/>
        <v>2.5307843811204355E-3</v>
      </c>
      <c r="D24">
        <f>EXP((0.21381-0.08054*E2-0.03271*E5+0.72939*E3))</f>
        <v>2.0285277405717806E-3</v>
      </c>
      <c r="E24">
        <f t="shared" si="2"/>
        <v>2.0244211461182796E-3</v>
      </c>
      <c r="F24">
        <f t="shared" si="3"/>
        <v>-5.0636323500215588E-4</v>
      </c>
    </row>
    <row r="25" spans="1:6" ht="15.75" customHeight="1" x14ac:dyDescent="0.15">
      <c r="A25" s="2" t="s">
        <v>31</v>
      </c>
      <c r="B25">
        <f>EXP((-0.11314-0.0841*C2-0.02521*C5+1.28239*C3))</f>
        <v>1.3966287249389971E-3</v>
      </c>
      <c r="C25">
        <f t="shared" si="1"/>
        <v>1.3946808735688478E-3</v>
      </c>
      <c r="D25">
        <f>EXP((-0.11314-0.0841*E2-0.02521*E5+1.28239*E3))</f>
        <v>1.1026697436499475E-3</v>
      </c>
      <c r="E25">
        <f t="shared" si="2"/>
        <v>1.1014552023243585E-3</v>
      </c>
      <c r="F25">
        <f t="shared" si="3"/>
        <v>-2.9322567124448928E-4</v>
      </c>
    </row>
    <row r="26" spans="1:6" ht="15.75" customHeight="1" x14ac:dyDescent="0.15">
      <c r="A26" s="2" t="s">
        <v>32</v>
      </c>
      <c r="B26">
        <f>EXP((-9.52346+0.0714*C2+0.11318*C5+0.14192*C6+1.47314*C3))</f>
        <v>2.3271077464756915E-2</v>
      </c>
      <c r="C26">
        <f t="shared" si="1"/>
        <v>2.2741850109174427E-2</v>
      </c>
      <c r="D26">
        <f>EXP((-9.52346+0.0714*E2+0.11318*E5+0.14192*E6+1.47314*E3))</f>
        <v>2.6894808595876261E-2</v>
      </c>
      <c r="E26">
        <f t="shared" si="2"/>
        <v>2.6190422203663542E-2</v>
      </c>
      <c r="F26">
        <f t="shared" si="3"/>
        <v>3.4485720944891149E-3</v>
      </c>
    </row>
    <row r="27" spans="1:6" ht="15.75" customHeight="1" x14ac:dyDescent="0.15">
      <c r="A27" s="2" t="s">
        <v>33</v>
      </c>
      <c r="B27">
        <f>EXP((-1.00599+0.03107*C2-0.12507*C7))</f>
        <v>1.6308184412510707</v>
      </c>
      <c r="C27">
        <f t="shared" si="1"/>
        <v>0.61989015117118618</v>
      </c>
      <c r="D27">
        <f>EXP((-1.00599+0.03107*E2-0.12507*E7))</f>
        <v>2.4703676852836627</v>
      </c>
      <c r="E27">
        <f t="shared" si="2"/>
        <v>0.71184609508653218</v>
      </c>
      <c r="F27">
        <f t="shared" si="3"/>
        <v>9.1955943915346006E-2</v>
      </c>
    </row>
    <row r="28" spans="1:6" ht="15.75" customHeight="1" x14ac:dyDescent="0.15">
      <c r="A28" s="2" t="s">
        <v>34</v>
      </c>
      <c r="B28">
        <f>EXP((1.049734-0.018323*C2-0.023371*C5-0.012844*C7))</f>
        <v>0.63369919054551127</v>
      </c>
      <c r="C28">
        <f t="shared" si="1"/>
        <v>0.38789221064246943</v>
      </c>
      <c r="D28">
        <f>EXP((1.049734-0.018323*E2-0.023371*E5-0.012844*E7))</f>
        <v>0.62568270337439691</v>
      </c>
      <c r="E28">
        <f t="shared" si="2"/>
        <v>0.38487381459843301</v>
      </c>
      <c r="F28">
        <f t="shared" si="3"/>
        <v>-3.0183960440364199E-3</v>
      </c>
    </row>
    <row r="29" spans="1:6" ht="13" x14ac:dyDescent="0.15">
      <c r="A29" s="2" t="s">
        <v>35</v>
      </c>
      <c r="B29">
        <f>EXP((-3.7924+1.94461*C3-0.10873*C5+0.04748*C6))</f>
        <v>2.3396332492308738E-2</v>
      </c>
      <c r="C29">
        <f t="shared" si="1"/>
        <v>2.2861458214659538E-2</v>
      </c>
      <c r="D29">
        <f>EXP((-3.7924+1.94461*E3-0.10873*E5+0.04748*E6))</f>
        <v>2.3943629072762682E-2</v>
      </c>
      <c r="E29">
        <f t="shared" si="2"/>
        <v>2.3383737534892382E-2</v>
      </c>
      <c r="F29">
        <f t="shared" si="3"/>
        <v>5.2227932023284421E-4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9" priority="1" operator="lessThanOrEqual">
      <formula>0</formula>
    </cfRule>
  </conditionalFormatting>
  <conditionalFormatting sqref="F15:F29 I17:I29">
    <cfRule type="cellIs" dxfId="18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97"/>
  <sheetViews>
    <sheetView topLeftCell="A11" workbookViewId="0">
      <selection activeCell="H32" sqref="H32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381868</v>
      </c>
      <c r="C2" s="4">
        <v>4.7</v>
      </c>
      <c r="D2" s="4">
        <v>499139</v>
      </c>
      <c r="E2" s="4">
        <v>6.1</v>
      </c>
      <c r="F2" s="4">
        <v>364022</v>
      </c>
      <c r="G2" s="4">
        <v>4.5</v>
      </c>
      <c r="I2" s="4"/>
      <c r="J2" s="4"/>
      <c r="K2" s="4"/>
      <c r="L2" s="4"/>
      <c r="M2" s="4"/>
      <c r="N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I3" s="4"/>
      <c r="J3" s="4"/>
      <c r="K3" s="4"/>
      <c r="L3" s="4"/>
      <c r="M3" s="4"/>
      <c r="N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I4" s="4"/>
      <c r="J4" s="4"/>
      <c r="K4" s="4"/>
      <c r="L4" s="4"/>
      <c r="M4" s="4"/>
      <c r="N4" s="4"/>
    </row>
    <row r="5" spans="1:20" ht="15.75" customHeight="1" x14ac:dyDescent="0.15">
      <c r="A5" s="7" t="s">
        <v>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I5" s="4"/>
      <c r="J5" s="4"/>
      <c r="K5" s="4"/>
      <c r="L5" s="4"/>
      <c r="M5" s="4"/>
      <c r="N5" s="4"/>
    </row>
    <row r="6" spans="1:20" ht="15.75" customHeight="1" x14ac:dyDescent="0.15">
      <c r="A6" s="8" t="s">
        <v>10</v>
      </c>
      <c r="B6" s="4">
        <v>74411</v>
      </c>
      <c r="C6" s="4">
        <v>0.9</v>
      </c>
      <c r="D6" s="4">
        <v>106001</v>
      </c>
      <c r="E6" s="4">
        <v>1.3</v>
      </c>
      <c r="F6" s="4">
        <v>19809</v>
      </c>
      <c r="G6" s="4">
        <v>0.2</v>
      </c>
      <c r="I6" s="4"/>
      <c r="J6" s="4"/>
      <c r="K6" s="4"/>
      <c r="L6" s="4"/>
      <c r="M6" s="4"/>
      <c r="N6" s="4"/>
    </row>
    <row r="7" spans="1:20" ht="15.75" customHeight="1" x14ac:dyDescent="0.15">
      <c r="A7" s="9" t="s">
        <v>11</v>
      </c>
      <c r="B7" s="4">
        <v>692202</v>
      </c>
      <c r="C7" s="4">
        <v>8.5</v>
      </c>
      <c r="D7" s="4">
        <v>888226</v>
      </c>
      <c r="E7" s="4">
        <v>10.9</v>
      </c>
      <c r="F7" s="4">
        <v>421517</v>
      </c>
      <c r="G7" s="4">
        <v>5.2</v>
      </c>
      <c r="I7" s="4"/>
      <c r="J7" s="4"/>
      <c r="K7" s="4"/>
      <c r="L7" s="4"/>
      <c r="M7" s="4"/>
      <c r="N7" s="4"/>
    </row>
    <row r="8" spans="1:20" ht="15.75" customHeight="1" x14ac:dyDescent="0.15">
      <c r="A8" s="10" t="s">
        <v>12</v>
      </c>
      <c r="B8" s="4">
        <v>6866809</v>
      </c>
      <c r="C8" s="4">
        <v>84.9</v>
      </c>
      <c r="D8" s="4">
        <v>6559322</v>
      </c>
      <c r="E8" s="4">
        <v>81.099999999999994</v>
      </c>
      <c r="F8" s="4">
        <v>6245396</v>
      </c>
      <c r="G8" s="4">
        <v>77.2</v>
      </c>
      <c r="I8" s="4"/>
      <c r="J8" s="4"/>
      <c r="K8" s="4"/>
      <c r="L8" s="4"/>
      <c r="M8" s="4"/>
      <c r="N8" s="4"/>
    </row>
    <row r="9" spans="1:20" ht="15.75" customHeight="1" x14ac:dyDescent="0.15">
      <c r="A9" s="11" t="s">
        <v>13</v>
      </c>
      <c r="B9" s="4">
        <v>11605</v>
      </c>
      <c r="C9" s="4">
        <v>0.1</v>
      </c>
      <c r="D9" s="4">
        <v>19984</v>
      </c>
      <c r="E9" s="4">
        <v>0.2</v>
      </c>
      <c r="F9" s="4">
        <v>1142</v>
      </c>
      <c r="G9" s="4">
        <v>0</v>
      </c>
      <c r="I9" s="4"/>
      <c r="J9" s="4"/>
      <c r="K9" s="4"/>
      <c r="L9" s="4"/>
      <c r="M9" s="4"/>
      <c r="N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I10" s="4"/>
      <c r="J10" s="4"/>
      <c r="K10" s="4"/>
      <c r="L10" s="4"/>
      <c r="M10" s="4"/>
      <c r="N10" s="4"/>
    </row>
    <row r="11" spans="1:20" ht="15.75" customHeight="1" x14ac:dyDescent="0.15">
      <c r="A11" s="13" t="s">
        <v>15</v>
      </c>
      <c r="B11" s="4">
        <v>55823</v>
      </c>
      <c r="C11" s="4">
        <v>0.6</v>
      </c>
      <c r="D11" s="4">
        <v>10046</v>
      </c>
      <c r="E11" s="4">
        <v>0.1</v>
      </c>
      <c r="F11" s="4">
        <v>2566</v>
      </c>
      <c r="G11" s="4">
        <v>0</v>
      </c>
      <c r="I11" s="4"/>
      <c r="J11" s="4"/>
      <c r="K11" s="4"/>
      <c r="L11" s="4"/>
      <c r="M11" s="4"/>
      <c r="N11" s="4"/>
    </row>
    <row r="12" spans="1:20" ht="15.75" customHeight="1" x14ac:dyDescent="0.15">
      <c r="A12" s="1"/>
      <c r="B12">
        <f t="shared" ref="B12:G12" si="0">SUM(B2:B11)</f>
        <v>8082718</v>
      </c>
      <c r="C12">
        <f t="shared" si="0"/>
        <v>99.699999999999989</v>
      </c>
      <c r="D12">
        <f t="shared" si="0"/>
        <v>8082718</v>
      </c>
      <c r="E12">
        <f t="shared" si="0"/>
        <v>99.699999999999989</v>
      </c>
      <c r="F12">
        <f t="shared" si="0"/>
        <v>7054452</v>
      </c>
      <c r="G12">
        <f t="shared" si="0"/>
        <v>87.100000000000009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1.5728089894857081E-2</v>
      </c>
      <c r="C15">
        <f t="shared" ref="C15:C29" si="1">B15/(1+B15)</f>
        <v>1.5484547539179676E-2</v>
      </c>
      <c r="D15">
        <f>EXP((-4.41432+0.04345*E2+0.06422*E6))</f>
        <v>1.7149453015821693E-2</v>
      </c>
      <c r="E15">
        <f t="shared" ref="E15:E29" si="2">D15/(1+D15)</f>
        <v>1.6860307956686221E-2</v>
      </c>
      <c r="F15">
        <f t="shared" ref="F15:F29" si="3">E15-C15</f>
        <v>1.3757604175065451E-3</v>
      </c>
    </row>
    <row r="16" spans="1:20" ht="15.75" customHeight="1" x14ac:dyDescent="0.15">
      <c r="A16" s="2" t="s">
        <v>22</v>
      </c>
      <c r="B16">
        <f>EXP((-2.04493-0.05813*(C7)+0.07854*(C6)))</f>
        <v>8.472462394799192E-2</v>
      </c>
      <c r="C16">
        <f t="shared" si="1"/>
        <v>7.8107034797113742E-2</v>
      </c>
      <c r="D16">
        <f>EXP((-2.04493-0.05813*(E7)+0.07854*(E6)))</f>
        <v>7.604385999192792E-2</v>
      </c>
      <c r="E16">
        <f t="shared" si="2"/>
        <v>7.06698516847616E-2</v>
      </c>
      <c r="F16">
        <f t="shared" si="3"/>
        <v>-7.4371831123521415E-3</v>
      </c>
    </row>
    <row r="17" spans="1:10" ht="15.75" customHeight="1" x14ac:dyDescent="0.15">
      <c r="A17" s="2" t="s">
        <v>23</v>
      </c>
      <c r="B17">
        <f>EXP((-5.26319+0.23697*(C7)))</f>
        <v>3.8815136206906194E-2</v>
      </c>
      <c r="C17">
        <f t="shared" si="1"/>
        <v>3.7364815792571567E-2</v>
      </c>
      <c r="D17">
        <f>EXP((-5.26319+0.23697*(E7)))</f>
        <v>6.8548277563994869E-2</v>
      </c>
      <c r="E17">
        <f t="shared" si="2"/>
        <v>6.4150847465934496E-2</v>
      </c>
      <c r="F17">
        <f t="shared" si="3"/>
        <v>2.678603167336293E-2</v>
      </c>
    </row>
    <row r="18" spans="1:10" ht="15.75" customHeight="1" x14ac:dyDescent="0.15">
      <c r="A18" s="2" t="s">
        <v>24</v>
      </c>
      <c r="B18">
        <f>EXP((-6.22088+0.04872*(C2)+0.04949*(C5)+0.04056*(C6)))</f>
        <v>2.5918276390065683E-3</v>
      </c>
      <c r="C18">
        <f t="shared" si="1"/>
        <v>2.5851274342720675E-3</v>
      </c>
      <c r="D18">
        <f>EXP((-6.22088+0.04872*(E2)+0.04949*(E5)+0.04056*(E6)))</f>
        <v>2.8201646759785639E-3</v>
      </c>
      <c r="E18">
        <f t="shared" si="2"/>
        <v>2.8122337137983142E-3</v>
      </c>
      <c r="F18">
        <f t="shared" si="3"/>
        <v>2.2710627952624669E-4</v>
      </c>
    </row>
    <row r="19" spans="1:10" ht="15.75" customHeight="1" x14ac:dyDescent="0.15">
      <c r="A19" s="2" t="s">
        <v>25</v>
      </c>
      <c r="B19">
        <f>EXP((-4.84614+0.03008*C2+0.7327*C3+0.03927*C5+0.04634*C6))</f>
        <v>9.4375581767703141E-3</v>
      </c>
      <c r="C19">
        <f t="shared" si="1"/>
        <v>9.3493233933323004E-3</v>
      </c>
      <c r="D19">
        <f>EXP((-4.84614+0.03008*E2+0.7327*E3+0.03927*E5+0.04634*E6))</f>
        <v>1.0027639988086593E-2</v>
      </c>
      <c r="E19">
        <f t="shared" si="2"/>
        <v>9.9280847286564063E-3</v>
      </c>
      <c r="F19">
        <f t="shared" si="3"/>
        <v>5.7876133532410584E-4</v>
      </c>
      <c r="J19" s="4"/>
    </row>
    <row r="20" spans="1:10" ht="15.75" customHeight="1" x14ac:dyDescent="0.15">
      <c r="A20" s="2" t="s">
        <v>26</v>
      </c>
      <c r="B20">
        <f>EXP((-1.56105-0.14222*C7+0.04149*C6))</f>
        <v>6.5051305828343245E-2</v>
      </c>
      <c r="C20">
        <f t="shared" si="1"/>
        <v>6.1078095930552016E-2</v>
      </c>
      <c r="D20">
        <f>EXP((-1.56105-0.14222*E7+0.04149*E6))</f>
        <v>4.7013945900401227E-2</v>
      </c>
      <c r="E20">
        <f t="shared" si="2"/>
        <v>4.4902884134910552E-2</v>
      </c>
      <c r="F20">
        <f t="shared" si="3"/>
        <v>-1.6175211795641464E-2</v>
      </c>
      <c r="J20" s="4"/>
    </row>
    <row r="21" spans="1:10" ht="15.75" customHeight="1" x14ac:dyDescent="0.15">
      <c r="A21" s="2" t="s">
        <v>27</v>
      </c>
      <c r="B21">
        <f>EXP((-0.802771-0.025303*C2+0.485604*C3))</f>
        <v>0.39784408367973678</v>
      </c>
      <c r="C21">
        <f t="shared" si="1"/>
        <v>0.28461263192704384</v>
      </c>
      <c r="D21">
        <f>EXP((-0.802771-0.025303*E2+0.485604*E3))</f>
        <v>0.38399747574375026</v>
      </c>
      <c r="E21">
        <f t="shared" si="2"/>
        <v>0.27745532956076585</v>
      </c>
      <c r="F21">
        <f t="shared" si="3"/>
        <v>-7.1573023662779844E-3</v>
      </c>
      <c r="J21" s="4"/>
    </row>
    <row r="22" spans="1:10" ht="15.75" customHeight="1" x14ac:dyDescent="0.15">
      <c r="A22" s="2" t="s">
        <v>28</v>
      </c>
      <c r="B22">
        <f>EXP((-2.360104+0.014709*C2+0.938919*C3-0.018119*C5))</f>
        <v>0.10116810902536046</v>
      </c>
      <c r="C22">
        <f t="shared" si="1"/>
        <v>9.1873446203326714E-2</v>
      </c>
      <c r="D22">
        <f>EXP((-2.360104+0.014709*E2+0.938919*E3-0.018119*E5))</f>
        <v>0.10327302185854109</v>
      </c>
      <c r="E22">
        <f t="shared" si="2"/>
        <v>9.3606042939915646E-2</v>
      </c>
      <c r="F22">
        <f t="shared" si="3"/>
        <v>1.7325967365889317E-3</v>
      </c>
      <c r="J22" s="4"/>
    </row>
    <row r="23" spans="1:10" ht="15.75" customHeight="1" x14ac:dyDescent="0.15">
      <c r="A23" s="2" t="s">
        <v>29</v>
      </c>
      <c r="B23">
        <f>EXP((-1.022244+0.015959*C2-2.13038*C3))</f>
        <v>0.38781118282935079</v>
      </c>
      <c r="C23">
        <f t="shared" si="1"/>
        <v>0.2794408833330731</v>
      </c>
      <c r="D23">
        <f>EXP((-1.022244+0.015959*E2-2.13038*E3))</f>
        <v>0.39657341397586371</v>
      </c>
      <c r="E23">
        <f t="shared" si="2"/>
        <v>0.2839617380706615</v>
      </c>
      <c r="F23">
        <f t="shared" si="3"/>
        <v>4.5208547375883978E-3</v>
      </c>
      <c r="J23" s="4"/>
    </row>
    <row r="24" spans="1:10" ht="15.75" customHeight="1" x14ac:dyDescent="0.15">
      <c r="A24" s="2" t="s">
        <v>30</v>
      </c>
      <c r="B24">
        <f>EXP((0.21381-0.08054*C2-0.03271*C5+0.72939*C3))</f>
        <v>0.84812436254355561</v>
      </c>
      <c r="C24">
        <f t="shared" si="1"/>
        <v>0.4589108718724374</v>
      </c>
      <c r="D24">
        <f>EXP((0.21381-0.08054*E2-0.03271*E5+0.72939*E3))</f>
        <v>0.75768768750899107</v>
      </c>
      <c r="E24">
        <f t="shared" si="2"/>
        <v>0.43107071460618357</v>
      </c>
      <c r="F24">
        <f t="shared" si="3"/>
        <v>-2.7840157266253829E-2</v>
      </c>
      <c r="J24" s="4"/>
    </row>
    <row r="25" spans="1:10" ht="15.75" customHeight="1" x14ac:dyDescent="0.15">
      <c r="A25" s="2" t="s">
        <v>31</v>
      </c>
      <c r="B25">
        <f>EXP((-0.11314-0.0841*C2-0.02521*C5+1.28239*C3))</f>
        <v>0.60145112624147368</v>
      </c>
      <c r="C25">
        <f t="shared" si="1"/>
        <v>0.37556633255055971</v>
      </c>
      <c r="D25">
        <f>EXP((-0.11314-0.0841*E2-0.02521*E5+1.28239*E3))</f>
        <v>0.5346462316821744</v>
      </c>
      <c r="E25">
        <f t="shared" si="2"/>
        <v>0.34838402535034524</v>
      </c>
      <c r="F25">
        <f t="shared" si="3"/>
        <v>-2.7182307200214473E-2</v>
      </c>
      <c r="J25" s="4"/>
    </row>
    <row r="26" spans="1:10" ht="15.75" customHeight="1" x14ac:dyDescent="0.15">
      <c r="A26" s="2" t="s">
        <v>32</v>
      </c>
      <c r="B26">
        <f>EXP((-9.52346+0.0714*C2+0.11318*C5+0.14192*C6+1.47314*C3))</f>
        <v>1.1620531203551405E-4</v>
      </c>
      <c r="C26">
        <f t="shared" si="1"/>
        <v>1.1619180992998515E-4</v>
      </c>
      <c r="D26">
        <f>EXP((-9.52346+0.0714*E2+0.11318*E5+0.14192*E6+1.47314*E3))</f>
        <v>1.359227293826368E-4</v>
      </c>
      <c r="E26">
        <f t="shared" si="2"/>
        <v>1.3590425690510353E-4</v>
      </c>
      <c r="F26">
        <f t="shared" si="3"/>
        <v>1.971244697511838E-5</v>
      </c>
      <c r="J26" s="4"/>
    </row>
    <row r="27" spans="1:10" ht="15.75" customHeight="1" x14ac:dyDescent="0.15">
      <c r="A27" s="2" t="s">
        <v>33</v>
      </c>
      <c r="B27">
        <f>EXP((-1.00599+0.03107*C2-0.12507*C7))</f>
        <v>0.14615961514842099</v>
      </c>
      <c r="C27">
        <f t="shared" si="1"/>
        <v>0.1275211700156563</v>
      </c>
      <c r="D27">
        <f>EXP((-1.00599+0.03107*E2-0.12507*E7))</f>
        <v>0.11307250826358595</v>
      </c>
      <c r="E27">
        <f t="shared" si="2"/>
        <v>0.1015859321150436</v>
      </c>
      <c r="F27">
        <f t="shared" si="3"/>
        <v>-2.5935237900612695E-2</v>
      </c>
      <c r="J27" s="4"/>
    </row>
    <row r="28" spans="1:10" ht="15.75" customHeight="1" x14ac:dyDescent="0.15">
      <c r="A28" s="2" t="s">
        <v>34</v>
      </c>
      <c r="B28">
        <f>EXP((1.049734-0.018323*C2-0.023371*C5-0.012844*C7))</f>
        <v>2.3500624446628722</v>
      </c>
      <c r="C28">
        <f t="shared" si="1"/>
        <v>0.70149810144788716</v>
      </c>
      <c r="D28">
        <f>EXP((1.049734-0.018323*E2-0.023371*E5-0.012844*E7))</f>
        <v>2.2210145588975205</v>
      </c>
      <c r="E28">
        <f t="shared" si="2"/>
        <v>0.68953881402439943</v>
      </c>
      <c r="F28">
        <f t="shared" si="3"/>
        <v>-1.195928742348773E-2</v>
      </c>
      <c r="J28" s="4"/>
    </row>
    <row r="29" spans="1:10" ht="13" x14ac:dyDescent="0.15">
      <c r="A29" s="2" t="s">
        <v>35</v>
      </c>
      <c r="B29">
        <f>EXP((-3.7924+1.94461*C3-0.10873*C5+0.04748*C6))</f>
        <v>2.3525555043886755E-2</v>
      </c>
      <c r="C29">
        <f t="shared" si="1"/>
        <v>2.2984824294766171E-2</v>
      </c>
      <c r="D29">
        <f>EXP((-3.7924+1.94461*E3-0.10873*E5+0.04748*E6))</f>
        <v>2.3976622160523542E-2</v>
      </c>
      <c r="E29">
        <f t="shared" si="2"/>
        <v>2.3415204645917054E-2</v>
      </c>
      <c r="F29">
        <f t="shared" si="3"/>
        <v>4.3038035115088372E-4</v>
      </c>
      <c r="J29" s="4"/>
    </row>
    <row r="30" spans="1:10" ht="13" x14ac:dyDescent="0.15">
      <c r="A30" s="2"/>
    </row>
    <row r="31" spans="1:10" ht="13" x14ac:dyDescent="0.15">
      <c r="A31" s="2"/>
    </row>
    <row r="32" spans="1:10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89" priority="1" operator="lessThanOrEqual">
      <formula>0</formula>
    </cfRule>
  </conditionalFormatting>
  <conditionalFormatting sqref="F15:F29 I17:I29">
    <cfRule type="cellIs" dxfId="88" priority="2" operator="greaterThan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997"/>
  <sheetViews>
    <sheetView topLeftCell="A19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4614890</v>
      </c>
      <c r="C2" s="4">
        <v>58.5</v>
      </c>
      <c r="D2" s="4">
        <v>4683914</v>
      </c>
      <c r="E2" s="4">
        <v>59.4</v>
      </c>
      <c r="F2" s="4">
        <v>4413432</v>
      </c>
      <c r="G2" s="4">
        <v>56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328621</v>
      </c>
      <c r="C5" s="4">
        <v>4.0999999999999996</v>
      </c>
      <c r="D5" s="4">
        <v>350555</v>
      </c>
      <c r="E5" s="4">
        <v>4.4000000000000004</v>
      </c>
      <c r="F5" s="4">
        <v>251621</v>
      </c>
      <c r="G5" s="4">
        <v>3.1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415850</v>
      </c>
      <c r="C6" s="4">
        <v>5.2</v>
      </c>
      <c r="D6" s="4">
        <v>472956</v>
      </c>
      <c r="E6" s="4">
        <v>6</v>
      </c>
      <c r="F6" s="4">
        <v>327550</v>
      </c>
      <c r="G6" s="4">
        <v>4.0999999999999996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546767</v>
      </c>
      <c r="C7" s="4">
        <v>6.9</v>
      </c>
      <c r="D7" s="4">
        <v>366599</v>
      </c>
      <c r="E7" s="4">
        <v>4.5999999999999996</v>
      </c>
      <c r="F7" s="4">
        <v>204992</v>
      </c>
      <c r="G7" s="4">
        <v>2.6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1611917</v>
      </c>
      <c r="C8" s="4">
        <v>20.399999999999999</v>
      </c>
      <c r="D8" s="4">
        <v>1724651</v>
      </c>
      <c r="E8" s="4">
        <v>21.8</v>
      </c>
      <c r="F8" s="4">
        <v>1344338</v>
      </c>
      <c r="G8" s="4">
        <v>17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67244</v>
      </c>
      <c r="C9" s="4">
        <v>0.8</v>
      </c>
      <c r="D9" s="4">
        <v>46492</v>
      </c>
      <c r="E9" s="4">
        <v>0.5</v>
      </c>
      <c r="F9" s="4">
        <v>35239</v>
      </c>
      <c r="G9" s="4">
        <v>0.4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295758</v>
      </c>
      <c r="C11" s="4">
        <v>3.7</v>
      </c>
      <c r="D11" s="4">
        <v>235880</v>
      </c>
      <c r="E11" s="4">
        <v>2.9</v>
      </c>
      <c r="F11" s="4">
        <v>172877</v>
      </c>
      <c r="G11" s="4">
        <v>2.1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7881047</v>
      </c>
      <c r="C12">
        <f t="shared" si="0"/>
        <v>99.6</v>
      </c>
      <c r="D12">
        <f t="shared" si="0"/>
        <v>7881047</v>
      </c>
      <c r="E12">
        <f t="shared" si="0"/>
        <v>99.6</v>
      </c>
      <c r="F12">
        <f t="shared" si="0"/>
        <v>6750049</v>
      </c>
      <c r="G12">
        <f t="shared" si="0"/>
        <v>85.3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EXP((-4.41432+0.04345*C2+0.06422*C6))</f>
        <v>0.21469196480907526</v>
      </c>
      <c r="C15">
        <f t="shared" ref="C15:C29" si="1">B15/(1+B15)</f>
        <v>0.17674601547464788</v>
      </c>
      <c r="D15">
        <f>EXP((-4.41432+0.04345*E2+0.06422*E6))</f>
        <v>0.23502344590644395</v>
      </c>
      <c r="E15">
        <f t="shared" ref="E15:E29" si="2">D15/(1+D15)</f>
        <v>0.19029877261475694</v>
      </c>
      <c r="F15">
        <f t="shared" ref="F15:F29" si="3">E15-C15</f>
        <v>1.3552757140109062E-2</v>
      </c>
    </row>
    <row r="16" spans="1:21" ht="15.75" customHeight="1" x14ac:dyDescent="0.15">
      <c r="A16" s="2" t="s">
        <v>22</v>
      </c>
      <c r="B16">
        <f>EXP((-2.04493-0.05813*(C7)+0.07854*(C6)))</f>
        <v>0.13033867810857713</v>
      </c>
      <c r="C16">
        <f t="shared" si="1"/>
        <v>0.11530940295405619</v>
      </c>
      <c r="D16">
        <f>EXP((-2.04493-0.05813*(E7)+0.07854*(E6)))</f>
        <v>0.15864472671282273</v>
      </c>
      <c r="E16">
        <f t="shared" si="2"/>
        <v>0.13692266754012838</v>
      </c>
      <c r="F16">
        <f t="shared" si="3"/>
        <v>2.1613264586072198E-2</v>
      </c>
    </row>
    <row r="17" spans="1:6" ht="15.75" customHeight="1" x14ac:dyDescent="0.15">
      <c r="A17" s="2" t="s">
        <v>23</v>
      </c>
      <c r="B17">
        <f>EXP((-5.26319+0.23697*(C7)))</f>
        <v>2.6566692751269463E-2</v>
      </c>
      <c r="C17">
        <f t="shared" si="1"/>
        <v>2.5879168824452011E-2</v>
      </c>
      <c r="D17">
        <f>EXP((-5.26319+0.23697*(E7)))</f>
        <v>1.5404000970906054E-2</v>
      </c>
      <c r="E17">
        <f t="shared" si="2"/>
        <v>1.5170317387145513E-2</v>
      </c>
      <c r="F17">
        <f t="shared" si="3"/>
        <v>-1.0708851437306498E-2</v>
      </c>
    </row>
    <row r="18" spans="1:6" ht="15.75" customHeight="1" x14ac:dyDescent="0.15">
      <c r="A18" s="2" t="s">
        <v>24</v>
      </c>
      <c r="B18">
        <f>EXP((-6.22088+0.04872*(C2)+0.04949*(C5)+0.04056*(C6)))</f>
        <v>5.1977777890480026E-2</v>
      </c>
      <c r="C18">
        <f t="shared" si="1"/>
        <v>4.9409577828450443E-2</v>
      </c>
      <c r="D18">
        <f>EXP((-6.22088+0.04872*(E2)+0.04949*(E5)+0.04056*(E6)))</f>
        <v>5.6937790607575721E-2</v>
      </c>
      <c r="E18">
        <f t="shared" si="2"/>
        <v>5.3870522100307627E-2</v>
      </c>
      <c r="F18">
        <f t="shared" si="3"/>
        <v>4.460944271857184E-3</v>
      </c>
    </row>
    <row r="19" spans="1:6" ht="15.75" customHeight="1" x14ac:dyDescent="0.15">
      <c r="A19" s="2" t="s">
        <v>25</v>
      </c>
      <c r="B19">
        <f>EXP((-4.84614+0.03008*C2+0.7327*C3+0.03927*C5+0.04634*C6))</f>
        <v>6.825633695976259E-2</v>
      </c>
      <c r="C19">
        <f t="shared" si="1"/>
        <v>6.3895092028210046E-2</v>
      </c>
      <c r="D19">
        <f>EXP((-4.84614+0.03008*E2+0.7327*E3+0.03927*E5+0.04634*E6))</f>
        <v>7.3640509783299515E-2</v>
      </c>
      <c r="E19">
        <f t="shared" si="2"/>
        <v>6.8589541017004749E-2</v>
      </c>
      <c r="F19">
        <f t="shared" si="3"/>
        <v>4.6944489887947027E-3</v>
      </c>
    </row>
    <row r="20" spans="1:6" ht="15.75" customHeight="1" x14ac:dyDescent="0.15">
      <c r="A20" s="2" t="s">
        <v>26</v>
      </c>
      <c r="B20">
        <f>EXP((-1.56105-0.14222*C7+0.04149*C6))</f>
        <v>9.7625163114162028E-2</v>
      </c>
      <c r="C20">
        <f t="shared" si="1"/>
        <v>8.8942169325985296E-2</v>
      </c>
      <c r="D20">
        <f>EXP((-1.56105-0.14222*E7+0.04149*E6))</f>
        <v>0.1399707229538571</v>
      </c>
      <c r="E20">
        <f t="shared" si="2"/>
        <v>0.12278448922895954</v>
      </c>
      <c r="F20">
        <f t="shared" si="3"/>
        <v>3.3842319902974247E-2</v>
      </c>
    </row>
    <row r="21" spans="1:6" ht="15.75" customHeight="1" x14ac:dyDescent="0.15">
      <c r="A21" s="2" t="s">
        <v>27</v>
      </c>
      <c r="B21">
        <f>EXP((-0.802771-0.025303*C2+0.485604*C3))</f>
        <v>0.10197817083736047</v>
      </c>
      <c r="C21">
        <f t="shared" si="1"/>
        <v>9.2541008103518327E-2</v>
      </c>
      <c r="D21">
        <f>EXP((-0.802771-0.025303*E2+0.485604*E3))</f>
        <v>9.9682095688667399E-2</v>
      </c>
      <c r="E21">
        <f t="shared" si="2"/>
        <v>9.0646284121087065E-2</v>
      </c>
      <c r="F21">
        <f t="shared" si="3"/>
        <v>-1.8947239824312623E-3</v>
      </c>
    </row>
    <row r="22" spans="1:6" ht="15.75" customHeight="1" x14ac:dyDescent="0.15">
      <c r="A22" s="2" t="s">
        <v>28</v>
      </c>
      <c r="B22">
        <f>EXP((-2.360104+0.014709*C2+0.938919*C3-0.018119*C5))</f>
        <v>0.2072321948742302</v>
      </c>
      <c r="C22">
        <f t="shared" si="1"/>
        <v>0.17165893666033294</v>
      </c>
      <c r="D22">
        <f>EXP((-2.360104+0.014709*E2+0.938919*E3-0.018119*E5))</f>
        <v>0.20885542767246223</v>
      </c>
      <c r="E22">
        <f t="shared" si="2"/>
        <v>0.17277122052104593</v>
      </c>
      <c r="F22">
        <f t="shared" si="3"/>
        <v>1.1122838607129926E-3</v>
      </c>
    </row>
    <row r="23" spans="1:6" ht="15.75" customHeight="1" x14ac:dyDescent="0.15">
      <c r="A23" s="2" t="s">
        <v>29</v>
      </c>
      <c r="B23">
        <f>EXP((-1.022244+0.015959*C2-2.13038*C3))</f>
        <v>0.91517268933546336</v>
      </c>
      <c r="C23">
        <f t="shared" si="1"/>
        <v>0.47785387418667435</v>
      </c>
      <c r="D23">
        <f>EXP((-1.022244+0.015959*E2-2.13038*E3))</f>
        <v>0.92841225921473314</v>
      </c>
      <c r="E23">
        <f t="shared" si="2"/>
        <v>0.48143868344458202</v>
      </c>
      <c r="F23">
        <f t="shared" si="3"/>
        <v>3.5848092579076618E-3</v>
      </c>
    </row>
    <row r="24" spans="1:6" ht="15.75" customHeight="1" x14ac:dyDescent="0.15">
      <c r="A24" s="2" t="s">
        <v>30</v>
      </c>
      <c r="B24">
        <f>EXP((0.21381-0.08054*C2-0.03271*C5+0.72939*C3))</f>
        <v>9.7363302828208306E-3</v>
      </c>
      <c r="C24">
        <f t="shared" si="1"/>
        <v>9.6424482221945454E-3</v>
      </c>
      <c r="D24">
        <f>EXP((0.21381-0.08054*E2-0.03271*E5+0.72939*E3))</f>
        <v>8.9671264984708884E-3</v>
      </c>
      <c r="E24">
        <f t="shared" si="2"/>
        <v>8.8874317735112823E-3</v>
      </c>
      <c r="F24">
        <f t="shared" si="3"/>
        <v>-7.5501644868326313E-4</v>
      </c>
    </row>
    <row r="25" spans="1:6" ht="15.75" customHeight="1" x14ac:dyDescent="0.15">
      <c r="A25" s="2" t="s">
        <v>31</v>
      </c>
      <c r="B25">
        <f>EXP((-0.11314-0.0841*C2-0.02521*C5+1.28239*C3))</f>
        <v>5.879103468735619E-3</v>
      </c>
      <c r="C25">
        <f t="shared" si="1"/>
        <v>5.8447416279568346E-3</v>
      </c>
      <c r="D25">
        <f>EXP((-0.11314-0.0841*E2-0.02521*E5+1.28239*E3))</f>
        <v>5.4094708528088691E-3</v>
      </c>
      <c r="E25">
        <f t="shared" si="2"/>
        <v>5.3803659201861753E-3</v>
      </c>
      <c r="F25">
        <f t="shared" si="3"/>
        <v>-4.643757077706593E-4</v>
      </c>
    </row>
    <row r="26" spans="1:6" ht="15.75" customHeight="1" x14ac:dyDescent="0.15">
      <c r="A26" s="2" t="s">
        <v>32</v>
      </c>
      <c r="B26">
        <f>EXP((-9.52346+0.0714*C2+0.11318*C5+0.14192*C6+1.47314*C3))</f>
        <v>1.5850757309834214E-2</v>
      </c>
      <c r="C26">
        <f t="shared" si="1"/>
        <v>1.5603431110107186E-2</v>
      </c>
      <c r="D26">
        <f>EXP((-9.52346+0.0714*E2+0.11318*E5+0.14192*E6+1.47314*E3))</f>
        <v>1.9588982267670554E-2</v>
      </c>
      <c r="E26">
        <f t="shared" si="2"/>
        <v>1.9212626468464427E-2</v>
      </c>
      <c r="F26">
        <f t="shared" si="3"/>
        <v>3.6091953583572405E-3</v>
      </c>
    </row>
    <row r="27" spans="1:6" ht="15.75" customHeight="1" x14ac:dyDescent="0.15">
      <c r="A27" s="2" t="s">
        <v>33</v>
      </c>
      <c r="B27">
        <f>EXP((-1.00599+0.03107*C2-0.12507*C7))</f>
        <v>0.94991953307622135</v>
      </c>
      <c r="C27">
        <f t="shared" si="1"/>
        <v>0.48715832472205378</v>
      </c>
      <c r="D27">
        <f>EXP((-1.00599+0.03107*E2-0.12507*E7))</f>
        <v>1.3024485592402104</v>
      </c>
      <c r="E27">
        <f t="shared" si="2"/>
        <v>0.56567976470666859</v>
      </c>
      <c r="F27">
        <f t="shared" si="3"/>
        <v>7.8521439984614805E-2</v>
      </c>
    </row>
    <row r="28" spans="1:6" ht="15.75" customHeight="1" x14ac:dyDescent="0.15">
      <c r="A28" s="2" t="s">
        <v>34</v>
      </c>
      <c r="B28">
        <f>EXP((1.049734-0.018323*C2-0.023371*C5-0.012844*C7))</f>
        <v>0.81333988017492165</v>
      </c>
      <c r="C28">
        <f t="shared" si="1"/>
        <v>0.44853140278173542</v>
      </c>
      <c r="D28">
        <f>EXP((1.049734-0.018323*E2-0.023371*E5-0.012844*E7))</f>
        <v>0.8182666643225821</v>
      </c>
      <c r="E28">
        <f t="shared" si="2"/>
        <v>0.45002566475992534</v>
      </c>
      <c r="F28">
        <f t="shared" si="3"/>
        <v>1.4942619781899147E-3</v>
      </c>
    </row>
    <row r="29" spans="1:6" ht="13" x14ac:dyDescent="0.15">
      <c r="A29" s="2" t="s">
        <v>35</v>
      </c>
      <c r="B29">
        <f>EXP((-3.7924+1.94461*C3-0.10873*C5+0.04748*C6))</f>
        <v>1.8475735544073627E-2</v>
      </c>
      <c r="C29">
        <f t="shared" si="1"/>
        <v>1.8140575076345651E-2</v>
      </c>
      <c r="D29">
        <f>EXP((-3.7924+1.94461*E3-0.10873*E5+0.04748*E6))</f>
        <v>1.8575124237042658E-2</v>
      </c>
      <c r="E29">
        <f t="shared" si="2"/>
        <v>1.8236381190789672E-2</v>
      </c>
      <c r="F29">
        <f t="shared" si="3"/>
        <v>9.5806114444020596E-5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7" priority="1" operator="lessThanOrEqual">
      <formula>0</formula>
    </cfRule>
  </conditionalFormatting>
  <conditionalFormatting sqref="F15:F29 I17:I29">
    <cfRule type="cellIs" dxfId="16" priority="2" operator="greaterThan">
      <formula>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997"/>
  <sheetViews>
    <sheetView topLeftCell="A15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5" width="11.6640625" customWidth="1"/>
    <col min="6" max="6" width="9.83203125" customWidth="1"/>
    <col min="7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2704388</v>
      </c>
      <c r="C2" s="4">
        <v>34.1</v>
      </c>
      <c r="D2" s="4">
        <v>5381960</v>
      </c>
      <c r="E2" s="4">
        <v>68</v>
      </c>
      <c r="F2" s="4">
        <v>2641028</v>
      </c>
      <c r="G2" s="4">
        <v>33.299999999999997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444428</v>
      </c>
      <c r="C5" s="4">
        <v>5.6</v>
      </c>
      <c r="D5" s="4">
        <v>356889</v>
      </c>
      <c r="E5" s="4">
        <v>4.5</v>
      </c>
      <c r="F5" s="4">
        <v>270407</v>
      </c>
      <c r="G5" s="4">
        <v>3.4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344352</v>
      </c>
      <c r="C6" s="4">
        <v>4.3</v>
      </c>
      <c r="D6" s="4">
        <v>377566</v>
      </c>
      <c r="E6" s="4">
        <v>4.7</v>
      </c>
      <c r="F6" s="4">
        <v>46949</v>
      </c>
      <c r="G6" s="4">
        <v>0.5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985754</v>
      </c>
      <c r="C7" s="4">
        <v>12.4</v>
      </c>
      <c r="D7" s="4">
        <v>795612</v>
      </c>
      <c r="E7" s="4">
        <v>10</v>
      </c>
      <c r="F7" s="4">
        <v>388585</v>
      </c>
      <c r="G7" s="4">
        <v>4.9000000000000004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969150</v>
      </c>
      <c r="C8" s="4">
        <v>12.2</v>
      </c>
      <c r="D8" s="4">
        <v>985215</v>
      </c>
      <c r="E8" s="4">
        <v>12.4</v>
      </c>
      <c r="F8" s="4">
        <v>780407</v>
      </c>
      <c r="G8" s="4">
        <v>9.8000000000000007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17042</v>
      </c>
      <c r="C9" s="4">
        <v>0.2</v>
      </c>
      <c r="D9" s="4">
        <v>7905</v>
      </c>
      <c r="E9" s="4">
        <v>0</v>
      </c>
      <c r="F9" s="4">
        <v>1347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2440049</v>
      </c>
      <c r="C10" s="4">
        <v>30.8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3567</v>
      </c>
      <c r="C11" s="4">
        <v>0</v>
      </c>
      <c r="D11" s="4">
        <v>3583</v>
      </c>
      <c r="E11" s="4">
        <v>0</v>
      </c>
      <c r="F11" s="4">
        <v>1275</v>
      </c>
      <c r="G11" s="4">
        <v>0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7908730</v>
      </c>
      <c r="C12">
        <f t="shared" si="0"/>
        <v>99.6</v>
      </c>
      <c r="D12">
        <f t="shared" si="0"/>
        <v>7908730</v>
      </c>
      <c r="E12">
        <f t="shared" si="0"/>
        <v>99.600000000000009</v>
      </c>
      <c r="F12">
        <f t="shared" si="0"/>
        <v>4129998</v>
      </c>
      <c r="G12">
        <f t="shared" si="0"/>
        <v>51.899999999999991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EXP((-4.41432+0.04345*C2+0.06422*C6))</f>
        <v>7.0191433872797748E-2</v>
      </c>
      <c r="C15">
        <f t="shared" ref="C15:C29" si="1">B15/(1+B15)</f>
        <v>6.5587736596610297E-2</v>
      </c>
      <c r="D15">
        <f>EXP((-4.41432+0.04345*E2+0.06422*E6))</f>
        <v>0.31414959164710421</v>
      </c>
      <c r="E15">
        <f t="shared" ref="E15:E29" si="2">D15/(1+D15)</f>
        <v>0.2390516221622542</v>
      </c>
      <c r="F15">
        <f t="shared" ref="F15:F29" si="3">E15-C15</f>
        <v>0.1734638855656439</v>
      </c>
    </row>
    <row r="16" spans="1:21" ht="15.75" customHeight="1" x14ac:dyDescent="0.15">
      <c r="A16" s="2" t="s">
        <v>22</v>
      </c>
      <c r="B16">
        <f>EXP((-2.04493-0.05813*(C7)+0.07854*(C6)))</f>
        <v>8.8211318194637345E-2</v>
      </c>
      <c r="C16">
        <f t="shared" si="1"/>
        <v>8.1060835078412483E-2</v>
      </c>
      <c r="D16">
        <f>EXP((-2.04493-0.05813*(E7)+0.07854*(E6)))</f>
        <v>0.10465437761048919</v>
      </c>
      <c r="E16">
        <f t="shared" si="2"/>
        <v>9.4739476646867771E-2</v>
      </c>
      <c r="F16">
        <f t="shared" si="3"/>
        <v>1.3678641568455288E-2</v>
      </c>
    </row>
    <row r="17" spans="1:6" ht="15.75" customHeight="1" x14ac:dyDescent="0.15">
      <c r="A17" s="2" t="s">
        <v>23</v>
      </c>
      <c r="B17">
        <f>EXP((-5.26319+0.23697*(C7)))</f>
        <v>9.7806719280676732E-2</v>
      </c>
      <c r="C17">
        <f t="shared" si="1"/>
        <v>8.9092840809685783E-2</v>
      </c>
      <c r="D17">
        <f>EXP((-5.26319+0.23697*(E7)))</f>
        <v>5.538258969798189E-2</v>
      </c>
      <c r="E17">
        <f t="shared" si="2"/>
        <v>5.2476315450523676E-2</v>
      </c>
      <c r="F17">
        <f t="shared" si="3"/>
        <v>-3.6616525359162107E-2</v>
      </c>
    </row>
    <row r="18" spans="1:6" ht="15.75" customHeight="1" x14ac:dyDescent="0.15">
      <c r="A18" s="2" t="s">
        <v>24</v>
      </c>
      <c r="B18">
        <f>EXP((-6.22088+0.04872*(C2)+0.04949*(C5)+0.04056*(C6)))</f>
        <v>1.6441017492467097E-2</v>
      </c>
      <c r="C18">
        <f t="shared" si="1"/>
        <v>1.6175082675261028E-2</v>
      </c>
      <c r="D18">
        <f>EXP((-6.22088+0.04872*(E2)+0.04949*(E5)+0.04056*(E6)))</f>
        <v>8.2530859585585134E-2</v>
      </c>
      <c r="E18">
        <f t="shared" si="2"/>
        <v>7.6238805438931898E-2</v>
      </c>
      <c r="F18">
        <f t="shared" si="3"/>
        <v>6.006372276367087E-2</v>
      </c>
    </row>
    <row r="19" spans="1:6" ht="15.75" customHeight="1" x14ac:dyDescent="0.15">
      <c r="A19" s="2" t="s">
        <v>25</v>
      </c>
      <c r="B19">
        <f>EXP((-4.84614+0.03008*C2+0.7327*C3+0.03927*C5+0.04634*C6))</f>
        <v>3.333197941623562E-2</v>
      </c>
      <c r="C19">
        <f t="shared" si="1"/>
        <v>3.2256796537997387E-2</v>
      </c>
      <c r="D19">
        <f>EXP((-4.84614+0.03008*E2+0.7327*E3+0.03927*E5+0.04634*E6))</f>
        <v>9.015841403198481E-2</v>
      </c>
      <c r="E19">
        <f t="shared" si="2"/>
        <v>8.2702121885690996E-2</v>
      </c>
      <c r="F19">
        <f t="shared" si="3"/>
        <v>5.0445325347693609E-2</v>
      </c>
    </row>
    <row r="20" spans="1:6" ht="15.75" customHeight="1" x14ac:dyDescent="0.15">
      <c r="A20" s="2" t="s">
        <v>26</v>
      </c>
      <c r="B20">
        <f>EXP((-1.56105-0.14222*C7+0.04149*C6))</f>
        <v>4.3016522194815845E-2</v>
      </c>
      <c r="C20">
        <f t="shared" si="1"/>
        <v>4.124241685481294E-2</v>
      </c>
      <c r="D20">
        <f>EXP((-1.56105-0.14222*E7+0.04149*E6))</f>
        <v>6.1528979732134725E-2</v>
      </c>
      <c r="E20">
        <f t="shared" si="2"/>
        <v>5.7962600086208564E-2</v>
      </c>
      <c r="F20">
        <f t="shared" si="3"/>
        <v>1.6720183231395624E-2</v>
      </c>
    </row>
    <row r="21" spans="1:6" ht="15.75" customHeight="1" x14ac:dyDescent="0.15">
      <c r="A21" s="2" t="s">
        <v>27</v>
      </c>
      <c r="B21">
        <f>EXP((-0.802771-0.025303*C2+0.485604*C3))</f>
        <v>0.18907655368104478</v>
      </c>
      <c r="C21">
        <f t="shared" si="1"/>
        <v>0.15901125381348849</v>
      </c>
      <c r="D21">
        <f>EXP((-0.802771-0.025303*E2+0.485604*E3))</f>
        <v>8.0188513304268572E-2</v>
      </c>
      <c r="E21">
        <f t="shared" si="2"/>
        <v>7.4235665642262749E-2</v>
      </c>
      <c r="F21">
        <f t="shared" si="3"/>
        <v>-8.4775588171225741E-2</v>
      </c>
    </row>
    <row r="22" spans="1:6" ht="15.75" customHeight="1" x14ac:dyDescent="0.15">
      <c r="A22" s="2" t="s">
        <v>28</v>
      </c>
      <c r="B22">
        <f>EXP((-2.360104+0.014709*C2+0.938919*C3-0.018119*C5))</f>
        <v>0.14085933650375657</v>
      </c>
      <c r="C22">
        <f t="shared" si="1"/>
        <v>0.12346775101602787</v>
      </c>
      <c r="D22">
        <f>EXP((-2.360104+0.014709*E2+0.938919*E3-0.018119*E5))</f>
        <v>0.23658978559228805</v>
      </c>
      <c r="E22">
        <f t="shared" si="2"/>
        <v>0.19132438933980755</v>
      </c>
      <c r="F22">
        <f t="shared" si="3"/>
        <v>6.7856638323779681E-2</v>
      </c>
    </row>
    <row r="23" spans="1:6" ht="15.75" customHeight="1" x14ac:dyDescent="0.15">
      <c r="A23" s="2" t="s">
        <v>29</v>
      </c>
      <c r="B23">
        <f>EXP((-1.022244+0.015959*C2-2.13038*C3))</f>
        <v>0.61999609459696015</v>
      </c>
      <c r="C23">
        <f t="shared" si="1"/>
        <v>0.38271456126640196</v>
      </c>
      <c r="D23">
        <f>EXP((-1.022244+0.015959*E2-2.13038*E3))</f>
        <v>1.0649927589177381</v>
      </c>
      <c r="E23">
        <f t="shared" si="2"/>
        <v>0.51573680068297212</v>
      </c>
      <c r="F23">
        <f t="shared" si="3"/>
        <v>0.13302223941657015</v>
      </c>
    </row>
    <row r="24" spans="1:6" ht="15.75" customHeight="1" x14ac:dyDescent="0.15">
      <c r="A24" s="2" t="s">
        <v>30</v>
      </c>
      <c r="B24">
        <f>EXP((0.21381-0.08054*C2-0.03271*C5+0.72939*C3))</f>
        <v>6.6153333278039156E-2</v>
      </c>
      <c r="C24">
        <f t="shared" si="1"/>
        <v>6.2048610845347532E-2</v>
      </c>
      <c r="D24">
        <f>EXP((0.21381-0.08054*E2-0.03271*E5+0.72939*E3))</f>
        <v>4.4711707137751926E-3</v>
      </c>
      <c r="E24">
        <f t="shared" si="2"/>
        <v>4.4512683331647913E-3</v>
      </c>
      <c r="F24">
        <f t="shared" si="3"/>
        <v>-5.7597342512182743E-2</v>
      </c>
    </row>
    <row r="25" spans="1:6" ht="15.75" customHeight="1" x14ac:dyDescent="0.15">
      <c r="A25" s="2" t="s">
        <v>31</v>
      </c>
      <c r="B25">
        <f>EXP((-0.11314-0.0841*C2-0.02521*C5+1.28239*C3))</f>
        <v>4.4063390001413454E-2</v>
      </c>
      <c r="C25">
        <f t="shared" si="1"/>
        <v>4.2203749718064343E-2</v>
      </c>
      <c r="D25">
        <f>EXP((-0.11314-0.0841*E2-0.02521*E5+1.28239*E3))</f>
        <v>2.6178942650276703E-3</v>
      </c>
      <c r="E25">
        <f t="shared" si="2"/>
        <v>2.6110587891977795E-3</v>
      </c>
      <c r="F25">
        <f t="shared" si="3"/>
        <v>-3.9592690928866567E-2</v>
      </c>
    </row>
    <row r="26" spans="1:6" ht="15.75" customHeight="1" x14ac:dyDescent="0.15">
      <c r="A26" s="2" t="s">
        <v>32</v>
      </c>
      <c r="B26">
        <f>EXP((-9.52346+0.0714*C2+0.11318*C5+0.14192*C6+1.47314*C3))</f>
        <v>2.8953305351039301E-3</v>
      </c>
      <c r="C26">
        <f t="shared" si="1"/>
        <v>2.8869717975046312E-3</v>
      </c>
      <c r="D26">
        <f>EXP((-9.52346+0.0714*E2+0.11318*E5+0.14192*E6+1.47314*E3))</f>
        <v>3.0442184026241194E-2</v>
      </c>
      <c r="E26">
        <f t="shared" si="2"/>
        <v>2.9542835588596161E-2</v>
      </c>
      <c r="F26">
        <f t="shared" si="3"/>
        <v>2.6655863791091531E-2</v>
      </c>
    </row>
    <row r="27" spans="1:6" ht="15.75" customHeight="1" x14ac:dyDescent="0.15">
      <c r="A27" s="2" t="s">
        <v>33</v>
      </c>
      <c r="B27">
        <f>EXP((-1.00599+0.03107*C2-0.12507*C7))</f>
        <v>0.22371754111342476</v>
      </c>
      <c r="C27">
        <f t="shared" si="1"/>
        <v>0.18281795724679303</v>
      </c>
      <c r="D27">
        <f>EXP((-1.00599+0.03107*E2-0.12507*E7))</f>
        <v>0.86594836232304395</v>
      </c>
      <c r="E27">
        <f t="shared" si="2"/>
        <v>0.46407948891199052</v>
      </c>
      <c r="F27">
        <f t="shared" si="3"/>
        <v>0.28126153166519752</v>
      </c>
    </row>
    <row r="28" spans="1:6" ht="15.75" customHeight="1" x14ac:dyDescent="0.15">
      <c r="A28" s="2" t="s">
        <v>34</v>
      </c>
      <c r="B28">
        <f>EXP((1.049734-0.018323*C2-0.023371*C5-0.012844*C7))</f>
        <v>1.1442810089639761</v>
      </c>
      <c r="C28">
        <f t="shared" si="1"/>
        <v>0.53364321382337998</v>
      </c>
      <c r="D28">
        <f>EXP((1.049734-0.018323*E2-0.023371*E5-0.012844*E7))</f>
        <v>0.65061350981210642</v>
      </c>
      <c r="E28">
        <f t="shared" si="2"/>
        <v>0.3941646581374264</v>
      </c>
      <c r="F28">
        <f t="shared" si="3"/>
        <v>-0.13947855568595358</v>
      </c>
    </row>
    <row r="29" spans="1:6" ht="13" x14ac:dyDescent="0.15">
      <c r="A29" s="2" t="s">
        <v>35</v>
      </c>
      <c r="B29">
        <f>EXP((-3.7924+1.94461*C3-0.10873*C5+0.04748*C6))</f>
        <v>1.503876617593693E-2</v>
      </c>
      <c r="C29">
        <f t="shared" si="1"/>
        <v>1.4815952530162041E-2</v>
      </c>
      <c r="D29">
        <f>EXP((-3.7924+1.94461*E3-0.10873*E5+0.04748*E6))</f>
        <v>1.7274411093686333E-2</v>
      </c>
      <c r="E29">
        <f t="shared" si="2"/>
        <v>1.6981073056889697E-2</v>
      </c>
      <c r="F29">
        <f t="shared" si="3"/>
        <v>2.1651205267276558E-3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5" priority="1" operator="lessThanOrEqual">
      <formula>0</formula>
    </cfRule>
  </conditionalFormatting>
  <conditionalFormatting sqref="F15:F29 I17:I29">
    <cfRule type="cellIs" dxfId="14" priority="2" operator="greaterThan">
      <formula>0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997"/>
  <sheetViews>
    <sheetView topLeftCell="A11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1530397</v>
      </c>
      <c r="C2" s="4">
        <v>25.3</v>
      </c>
      <c r="D2" s="4">
        <v>2021202</v>
      </c>
      <c r="E2" s="4">
        <v>33.5</v>
      </c>
      <c r="F2" s="4">
        <v>1520219</v>
      </c>
      <c r="G2" s="4">
        <v>25.2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23582</v>
      </c>
      <c r="C5" s="4">
        <v>0.3</v>
      </c>
      <c r="D5" s="4">
        <v>15069</v>
      </c>
      <c r="E5" s="4">
        <v>0.2</v>
      </c>
      <c r="F5" s="4">
        <v>12573</v>
      </c>
      <c r="G5" s="4">
        <v>0.2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458080</v>
      </c>
      <c r="C6" s="4">
        <v>7.5</v>
      </c>
      <c r="D6" s="4">
        <v>240472</v>
      </c>
      <c r="E6" s="4">
        <v>3.9</v>
      </c>
      <c r="F6" s="4">
        <v>148154</v>
      </c>
      <c r="G6" s="4">
        <v>2.4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971321</v>
      </c>
      <c r="C7" s="4">
        <v>16.100000000000001</v>
      </c>
      <c r="D7" s="4">
        <v>622406</v>
      </c>
      <c r="E7" s="4">
        <v>10.3</v>
      </c>
      <c r="F7" s="4">
        <v>542935</v>
      </c>
      <c r="G7" s="4">
        <v>9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2979579</v>
      </c>
      <c r="C8" s="4">
        <v>49.4</v>
      </c>
      <c r="D8" s="4">
        <v>2933527</v>
      </c>
      <c r="E8" s="4">
        <v>48.6</v>
      </c>
      <c r="F8" s="4">
        <v>2736235</v>
      </c>
      <c r="G8" s="4">
        <v>45.3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15580</v>
      </c>
      <c r="C9" s="4">
        <v>0.2</v>
      </c>
      <c r="D9" s="4">
        <v>21012</v>
      </c>
      <c r="E9" s="4">
        <v>0.3</v>
      </c>
      <c r="F9" s="4">
        <v>15424</v>
      </c>
      <c r="G9" s="4">
        <v>0.2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50172</v>
      </c>
      <c r="C11" s="4">
        <v>0.8</v>
      </c>
      <c r="D11" s="4">
        <v>175023</v>
      </c>
      <c r="E11" s="4">
        <v>2.9</v>
      </c>
      <c r="F11" s="4">
        <v>42901</v>
      </c>
      <c r="G11" s="4">
        <v>0.7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6028711</v>
      </c>
      <c r="C12">
        <f t="shared" si="0"/>
        <v>99.6</v>
      </c>
      <c r="D12">
        <f t="shared" si="0"/>
        <v>6028711</v>
      </c>
      <c r="E12">
        <f t="shared" si="0"/>
        <v>99.7</v>
      </c>
      <c r="F12">
        <f t="shared" si="0"/>
        <v>5018441</v>
      </c>
      <c r="G12">
        <f t="shared" si="0"/>
        <v>83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EXP((-4.41432+0.04345*C2+0.06422*C6))</f>
        <v>5.881343286989734E-2</v>
      </c>
      <c r="C15">
        <f t="shared" ref="C15:C29" si="1">B15/(1+B15)</f>
        <v>5.5546549603629841E-2</v>
      </c>
      <c r="D15">
        <f>EXP((-4.41432+0.04345*E2+0.06422*E6))</f>
        <v>6.665088194245708E-2</v>
      </c>
      <c r="E15">
        <f t="shared" ref="E15:E29" si="2">D15/(1+D15)</f>
        <v>6.2486126501935156E-2</v>
      </c>
      <c r="F15">
        <f t="shared" ref="F15:F29" si="3">E15-C15</f>
        <v>6.9395768983053149E-3</v>
      </c>
    </row>
    <row r="16" spans="1:21" ht="15.75" customHeight="1" x14ac:dyDescent="0.15">
      <c r="A16" s="2" t="s">
        <v>22</v>
      </c>
      <c r="B16">
        <f>EXP((-2.04493-0.05813*(C7)+0.07854*(C6)))</f>
        <v>9.146736838319601E-2</v>
      </c>
      <c r="C16">
        <f t="shared" si="1"/>
        <v>8.3802201543311139E-2</v>
      </c>
      <c r="D16">
        <f>EXP((-2.04493-0.05813*(E7)+0.07854*(E6)))</f>
        <v>9.6581989427168058E-2</v>
      </c>
      <c r="E16">
        <f t="shared" si="2"/>
        <v>8.8075483965973686E-2</v>
      </c>
      <c r="F16">
        <f t="shared" si="3"/>
        <v>4.2732824226625471E-3</v>
      </c>
    </row>
    <row r="17" spans="1:6" ht="15.75" customHeight="1" x14ac:dyDescent="0.15">
      <c r="A17" s="2" t="s">
        <v>23</v>
      </c>
      <c r="B17">
        <f>EXP((-5.26319+0.23697*(C7)))</f>
        <v>0.23504624428640047</v>
      </c>
      <c r="C17">
        <f t="shared" si="1"/>
        <v>0.19031371932328595</v>
      </c>
      <c r="D17">
        <f>EXP((-5.26319+0.23697*(E7)))</f>
        <v>5.9463119437392881E-2</v>
      </c>
      <c r="E17">
        <f t="shared" si="2"/>
        <v>5.6125709660350992E-2</v>
      </c>
      <c r="F17">
        <f t="shared" si="3"/>
        <v>-0.13418800966293495</v>
      </c>
    </row>
    <row r="18" spans="1:6" ht="15.75" customHeight="1" x14ac:dyDescent="0.15">
      <c r="A18" s="2" t="s">
        <v>24</v>
      </c>
      <c r="B18">
        <f>EXP((-6.22088+0.04872*(C2)+0.04949*(C5)+0.04056*(C6)))</f>
        <v>9.3796108878133767E-3</v>
      </c>
      <c r="C18">
        <f t="shared" si="1"/>
        <v>9.2924513103285426E-3</v>
      </c>
      <c r="D18">
        <f>EXP((-6.22088+0.04872*(E2)+0.04949*(E5)+0.04056*(E6)))</f>
        <v>1.2026075840581737E-2</v>
      </c>
      <c r="E18">
        <f t="shared" si="2"/>
        <v>1.1883167961450957E-2</v>
      </c>
      <c r="F18">
        <f t="shared" si="3"/>
        <v>2.5907166511224145E-3</v>
      </c>
    </row>
    <row r="19" spans="1:6" ht="15.75" customHeight="1" x14ac:dyDescent="0.15">
      <c r="A19" s="2" t="s">
        <v>25</v>
      </c>
      <c r="B19">
        <f>EXP((-4.84614+0.03008*C2+0.7327*C3+0.03927*C5+0.04634*C6))</f>
        <v>2.4094179070585784E-2</v>
      </c>
      <c r="C19">
        <f t="shared" si="1"/>
        <v>2.3527307900970983E-2</v>
      </c>
      <c r="D19">
        <f>EXP((-4.84614+0.03008*E2+0.7327*E3+0.03927*E5+0.04634*E6))</f>
        <v>2.5994247901352394E-2</v>
      </c>
      <c r="E19">
        <f t="shared" si="2"/>
        <v>2.5335666310530521E-2</v>
      </c>
      <c r="F19">
        <f t="shared" si="3"/>
        <v>1.8083584095595386E-3</v>
      </c>
    </row>
    <row r="20" spans="1:6" ht="15.75" customHeight="1" x14ac:dyDescent="0.15">
      <c r="A20" s="2" t="s">
        <v>26</v>
      </c>
      <c r="B20">
        <f>EXP((-1.56105-0.14222*C7+0.04149*C6))</f>
        <v>2.9024441314709194E-2</v>
      </c>
      <c r="C20">
        <f t="shared" si="1"/>
        <v>2.8205784186842824E-2</v>
      </c>
      <c r="D20">
        <f>EXP((-1.56105-0.14222*E7+0.04149*E6))</f>
        <v>5.7034153863663728E-2</v>
      </c>
      <c r="E20">
        <f t="shared" si="2"/>
        <v>5.3956774864078787E-2</v>
      </c>
      <c r="F20">
        <f t="shared" si="3"/>
        <v>2.5750990677235963E-2</v>
      </c>
    </row>
    <row r="21" spans="1:6" ht="15.75" customHeight="1" x14ac:dyDescent="0.15">
      <c r="A21" s="2" t="s">
        <v>27</v>
      </c>
      <c r="B21">
        <f>EXP((-0.802771-0.025303*C2+0.485604*C3))</f>
        <v>0.23623294634424422</v>
      </c>
      <c r="C21">
        <f t="shared" si="1"/>
        <v>0.19109096472701695</v>
      </c>
      <c r="D21">
        <f>EXP((-0.802771-0.025303*E2+0.485604*E3))</f>
        <v>0.19196897664188323</v>
      </c>
      <c r="E21">
        <f t="shared" si="2"/>
        <v>0.16105199078478921</v>
      </c>
      <c r="F21">
        <f t="shared" si="3"/>
        <v>-3.0038973942227737E-2</v>
      </c>
    </row>
    <row r="22" spans="1:6" ht="15.75" customHeight="1" x14ac:dyDescent="0.15">
      <c r="A22" s="2" t="s">
        <v>28</v>
      </c>
      <c r="B22">
        <f>EXP((-2.360104+0.014709*C2+0.938919*C3-0.018119*C5))</f>
        <v>0.13623117774125462</v>
      </c>
      <c r="C22">
        <f t="shared" si="1"/>
        <v>0.11989741208481214</v>
      </c>
      <c r="D22">
        <f>EXP((-2.360104+0.014709*E2+0.938919*E3-0.018119*E5))</f>
        <v>0.15397326431258826</v>
      </c>
      <c r="E22">
        <f t="shared" si="2"/>
        <v>0.13342879690051468</v>
      </c>
      <c r="F22">
        <f t="shared" si="3"/>
        <v>1.3531384815702541E-2</v>
      </c>
    </row>
    <row r="23" spans="1:6" ht="15.75" customHeight="1" x14ac:dyDescent="0.15">
      <c r="A23" s="2" t="s">
        <v>29</v>
      </c>
      <c r="B23">
        <f>EXP((-1.022244+0.015959*C2-2.13038*C3))</f>
        <v>0.53876203449711191</v>
      </c>
      <c r="C23">
        <f t="shared" si="1"/>
        <v>0.35012693478182061</v>
      </c>
      <c r="D23">
        <f>EXP((-1.022244+0.015959*E2-2.13038*E3))</f>
        <v>0.61408771667773787</v>
      </c>
      <c r="E23">
        <f t="shared" si="2"/>
        <v>0.38045498415768197</v>
      </c>
      <c r="F23">
        <f t="shared" si="3"/>
        <v>3.0328049375861366E-2</v>
      </c>
    </row>
    <row r="24" spans="1:6" ht="15.75" customHeight="1" x14ac:dyDescent="0.15">
      <c r="A24" s="2" t="s">
        <v>30</v>
      </c>
      <c r="B24">
        <f>EXP((0.21381-0.08054*C2-0.03271*C5+0.72939*C3))</f>
        <v>0.1598267280898801</v>
      </c>
      <c r="C24">
        <f t="shared" si="1"/>
        <v>0.13780224598988067</v>
      </c>
      <c r="D24">
        <f>EXP((0.21381-0.08054*E2-0.03271*E5+0.72939*E3))</f>
        <v>8.2841842585443526E-2</v>
      </c>
      <c r="E24">
        <f t="shared" si="2"/>
        <v>7.6504101824922552E-2</v>
      </c>
      <c r="F24">
        <f t="shared" si="3"/>
        <v>-6.1298144164958115E-2</v>
      </c>
    </row>
    <row r="25" spans="1:6" ht="15.75" customHeight="1" x14ac:dyDescent="0.15">
      <c r="A25" s="2" t="s">
        <v>31</v>
      </c>
      <c r="B25">
        <f>EXP((-0.11314-0.0841*C2-0.02521*C5+1.28239*C3))</f>
        <v>0.10556451461768916</v>
      </c>
      <c r="C25">
        <f t="shared" si="1"/>
        <v>9.548471683192003E-2</v>
      </c>
      <c r="D25">
        <f>EXP((-0.11314-0.0841*E2-0.02521*E5+1.28239*E3))</f>
        <v>5.3102461281029009E-2</v>
      </c>
      <c r="E25">
        <f t="shared" si="2"/>
        <v>5.0424781285225949E-2</v>
      </c>
      <c r="F25">
        <f t="shared" si="3"/>
        <v>-4.5059935546694081E-2</v>
      </c>
    </row>
    <row r="26" spans="1:6" ht="15.75" customHeight="1" x14ac:dyDescent="0.15">
      <c r="A26" s="2" t="s">
        <v>32</v>
      </c>
      <c r="B26">
        <f>EXP((-9.52346+0.0714*C2+0.11318*C5+0.14192*C6+1.47314*C3))</f>
        <v>1.3351842255285322E-3</v>
      </c>
      <c r="C26">
        <f t="shared" si="1"/>
        <v>1.333403885694095E-3</v>
      </c>
      <c r="D26">
        <f>EXP((-9.52346+0.0714*E2+0.11318*E5+0.14192*E6+1.47314*E3))</f>
        <v>1.4223625817064507E-3</v>
      </c>
      <c r="E26">
        <f t="shared" si="2"/>
        <v>1.4203423399089508E-3</v>
      </c>
      <c r="F26">
        <f t="shared" si="3"/>
        <v>8.6938454214855777E-5</v>
      </c>
    </row>
    <row r="27" spans="1:6" ht="15.75" customHeight="1" x14ac:dyDescent="0.15">
      <c r="A27" s="2" t="s">
        <v>33</v>
      </c>
      <c r="B27">
        <f>EXP((-1.00599+0.03107*C2-0.12507*C7))</f>
        <v>0.10714780956164191</v>
      </c>
      <c r="C27">
        <f t="shared" si="1"/>
        <v>9.6778233797044172E-2</v>
      </c>
      <c r="D27">
        <f>EXP((-1.00599+0.03107*E2-0.12507*E7))</f>
        <v>0.28554204293780655</v>
      </c>
      <c r="E27">
        <f t="shared" si="2"/>
        <v>0.22211801201403478</v>
      </c>
      <c r="F27">
        <f t="shared" si="3"/>
        <v>0.1253397782169906</v>
      </c>
    </row>
    <row r="28" spans="1:6" ht="15.75" customHeight="1" x14ac:dyDescent="0.15">
      <c r="A28" s="2" t="s">
        <v>34</v>
      </c>
      <c r="B28">
        <f>EXP((1.049734-0.018323*C2-0.023371*C5-0.012844*C7))</f>
        <v>1.4511587859556294</v>
      </c>
      <c r="C28">
        <f t="shared" si="1"/>
        <v>0.59202969398405103</v>
      </c>
      <c r="D28">
        <f>EXP((1.049734-0.018323*E2-0.023371*E5-0.012844*E7))</f>
        <v>1.3484369407630219</v>
      </c>
      <c r="E28">
        <f t="shared" si="2"/>
        <v>0.57418486200651675</v>
      </c>
      <c r="F28">
        <f t="shared" si="3"/>
        <v>-1.7844831977534281E-2</v>
      </c>
    </row>
    <row r="29" spans="1:6" ht="13" x14ac:dyDescent="0.15">
      <c r="A29" s="2" t="s">
        <v>35</v>
      </c>
      <c r="B29">
        <f>EXP((-3.7924+1.94461*C3-0.10873*C5+0.04748*C6))</f>
        <v>3.1150686358832721E-2</v>
      </c>
      <c r="C29">
        <f t="shared" si="1"/>
        <v>3.0209635479011374E-2</v>
      </c>
      <c r="D29">
        <f>EXP((-3.7924+1.94461*E3-0.10873*E5+0.04748*E6))</f>
        <v>2.6543403975347515E-2</v>
      </c>
      <c r="E29">
        <f t="shared" si="2"/>
        <v>2.5857069338282898E-2</v>
      </c>
      <c r="F29">
        <f t="shared" si="3"/>
        <v>-4.3525661407284762E-3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3" priority="1" operator="lessThanOrEqual">
      <formula>0</formula>
    </cfRule>
  </conditionalFormatting>
  <conditionalFormatting sqref="F15:F29 I17:I29"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997"/>
  <sheetViews>
    <sheetView topLeftCell="A17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2608055</v>
      </c>
      <c r="C2" s="4">
        <v>45</v>
      </c>
      <c r="D2" s="4">
        <v>3398211</v>
      </c>
      <c r="E2" s="4">
        <v>58.6</v>
      </c>
      <c r="F2" s="4">
        <v>2586633</v>
      </c>
      <c r="G2" s="4">
        <v>44.6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922733</v>
      </c>
      <c r="C5" s="4">
        <v>15.9</v>
      </c>
      <c r="D5" s="4">
        <v>564814</v>
      </c>
      <c r="E5" s="4">
        <v>9.6999999999999993</v>
      </c>
      <c r="F5" s="4">
        <v>561195</v>
      </c>
      <c r="G5" s="4">
        <v>9.6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255578</v>
      </c>
      <c r="C6" s="4">
        <v>4.4000000000000004</v>
      </c>
      <c r="D6" s="4">
        <v>169930</v>
      </c>
      <c r="E6" s="4">
        <v>2.9</v>
      </c>
      <c r="F6" s="4">
        <v>58279</v>
      </c>
      <c r="G6" s="4">
        <v>1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590490</v>
      </c>
      <c r="C7" s="4">
        <v>10.1</v>
      </c>
      <c r="D7" s="4">
        <v>350333</v>
      </c>
      <c r="E7" s="4">
        <v>6</v>
      </c>
      <c r="F7" s="4">
        <v>231335</v>
      </c>
      <c r="G7" s="4">
        <v>3.9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1303316</v>
      </c>
      <c r="C8" s="4">
        <v>22.5</v>
      </c>
      <c r="D8" s="4">
        <v>1285263</v>
      </c>
      <c r="E8" s="4">
        <v>22.2</v>
      </c>
      <c r="F8" s="4">
        <v>1151670</v>
      </c>
      <c r="G8" s="4">
        <v>19.8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3400</v>
      </c>
      <c r="C9" s="4">
        <v>0</v>
      </c>
      <c r="D9" s="4">
        <v>4111</v>
      </c>
      <c r="E9" s="4">
        <v>0</v>
      </c>
      <c r="F9" s="4">
        <v>1181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105859</v>
      </c>
      <c r="C11" s="4">
        <v>1.8</v>
      </c>
      <c r="D11" s="4">
        <v>16769</v>
      </c>
      <c r="E11" s="4">
        <v>0.2</v>
      </c>
      <c r="F11" s="4">
        <v>14317</v>
      </c>
      <c r="G11" s="4">
        <v>0.2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5789431</v>
      </c>
      <c r="C12">
        <f t="shared" si="0"/>
        <v>99.699999999999989</v>
      </c>
      <c r="D12">
        <f t="shared" si="0"/>
        <v>5789431</v>
      </c>
      <c r="E12">
        <f t="shared" si="0"/>
        <v>99.600000000000009</v>
      </c>
      <c r="F12">
        <f t="shared" si="0"/>
        <v>4604610</v>
      </c>
      <c r="G12">
        <f t="shared" si="0"/>
        <v>79.100000000000009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EXP((-4.41432+0.04345*C2+0.06422*C6))</f>
        <v>0.11343764231003839</v>
      </c>
      <c r="C15">
        <f t="shared" ref="C15:C29" si="1">B15/(1+B15)</f>
        <v>0.10188055262321688</v>
      </c>
      <c r="D15">
        <f>EXP((-4.41432+0.04345*E2+0.06422*E6))</f>
        <v>0.18601796944797974</v>
      </c>
      <c r="E15">
        <f t="shared" ref="E15:E29" si="2">D15/(1+D15)</f>
        <v>0.15684245453259021</v>
      </c>
      <c r="F15">
        <f t="shared" ref="F15:F29" si="3">E15-C15</f>
        <v>5.4961901909373334E-2</v>
      </c>
    </row>
    <row r="16" spans="1:21" ht="15.75" customHeight="1" x14ac:dyDescent="0.15">
      <c r="A16" s="2" t="s">
        <v>22</v>
      </c>
      <c r="B16">
        <f>EXP((-2.04493-0.05813*(C7)+0.07854*(C6)))</f>
        <v>0.10162486901706116</v>
      </c>
      <c r="C16">
        <f t="shared" si="1"/>
        <v>9.2249977170302311E-2</v>
      </c>
      <c r="D16">
        <f>EXP((-2.04493-0.05813*(E7)+0.07854*(E6)))</f>
        <v>0.11464166177183301</v>
      </c>
      <c r="E16">
        <f t="shared" si="2"/>
        <v>0.10285068798666537</v>
      </c>
      <c r="F16">
        <f t="shared" si="3"/>
        <v>1.060071081636306E-2</v>
      </c>
    </row>
    <row r="17" spans="1:6" ht="15.75" customHeight="1" x14ac:dyDescent="0.15">
      <c r="A17" s="2" t="s">
        <v>23</v>
      </c>
      <c r="B17">
        <f>EXP((-5.26319+0.23697*(C7)))</f>
        <v>5.6710664472478911E-2</v>
      </c>
      <c r="C17">
        <f t="shared" si="1"/>
        <v>5.3667163944814994E-2</v>
      </c>
      <c r="D17">
        <f>EXP((-5.26319+0.23697*(E7)))</f>
        <v>2.1464175272709211E-2</v>
      </c>
      <c r="E17">
        <f t="shared" si="2"/>
        <v>2.1013145436039139E-2</v>
      </c>
      <c r="F17">
        <f t="shared" si="3"/>
        <v>-3.2654018508775855E-2</v>
      </c>
    </row>
    <row r="18" spans="1:6" ht="15.75" customHeight="1" x14ac:dyDescent="0.15">
      <c r="A18" s="2" t="s">
        <v>24</v>
      </c>
      <c r="B18">
        <f>EXP((-6.22088+0.04872*(C2)+0.04949*(C5)+0.04056*(C6)))</f>
        <v>4.6741399877953373E-2</v>
      </c>
      <c r="C18">
        <f t="shared" si="1"/>
        <v>4.4654200056865302E-2</v>
      </c>
      <c r="D18">
        <f>EXP((-6.22088+0.04872*(E2)+0.04949*(E5)+0.04056*(E6)))</f>
        <v>6.2774207403992296E-2</v>
      </c>
      <c r="E18">
        <f t="shared" si="2"/>
        <v>5.9066363265748642E-2</v>
      </c>
      <c r="F18">
        <f t="shared" si="3"/>
        <v>1.441216320888334E-2</v>
      </c>
    </row>
    <row r="19" spans="1:6" ht="15.75" customHeight="1" x14ac:dyDescent="0.15">
      <c r="A19" s="2" t="s">
        <v>25</v>
      </c>
      <c r="B19">
        <f>EXP((-4.84614+0.03008*C2+0.7327*C3+0.03927*C5+0.04634*C6))</f>
        <v>6.9651502976593963E-2</v>
      </c>
      <c r="C19">
        <f t="shared" si="1"/>
        <v>6.5116070778912433E-2</v>
      </c>
      <c r="D19">
        <f>EXP((-4.84614+0.03008*E2+0.7327*E3+0.03927*E5+0.04634*E6))</f>
        <v>7.6677497267347683E-2</v>
      </c>
      <c r="E19">
        <f t="shared" si="2"/>
        <v>7.1216773325307126E-2</v>
      </c>
      <c r="F19">
        <f t="shared" si="3"/>
        <v>6.1007025463946929E-3</v>
      </c>
    </row>
    <row r="20" spans="1:6" ht="15.75" customHeight="1" x14ac:dyDescent="0.15">
      <c r="A20" s="2" t="s">
        <v>26</v>
      </c>
      <c r="B20">
        <f>EXP((-1.56105-0.14222*C7+0.04149*C6))</f>
        <v>5.9909750947836099E-2</v>
      </c>
      <c r="C20">
        <f t="shared" si="1"/>
        <v>5.6523445410574941E-2</v>
      </c>
      <c r="D20">
        <f>EXP((-1.56105-0.14222*E7+0.04149*E6))</f>
        <v>0.10085726293210165</v>
      </c>
      <c r="E20">
        <f t="shared" si="2"/>
        <v>9.1617020960075457E-2</v>
      </c>
      <c r="F20">
        <f t="shared" si="3"/>
        <v>3.5093575549500516E-2</v>
      </c>
    </row>
    <row r="21" spans="1:6" ht="15.75" customHeight="1" x14ac:dyDescent="0.15">
      <c r="A21" s="2" t="s">
        <v>27</v>
      </c>
      <c r="B21">
        <f>EXP((-0.802771-0.025303*C2+0.485604*C3))</f>
        <v>0.14350204399734026</v>
      </c>
      <c r="C21">
        <f t="shared" si="1"/>
        <v>0.12549347397377633</v>
      </c>
      <c r="D21">
        <f>EXP((-0.802771-0.025303*E2+0.485604*E3))</f>
        <v>0.10172046164996594</v>
      </c>
      <c r="E21">
        <f t="shared" si="2"/>
        <v>9.2328739631128087E-2</v>
      </c>
      <c r="F21">
        <f t="shared" si="3"/>
        <v>-3.3164734342648244E-2</v>
      </c>
    </row>
    <row r="22" spans="1:6" ht="15.75" customHeight="1" x14ac:dyDescent="0.15">
      <c r="A22" s="2" t="s">
        <v>28</v>
      </c>
      <c r="B22">
        <f>EXP((-2.360104+0.014709*C2+0.938919*C3-0.018119*C5))</f>
        <v>0.13720335645937182</v>
      </c>
      <c r="C22">
        <f t="shared" si="1"/>
        <v>0.12064979907072021</v>
      </c>
      <c r="D22">
        <f>EXP((-2.360104+0.014709*E2+0.938919*E3-0.018119*E5))</f>
        <v>0.18751228794732053</v>
      </c>
      <c r="E22">
        <f t="shared" si="2"/>
        <v>0.15790345064255773</v>
      </c>
      <c r="F22">
        <f t="shared" si="3"/>
        <v>3.7253651571837521E-2</v>
      </c>
    </row>
    <row r="23" spans="1:6" ht="15.75" customHeight="1" x14ac:dyDescent="0.15">
      <c r="A23" s="2" t="s">
        <v>29</v>
      </c>
      <c r="B23">
        <f>EXP((-1.022244+0.015959*C2-2.13038*C3))</f>
        <v>0.73779519975568841</v>
      </c>
      <c r="C23">
        <f t="shared" si="1"/>
        <v>0.42455819872181305</v>
      </c>
      <c r="D23">
        <f>EXP((-1.022244+0.015959*E2-2.13038*E3))</f>
        <v>0.91663437947579007</v>
      </c>
      <c r="E23">
        <f t="shared" si="2"/>
        <v>0.47825208046539086</v>
      </c>
      <c r="F23">
        <f t="shared" si="3"/>
        <v>5.3693881743577809E-2</v>
      </c>
    </row>
    <row r="24" spans="1:6" ht="15.75" customHeight="1" x14ac:dyDescent="0.15">
      <c r="A24" s="2" t="s">
        <v>30</v>
      </c>
      <c r="B24">
        <f>EXP((0.21381-0.08054*C2-0.03271*C5+0.72939*C3))</f>
        <v>1.9632302158703891E-2</v>
      </c>
      <c r="C24">
        <f t="shared" si="1"/>
        <v>1.9254296001744518E-2</v>
      </c>
      <c r="D24">
        <f>EXP((0.21381-0.08054*E2-0.03271*E5+0.72939*E3))</f>
        <v>8.0416499434366791E-3</v>
      </c>
      <c r="E24">
        <f t="shared" si="2"/>
        <v>7.9774976995126284E-3</v>
      </c>
      <c r="F24">
        <f t="shared" si="3"/>
        <v>-1.127679830223189E-2</v>
      </c>
    </row>
    <row r="25" spans="1:6" ht="15.75" customHeight="1" x14ac:dyDescent="0.15">
      <c r="A25" s="2" t="s">
        <v>31</v>
      </c>
      <c r="B25">
        <f>EXP((-0.11314-0.0841*C2-0.02521*C5+1.28239*C3))</f>
        <v>1.3589212493449267E-2</v>
      </c>
      <c r="C25">
        <f t="shared" si="1"/>
        <v>1.3407021627646903E-2</v>
      </c>
      <c r="D25">
        <f>EXP((-0.11314-0.0841*E2-0.02521*E5+1.28239*E3))</f>
        <v>5.0622866026544906E-3</v>
      </c>
      <c r="E25">
        <f t="shared" si="2"/>
        <v>5.036788933515955E-3</v>
      </c>
      <c r="F25">
        <f t="shared" si="3"/>
        <v>-8.3702326941309489E-3</v>
      </c>
    </row>
    <row r="26" spans="1:6" ht="15.75" customHeight="1" x14ac:dyDescent="0.15">
      <c r="A26" s="2" t="s">
        <v>32</v>
      </c>
      <c r="B26">
        <f>EXP((-9.52346+0.0714*C2+0.11318*C5+0.14192*C6+1.47314*C3))</f>
        <v>2.051805600019475E-2</v>
      </c>
      <c r="C26">
        <f t="shared" si="1"/>
        <v>2.0105529617587516E-2</v>
      </c>
      <c r="D26">
        <f>EXP((-9.52346+0.0714*E2+0.11318*E5+0.14192*E6+1.47314*E3))</f>
        <v>2.1709485372545564E-2</v>
      </c>
      <c r="E26">
        <f t="shared" si="2"/>
        <v>2.1248197930382965E-2</v>
      </c>
      <c r="F26">
        <f t="shared" si="3"/>
        <v>1.1426683127954487E-3</v>
      </c>
    </row>
    <row r="27" spans="1:6" ht="15.75" customHeight="1" x14ac:dyDescent="0.15">
      <c r="A27" s="2" t="s">
        <v>33</v>
      </c>
      <c r="B27">
        <f>EXP((-1.00599+0.03107*C2-0.12507*C7))</f>
        <v>0.41851313652468664</v>
      </c>
      <c r="C27">
        <f t="shared" si="1"/>
        <v>0.29503648979242514</v>
      </c>
      <c r="D27">
        <f>EXP((-1.00599+0.03107*E2-0.12507*E7))</f>
        <v>1.0664037431960192</v>
      </c>
      <c r="E27">
        <f t="shared" si="2"/>
        <v>0.51606746586059593</v>
      </c>
      <c r="F27">
        <f t="shared" si="3"/>
        <v>0.22103097606817079</v>
      </c>
    </row>
    <row r="28" spans="1:6" ht="15.75" customHeight="1" x14ac:dyDescent="0.15">
      <c r="A28" s="2" t="s">
        <v>34</v>
      </c>
      <c r="B28">
        <f>EXP((1.049734-0.018323*C2-0.023371*C5-0.012844*C7))</f>
        <v>0.75871861617572067</v>
      </c>
      <c r="C28">
        <f t="shared" si="1"/>
        <v>0.43140421054138317</v>
      </c>
      <c r="D28">
        <f>EXP((1.049734-0.018323*E2-0.023371*E5-0.012844*E7))</f>
        <v>0.72053844945830525</v>
      </c>
      <c r="E28">
        <f t="shared" si="2"/>
        <v>0.41878660118590189</v>
      </c>
      <c r="F28">
        <f t="shared" si="3"/>
        <v>-1.2617609355481285E-2</v>
      </c>
    </row>
    <row r="29" spans="1:6" ht="13" x14ac:dyDescent="0.15">
      <c r="A29" s="2" t="s">
        <v>35</v>
      </c>
      <c r="B29">
        <f>EXP((-3.7924+1.94461*C3-0.10873*C5+0.04748*C6))</f>
        <v>4.9305980005380475E-3</v>
      </c>
      <c r="C29">
        <f t="shared" si="1"/>
        <v>4.9064064825453824E-3</v>
      </c>
      <c r="D29">
        <f>EXP((-3.7924+1.94461*E3-0.10873*E5+0.04748*E6))</f>
        <v>9.0102811827180978E-3</v>
      </c>
      <c r="E29">
        <f t="shared" si="2"/>
        <v>8.9298209847343043E-3</v>
      </c>
      <c r="F29">
        <f t="shared" si="3"/>
        <v>4.0234145021889219E-3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1" priority="1" operator="lessThanOrEqual">
      <formula>0</formula>
    </cfRule>
  </conditionalFormatting>
  <conditionalFormatting sqref="F15:F29 I17:I29"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997"/>
  <sheetViews>
    <sheetView tabSelected="1" workbookViewId="0">
      <selection activeCell="B32" sqref="B32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3009354</v>
      </c>
      <c r="C2" s="4">
        <v>37.1</v>
      </c>
      <c r="D2" s="4">
        <v>4528981</v>
      </c>
      <c r="E2" s="4">
        <v>55.8</v>
      </c>
      <c r="F2" s="4">
        <v>2769057</v>
      </c>
      <c r="G2" s="4">
        <v>34.1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1888116</v>
      </c>
      <c r="C5" s="4">
        <v>23.2</v>
      </c>
      <c r="D5" s="4">
        <v>1578054</v>
      </c>
      <c r="E5" s="4">
        <v>19.399999999999999</v>
      </c>
      <c r="F5" s="4">
        <v>1441007</v>
      </c>
      <c r="G5" s="4">
        <v>17.7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86586</v>
      </c>
      <c r="C6" s="4">
        <v>1</v>
      </c>
      <c r="D6" s="4">
        <v>408010</v>
      </c>
      <c r="E6" s="4">
        <v>5</v>
      </c>
      <c r="F6" s="4">
        <v>52667</v>
      </c>
      <c r="G6" s="4">
        <v>0.6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782149</v>
      </c>
      <c r="C7" s="4">
        <v>9.6</v>
      </c>
      <c r="D7" s="4">
        <v>597955</v>
      </c>
      <c r="E7" s="4">
        <v>7.3</v>
      </c>
      <c r="F7" s="4">
        <v>429390</v>
      </c>
      <c r="G7" s="4">
        <v>5.2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690058</v>
      </c>
      <c r="C8" s="4">
        <v>8.5</v>
      </c>
      <c r="D8" s="4">
        <v>838001</v>
      </c>
      <c r="E8" s="4">
        <v>10.3</v>
      </c>
      <c r="F8" s="4">
        <v>572163</v>
      </c>
      <c r="G8" s="4">
        <v>7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15496</v>
      </c>
      <c r="C9" s="4">
        <v>0.1</v>
      </c>
      <c r="D9" s="4">
        <v>12382</v>
      </c>
      <c r="E9" s="4">
        <v>0.1</v>
      </c>
      <c r="F9" s="4">
        <v>4711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1216940</v>
      </c>
      <c r="C10" s="4">
        <v>15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422364</v>
      </c>
      <c r="C11" s="4">
        <v>5.2</v>
      </c>
      <c r="D11" s="4">
        <v>147680</v>
      </c>
      <c r="E11" s="4">
        <v>1.8</v>
      </c>
      <c r="F11" s="4">
        <v>130155</v>
      </c>
      <c r="G11" s="4">
        <v>1.6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8111063</v>
      </c>
      <c r="C12">
        <f t="shared" si="0"/>
        <v>99.699999999999989</v>
      </c>
      <c r="D12">
        <f t="shared" si="0"/>
        <v>8111063</v>
      </c>
      <c r="E12">
        <f t="shared" si="0"/>
        <v>99.699999999999974</v>
      </c>
      <c r="F12">
        <f t="shared" si="0"/>
        <v>5399150</v>
      </c>
      <c r="G12">
        <f t="shared" si="0"/>
        <v>66.199999999999989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6.4692823710664205E-2</v>
      </c>
      <c r="C15">
        <f t="shared" ref="C15:C29" si="1">B15/(1+B15)</f>
        <v>6.0761960886706247E-2</v>
      </c>
      <c r="D15">
        <f>EXP((-4.41432+0.04345*E2+0.06422*E6))</f>
        <v>0.18849006105176477</v>
      </c>
      <c r="E15">
        <f t="shared" ref="E15:E29" si="2">D15/(1+D15)</f>
        <v>0.15859624512548201</v>
      </c>
      <c r="F15">
        <f t="shared" ref="F15:F29" si="3">E15-C15</f>
        <v>9.7834284238775771E-2</v>
      </c>
    </row>
    <row r="16" spans="1:20" ht="15.75" customHeight="1" x14ac:dyDescent="0.15">
      <c r="A16" s="2" t="s">
        <v>22</v>
      </c>
      <c r="B16">
        <f>EXP((-2.04493-0.05813*(C7)+0.07854*(C6)))</f>
        <v>8.0103318203844337E-2</v>
      </c>
      <c r="C16">
        <f t="shared" si="1"/>
        <v>7.4162644308001929E-2</v>
      </c>
      <c r="D16">
        <f>EXP((-2.04493-0.05813*(E7)+0.07854*(E6)))</f>
        <v>0.1253583303330521</v>
      </c>
      <c r="E16">
        <f t="shared" si="2"/>
        <v>0.11139414616138492</v>
      </c>
      <c r="F16">
        <f t="shared" si="3"/>
        <v>3.7231501853382989E-2</v>
      </c>
    </row>
    <row r="17" spans="1:6" ht="15.75" customHeight="1" x14ac:dyDescent="0.15">
      <c r="A17" s="2" t="s">
        <v>23</v>
      </c>
      <c r="B17">
        <f>EXP((-5.26319+0.23697*(C7)))</f>
        <v>5.037410629071052E-2</v>
      </c>
      <c r="C17">
        <f t="shared" si="1"/>
        <v>4.7958252197021073E-2</v>
      </c>
      <c r="D17">
        <f>EXP((-5.26319+0.23697*(E7)))</f>
        <v>2.9208106160430954E-2</v>
      </c>
      <c r="E17">
        <f t="shared" si="2"/>
        <v>2.8379203375491147E-2</v>
      </c>
      <c r="F17">
        <f t="shared" si="3"/>
        <v>-1.9579048821529926E-2</v>
      </c>
    </row>
    <row r="18" spans="1:6" ht="15.75" customHeight="1" x14ac:dyDescent="0.15">
      <c r="A18" s="2" t="s">
        <v>24</v>
      </c>
      <c r="B18">
        <f>EXP((-6.22088+0.04872*(C2)+0.04949*(C5)+0.04056*(C6)))</f>
        <v>3.9770096234072565E-2</v>
      </c>
      <c r="C18">
        <f t="shared" si="1"/>
        <v>3.8248932507402619E-2</v>
      </c>
      <c r="D18">
        <f>EXP((-6.22088+0.04872*(E2)+0.04949*(E5)+0.04056*(E6)))</f>
        <v>9.6385644926971506E-2</v>
      </c>
      <c r="E18">
        <f t="shared" si="2"/>
        <v>8.7912173397154972E-2</v>
      </c>
      <c r="F18">
        <f t="shared" si="3"/>
        <v>4.9663240889752353E-2</v>
      </c>
    </row>
    <row r="19" spans="1:6" ht="15.75" customHeight="1" x14ac:dyDescent="0.15">
      <c r="A19" s="2" t="s">
        <v>25</v>
      </c>
      <c r="B19">
        <f>EXP((-4.84614+0.03008*C2+0.7327*C3+0.03927*C5+0.04634*C6))</f>
        <v>6.2488796144317404E-2</v>
      </c>
      <c r="C19">
        <f t="shared" si="1"/>
        <v>5.8813604784430665E-2</v>
      </c>
      <c r="D19">
        <f>EXP((-4.84614+0.03008*E2+0.7327*E3+0.03927*E5+0.04634*E6))</f>
        <v>0.11370612611928675</v>
      </c>
      <c r="E19">
        <f t="shared" si="2"/>
        <v>0.10209706443431014</v>
      </c>
      <c r="F19">
        <f t="shared" si="3"/>
        <v>4.328345964987948E-2</v>
      </c>
    </row>
    <row r="20" spans="1:6" ht="15.75" customHeight="1" x14ac:dyDescent="0.15">
      <c r="A20" s="2" t="s">
        <v>26</v>
      </c>
      <c r="B20">
        <f>EXP((-1.56105-0.14222*C7+0.04149*C6))</f>
        <v>5.5861939407127262E-2</v>
      </c>
      <c r="C20">
        <f t="shared" si="1"/>
        <v>5.2906480783362707E-2</v>
      </c>
      <c r="D20">
        <f>EXP((-1.56105-0.14222*E7+0.04149*E6))</f>
        <v>9.1464350009842821E-2</v>
      </c>
      <c r="E20">
        <f t="shared" si="2"/>
        <v>8.3799667858155874E-2</v>
      </c>
      <c r="F20">
        <f t="shared" si="3"/>
        <v>3.0893187074793167E-2</v>
      </c>
    </row>
    <row r="21" spans="1:6" ht="15.75" customHeight="1" x14ac:dyDescent="0.15">
      <c r="A21" s="2" t="s">
        <v>27</v>
      </c>
      <c r="B21">
        <f>EXP((-0.802771-0.025303*C2+0.485604*C3))</f>
        <v>0.17525516172608238</v>
      </c>
      <c r="C21">
        <f t="shared" si="1"/>
        <v>0.1491209461855818</v>
      </c>
      <c r="D21">
        <f>EXP((-0.802771-0.025303*E2+0.485604*E3))</f>
        <v>0.10918862366393776</v>
      </c>
      <c r="E21">
        <f t="shared" si="2"/>
        <v>9.8440086144464256E-2</v>
      </c>
      <c r="F21">
        <f t="shared" si="3"/>
        <v>-5.0680860041117548E-2</v>
      </c>
    </row>
    <row r="22" spans="1:6" ht="15.75" customHeight="1" x14ac:dyDescent="0.15">
      <c r="A22" s="2" t="s">
        <v>28</v>
      </c>
      <c r="B22">
        <f>EXP((-2.360104+0.014709*C2+0.938919*C3-0.018119*C5))</f>
        <v>0.10701771472991244</v>
      </c>
      <c r="C22">
        <f t="shared" si="1"/>
        <v>9.6672088717227406E-2</v>
      </c>
      <c r="D22">
        <f>EXP((-2.360104+0.014709*E2+0.938919*E3-0.018119*E5))</f>
        <v>0.15094339198072243</v>
      </c>
      <c r="E22">
        <f t="shared" si="2"/>
        <v>0.13114753777851365</v>
      </c>
      <c r="F22">
        <f t="shared" si="3"/>
        <v>3.4475449061286245E-2</v>
      </c>
    </row>
    <row r="23" spans="1:6" ht="15.75" customHeight="1" x14ac:dyDescent="0.15">
      <c r="A23" s="2" t="s">
        <v>29</v>
      </c>
      <c r="B23">
        <f>EXP((-1.022244+0.015959*C2-2.13038*C3))</f>
        <v>0.65040170453708168</v>
      </c>
      <c r="C23">
        <f t="shared" si="1"/>
        <v>0.39408690790192302</v>
      </c>
      <c r="D23">
        <f>EXP((-1.022244+0.015959*E2-2.13038*E3))</f>
        <v>0.87657606125521881</v>
      </c>
      <c r="E23">
        <f t="shared" si="2"/>
        <v>0.46711459202399069</v>
      </c>
      <c r="F23">
        <f t="shared" si="3"/>
        <v>7.3027684122067671E-2</v>
      </c>
    </row>
    <row r="24" spans="1:6" ht="15.75" customHeight="1" x14ac:dyDescent="0.15">
      <c r="A24" s="2" t="s">
        <v>30</v>
      </c>
      <c r="B24">
        <f>EXP((0.21381-0.08054*C2-0.03271*C5+0.72939*C3))</f>
        <v>2.9214328149661444E-2</v>
      </c>
      <c r="C24">
        <f t="shared" si="1"/>
        <v>2.838507719007706E-2</v>
      </c>
      <c r="D24">
        <f>EXP((0.21381-0.08054*E2-0.03271*E5+0.72939*E3))</f>
        <v>7.3364808467473583E-3</v>
      </c>
      <c r="E24">
        <f t="shared" si="2"/>
        <v>7.2830488980012483E-3</v>
      </c>
      <c r="F24">
        <f t="shared" si="3"/>
        <v>-2.110202829207581E-2</v>
      </c>
    </row>
    <row r="25" spans="1:6" ht="15.75" customHeight="1" x14ac:dyDescent="0.15">
      <c r="A25" s="2" t="s">
        <v>31</v>
      </c>
      <c r="B25">
        <f>EXP((-0.11314-0.0841*C2-0.02521*C5+1.28239*C3))</f>
        <v>2.19690199969639E-2</v>
      </c>
      <c r="C25">
        <f t="shared" si="1"/>
        <v>2.1496757305841975E-2</v>
      </c>
      <c r="D25">
        <f>EXP((-0.11314-0.0841*E2-0.02521*E5+1.28239*E3))</f>
        <v>5.016644475266824E-3</v>
      </c>
      <c r="E25">
        <f t="shared" si="2"/>
        <v>4.9916033757690485E-3</v>
      </c>
      <c r="F25">
        <f t="shared" si="3"/>
        <v>-1.6505153930072926E-2</v>
      </c>
    </row>
    <row r="26" spans="1:6" ht="15.75" customHeight="1" x14ac:dyDescent="0.15">
      <c r="A26" s="2" t="s">
        <v>32</v>
      </c>
      <c r="B26">
        <f>EXP((-9.52346+0.0714*C2+0.11318*C5+0.14192*C6+1.47314*C3))</f>
        <v>1.6459968458278903E-2</v>
      </c>
      <c r="C26">
        <f t="shared" si="1"/>
        <v>1.6193425190413203E-2</v>
      </c>
      <c r="D26">
        <f>EXP((-9.52346+0.0714*E2+0.11318*E5+0.14192*E6+1.47314*E3))</f>
        <v>7.1787278377377819E-2</v>
      </c>
      <c r="E26">
        <f t="shared" si="2"/>
        <v>6.6979035696392561E-2</v>
      </c>
      <c r="F26">
        <f t="shared" si="3"/>
        <v>5.0785610505979357E-2</v>
      </c>
    </row>
    <row r="27" spans="1:6" ht="15.75" customHeight="1" x14ac:dyDescent="0.15">
      <c r="A27" s="2" t="s">
        <v>33</v>
      </c>
      <c r="B27">
        <f>EXP((-1.00599+0.03107*C2-0.12507*C7))</f>
        <v>0.34855299302903392</v>
      </c>
      <c r="C27">
        <f t="shared" si="1"/>
        <v>0.25846443916611417</v>
      </c>
      <c r="D27">
        <f>EXP((-1.00599+0.03107*E2-0.12507*E7))</f>
        <v>0.83085914424825869</v>
      </c>
      <c r="E27">
        <f t="shared" si="2"/>
        <v>0.45380833739091664</v>
      </c>
      <c r="F27">
        <f t="shared" si="3"/>
        <v>0.19534389822480247</v>
      </c>
    </row>
    <row r="28" spans="1:6" ht="15.75" customHeight="1" x14ac:dyDescent="0.15">
      <c r="A28" s="2" t="s">
        <v>34</v>
      </c>
      <c r="B28">
        <f>EXP((1.049734-0.018323*C2-0.023371*C5-0.012844*C7))</f>
        <v>0.74411558502438579</v>
      </c>
      <c r="C28">
        <f t="shared" si="1"/>
        <v>0.42664350425719166</v>
      </c>
      <c r="D28">
        <f>EXP((1.049734-0.018323*E2-0.023371*E5-0.012844*E7))</f>
        <v>0.59461092196173526</v>
      </c>
      <c r="E28">
        <f t="shared" si="2"/>
        <v>0.37288777705738285</v>
      </c>
      <c r="F28">
        <f t="shared" si="3"/>
        <v>-5.3755727199808812E-2</v>
      </c>
    </row>
    <row r="29" spans="1:6" ht="13" x14ac:dyDescent="0.15">
      <c r="A29" s="2" t="s">
        <v>35</v>
      </c>
      <c r="B29">
        <f>EXP((-3.7924+1.94461*C3-0.10873*C5+0.04748*C6))</f>
        <v>1.8970485411125405E-3</v>
      </c>
      <c r="C29">
        <f t="shared" si="1"/>
        <v>1.8934565621037418E-3</v>
      </c>
      <c r="D29">
        <f>EXP((-3.7924+1.94461*E3-0.10873*E5+0.04748*E6))</f>
        <v>3.4673592423828028E-3</v>
      </c>
      <c r="E29">
        <f t="shared" si="2"/>
        <v>3.4553782048283629E-3</v>
      </c>
      <c r="F29">
        <f t="shared" si="3"/>
        <v>1.5619216427246211E-3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9" priority="1" operator="lessThanOrEqual">
      <formula>0</formula>
    </cfRule>
  </conditionalFormatting>
  <conditionalFormatting sqref="F15:F29 I17:I29"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997"/>
  <sheetViews>
    <sheetView workbookViewId="0">
      <selection activeCell="F28" sqref="F28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2750482</v>
      </c>
      <c r="C2" s="4">
        <v>39.6</v>
      </c>
      <c r="D2" s="4">
        <v>4032092</v>
      </c>
      <c r="E2" s="4">
        <v>58</v>
      </c>
      <c r="F2" s="4">
        <v>2718047</v>
      </c>
      <c r="G2" s="4">
        <v>39.1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402512</v>
      </c>
      <c r="C5" s="4">
        <v>5.7</v>
      </c>
      <c r="D5" s="4">
        <v>349811</v>
      </c>
      <c r="E5" s="4">
        <v>5</v>
      </c>
      <c r="F5" s="4">
        <v>317223</v>
      </c>
      <c r="G5" s="4">
        <v>4.5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485780</v>
      </c>
      <c r="C6" s="4">
        <v>6.9</v>
      </c>
      <c r="D6" s="4">
        <v>236643</v>
      </c>
      <c r="E6" s="4">
        <v>3.4</v>
      </c>
      <c r="F6" s="4">
        <v>12169</v>
      </c>
      <c r="G6" s="4">
        <v>0.1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1665053</v>
      </c>
      <c r="C7" s="4">
        <v>23.9</v>
      </c>
      <c r="D7" s="4">
        <v>774798</v>
      </c>
      <c r="E7" s="4">
        <v>11.1</v>
      </c>
      <c r="F7" s="4">
        <v>571022</v>
      </c>
      <c r="G7" s="4">
        <v>8.1999999999999993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1263259</v>
      </c>
      <c r="C8" s="4">
        <v>18.100000000000001</v>
      </c>
      <c r="D8" s="4">
        <v>1422230</v>
      </c>
      <c r="E8" s="4">
        <v>20.399999999999999</v>
      </c>
      <c r="F8" s="4">
        <v>978752</v>
      </c>
      <c r="G8" s="4">
        <v>14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8824</v>
      </c>
      <c r="C9" s="4">
        <v>0.1</v>
      </c>
      <c r="D9" s="4">
        <v>6225</v>
      </c>
      <c r="E9" s="4">
        <v>0</v>
      </c>
      <c r="F9" s="4">
        <v>355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369568</v>
      </c>
      <c r="C11" s="4">
        <v>5.3</v>
      </c>
      <c r="D11" s="4">
        <v>123679</v>
      </c>
      <c r="E11" s="4">
        <v>1.7</v>
      </c>
      <c r="F11" s="4">
        <v>60783</v>
      </c>
      <c r="G11" s="4">
        <v>0.8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6945478</v>
      </c>
      <c r="C12">
        <f t="shared" si="0"/>
        <v>99.59999999999998</v>
      </c>
      <c r="D12">
        <f t="shared" si="0"/>
        <v>6945478</v>
      </c>
      <c r="E12">
        <f t="shared" si="0"/>
        <v>99.600000000000009</v>
      </c>
      <c r="F12">
        <f t="shared" si="0"/>
        <v>4658351</v>
      </c>
      <c r="G12">
        <f t="shared" si="0"/>
        <v>66.7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EXP((-4.41432+0.04345*C2+0.06422*C6))</f>
        <v>0.10533790006033032</v>
      </c>
      <c r="C15">
        <f t="shared" ref="C15:C29" si="1">B15/(1+B15)</f>
        <v>9.5299274597008654E-2</v>
      </c>
      <c r="D15">
        <f>EXP((-4.41432+0.04345*E2+0.06422*E6))</f>
        <v>0.18714491794182542</v>
      </c>
      <c r="E15">
        <f t="shared" ref="E15:E29" si="2">D15/(1+D15)</f>
        <v>0.15764285818304469</v>
      </c>
      <c r="F15">
        <f t="shared" ref="F15:F29" si="3">E15-C15</f>
        <v>6.2343583586036033E-2</v>
      </c>
    </row>
    <row r="16" spans="1:21" ht="15.75" customHeight="1" x14ac:dyDescent="0.15">
      <c r="A16" s="2" t="s">
        <v>22</v>
      </c>
      <c r="B16">
        <f>EXP((-2.04493-0.05813*(C7)+0.07854*(C6)))</f>
        <v>5.5447924278402852E-2</v>
      </c>
      <c r="C16">
        <f t="shared" si="1"/>
        <v>5.2534969279807844E-2</v>
      </c>
      <c r="D16">
        <f>EXP((-2.04493-0.05813*(E7)+0.07854*(E6)))</f>
        <v>8.8643107416814096E-2</v>
      </c>
      <c r="E16">
        <f t="shared" si="2"/>
        <v>8.1425314515746874E-2</v>
      </c>
      <c r="F16">
        <f t="shared" si="3"/>
        <v>2.889034523593903E-2</v>
      </c>
    </row>
    <row r="17" spans="1:6" ht="15.75" customHeight="1" x14ac:dyDescent="0.15">
      <c r="A17" s="2" t="s">
        <v>23</v>
      </c>
      <c r="B17">
        <f>EXP((-5.26319+0.23697*(C7)))</f>
        <v>1.4924110999679521</v>
      </c>
      <c r="C17">
        <f t="shared" si="1"/>
        <v>0.59878207892235025</v>
      </c>
      <c r="D17">
        <f>EXP((-5.26319+0.23697*(E7)))</f>
        <v>7.1875271678283184E-2</v>
      </c>
      <c r="E17">
        <f t="shared" si="2"/>
        <v>6.7055630050821907E-2</v>
      </c>
      <c r="F17">
        <f t="shared" si="3"/>
        <v>-0.53172644887152831</v>
      </c>
    </row>
    <row r="18" spans="1:6" ht="15.75" customHeight="1" x14ac:dyDescent="0.15">
      <c r="A18" s="2" t="s">
        <v>24</v>
      </c>
      <c r="B18">
        <f>EXP((-6.22088+0.04872*(C2)+0.04949*(C5)+0.04056*(C6)))</f>
        <v>2.4002170865395012E-2</v>
      </c>
      <c r="C18">
        <f t="shared" si="1"/>
        <v>2.3439570294182605E-2</v>
      </c>
      <c r="D18">
        <f>EXP((-6.22088+0.04872*(E2)+0.04949*(E5)+0.04056*(E6)))</f>
        <v>4.930321436290494E-2</v>
      </c>
      <c r="E18">
        <f t="shared" si="2"/>
        <v>4.698662282554799E-2</v>
      </c>
      <c r="F18">
        <f t="shared" si="3"/>
        <v>2.3547052531365385E-2</v>
      </c>
    </row>
    <row r="19" spans="1:6" ht="15.75" customHeight="1" x14ac:dyDescent="0.15">
      <c r="A19" s="2" t="s">
        <v>25</v>
      </c>
      <c r="B19">
        <f>EXP((-4.84614+0.03008*C2+0.7327*C3+0.03927*C5+0.04634*C6))</f>
        <v>4.453913669635752E-2</v>
      </c>
      <c r="C19">
        <f t="shared" si="1"/>
        <v>4.2639988423243576E-2</v>
      </c>
      <c r="D19">
        <f>EXP((-4.84614+0.03008*E2+0.7327*E3+0.03927*E5+0.04634*E6))</f>
        <v>6.4081856823209604E-2</v>
      </c>
      <c r="E19">
        <f t="shared" si="2"/>
        <v>6.0222675926948355E-2</v>
      </c>
      <c r="F19">
        <f t="shared" si="3"/>
        <v>1.7582687503704779E-2</v>
      </c>
    </row>
    <row r="20" spans="1:6" ht="15.75" customHeight="1" x14ac:dyDescent="0.15">
      <c r="A20" s="2" t="s">
        <v>26</v>
      </c>
      <c r="B20">
        <f>EXP((-1.56105-0.14222*C7+0.04149*C6))</f>
        <v>9.3364703968543648E-3</v>
      </c>
      <c r="C20">
        <f t="shared" si="1"/>
        <v>9.2501070462493243E-3</v>
      </c>
      <c r="D20">
        <f>EXP((-1.56105-0.14222*E7+0.04149*E6))</f>
        <v>4.9855522817238637E-2</v>
      </c>
      <c r="E20">
        <f t="shared" si="2"/>
        <v>4.7487984521387909E-2</v>
      </c>
      <c r="F20">
        <f t="shared" si="3"/>
        <v>3.8237877475138585E-2</v>
      </c>
    </row>
    <row r="21" spans="1:6" ht="15.75" customHeight="1" x14ac:dyDescent="0.15">
      <c r="A21" s="2" t="s">
        <v>27</v>
      </c>
      <c r="B21">
        <f>EXP((-0.802771-0.025303*C2+0.485604*C3))</f>
        <v>0.16451232295531187</v>
      </c>
      <c r="C21">
        <f t="shared" si="1"/>
        <v>0.14127143157902422</v>
      </c>
      <c r="D21">
        <f>EXP((-0.802771-0.025303*E2+0.485604*E3))</f>
        <v>0.10327654352863067</v>
      </c>
      <c r="E21">
        <f t="shared" si="2"/>
        <v>9.3608936158761522E-2</v>
      </c>
      <c r="F21">
        <f t="shared" si="3"/>
        <v>-4.7662495420262699E-2</v>
      </c>
    </row>
    <row r="22" spans="1:6" ht="15.75" customHeight="1" x14ac:dyDescent="0.15">
      <c r="A22" s="2" t="s">
        <v>28</v>
      </c>
      <c r="B22">
        <f>EXP((-2.360104+0.014709*C2+0.938919*C3-0.018119*C5))</f>
        <v>0.15245193697307838</v>
      </c>
      <c r="C22">
        <f t="shared" si="1"/>
        <v>0.13228485464955203</v>
      </c>
      <c r="D22">
        <f>EXP((-2.360104+0.014709*E2+0.938919*E3-0.018119*E5))</f>
        <v>0.20238630639677951</v>
      </c>
      <c r="E22">
        <f t="shared" si="2"/>
        <v>0.16832053502278774</v>
      </c>
      <c r="F22">
        <f t="shared" si="3"/>
        <v>3.6035680373235707E-2</v>
      </c>
    </row>
    <row r="23" spans="1:6" ht="15.75" customHeight="1" x14ac:dyDescent="0.15">
      <c r="A23" s="2" t="s">
        <v>29</v>
      </c>
      <c r="B23">
        <f>EXP((-1.022244+0.015959*C2-2.13038*C3))</f>
        <v>0.67687571831832705</v>
      </c>
      <c r="C23">
        <f t="shared" si="1"/>
        <v>0.40365288311118203</v>
      </c>
      <c r="D23">
        <f>EXP((-1.022244+0.015959*E2-2.13038*E3))</f>
        <v>0.90789912714937759</v>
      </c>
      <c r="E23">
        <f t="shared" si="2"/>
        <v>0.47586327507046144</v>
      </c>
      <c r="F23">
        <f t="shared" si="3"/>
        <v>7.2210391959279419E-2</v>
      </c>
    </row>
    <row r="24" spans="1:6" ht="15.75" customHeight="1" x14ac:dyDescent="0.15">
      <c r="A24" s="2" t="s">
        <v>30</v>
      </c>
      <c r="B24">
        <f>EXP((0.21381-0.08054*C2-0.03271*C5+0.72939*C3))</f>
        <v>4.2340085242166994E-2</v>
      </c>
      <c r="C24">
        <f t="shared" si="1"/>
        <v>4.0620221597186409E-2</v>
      </c>
      <c r="D24">
        <f>EXP((0.21381-0.08054*E2-0.03271*E5+0.72939*E3))</f>
        <v>9.8423576307079385E-3</v>
      </c>
      <c r="E24">
        <f t="shared" si="2"/>
        <v>9.7464297831595E-3</v>
      </c>
      <c r="F24">
        <f t="shared" si="3"/>
        <v>-3.087379181402691E-2</v>
      </c>
    </row>
    <row r="25" spans="1:6" ht="15.75" customHeight="1" x14ac:dyDescent="0.15">
      <c r="A25" s="2" t="s">
        <v>31</v>
      </c>
      <c r="B25">
        <f>EXP((-0.11314-0.0841*C2-0.02521*C5+1.28239*C3))</f>
        <v>2.7675797062200108E-2</v>
      </c>
      <c r="C25">
        <f t="shared" si="1"/>
        <v>2.6930474709355279E-2</v>
      </c>
      <c r="D25">
        <f>EXP((-0.11314-0.0841*E2-0.02521*E5+1.28239*E3))</f>
        <v>5.9940378227848028E-3</v>
      </c>
      <c r="E25">
        <f t="shared" si="2"/>
        <v>5.9583234069233212E-3</v>
      </c>
      <c r="F25">
        <f t="shared" si="3"/>
        <v>-2.0972151302431956E-2</v>
      </c>
    </row>
    <row r="26" spans="1:6" ht="15.75" customHeight="1" x14ac:dyDescent="0.15">
      <c r="A26" s="2" t="s">
        <v>32</v>
      </c>
      <c r="B26">
        <f>EXP((-9.52346+0.0714*C2+0.11318*C5+0.14192*C6+1.47314*C3))</f>
        <v>6.2720877831125435E-3</v>
      </c>
      <c r="C26">
        <f t="shared" si="1"/>
        <v>6.2329938982312316E-3</v>
      </c>
      <c r="D26">
        <f>EXP((-9.52346+0.0714*E2+0.11318*E5+0.14192*E6+1.47314*E3))</f>
        <v>1.3117186002334894E-2</v>
      </c>
      <c r="E26">
        <f t="shared" si="2"/>
        <v>1.2947353162662333E-2</v>
      </c>
      <c r="F26">
        <f t="shared" si="3"/>
        <v>6.7143592644311016E-3</v>
      </c>
    </row>
    <row r="27" spans="1:6" ht="15.75" customHeight="1" x14ac:dyDescent="0.15">
      <c r="A27" s="2" t="s">
        <v>33</v>
      </c>
      <c r="B27">
        <f>EXP((-1.00599+0.03107*C2-0.12507*C7))</f>
        <v>6.2989262728304157E-2</v>
      </c>
      <c r="C27">
        <f t="shared" si="1"/>
        <v>5.925672529055824E-2</v>
      </c>
      <c r="D27">
        <f>EXP((-1.00599+0.03107*E2-0.12507*E7))</f>
        <v>0.55310523344672979</v>
      </c>
      <c r="E27">
        <f t="shared" si="2"/>
        <v>0.35612862640302267</v>
      </c>
      <c r="F27">
        <f t="shared" si="3"/>
        <v>0.29687190111246442</v>
      </c>
    </row>
    <row r="28" spans="1:6" ht="15.75" customHeight="1" x14ac:dyDescent="0.15">
      <c r="A28" s="2" t="s">
        <v>34</v>
      </c>
      <c r="B28">
        <f>EXP((1.049734-0.018323*C2-0.023371*C5-0.012844*C7))</f>
        <v>0.89043684464241446</v>
      </c>
      <c r="C28">
        <f t="shared" si="1"/>
        <v>0.47102173614842185</v>
      </c>
      <c r="D28">
        <f>EXP((1.049734-0.018323*E2-0.023371*E5-0.012844*E7))</f>
        <v>0.76153176027393277</v>
      </c>
      <c r="E28">
        <f t="shared" si="2"/>
        <v>0.43231225087619662</v>
      </c>
      <c r="F28">
        <f t="shared" si="3"/>
        <v>-3.870948527222523E-2</v>
      </c>
    </row>
    <row r="29" spans="1:6" ht="13" x14ac:dyDescent="0.15">
      <c r="A29" s="2" t="s">
        <v>35</v>
      </c>
      <c r="B29">
        <f>EXP((-3.7924+1.94461*C3-0.10873*C5+0.04748*C6))</f>
        <v>1.6830728262973819E-2</v>
      </c>
      <c r="C29">
        <f t="shared" si="1"/>
        <v>1.655214363134494E-2</v>
      </c>
      <c r="D29">
        <f>EXP((-3.7924+1.94461*E3-0.10873*E5+0.04748*E6))</f>
        <v>1.538106610018123E-2</v>
      </c>
      <c r="E29">
        <f t="shared" si="2"/>
        <v>1.5148072594317687E-2</v>
      </c>
      <c r="F29">
        <f t="shared" si="3"/>
        <v>-1.4040710370272526E-3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" priority="1" operator="lessThanOrEqual">
      <formula>0</formula>
    </cfRule>
  </conditionalFormatting>
  <conditionalFormatting sqref="F15:F29 I17:I29">
    <cfRule type="cellIs" dxfId="6" priority="2" operator="greaterThan">
      <formula>0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997"/>
  <sheetViews>
    <sheetView workbookViewId="0">
      <selection activeCell="D27" sqref="D27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4871202</v>
      </c>
      <c r="C2" s="4">
        <v>59.7</v>
      </c>
      <c r="D2" s="4">
        <v>4009017</v>
      </c>
      <c r="E2" s="4">
        <v>49.1</v>
      </c>
      <c r="F2" s="4">
        <v>3955367</v>
      </c>
      <c r="G2" s="4">
        <v>48.5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329032</v>
      </c>
      <c r="C5" s="4">
        <v>4</v>
      </c>
      <c r="D5" s="4">
        <v>497340</v>
      </c>
      <c r="E5" s="4">
        <v>6.1</v>
      </c>
      <c r="F5" s="4">
        <v>296359</v>
      </c>
      <c r="G5" s="4">
        <v>3.6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111364</v>
      </c>
      <c r="C6" s="4">
        <v>1.3</v>
      </c>
      <c r="D6" s="4">
        <v>231233</v>
      </c>
      <c r="E6" s="4">
        <v>2.8</v>
      </c>
      <c r="F6" s="4">
        <v>18924</v>
      </c>
      <c r="G6" s="4">
        <v>0.2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1086137</v>
      </c>
      <c r="C7" s="4">
        <v>13.3</v>
      </c>
      <c r="D7" s="4">
        <v>1512928</v>
      </c>
      <c r="E7" s="4">
        <v>18.5</v>
      </c>
      <c r="F7" s="4">
        <v>800921</v>
      </c>
      <c r="G7" s="4">
        <v>9.8000000000000007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1571887</v>
      </c>
      <c r="C8" s="4">
        <v>19.2</v>
      </c>
      <c r="D8" s="4">
        <v>1577112</v>
      </c>
      <c r="E8" s="4">
        <v>19.3</v>
      </c>
      <c r="F8" s="4">
        <v>1242845</v>
      </c>
      <c r="G8" s="4">
        <v>15.2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2237</v>
      </c>
      <c r="C9" s="4">
        <v>0</v>
      </c>
      <c r="D9" s="4">
        <v>2344</v>
      </c>
      <c r="E9" s="4">
        <v>0</v>
      </c>
      <c r="F9" s="4">
        <v>340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180890</v>
      </c>
      <c r="C11" s="4">
        <v>2.2000000000000002</v>
      </c>
      <c r="D11" s="4">
        <v>322775</v>
      </c>
      <c r="E11" s="4">
        <v>3.9</v>
      </c>
      <c r="F11" s="4">
        <v>105299</v>
      </c>
      <c r="G11" s="4">
        <v>1.2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8152749</v>
      </c>
      <c r="C12">
        <f t="shared" si="0"/>
        <v>99.7</v>
      </c>
      <c r="D12">
        <f t="shared" si="0"/>
        <v>8152749</v>
      </c>
      <c r="E12">
        <f t="shared" si="0"/>
        <v>99.7</v>
      </c>
      <c r="F12">
        <f t="shared" si="0"/>
        <v>6420055</v>
      </c>
      <c r="G12">
        <f t="shared" si="0"/>
        <v>78.500000000000014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EXP((-4.41432+0.04345*C2+0.06422*C6))</f>
        <v>0.1760708162173</v>
      </c>
      <c r="C15">
        <f t="shared" ref="C15:C29" si="1">B15/(1+B15)</f>
        <v>0.14971106653561225</v>
      </c>
      <c r="D15">
        <f>EXP((-4.41432+0.04345*E2+0.06422*E6))</f>
        <v>0.12232069934963712</v>
      </c>
      <c r="E15">
        <f t="shared" ref="E15:E29" si="2">D15/(1+D15)</f>
        <v>0.10898907898653172</v>
      </c>
      <c r="F15">
        <f t="shared" ref="F15:F29" si="3">E15-C15</f>
        <v>-4.0721987549080532E-2</v>
      </c>
    </row>
    <row r="16" spans="1:21" ht="15.75" customHeight="1" x14ac:dyDescent="0.15">
      <c r="A16" s="2" t="s">
        <v>22</v>
      </c>
      <c r="B16">
        <f>EXP((-2.04493-0.05813*(C7)+0.07854*(C6)))</f>
        <v>6.6141625174246696E-2</v>
      </c>
      <c r="C16">
        <f t="shared" si="1"/>
        <v>6.2038310495040216E-2</v>
      </c>
      <c r="D16">
        <f>EXP((-2.04493-0.05813*(E7)+0.07854*(E6)))</f>
        <v>5.4999950156254224E-2</v>
      </c>
      <c r="E16">
        <f t="shared" si="2"/>
        <v>5.2132656639565032E-2</v>
      </c>
      <c r="F16">
        <f t="shared" si="3"/>
        <v>-9.9056538554751841E-3</v>
      </c>
    </row>
    <row r="17" spans="1:6" ht="15.75" customHeight="1" x14ac:dyDescent="0.15">
      <c r="A17" s="2" t="s">
        <v>23</v>
      </c>
      <c r="B17">
        <f>EXP((-5.26319+0.23697*(C7)))</f>
        <v>0.1210575774343009</v>
      </c>
      <c r="C17">
        <f t="shared" si="1"/>
        <v>0.10798515604466841</v>
      </c>
      <c r="D17">
        <f>EXP((-5.26319+0.23697*(E7)))</f>
        <v>0.41509619102797279</v>
      </c>
      <c r="E17">
        <f t="shared" si="2"/>
        <v>0.29333425788280387</v>
      </c>
      <c r="F17">
        <f t="shared" si="3"/>
        <v>0.18534910183813547</v>
      </c>
    </row>
    <row r="18" spans="1:6" ht="15.75" customHeight="1" x14ac:dyDescent="0.15">
      <c r="A18" s="2" t="s">
        <v>24</v>
      </c>
      <c r="B18">
        <f>EXP((-6.22088+0.04872*(C2)+0.04949*(C5)+0.04056*(C6)))</f>
        <v>4.6812360391509406E-2</v>
      </c>
      <c r="C18">
        <f t="shared" si="1"/>
        <v>4.4718960305361231E-2</v>
      </c>
      <c r="D18">
        <f>EXP((-6.22088+0.04872*(E2)+0.04949*(E5)+0.04056*(E6)))</f>
        <v>3.2933299178073284E-2</v>
      </c>
      <c r="E18">
        <f t="shared" si="2"/>
        <v>3.1883277656242666E-2</v>
      </c>
      <c r="F18">
        <f t="shared" si="3"/>
        <v>-1.2835682649118565E-2</v>
      </c>
    </row>
    <row r="19" spans="1:6" ht="15.75" customHeight="1" x14ac:dyDescent="0.15">
      <c r="A19" s="2" t="s">
        <v>25</v>
      </c>
      <c r="B19">
        <f>EXP((-4.84614+0.03008*C2+0.7327*C3+0.03927*C5+0.04634*C6))</f>
        <v>5.8833609337438086E-2</v>
      </c>
      <c r="C19">
        <f t="shared" si="1"/>
        <v>5.5564546514775853E-2</v>
      </c>
      <c r="D19">
        <f>EXP((-4.84614+0.03008*E2+0.7327*E3+0.03927*E5+0.04634*E6))</f>
        <v>4.9791400031236555E-2</v>
      </c>
      <c r="E19">
        <f t="shared" si="2"/>
        <v>4.7429803701721139E-2</v>
      </c>
      <c r="F19">
        <f t="shared" si="3"/>
        <v>-8.1347428130547142E-3</v>
      </c>
    </row>
    <row r="20" spans="1:6" ht="15.75" customHeight="1" x14ac:dyDescent="0.15">
      <c r="A20" s="2" t="s">
        <v>26</v>
      </c>
      <c r="B20">
        <f>EXP((-1.56105-0.14222*C7+0.04149*C6))</f>
        <v>3.341872190377361E-2</v>
      </c>
      <c r="C20">
        <f t="shared" si="1"/>
        <v>3.2338026392834583E-2</v>
      </c>
      <c r="D20">
        <f>EXP((-1.56105-0.14222*E7+0.04149*E6))</f>
        <v>1.6976113690528705E-2</v>
      </c>
      <c r="E20">
        <f t="shared" si="2"/>
        <v>1.6692735907949386E-2</v>
      </c>
      <c r="F20">
        <f t="shared" si="3"/>
        <v>-1.5645290484885197E-2</v>
      </c>
    </row>
    <row r="21" spans="1:6" ht="15.75" customHeight="1" x14ac:dyDescent="0.15">
      <c r="A21" s="2" t="s">
        <v>27</v>
      </c>
      <c r="B21">
        <f>EXP((-0.802771-0.025303*C2+0.485604*C3))</f>
        <v>9.8928283544468879E-2</v>
      </c>
      <c r="C21">
        <f t="shared" si="1"/>
        <v>9.0022511046295842E-2</v>
      </c>
      <c r="D21">
        <f>EXP((-0.802771-0.025303*E2+0.485604*E3))</f>
        <v>0.12936100431784922</v>
      </c>
      <c r="E21">
        <f t="shared" si="2"/>
        <v>0.11454353729522047</v>
      </c>
      <c r="F21">
        <f t="shared" si="3"/>
        <v>2.4521026248924632E-2</v>
      </c>
    </row>
    <row r="22" spans="1:6" ht="15.75" customHeight="1" x14ac:dyDescent="0.15">
      <c r="A22" s="2" t="s">
        <v>28</v>
      </c>
      <c r="B22">
        <f>EXP((-2.360104+0.014709*C2+0.938919*C3-0.018119*C5))</f>
        <v>0.2113049982254093</v>
      </c>
      <c r="C22">
        <f t="shared" si="1"/>
        <v>0.17444409008051329</v>
      </c>
      <c r="D22">
        <f>EXP((-2.360104+0.014709*E2+0.938919*E3-0.018119*E5))</f>
        <v>0.17404907139780929</v>
      </c>
      <c r="E22">
        <f t="shared" si="2"/>
        <v>0.14824684558592466</v>
      </c>
      <c r="F22">
        <f t="shared" si="3"/>
        <v>-2.6197244494588628E-2</v>
      </c>
    </row>
    <row r="23" spans="1:6" ht="15.75" customHeight="1" x14ac:dyDescent="0.15">
      <c r="A23" s="2" t="s">
        <v>29</v>
      </c>
      <c r="B23">
        <f>EXP((-1.022244+0.015959*C2-2.13038*C3))</f>
        <v>0.93286787615579569</v>
      </c>
      <c r="C23">
        <f t="shared" si="1"/>
        <v>0.48263406291957189</v>
      </c>
      <c r="D23">
        <f>EXP((-1.022244+0.015959*E2-2.13038*E3))</f>
        <v>0.7876849332334277</v>
      </c>
      <c r="E23">
        <f t="shared" si="2"/>
        <v>0.44061731381755481</v>
      </c>
      <c r="F23">
        <f t="shared" si="3"/>
        <v>-4.2016749102017081E-2</v>
      </c>
    </row>
    <row r="24" spans="1:6" ht="15.75" customHeight="1" x14ac:dyDescent="0.15">
      <c r="A24" s="2" t="s">
        <v>30</v>
      </c>
      <c r="B24">
        <f>EXP((0.21381-0.08054*C2-0.03271*C5+0.72939*C3))</f>
        <v>8.8683368771370098E-3</v>
      </c>
      <c r="C24">
        <f t="shared" si="1"/>
        <v>8.7903808187579421E-3</v>
      </c>
      <c r="D24">
        <f>EXP((0.21381-0.08054*E2-0.03271*E5+0.72939*E3))</f>
        <v>1.9443644951891992E-2</v>
      </c>
      <c r="E24">
        <f t="shared" si="2"/>
        <v>1.9072800196630334E-2</v>
      </c>
      <c r="F24">
        <f t="shared" si="3"/>
        <v>1.0282419377872392E-2</v>
      </c>
    </row>
    <row r="25" spans="1:6" ht="15.75" customHeight="1" x14ac:dyDescent="0.15">
      <c r="A25" s="2" t="s">
        <v>31</v>
      </c>
      <c r="B25">
        <f>EXP((-0.11314-0.0841*C2-0.02521*C5+1.28239*C3))</f>
        <v>5.3281563564184847E-3</v>
      </c>
      <c r="C25">
        <f t="shared" si="1"/>
        <v>5.2999175669456696E-3</v>
      </c>
      <c r="D25">
        <f>EXP((-0.11314-0.0841*E2-0.02521*E5+1.28239*E3))</f>
        <v>1.2323700508843939E-2</v>
      </c>
      <c r="E25">
        <f t="shared" si="2"/>
        <v>1.2173675774507144E-2</v>
      </c>
      <c r="F25">
        <f t="shared" si="3"/>
        <v>6.8737582075614747E-3</v>
      </c>
    </row>
    <row r="26" spans="1:6" ht="15.75" customHeight="1" x14ac:dyDescent="0.15">
      <c r="A26" s="2" t="s">
        <v>32</v>
      </c>
      <c r="B26">
        <f>EXP((-9.52346+0.0714*C2+0.11318*C5+0.14192*C6+1.47314*C3))</f>
        <v>9.8167614720996617E-3</v>
      </c>
      <c r="C26">
        <f t="shared" si="1"/>
        <v>9.7213294992141899E-3</v>
      </c>
      <c r="D26">
        <f>EXP((-9.52346+0.0714*E2+0.11318*E5+0.14192*E6+1.47314*E3))</f>
        <v>7.2268935230900911E-3</v>
      </c>
      <c r="E26">
        <f t="shared" si="2"/>
        <v>7.1750402710274918E-3</v>
      </c>
      <c r="F26">
        <f t="shared" si="3"/>
        <v>-2.546289228186698E-3</v>
      </c>
    </row>
    <row r="27" spans="1:6" ht="15.75" customHeight="1" x14ac:dyDescent="0.15">
      <c r="A27" s="2" t="s">
        <v>33</v>
      </c>
      <c r="B27">
        <f>EXP((-1.00599+0.03107*C2-0.12507*C7))</f>
        <v>0.44284210260526902</v>
      </c>
      <c r="C27">
        <f t="shared" si="1"/>
        <v>0.30692346848324625</v>
      </c>
      <c r="D27">
        <f>EXP((-1.00599+0.03107*E2-0.12507*E7))</f>
        <v>0.16625242717564409</v>
      </c>
      <c r="E27">
        <f t="shared" si="2"/>
        <v>0.14255269554144778</v>
      </c>
      <c r="F27">
        <f t="shared" si="3"/>
        <v>-0.16437077294179847</v>
      </c>
    </row>
    <row r="28" spans="1:6" ht="15.75" customHeight="1" x14ac:dyDescent="0.15">
      <c r="A28" s="2" t="s">
        <v>34</v>
      </c>
      <c r="B28">
        <f>EXP((1.049734-0.018323*C2-0.023371*C5-0.012844*C7))</f>
        <v>0.73457858348743466</v>
      </c>
      <c r="C28">
        <f t="shared" si="1"/>
        <v>0.42349109488630782</v>
      </c>
      <c r="D28">
        <f>EXP((1.049734-0.018323*E2-0.023371*E5-0.012844*E7))</f>
        <v>0.79445224642793988</v>
      </c>
      <c r="E28">
        <f t="shared" si="2"/>
        <v>0.44272688114681619</v>
      </c>
      <c r="F28">
        <f t="shared" si="3"/>
        <v>1.923578626050837E-2</v>
      </c>
    </row>
    <row r="29" spans="1:6" ht="13" x14ac:dyDescent="0.15">
      <c r="A29" s="2" t="s">
        <v>35</v>
      </c>
      <c r="B29">
        <f>EXP((-3.7924+1.94461*C3-0.10873*C5+0.04748*C6))</f>
        <v>1.5520461947678751E-2</v>
      </c>
      <c r="C29">
        <f t="shared" si="1"/>
        <v>1.5283258712396471E-2</v>
      </c>
      <c r="D29">
        <f>EXP((-3.7924+1.94461*E3-0.10873*E5+0.04748*E6))</f>
        <v>1.3263902915690426E-2</v>
      </c>
      <c r="E29">
        <f t="shared" si="2"/>
        <v>1.3090274781844331E-2</v>
      </c>
      <c r="F29">
        <f t="shared" si="3"/>
        <v>-2.1929839305521396E-3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5" priority="1" operator="lessThanOrEqual">
      <formula>0</formula>
    </cfRule>
  </conditionalFormatting>
  <conditionalFormatting sqref="F15:F29 I17:I29"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995"/>
  <sheetViews>
    <sheetView workbookViewId="0"/>
  </sheetViews>
  <sheetFormatPr baseColWidth="10" defaultColWidth="14.5" defaultRowHeight="15.75" customHeight="1" x14ac:dyDescent="0.15"/>
  <cols>
    <col min="1" max="1" width="18.6640625" customWidth="1"/>
    <col min="2" max="4" width="15.5" customWidth="1"/>
    <col min="7" max="7" width="17.83203125" customWidth="1"/>
    <col min="8" max="8" width="20" customWidth="1"/>
    <col min="14" max="14" width="18.83203125" customWidth="1"/>
  </cols>
  <sheetData>
    <row r="1" spans="1:15" ht="15.75" customHeight="1" x14ac:dyDescent="0.15">
      <c r="A1" s="1"/>
      <c r="B1" s="2" t="s">
        <v>36</v>
      </c>
      <c r="C1" s="2" t="s">
        <v>37</v>
      </c>
      <c r="D1" s="15" t="s">
        <v>38</v>
      </c>
      <c r="E1" s="2" t="s">
        <v>39</v>
      </c>
      <c r="F1" s="2"/>
      <c r="G1" s="2"/>
      <c r="H1" s="2"/>
      <c r="I1" s="2"/>
      <c r="J1" s="2"/>
      <c r="K1" s="2"/>
      <c r="L1" s="2"/>
      <c r="O1" s="16"/>
    </row>
    <row r="2" spans="1:15" ht="15.75" customHeight="1" x14ac:dyDescent="0.15">
      <c r="A2" s="3" t="s">
        <v>6</v>
      </c>
      <c r="B2" s="17">
        <v>40.078000000000003</v>
      </c>
      <c r="C2" s="17">
        <v>21.323</v>
      </c>
      <c r="D2" s="17">
        <v>52.506999999999998</v>
      </c>
      <c r="E2" s="17">
        <v>25.376000000000001</v>
      </c>
      <c r="G2" s="14"/>
      <c r="H2" s="14"/>
      <c r="I2" s="14"/>
      <c r="J2" s="14"/>
      <c r="K2" s="14"/>
      <c r="L2" s="18"/>
      <c r="N2" s="2"/>
      <c r="O2" s="19"/>
    </row>
    <row r="3" spans="1:15" ht="15.75" customHeight="1" x14ac:dyDescent="0.15">
      <c r="A3" s="5" t="s">
        <v>7</v>
      </c>
      <c r="B3" s="17">
        <v>4.2999999999999997E-2</v>
      </c>
      <c r="C3" s="17">
        <v>0.23200000000000001</v>
      </c>
      <c r="D3" s="17">
        <v>2.5999999999999999E-2</v>
      </c>
      <c r="E3" s="17">
        <v>0.17699999999999999</v>
      </c>
      <c r="G3" s="14"/>
      <c r="H3" s="14"/>
      <c r="I3" s="14"/>
      <c r="J3" s="14"/>
      <c r="L3" s="18"/>
      <c r="N3" s="2"/>
      <c r="O3" s="19"/>
    </row>
    <row r="4" spans="1:15" ht="15.75" customHeight="1" x14ac:dyDescent="0.15">
      <c r="A4" s="6" t="s">
        <v>8</v>
      </c>
      <c r="B4" s="17">
        <v>1.1519999999999999</v>
      </c>
      <c r="C4" s="17">
        <v>5.6680000000000001</v>
      </c>
      <c r="D4" s="17">
        <v>2.0019999999999998</v>
      </c>
      <c r="E4" s="17">
        <v>9.0380000000000003</v>
      </c>
      <c r="G4" s="14"/>
      <c r="H4" s="14"/>
      <c r="I4" s="14"/>
      <c r="J4" s="14"/>
      <c r="L4" s="18"/>
      <c r="N4" s="2"/>
      <c r="O4" s="19"/>
    </row>
    <row r="5" spans="1:15" ht="15.75" customHeight="1" x14ac:dyDescent="0.15">
      <c r="A5" s="7" t="s">
        <v>9</v>
      </c>
      <c r="B5" s="17">
        <v>4.8070000000000004</v>
      </c>
      <c r="C5" s="17">
        <v>7.2939999999999996</v>
      </c>
      <c r="D5" s="17">
        <v>4.1459999999999999</v>
      </c>
      <c r="E5" s="17">
        <v>6.173</v>
      </c>
      <c r="G5" s="14"/>
      <c r="H5" s="14"/>
      <c r="I5" s="14"/>
      <c r="J5" s="14"/>
      <c r="L5" s="18"/>
      <c r="N5" s="2"/>
      <c r="O5" s="19"/>
    </row>
    <row r="6" spans="1:15" ht="15.75" customHeight="1" x14ac:dyDescent="0.15">
      <c r="A6" s="8" t="s">
        <v>40</v>
      </c>
      <c r="B6" s="17">
        <v>4.4000000000000004</v>
      </c>
      <c r="C6" s="17">
        <v>6.0460000000000003</v>
      </c>
      <c r="D6" s="17">
        <v>2.8959999999999999</v>
      </c>
      <c r="E6" s="17">
        <v>3.6480000000000001</v>
      </c>
      <c r="G6" s="14"/>
      <c r="H6" s="14"/>
      <c r="I6" s="14"/>
      <c r="J6" s="14"/>
      <c r="L6" s="18"/>
      <c r="N6" s="2"/>
      <c r="O6" s="19"/>
    </row>
    <row r="7" spans="1:15" ht="15.75" customHeight="1" x14ac:dyDescent="0.15">
      <c r="A7" s="9" t="s">
        <v>41</v>
      </c>
      <c r="B7" s="17">
        <v>15.502000000000001</v>
      </c>
      <c r="C7" s="17">
        <v>14.61</v>
      </c>
      <c r="D7" s="17">
        <v>9.0169999999999995</v>
      </c>
      <c r="E7" s="17">
        <v>10.391999999999999</v>
      </c>
      <c r="G7" s="14"/>
      <c r="H7" s="14"/>
      <c r="I7" s="14"/>
      <c r="J7" s="14"/>
      <c r="L7" s="18"/>
      <c r="N7" s="2"/>
      <c r="O7" s="19"/>
    </row>
    <row r="8" spans="1:15" ht="15.75" customHeight="1" x14ac:dyDescent="0.15">
      <c r="A8" s="10" t="s">
        <v>42</v>
      </c>
      <c r="B8" s="17">
        <v>25.838999999999999</v>
      </c>
      <c r="C8" s="17">
        <v>18.138000000000002</v>
      </c>
      <c r="D8" s="17">
        <v>25.106999999999999</v>
      </c>
      <c r="E8" s="17">
        <v>17.984999999999999</v>
      </c>
      <c r="G8" s="14"/>
      <c r="H8" s="14"/>
      <c r="I8" s="14"/>
      <c r="J8" s="14"/>
      <c r="L8" s="18"/>
      <c r="N8" s="2"/>
      <c r="O8" s="19"/>
    </row>
    <row r="9" spans="1:15" ht="15.75" customHeight="1" x14ac:dyDescent="0.15">
      <c r="A9" s="11" t="s">
        <v>13</v>
      </c>
      <c r="B9" s="17">
        <v>0.3</v>
      </c>
      <c r="C9" s="17">
        <v>0.78200000000000003</v>
      </c>
      <c r="D9" s="17">
        <v>0.20200000000000001</v>
      </c>
      <c r="E9" s="17">
        <v>0.749</v>
      </c>
      <c r="G9" s="14"/>
      <c r="H9" s="14"/>
      <c r="I9" s="14"/>
      <c r="J9" s="14"/>
      <c r="L9" s="18"/>
      <c r="N9" s="2"/>
      <c r="O9" s="19"/>
    </row>
    <row r="10" spans="1:15" ht="15.75" customHeight="1" x14ac:dyDescent="0.15">
      <c r="A10" s="12" t="s">
        <v>14</v>
      </c>
      <c r="B10" s="17">
        <v>5.9089999999999998</v>
      </c>
      <c r="C10" s="17">
        <v>11.833</v>
      </c>
      <c r="D10" s="17">
        <v>2.9</v>
      </c>
      <c r="E10" s="17">
        <v>10.429</v>
      </c>
      <c r="G10" s="14"/>
      <c r="H10" s="14"/>
      <c r="I10" s="14"/>
      <c r="J10" s="14"/>
      <c r="L10" s="18"/>
      <c r="N10" s="2"/>
      <c r="O10" s="19"/>
    </row>
    <row r="11" spans="1:15" ht="15.75" customHeight="1" x14ac:dyDescent="0.15">
      <c r="A11" s="13" t="s">
        <v>15</v>
      </c>
      <c r="B11" s="17">
        <v>1.6220000000000001</v>
      </c>
      <c r="C11" s="17">
        <v>3.2189999999999999</v>
      </c>
      <c r="D11" s="17">
        <v>0.878</v>
      </c>
      <c r="E11" s="17">
        <v>1.4339999999999999</v>
      </c>
      <c r="G11" s="14"/>
      <c r="H11" s="14"/>
      <c r="I11" s="14"/>
      <c r="J11" s="14"/>
      <c r="K11" s="14"/>
      <c r="L11" s="18"/>
      <c r="N11" s="2"/>
      <c r="O11" s="19"/>
    </row>
    <row r="12" spans="1:15" ht="15.75" customHeight="1" x14ac:dyDescent="0.15">
      <c r="A12" s="2"/>
      <c r="D12" s="18"/>
      <c r="G12" s="14"/>
      <c r="H12" s="14"/>
      <c r="I12" s="14"/>
    </row>
    <row r="13" spans="1:15" ht="15.75" customHeight="1" x14ac:dyDescent="0.15">
      <c r="A13" s="1"/>
      <c r="D13" s="18"/>
      <c r="H13" s="14"/>
      <c r="I13" s="14"/>
      <c r="K13" s="14"/>
    </row>
    <row r="14" spans="1:15" ht="15.75" customHeight="1" x14ac:dyDescent="0.15">
      <c r="D14" s="18"/>
    </row>
    <row r="15" spans="1:15" ht="15.75" customHeight="1" x14ac:dyDescent="0.15">
      <c r="D15" s="18"/>
    </row>
    <row r="16" spans="1:15" ht="15.75" customHeight="1" x14ac:dyDescent="0.15">
      <c r="D16" s="18"/>
      <c r="G16" s="2"/>
      <c r="H16" s="2"/>
      <c r="I16" s="2"/>
    </row>
    <row r="17" spans="1:9" ht="15.75" customHeight="1" x14ac:dyDescent="0.15">
      <c r="D17" s="18"/>
      <c r="G17" s="2"/>
      <c r="H17" s="18"/>
      <c r="I17" s="18"/>
    </row>
    <row r="18" spans="1:9" ht="15.75" customHeight="1" x14ac:dyDescent="0.15">
      <c r="D18" s="18"/>
      <c r="G18" s="2"/>
      <c r="H18" s="18"/>
      <c r="I18" s="18"/>
    </row>
    <row r="19" spans="1:9" ht="15.75" customHeight="1" x14ac:dyDescent="0.15">
      <c r="D19" s="18"/>
      <c r="G19" s="2"/>
      <c r="H19" s="18"/>
      <c r="I19" s="18"/>
    </row>
    <row r="20" spans="1:9" ht="15.75" customHeight="1" x14ac:dyDescent="0.15">
      <c r="D20" s="18"/>
      <c r="G20" s="2"/>
      <c r="H20" s="18"/>
      <c r="I20" s="18"/>
    </row>
    <row r="21" spans="1:9" ht="15.75" customHeight="1" x14ac:dyDescent="0.15">
      <c r="D21" s="18"/>
      <c r="G21" s="2"/>
      <c r="H21" s="18"/>
      <c r="I21" s="18"/>
    </row>
    <row r="22" spans="1:9" ht="15.75" customHeight="1" x14ac:dyDescent="0.15">
      <c r="D22" s="18"/>
      <c r="G22" s="2"/>
      <c r="H22" s="18"/>
      <c r="I22" s="18"/>
    </row>
    <row r="23" spans="1:9" ht="15.75" customHeight="1" x14ac:dyDescent="0.15">
      <c r="D23" s="18"/>
      <c r="G23" s="2"/>
      <c r="H23" s="18"/>
      <c r="I23" s="18"/>
    </row>
    <row r="24" spans="1:9" ht="15.75" customHeight="1" x14ac:dyDescent="0.15">
      <c r="D24" s="18"/>
      <c r="G24" s="2"/>
      <c r="H24" s="18"/>
      <c r="I24" s="18"/>
    </row>
    <row r="25" spans="1:9" ht="15.75" customHeight="1" x14ac:dyDescent="0.15">
      <c r="A25" s="1"/>
      <c r="D25" s="18"/>
      <c r="G25" s="2"/>
      <c r="H25" s="18"/>
      <c r="I25" s="18"/>
    </row>
    <row r="26" spans="1:9" ht="15.75" customHeight="1" x14ac:dyDescent="0.15">
      <c r="A26" s="1"/>
      <c r="D26" s="18"/>
      <c r="G26" s="2"/>
      <c r="H26" s="18"/>
      <c r="I26" s="18"/>
    </row>
    <row r="27" spans="1:9" ht="15.75" customHeight="1" x14ac:dyDescent="0.15">
      <c r="A27" s="1"/>
      <c r="D27" s="18"/>
      <c r="G27" s="2"/>
      <c r="H27" s="18"/>
      <c r="I27" s="18"/>
    </row>
    <row r="28" spans="1:9" ht="15.75" customHeight="1" x14ac:dyDescent="0.15">
      <c r="A28" s="1"/>
      <c r="D28" s="18"/>
      <c r="G28" s="2"/>
      <c r="H28" s="18"/>
      <c r="I28" s="18"/>
    </row>
    <row r="29" spans="1:9" ht="15.75" customHeight="1" x14ac:dyDescent="0.15">
      <c r="A29" s="1"/>
      <c r="D29" s="18"/>
    </row>
    <row r="30" spans="1:9" ht="13" x14ac:dyDescent="0.15">
      <c r="A30" s="1"/>
      <c r="D30" s="18"/>
    </row>
    <row r="31" spans="1:9" ht="13" x14ac:dyDescent="0.15">
      <c r="A31" s="1"/>
      <c r="D31" s="18"/>
    </row>
    <row r="32" spans="1:9" ht="13" x14ac:dyDescent="0.15">
      <c r="A32" s="1"/>
      <c r="D32" s="18"/>
    </row>
    <row r="33" spans="1:4" ht="13" x14ac:dyDescent="0.15">
      <c r="A33" s="1"/>
      <c r="D33" s="18"/>
    </row>
    <row r="34" spans="1:4" ht="13" x14ac:dyDescent="0.15">
      <c r="A34" s="1"/>
      <c r="D34" s="18"/>
    </row>
    <row r="35" spans="1:4" ht="13" x14ac:dyDescent="0.15">
      <c r="A35" s="1"/>
      <c r="D35" s="18"/>
    </row>
    <row r="36" spans="1:4" ht="13" x14ac:dyDescent="0.15">
      <c r="A36" s="1"/>
      <c r="D36" s="18"/>
    </row>
    <row r="37" spans="1:4" ht="13" x14ac:dyDescent="0.15">
      <c r="A37" s="1"/>
      <c r="D37" s="18"/>
    </row>
    <row r="38" spans="1:4" ht="13" x14ac:dyDescent="0.15">
      <c r="A38" s="1"/>
      <c r="D38" s="18"/>
    </row>
    <row r="39" spans="1:4" ht="13" x14ac:dyDescent="0.15">
      <c r="A39" s="1"/>
      <c r="D39" s="18"/>
    </row>
    <row r="40" spans="1:4" ht="13" x14ac:dyDescent="0.15">
      <c r="A40" s="1"/>
      <c r="D40" s="18"/>
    </row>
    <row r="41" spans="1:4" ht="13" x14ac:dyDescent="0.15">
      <c r="A41" s="1"/>
      <c r="D41" s="18"/>
    </row>
    <row r="42" spans="1:4" ht="13" x14ac:dyDescent="0.15">
      <c r="A42" s="1"/>
      <c r="D42" s="18"/>
    </row>
    <row r="43" spans="1:4" ht="13" x14ac:dyDescent="0.15">
      <c r="A43" s="1"/>
      <c r="D43" s="18"/>
    </row>
    <row r="44" spans="1:4" ht="13" x14ac:dyDescent="0.15">
      <c r="A44" s="1"/>
      <c r="D44" s="18"/>
    </row>
    <row r="45" spans="1:4" ht="13" x14ac:dyDescent="0.15">
      <c r="A45" s="1"/>
      <c r="D45" s="18"/>
    </row>
    <row r="46" spans="1:4" ht="13" x14ac:dyDescent="0.15">
      <c r="A46" s="1"/>
      <c r="D46" s="18"/>
    </row>
    <row r="47" spans="1:4" ht="13" x14ac:dyDescent="0.15">
      <c r="A47" s="1"/>
      <c r="D47" s="18"/>
    </row>
    <row r="48" spans="1:4" ht="13" x14ac:dyDescent="0.15">
      <c r="A48" s="1"/>
      <c r="D48" s="18"/>
    </row>
    <row r="49" spans="1:4" ht="13" x14ac:dyDescent="0.15">
      <c r="A49" s="1"/>
      <c r="D49" s="18"/>
    </row>
    <row r="50" spans="1:4" ht="13" x14ac:dyDescent="0.15">
      <c r="A50" s="1"/>
      <c r="D50" s="18"/>
    </row>
    <row r="51" spans="1:4" ht="13" x14ac:dyDescent="0.15">
      <c r="A51" s="1"/>
      <c r="D51" s="18"/>
    </row>
    <row r="52" spans="1:4" ht="13" x14ac:dyDescent="0.15">
      <c r="A52" s="1"/>
      <c r="D52" s="18"/>
    </row>
    <row r="53" spans="1:4" ht="13" x14ac:dyDescent="0.15">
      <c r="A53" s="1"/>
      <c r="D53" s="18"/>
    </row>
    <row r="54" spans="1:4" ht="13" x14ac:dyDescent="0.15">
      <c r="A54" s="1"/>
      <c r="D54" s="18"/>
    </row>
    <row r="55" spans="1:4" ht="13" x14ac:dyDescent="0.15">
      <c r="A55" s="1"/>
      <c r="D55" s="18"/>
    </row>
    <row r="56" spans="1:4" ht="13" x14ac:dyDescent="0.15">
      <c r="A56" s="1"/>
      <c r="D56" s="18"/>
    </row>
    <row r="57" spans="1:4" ht="13" x14ac:dyDescent="0.15">
      <c r="A57" s="1"/>
      <c r="D57" s="18"/>
    </row>
    <row r="58" spans="1:4" ht="13" x14ac:dyDescent="0.15">
      <c r="A58" s="1"/>
      <c r="D58" s="18"/>
    </row>
    <row r="59" spans="1:4" ht="13" x14ac:dyDescent="0.15">
      <c r="A59" s="1"/>
      <c r="D59" s="18"/>
    </row>
    <row r="60" spans="1:4" ht="13" x14ac:dyDescent="0.15">
      <c r="A60" s="1"/>
      <c r="D60" s="18"/>
    </row>
    <row r="61" spans="1:4" ht="13" x14ac:dyDescent="0.15">
      <c r="A61" s="1"/>
      <c r="D61" s="18"/>
    </row>
    <row r="62" spans="1:4" ht="13" x14ac:dyDescent="0.15">
      <c r="A62" s="1"/>
      <c r="D62" s="18"/>
    </row>
    <row r="63" spans="1:4" ht="13" x14ac:dyDescent="0.15">
      <c r="A63" s="1"/>
      <c r="D63" s="18"/>
    </row>
    <row r="64" spans="1:4" ht="13" x14ac:dyDescent="0.15">
      <c r="A64" s="1"/>
      <c r="D64" s="18"/>
    </row>
    <row r="65" spans="1:4" ht="13" x14ac:dyDescent="0.15">
      <c r="A65" s="1"/>
      <c r="D65" s="18"/>
    </row>
    <row r="66" spans="1:4" ht="13" x14ac:dyDescent="0.15">
      <c r="A66" s="1"/>
      <c r="D66" s="18"/>
    </row>
    <row r="67" spans="1:4" ht="13" x14ac:dyDescent="0.15">
      <c r="A67" s="1"/>
      <c r="D67" s="18"/>
    </row>
    <row r="68" spans="1:4" ht="13" x14ac:dyDescent="0.15">
      <c r="A68" s="1"/>
      <c r="D68" s="18"/>
    </row>
    <row r="69" spans="1:4" ht="13" x14ac:dyDescent="0.15">
      <c r="A69" s="1"/>
      <c r="D69" s="18"/>
    </row>
    <row r="70" spans="1:4" ht="13" x14ac:dyDescent="0.15">
      <c r="A70" s="1"/>
      <c r="D70" s="18"/>
    </row>
    <row r="71" spans="1:4" ht="13" x14ac:dyDescent="0.15">
      <c r="A71" s="1"/>
      <c r="D71" s="18"/>
    </row>
    <row r="72" spans="1:4" ht="13" x14ac:dyDescent="0.15">
      <c r="A72" s="1"/>
      <c r="D72" s="18"/>
    </row>
    <row r="73" spans="1:4" ht="13" x14ac:dyDescent="0.15">
      <c r="A73" s="1"/>
      <c r="D73" s="18"/>
    </row>
    <row r="74" spans="1:4" ht="13" x14ac:dyDescent="0.15">
      <c r="A74" s="1"/>
      <c r="D74" s="18"/>
    </row>
    <row r="75" spans="1:4" ht="13" x14ac:dyDescent="0.15">
      <c r="A75" s="1"/>
      <c r="D75" s="18"/>
    </row>
    <row r="76" spans="1:4" ht="13" x14ac:dyDescent="0.15">
      <c r="A76" s="1"/>
      <c r="D76" s="18"/>
    </row>
    <row r="77" spans="1:4" ht="13" x14ac:dyDescent="0.15">
      <c r="A77" s="1"/>
      <c r="D77" s="18"/>
    </row>
    <row r="78" spans="1:4" ht="13" x14ac:dyDescent="0.15">
      <c r="A78" s="1"/>
      <c r="D78" s="18"/>
    </row>
    <row r="79" spans="1:4" ht="13" x14ac:dyDescent="0.15">
      <c r="A79" s="1"/>
      <c r="D79" s="18"/>
    </row>
    <row r="80" spans="1:4" ht="13" x14ac:dyDescent="0.15">
      <c r="A80" s="1"/>
      <c r="D80" s="18"/>
    </row>
    <row r="81" spans="1:4" ht="13" x14ac:dyDescent="0.15">
      <c r="A81" s="1"/>
      <c r="D81" s="18"/>
    </row>
    <row r="82" spans="1:4" ht="13" x14ac:dyDescent="0.15">
      <c r="A82" s="1"/>
      <c r="D82" s="18"/>
    </row>
    <row r="83" spans="1:4" ht="13" x14ac:dyDescent="0.15">
      <c r="A83" s="1"/>
      <c r="D83" s="18"/>
    </row>
    <row r="84" spans="1:4" ht="13" x14ac:dyDescent="0.15">
      <c r="A84" s="1"/>
      <c r="D84" s="18"/>
    </row>
    <row r="85" spans="1:4" ht="13" x14ac:dyDescent="0.15">
      <c r="A85" s="1"/>
      <c r="D85" s="18"/>
    </row>
    <row r="86" spans="1:4" ht="13" x14ac:dyDescent="0.15">
      <c r="A86" s="1"/>
      <c r="D86" s="18"/>
    </row>
    <row r="87" spans="1:4" ht="13" x14ac:dyDescent="0.15">
      <c r="A87" s="1"/>
      <c r="D87" s="18"/>
    </row>
    <row r="88" spans="1:4" ht="13" x14ac:dyDescent="0.15">
      <c r="A88" s="1"/>
      <c r="D88" s="18"/>
    </row>
    <row r="89" spans="1:4" ht="13" x14ac:dyDescent="0.15">
      <c r="A89" s="1"/>
      <c r="D89" s="18"/>
    </row>
    <row r="90" spans="1:4" ht="13" x14ac:dyDescent="0.15">
      <c r="A90" s="1"/>
      <c r="D90" s="18"/>
    </row>
    <row r="91" spans="1:4" ht="13" x14ac:dyDescent="0.15">
      <c r="A91" s="1"/>
      <c r="D91" s="18"/>
    </row>
    <row r="92" spans="1:4" ht="13" x14ac:dyDescent="0.15">
      <c r="A92" s="1"/>
      <c r="D92" s="18"/>
    </row>
    <row r="93" spans="1:4" ht="13" x14ac:dyDescent="0.15">
      <c r="A93" s="1"/>
      <c r="D93" s="18"/>
    </row>
    <row r="94" spans="1:4" ht="13" x14ac:dyDescent="0.15">
      <c r="A94" s="1"/>
      <c r="D94" s="18"/>
    </row>
    <row r="95" spans="1:4" ht="13" x14ac:dyDescent="0.15">
      <c r="A95" s="1"/>
      <c r="D95" s="18"/>
    </row>
    <row r="96" spans="1:4" ht="13" x14ac:dyDescent="0.15">
      <c r="A96" s="1"/>
      <c r="D96" s="18"/>
    </row>
    <row r="97" spans="1:4" ht="13" x14ac:dyDescent="0.15">
      <c r="A97" s="1"/>
      <c r="D97" s="18"/>
    </row>
    <row r="98" spans="1:4" ht="13" x14ac:dyDescent="0.15">
      <c r="A98" s="1"/>
      <c r="D98" s="18"/>
    </row>
    <row r="99" spans="1:4" ht="13" x14ac:dyDescent="0.15">
      <c r="A99" s="1"/>
      <c r="D99" s="18"/>
    </row>
    <row r="100" spans="1:4" ht="13" x14ac:dyDescent="0.15">
      <c r="A100" s="1"/>
      <c r="D100" s="18"/>
    </row>
    <row r="101" spans="1:4" ht="13" x14ac:dyDescent="0.15">
      <c r="A101" s="1"/>
      <c r="D101" s="18"/>
    </row>
    <row r="102" spans="1:4" ht="13" x14ac:dyDescent="0.15">
      <c r="A102" s="1"/>
      <c r="D102" s="18"/>
    </row>
    <row r="103" spans="1:4" ht="13" x14ac:dyDescent="0.15">
      <c r="A103" s="1"/>
      <c r="D103" s="18"/>
    </row>
    <row r="104" spans="1:4" ht="13" x14ac:dyDescent="0.15">
      <c r="A104" s="1"/>
      <c r="D104" s="18"/>
    </row>
    <row r="105" spans="1:4" ht="13" x14ac:dyDescent="0.15">
      <c r="A105" s="1"/>
      <c r="D105" s="18"/>
    </row>
    <row r="106" spans="1:4" ht="13" x14ac:dyDescent="0.15">
      <c r="A106" s="1"/>
      <c r="D106" s="18"/>
    </row>
    <row r="107" spans="1:4" ht="13" x14ac:dyDescent="0.15">
      <c r="A107" s="1"/>
      <c r="D107" s="18"/>
    </row>
    <row r="108" spans="1:4" ht="13" x14ac:dyDescent="0.15">
      <c r="A108" s="1"/>
      <c r="D108" s="18"/>
    </row>
    <row r="109" spans="1:4" ht="13" x14ac:dyDescent="0.15">
      <c r="A109" s="1"/>
      <c r="D109" s="18"/>
    </row>
    <row r="110" spans="1:4" ht="13" x14ac:dyDescent="0.15">
      <c r="A110" s="1"/>
      <c r="D110" s="18"/>
    </row>
    <row r="111" spans="1:4" ht="13" x14ac:dyDescent="0.15">
      <c r="A111" s="1"/>
      <c r="D111" s="18"/>
    </row>
    <row r="112" spans="1:4" ht="13" x14ac:dyDescent="0.15">
      <c r="A112" s="1"/>
      <c r="D112" s="18"/>
    </row>
    <row r="113" spans="1:4" ht="13" x14ac:dyDescent="0.15">
      <c r="A113" s="1"/>
      <c r="D113" s="18"/>
    </row>
    <row r="114" spans="1:4" ht="13" x14ac:dyDescent="0.15">
      <c r="A114" s="1"/>
      <c r="D114" s="18"/>
    </row>
    <row r="115" spans="1:4" ht="13" x14ac:dyDescent="0.15">
      <c r="A115" s="1"/>
      <c r="D115" s="18"/>
    </row>
    <row r="116" spans="1:4" ht="13" x14ac:dyDescent="0.15">
      <c r="A116" s="1"/>
      <c r="D116" s="18"/>
    </row>
    <row r="117" spans="1:4" ht="13" x14ac:dyDescent="0.15">
      <c r="A117" s="1"/>
      <c r="D117" s="18"/>
    </row>
    <row r="118" spans="1:4" ht="13" x14ac:dyDescent="0.15">
      <c r="A118" s="1"/>
      <c r="D118" s="18"/>
    </row>
    <row r="119" spans="1:4" ht="13" x14ac:dyDescent="0.15">
      <c r="A119" s="1"/>
      <c r="D119" s="18"/>
    </row>
    <row r="120" spans="1:4" ht="13" x14ac:dyDescent="0.15">
      <c r="A120" s="1"/>
      <c r="D120" s="18"/>
    </row>
    <row r="121" spans="1:4" ht="13" x14ac:dyDescent="0.15">
      <c r="A121" s="1"/>
      <c r="D121" s="18"/>
    </row>
    <row r="122" spans="1:4" ht="13" x14ac:dyDescent="0.15">
      <c r="A122" s="1"/>
      <c r="D122" s="18"/>
    </row>
    <row r="123" spans="1:4" ht="13" x14ac:dyDescent="0.15">
      <c r="A123" s="1"/>
      <c r="D123" s="18"/>
    </row>
    <row r="124" spans="1:4" ht="13" x14ac:dyDescent="0.15">
      <c r="A124" s="1"/>
      <c r="D124" s="18"/>
    </row>
    <row r="125" spans="1:4" ht="13" x14ac:dyDescent="0.15">
      <c r="A125" s="1"/>
      <c r="D125" s="18"/>
    </row>
    <row r="126" spans="1:4" ht="13" x14ac:dyDescent="0.15">
      <c r="A126" s="1"/>
      <c r="D126" s="18"/>
    </row>
    <row r="127" spans="1:4" ht="13" x14ac:dyDescent="0.15">
      <c r="A127" s="1"/>
      <c r="D127" s="18"/>
    </row>
    <row r="128" spans="1:4" ht="13" x14ac:dyDescent="0.15">
      <c r="A128" s="1"/>
      <c r="D128" s="18"/>
    </row>
    <row r="129" spans="1:4" ht="13" x14ac:dyDescent="0.15">
      <c r="A129" s="1"/>
      <c r="D129" s="18"/>
    </row>
    <row r="130" spans="1:4" ht="13" x14ac:dyDescent="0.15">
      <c r="A130" s="1"/>
      <c r="D130" s="18"/>
    </row>
    <row r="131" spans="1:4" ht="13" x14ac:dyDescent="0.15">
      <c r="A131" s="1"/>
      <c r="D131" s="18"/>
    </row>
    <row r="132" spans="1:4" ht="13" x14ac:dyDescent="0.15">
      <c r="A132" s="1"/>
      <c r="D132" s="18"/>
    </row>
    <row r="133" spans="1:4" ht="13" x14ac:dyDescent="0.15">
      <c r="A133" s="1"/>
      <c r="D133" s="18"/>
    </row>
    <row r="134" spans="1:4" ht="13" x14ac:dyDescent="0.15">
      <c r="A134" s="1"/>
      <c r="D134" s="18"/>
    </row>
    <row r="135" spans="1:4" ht="13" x14ac:dyDescent="0.15">
      <c r="A135" s="1"/>
      <c r="D135" s="18"/>
    </row>
    <row r="136" spans="1:4" ht="13" x14ac:dyDescent="0.15">
      <c r="A136" s="1"/>
      <c r="D136" s="18"/>
    </row>
    <row r="137" spans="1:4" ht="13" x14ac:dyDescent="0.15">
      <c r="A137" s="1"/>
      <c r="D137" s="18"/>
    </row>
    <row r="138" spans="1:4" ht="13" x14ac:dyDescent="0.15">
      <c r="A138" s="1"/>
      <c r="D138" s="18"/>
    </row>
    <row r="139" spans="1:4" ht="13" x14ac:dyDescent="0.15">
      <c r="A139" s="1"/>
      <c r="D139" s="18"/>
    </row>
    <row r="140" spans="1:4" ht="13" x14ac:dyDescent="0.15">
      <c r="A140" s="1"/>
      <c r="D140" s="18"/>
    </row>
    <row r="141" spans="1:4" ht="13" x14ac:dyDescent="0.15">
      <c r="A141" s="1"/>
      <c r="D141" s="18"/>
    </row>
    <row r="142" spans="1:4" ht="13" x14ac:dyDescent="0.15">
      <c r="A142" s="1"/>
      <c r="D142" s="18"/>
    </row>
    <row r="143" spans="1:4" ht="13" x14ac:dyDescent="0.15">
      <c r="A143" s="1"/>
      <c r="D143" s="18"/>
    </row>
    <row r="144" spans="1:4" ht="13" x14ac:dyDescent="0.15">
      <c r="A144" s="1"/>
      <c r="D144" s="18"/>
    </row>
    <row r="145" spans="1:4" ht="13" x14ac:dyDescent="0.15">
      <c r="A145" s="1"/>
      <c r="D145" s="18"/>
    </row>
    <row r="146" spans="1:4" ht="13" x14ac:dyDescent="0.15">
      <c r="A146" s="1"/>
      <c r="D146" s="18"/>
    </row>
    <row r="147" spans="1:4" ht="13" x14ac:dyDescent="0.15">
      <c r="A147" s="1"/>
      <c r="D147" s="18"/>
    </row>
    <row r="148" spans="1:4" ht="13" x14ac:dyDescent="0.15">
      <c r="A148" s="1"/>
      <c r="D148" s="18"/>
    </row>
    <row r="149" spans="1:4" ht="13" x14ac:dyDescent="0.15">
      <c r="A149" s="1"/>
      <c r="D149" s="18"/>
    </row>
    <row r="150" spans="1:4" ht="13" x14ac:dyDescent="0.15">
      <c r="A150" s="1"/>
      <c r="D150" s="18"/>
    </row>
    <row r="151" spans="1:4" ht="13" x14ac:dyDescent="0.15">
      <c r="A151" s="1"/>
      <c r="D151" s="18"/>
    </row>
    <row r="152" spans="1:4" ht="13" x14ac:dyDescent="0.15">
      <c r="A152" s="1"/>
      <c r="D152" s="18"/>
    </row>
    <row r="153" spans="1:4" ht="13" x14ac:dyDescent="0.15">
      <c r="A153" s="1"/>
      <c r="D153" s="18"/>
    </row>
    <row r="154" spans="1:4" ht="13" x14ac:dyDescent="0.15">
      <c r="A154" s="1"/>
      <c r="D154" s="18"/>
    </row>
    <row r="155" spans="1:4" ht="13" x14ac:dyDescent="0.15">
      <c r="A155" s="1"/>
      <c r="D155" s="18"/>
    </row>
    <row r="156" spans="1:4" ht="13" x14ac:dyDescent="0.15">
      <c r="A156" s="1"/>
      <c r="D156" s="18"/>
    </row>
    <row r="157" spans="1:4" ht="13" x14ac:dyDescent="0.15">
      <c r="A157" s="1"/>
      <c r="D157" s="18"/>
    </row>
    <row r="158" spans="1:4" ht="13" x14ac:dyDescent="0.15">
      <c r="A158" s="1"/>
      <c r="D158" s="18"/>
    </row>
    <row r="159" spans="1:4" ht="13" x14ac:dyDescent="0.15">
      <c r="A159" s="1"/>
      <c r="D159" s="18"/>
    </row>
    <row r="160" spans="1:4" ht="13" x14ac:dyDescent="0.15">
      <c r="A160" s="1"/>
      <c r="D160" s="18"/>
    </row>
    <row r="161" spans="1:4" ht="13" x14ac:dyDescent="0.15">
      <c r="A161" s="1"/>
      <c r="D161" s="18"/>
    </row>
    <row r="162" spans="1:4" ht="13" x14ac:dyDescent="0.15">
      <c r="A162" s="1"/>
      <c r="D162" s="18"/>
    </row>
    <row r="163" spans="1:4" ht="13" x14ac:dyDescent="0.15">
      <c r="A163" s="1"/>
      <c r="D163" s="18"/>
    </row>
    <row r="164" spans="1:4" ht="13" x14ac:dyDescent="0.15">
      <c r="A164" s="1"/>
      <c r="D164" s="18"/>
    </row>
    <row r="165" spans="1:4" ht="13" x14ac:dyDescent="0.15">
      <c r="A165" s="1"/>
      <c r="D165" s="18"/>
    </row>
    <row r="166" spans="1:4" ht="13" x14ac:dyDescent="0.15">
      <c r="A166" s="1"/>
      <c r="D166" s="18"/>
    </row>
    <row r="167" spans="1:4" ht="13" x14ac:dyDescent="0.15">
      <c r="A167" s="1"/>
      <c r="D167" s="18"/>
    </row>
    <row r="168" spans="1:4" ht="13" x14ac:dyDescent="0.15">
      <c r="A168" s="1"/>
      <c r="D168" s="18"/>
    </row>
    <row r="169" spans="1:4" ht="13" x14ac:dyDescent="0.15">
      <c r="A169" s="1"/>
      <c r="D169" s="18"/>
    </row>
    <row r="170" spans="1:4" ht="13" x14ac:dyDescent="0.15">
      <c r="A170" s="1"/>
      <c r="D170" s="18"/>
    </row>
    <row r="171" spans="1:4" ht="13" x14ac:dyDescent="0.15">
      <c r="A171" s="1"/>
      <c r="D171" s="18"/>
    </row>
    <row r="172" spans="1:4" ht="13" x14ac:dyDescent="0.15">
      <c r="A172" s="1"/>
      <c r="D172" s="18"/>
    </row>
    <row r="173" spans="1:4" ht="13" x14ac:dyDescent="0.15">
      <c r="A173" s="1"/>
      <c r="D173" s="18"/>
    </row>
    <row r="174" spans="1:4" ht="13" x14ac:dyDescent="0.15">
      <c r="A174" s="1"/>
      <c r="D174" s="18"/>
    </row>
    <row r="175" spans="1:4" ht="13" x14ac:dyDescent="0.15">
      <c r="A175" s="1"/>
      <c r="D175" s="18"/>
    </row>
    <row r="176" spans="1:4" ht="13" x14ac:dyDescent="0.15">
      <c r="A176" s="1"/>
      <c r="D176" s="18"/>
    </row>
    <row r="177" spans="1:4" ht="13" x14ac:dyDescent="0.15">
      <c r="A177" s="1"/>
      <c r="D177" s="18"/>
    </row>
    <row r="178" spans="1:4" ht="13" x14ac:dyDescent="0.15">
      <c r="A178" s="1"/>
      <c r="D178" s="18"/>
    </row>
    <row r="179" spans="1:4" ht="13" x14ac:dyDescent="0.15">
      <c r="A179" s="1"/>
      <c r="D179" s="18"/>
    </row>
    <row r="180" spans="1:4" ht="13" x14ac:dyDescent="0.15">
      <c r="A180" s="1"/>
      <c r="D180" s="18"/>
    </row>
    <row r="181" spans="1:4" ht="13" x14ac:dyDescent="0.15">
      <c r="A181" s="1"/>
      <c r="D181" s="18"/>
    </row>
    <row r="182" spans="1:4" ht="13" x14ac:dyDescent="0.15">
      <c r="A182" s="1"/>
      <c r="D182" s="18"/>
    </row>
    <row r="183" spans="1:4" ht="13" x14ac:dyDescent="0.15">
      <c r="A183" s="1"/>
      <c r="D183" s="18"/>
    </row>
    <row r="184" spans="1:4" ht="13" x14ac:dyDescent="0.15">
      <c r="A184" s="1"/>
      <c r="D184" s="18"/>
    </row>
    <row r="185" spans="1:4" ht="13" x14ac:dyDescent="0.15">
      <c r="A185" s="1"/>
      <c r="D185" s="18"/>
    </row>
    <row r="186" spans="1:4" ht="13" x14ac:dyDescent="0.15">
      <c r="A186" s="1"/>
      <c r="D186" s="18"/>
    </row>
    <row r="187" spans="1:4" ht="13" x14ac:dyDescent="0.15">
      <c r="A187" s="1"/>
      <c r="D187" s="18"/>
    </row>
    <row r="188" spans="1:4" ht="13" x14ac:dyDescent="0.15">
      <c r="A188" s="1"/>
      <c r="D188" s="18"/>
    </row>
    <row r="189" spans="1:4" ht="13" x14ac:dyDescent="0.15">
      <c r="A189" s="1"/>
      <c r="D189" s="18"/>
    </row>
    <row r="190" spans="1:4" ht="13" x14ac:dyDescent="0.15">
      <c r="A190" s="1"/>
      <c r="D190" s="18"/>
    </row>
    <row r="191" spans="1:4" ht="13" x14ac:dyDescent="0.15">
      <c r="A191" s="1"/>
      <c r="D191" s="18"/>
    </row>
    <row r="192" spans="1:4" ht="13" x14ac:dyDescent="0.15">
      <c r="A192" s="1"/>
      <c r="D192" s="18"/>
    </row>
    <row r="193" spans="1:4" ht="13" x14ac:dyDescent="0.15">
      <c r="A193" s="1"/>
      <c r="D193" s="18"/>
    </row>
    <row r="194" spans="1:4" ht="13" x14ac:dyDescent="0.15">
      <c r="A194" s="1"/>
      <c r="D194" s="18"/>
    </row>
    <row r="195" spans="1:4" ht="13" x14ac:dyDescent="0.15">
      <c r="A195" s="1"/>
      <c r="D195" s="18"/>
    </row>
    <row r="196" spans="1:4" ht="13" x14ac:dyDescent="0.15">
      <c r="A196" s="1"/>
      <c r="D196" s="18"/>
    </row>
    <row r="197" spans="1:4" ht="13" x14ac:dyDescent="0.15">
      <c r="A197" s="1"/>
      <c r="D197" s="18"/>
    </row>
    <row r="198" spans="1:4" ht="13" x14ac:dyDescent="0.15">
      <c r="A198" s="1"/>
      <c r="D198" s="18"/>
    </row>
    <row r="199" spans="1:4" ht="13" x14ac:dyDescent="0.15">
      <c r="A199" s="1"/>
      <c r="D199" s="18"/>
    </row>
    <row r="200" spans="1:4" ht="13" x14ac:dyDescent="0.15">
      <c r="A200" s="1"/>
      <c r="D200" s="18"/>
    </row>
    <row r="201" spans="1:4" ht="13" x14ac:dyDescent="0.15">
      <c r="A201" s="1"/>
      <c r="D201" s="18"/>
    </row>
    <row r="202" spans="1:4" ht="13" x14ac:dyDescent="0.15">
      <c r="A202" s="1"/>
      <c r="D202" s="18"/>
    </row>
    <row r="203" spans="1:4" ht="13" x14ac:dyDescent="0.15">
      <c r="A203" s="1"/>
      <c r="D203" s="18"/>
    </row>
    <row r="204" spans="1:4" ht="13" x14ac:dyDescent="0.15">
      <c r="A204" s="1"/>
      <c r="D204" s="18"/>
    </row>
    <row r="205" spans="1:4" ht="13" x14ac:dyDescent="0.15">
      <c r="A205" s="1"/>
      <c r="D205" s="18"/>
    </row>
    <row r="206" spans="1:4" ht="13" x14ac:dyDescent="0.15">
      <c r="A206" s="1"/>
      <c r="D206" s="18"/>
    </row>
    <row r="207" spans="1:4" ht="13" x14ac:dyDescent="0.15">
      <c r="A207" s="1"/>
      <c r="D207" s="18"/>
    </row>
    <row r="208" spans="1:4" ht="13" x14ac:dyDescent="0.15">
      <c r="A208" s="1"/>
      <c r="D208" s="18"/>
    </row>
    <row r="209" spans="1:4" ht="13" x14ac:dyDescent="0.15">
      <c r="A209" s="1"/>
      <c r="D209" s="18"/>
    </row>
    <row r="210" spans="1:4" ht="13" x14ac:dyDescent="0.15">
      <c r="A210" s="1"/>
      <c r="D210" s="18"/>
    </row>
    <row r="211" spans="1:4" ht="13" x14ac:dyDescent="0.15">
      <c r="A211" s="1"/>
      <c r="D211" s="18"/>
    </row>
    <row r="212" spans="1:4" ht="13" x14ac:dyDescent="0.15">
      <c r="A212" s="1"/>
      <c r="D212" s="18"/>
    </row>
    <row r="213" spans="1:4" ht="13" x14ac:dyDescent="0.15">
      <c r="A213" s="1"/>
      <c r="D213" s="18"/>
    </row>
    <row r="214" spans="1:4" ht="13" x14ac:dyDescent="0.15">
      <c r="A214" s="1"/>
      <c r="D214" s="18"/>
    </row>
    <row r="215" spans="1:4" ht="13" x14ac:dyDescent="0.15">
      <c r="A215" s="1"/>
      <c r="D215" s="18"/>
    </row>
    <row r="216" spans="1:4" ht="13" x14ac:dyDescent="0.15">
      <c r="A216" s="1"/>
      <c r="D216" s="18"/>
    </row>
    <row r="217" spans="1:4" ht="13" x14ac:dyDescent="0.15">
      <c r="A217" s="1"/>
      <c r="D217" s="18"/>
    </row>
    <row r="218" spans="1:4" ht="13" x14ac:dyDescent="0.15">
      <c r="A218" s="1"/>
      <c r="D218" s="18"/>
    </row>
    <row r="219" spans="1:4" ht="13" x14ac:dyDescent="0.15">
      <c r="A219" s="1"/>
      <c r="D219" s="18"/>
    </row>
    <row r="220" spans="1:4" ht="13" x14ac:dyDescent="0.15">
      <c r="A220" s="1"/>
      <c r="D220" s="18"/>
    </row>
    <row r="221" spans="1:4" ht="13" x14ac:dyDescent="0.15">
      <c r="A221" s="1"/>
      <c r="D221" s="18"/>
    </row>
    <row r="222" spans="1:4" ht="13" x14ac:dyDescent="0.15">
      <c r="A222" s="1"/>
      <c r="D222" s="18"/>
    </row>
    <row r="223" spans="1:4" ht="13" x14ac:dyDescent="0.15">
      <c r="A223" s="1"/>
      <c r="D223" s="18"/>
    </row>
    <row r="224" spans="1:4" ht="13" x14ac:dyDescent="0.15">
      <c r="A224" s="1"/>
      <c r="D224" s="18"/>
    </row>
    <row r="225" spans="1:4" ht="13" x14ac:dyDescent="0.15">
      <c r="A225" s="1"/>
      <c r="D225" s="18"/>
    </row>
    <row r="226" spans="1:4" ht="13" x14ac:dyDescent="0.15">
      <c r="A226" s="1"/>
      <c r="D226" s="18"/>
    </row>
    <row r="227" spans="1:4" ht="13" x14ac:dyDescent="0.15">
      <c r="A227" s="1"/>
      <c r="D227" s="18"/>
    </row>
    <row r="228" spans="1:4" ht="13" x14ac:dyDescent="0.15">
      <c r="A228" s="1"/>
      <c r="D228" s="18"/>
    </row>
    <row r="229" spans="1:4" ht="13" x14ac:dyDescent="0.15">
      <c r="A229" s="1"/>
      <c r="D229" s="18"/>
    </row>
    <row r="230" spans="1:4" ht="13" x14ac:dyDescent="0.15">
      <c r="A230" s="1"/>
      <c r="D230" s="18"/>
    </row>
    <row r="231" spans="1:4" ht="13" x14ac:dyDescent="0.15">
      <c r="A231" s="1"/>
      <c r="D231" s="18"/>
    </row>
    <row r="232" spans="1:4" ht="13" x14ac:dyDescent="0.15">
      <c r="A232" s="1"/>
      <c r="D232" s="18"/>
    </row>
    <row r="233" spans="1:4" ht="13" x14ac:dyDescent="0.15">
      <c r="A233" s="1"/>
      <c r="D233" s="18"/>
    </row>
    <row r="234" spans="1:4" ht="13" x14ac:dyDescent="0.15">
      <c r="A234" s="1"/>
      <c r="D234" s="18"/>
    </row>
    <row r="235" spans="1:4" ht="13" x14ac:dyDescent="0.15">
      <c r="A235" s="1"/>
      <c r="D235" s="18"/>
    </row>
    <row r="236" spans="1:4" ht="13" x14ac:dyDescent="0.15">
      <c r="A236" s="1"/>
      <c r="D236" s="18"/>
    </row>
    <row r="237" spans="1:4" ht="13" x14ac:dyDescent="0.15">
      <c r="A237" s="1"/>
      <c r="D237" s="18"/>
    </row>
    <row r="238" spans="1:4" ht="13" x14ac:dyDescent="0.15">
      <c r="A238" s="1"/>
      <c r="D238" s="18"/>
    </row>
    <row r="239" spans="1:4" ht="13" x14ac:dyDescent="0.15">
      <c r="A239" s="1"/>
      <c r="D239" s="18"/>
    </row>
    <row r="240" spans="1:4" ht="13" x14ac:dyDescent="0.15">
      <c r="A240" s="1"/>
      <c r="D240" s="18"/>
    </row>
    <row r="241" spans="1:4" ht="13" x14ac:dyDescent="0.15">
      <c r="A241" s="1"/>
      <c r="D241" s="18"/>
    </row>
    <row r="242" spans="1:4" ht="13" x14ac:dyDescent="0.15">
      <c r="A242" s="1"/>
      <c r="D242" s="18"/>
    </row>
    <row r="243" spans="1:4" ht="13" x14ac:dyDescent="0.15">
      <c r="A243" s="1"/>
      <c r="D243" s="18"/>
    </row>
    <row r="244" spans="1:4" ht="13" x14ac:dyDescent="0.15">
      <c r="A244" s="1"/>
      <c r="D244" s="18"/>
    </row>
    <row r="245" spans="1:4" ht="13" x14ac:dyDescent="0.15">
      <c r="A245" s="1"/>
      <c r="D245" s="18"/>
    </row>
    <row r="246" spans="1:4" ht="13" x14ac:dyDescent="0.15">
      <c r="A246" s="1"/>
      <c r="D246" s="18"/>
    </row>
    <row r="247" spans="1:4" ht="13" x14ac:dyDescent="0.15">
      <c r="A247" s="1"/>
      <c r="D247" s="18"/>
    </row>
    <row r="248" spans="1:4" ht="13" x14ac:dyDescent="0.15">
      <c r="A248" s="1"/>
      <c r="D248" s="18"/>
    </row>
    <row r="249" spans="1:4" ht="13" x14ac:dyDescent="0.15">
      <c r="A249" s="1"/>
      <c r="D249" s="18"/>
    </row>
    <row r="250" spans="1:4" ht="13" x14ac:dyDescent="0.15">
      <c r="A250" s="1"/>
      <c r="D250" s="18"/>
    </row>
    <row r="251" spans="1:4" ht="13" x14ac:dyDescent="0.15">
      <c r="A251" s="1"/>
      <c r="D251" s="18"/>
    </row>
    <row r="252" spans="1:4" ht="13" x14ac:dyDescent="0.15">
      <c r="A252" s="1"/>
      <c r="D252" s="18"/>
    </row>
    <row r="253" spans="1:4" ht="13" x14ac:dyDescent="0.15">
      <c r="A253" s="1"/>
      <c r="D253" s="18"/>
    </row>
    <row r="254" spans="1:4" ht="13" x14ac:dyDescent="0.15">
      <c r="A254" s="1"/>
      <c r="D254" s="18"/>
    </row>
    <row r="255" spans="1:4" ht="13" x14ac:dyDescent="0.15">
      <c r="A255" s="1"/>
      <c r="D255" s="18"/>
    </row>
    <row r="256" spans="1:4" ht="13" x14ac:dyDescent="0.15">
      <c r="A256" s="1"/>
      <c r="D256" s="18"/>
    </row>
    <row r="257" spans="1:4" ht="13" x14ac:dyDescent="0.15">
      <c r="A257" s="1"/>
      <c r="D257" s="18"/>
    </row>
    <row r="258" spans="1:4" ht="13" x14ac:dyDescent="0.15">
      <c r="A258" s="1"/>
      <c r="D258" s="18"/>
    </row>
    <row r="259" spans="1:4" ht="13" x14ac:dyDescent="0.15">
      <c r="A259" s="1"/>
      <c r="D259" s="18"/>
    </row>
    <row r="260" spans="1:4" ht="13" x14ac:dyDescent="0.15">
      <c r="A260" s="1"/>
      <c r="D260" s="18"/>
    </row>
    <row r="261" spans="1:4" ht="13" x14ac:dyDescent="0.15">
      <c r="A261" s="1"/>
      <c r="D261" s="18"/>
    </row>
    <row r="262" spans="1:4" ht="13" x14ac:dyDescent="0.15">
      <c r="A262" s="1"/>
      <c r="D262" s="18"/>
    </row>
    <row r="263" spans="1:4" ht="13" x14ac:dyDescent="0.15">
      <c r="A263" s="1"/>
      <c r="D263" s="18"/>
    </row>
    <row r="264" spans="1:4" ht="13" x14ac:dyDescent="0.15">
      <c r="A264" s="1"/>
      <c r="D264" s="18"/>
    </row>
    <row r="265" spans="1:4" ht="13" x14ac:dyDescent="0.15">
      <c r="A265" s="1"/>
      <c r="D265" s="18"/>
    </row>
    <row r="266" spans="1:4" ht="13" x14ac:dyDescent="0.15">
      <c r="A266" s="1"/>
      <c r="D266" s="18"/>
    </row>
    <row r="267" spans="1:4" ht="13" x14ac:dyDescent="0.15">
      <c r="A267" s="1"/>
      <c r="D267" s="18"/>
    </row>
    <row r="268" spans="1:4" ht="13" x14ac:dyDescent="0.15">
      <c r="A268" s="1"/>
      <c r="D268" s="18"/>
    </row>
    <row r="269" spans="1:4" ht="13" x14ac:dyDescent="0.15">
      <c r="A269" s="1"/>
      <c r="D269" s="18"/>
    </row>
    <row r="270" spans="1:4" ht="13" x14ac:dyDescent="0.15">
      <c r="A270" s="1"/>
      <c r="D270" s="18"/>
    </row>
    <row r="271" spans="1:4" ht="13" x14ac:dyDescent="0.15">
      <c r="A271" s="1"/>
      <c r="D271" s="18"/>
    </row>
    <row r="272" spans="1:4" ht="13" x14ac:dyDescent="0.15">
      <c r="A272" s="1"/>
      <c r="D272" s="18"/>
    </row>
    <row r="273" spans="1:4" ht="13" x14ac:dyDescent="0.15">
      <c r="A273" s="1"/>
      <c r="D273" s="18"/>
    </row>
    <row r="274" spans="1:4" ht="13" x14ac:dyDescent="0.15">
      <c r="A274" s="1"/>
      <c r="D274" s="18"/>
    </row>
    <row r="275" spans="1:4" ht="13" x14ac:dyDescent="0.15">
      <c r="A275" s="1"/>
      <c r="D275" s="18"/>
    </row>
    <row r="276" spans="1:4" ht="13" x14ac:dyDescent="0.15">
      <c r="A276" s="1"/>
      <c r="D276" s="18"/>
    </row>
    <row r="277" spans="1:4" ht="13" x14ac:dyDescent="0.15">
      <c r="A277" s="1"/>
      <c r="D277" s="18"/>
    </row>
    <row r="278" spans="1:4" ht="13" x14ac:dyDescent="0.15">
      <c r="A278" s="1"/>
      <c r="D278" s="18"/>
    </row>
    <row r="279" spans="1:4" ht="13" x14ac:dyDescent="0.15">
      <c r="A279" s="1"/>
      <c r="D279" s="18"/>
    </row>
    <row r="280" spans="1:4" ht="13" x14ac:dyDescent="0.15">
      <c r="A280" s="1"/>
      <c r="D280" s="18"/>
    </row>
    <row r="281" spans="1:4" ht="13" x14ac:dyDescent="0.15">
      <c r="A281" s="1"/>
      <c r="D281" s="18"/>
    </row>
    <row r="282" spans="1:4" ht="13" x14ac:dyDescent="0.15">
      <c r="A282" s="1"/>
      <c r="D282" s="18"/>
    </row>
    <row r="283" spans="1:4" ht="13" x14ac:dyDescent="0.15">
      <c r="A283" s="1"/>
      <c r="D283" s="18"/>
    </row>
    <row r="284" spans="1:4" ht="13" x14ac:dyDescent="0.15">
      <c r="A284" s="1"/>
      <c r="D284" s="18"/>
    </row>
    <row r="285" spans="1:4" ht="13" x14ac:dyDescent="0.15">
      <c r="A285" s="1"/>
      <c r="D285" s="18"/>
    </row>
    <row r="286" spans="1:4" ht="13" x14ac:dyDescent="0.15">
      <c r="A286" s="1"/>
      <c r="D286" s="18"/>
    </row>
    <row r="287" spans="1:4" ht="13" x14ac:dyDescent="0.15">
      <c r="A287" s="1"/>
      <c r="D287" s="18"/>
    </row>
    <row r="288" spans="1:4" ht="13" x14ac:dyDescent="0.15">
      <c r="A288" s="1"/>
      <c r="D288" s="18"/>
    </row>
    <row r="289" spans="1:4" ht="13" x14ac:dyDescent="0.15">
      <c r="A289" s="1"/>
      <c r="D289" s="18"/>
    </row>
    <row r="290" spans="1:4" ht="13" x14ac:dyDescent="0.15">
      <c r="A290" s="1"/>
      <c r="D290" s="18"/>
    </row>
    <row r="291" spans="1:4" ht="13" x14ac:dyDescent="0.15">
      <c r="A291" s="1"/>
      <c r="D291" s="18"/>
    </row>
    <row r="292" spans="1:4" ht="13" x14ac:dyDescent="0.15">
      <c r="A292" s="1"/>
      <c r="D292" s="18"/>
    </row>
    <row r="293" spans="1:4" ht="13" x14ac:dyDescent="0.15">
      <c r="A293" s="1"/>
      <c r="D293" s="18"/>
    </row>
    <row r="294" spans="1:4" ht="13" x14ac:dyDescent="0.15">
      <c r="A294" s="1"/>
      <c r="D294" s="18"/>
    </row>
    <row r="295" spans="1:4" ht="13" x14ac:dyDescent="0.15">
      <c r="A295" s="1"/>
      <c r="D295" s="18"/>
    </row>
    <row r="296" spans="1:4" ht="13" x14ac:dyDescent="0.15">
      <c r="A296" s="1"/>
      <c r="D296" s="18"/>
    </row>
    <row r="297" spans="1:4" ht="13" x14ac:dyDescent="0.15">
      <c r="A297" s="1"/>
      <c r="D297" s="18"/>
    </row>
    <row r="298" spans="1:4" ht="13" x14ac:dyDescent="0.15">
      <c r="A298" s="1"/>
      <c r="D298" s="18"/>
    </row>
    <row r="299" spans="1:4" ht="13" x14ac:dyDescent="0.15">
      <c r="A299" s="1"/>
      <c r="D299" s="18"/>
    </row>
    <row r="300" spans="1:4" ht="13" x14ac:dyDescent="0.15">
      <c r="A300" s="1"/>
      <c r="D300" s="18"/>
    </row>
    <row r="301" spans="1:4" ht="13" x14ac:dyDescent="0.15">
      <c r="A301" s="1"/>
      <c r="D301" s="18"/>
    </row>
    <row r="302" spans="1:4" ht="13" x14ac:dyDescent="0.15">
      <c r="A302" s="1"/>
      <c r="D302" s="18"/>
    </row>
    <row r="303" spans="1:4" ht="13" x14ac:dyDescent="0.15">
      <c r="A303" s="1"/>
      <c r="D303" s="18"/>
    </row>
    <row r="304" spans="1:4" ht="13" x14ac:dyDescent="0.15">
      <c r="A304" s="1"/>
      <c r="D304" s="18"/>
    </row>
    <row r="305" spans="1:4" ht="13" x14ac:dyDescent="0.15">
      <c r="A305" s="1"/>
      <c r="D305" s="18"/>
    </row>
    <row r="306" spans="1:4" ht="13" x14ac:dyDescent="0.15">
      <c r="A306" s="1"/>
      <c r="D306" s="18"/>
    </row>
    <row r="307" spans="1:4" ht="13" x14ac:dyDescent="0.15">
      <c r="A307" s="1"/>
      <c r="D307" s="18"/>
    </row>
    <row r="308" spans="1:4" ht="13" x14ac:dyDescent="0.15">
      <c r="A308" s="1"/>
      <c r="D308" s="18"/>
    </row>
    <row r="309" spans="1:4" ht="13" x14ac:dyDescent="0.15">
      <c r="A309" s="1"/>
      <c r="D309" s="18"/>
    </row>
    <row r="310" spans="1:4" ht="13" x14ac:dyDescent="0.15">
      <c r="A310" s="1"/>
      <c r="D310" s="18"/>
    </row>
    <row r="311" spans="1:4" ht="13" x14ac:dyDescent="0.15">
      <c r="A311" s="1"/>
      <c r="D311" s="18"/>
    </row>
    <row r="312" spans="1:4" ht="13" x14ac:dyDescent="0.15">
      <c r="A312" s="1"/>
      <c r="D312" s="18"/>
    </row>
    <row r="313" spans="1:4" ht="13" x14ac:dyDescent="0.15">
      <c r="A313" s="1"/>
      <c r="D313" s="18"/>
    </row>
    <row r="314" spans="1:4" ht="13" x14ac:dyDescent="0.15">
      <c r="A314" s="1"/>
      <c r="D314" s="18"/>
    </row>
    <row r="315" spans="1:4" ht="13" x14ac:dyDescent="0.15">
      <c r="A315" s="1"/>
      <c r="D315" s="18"/>
    </row>
    <row r="316" spans="1:4" ht="13" x14ac:dyDescent="0.15">
      <c r="A316" s="1"/>
      <c r="D316" s="18"/>
    </row>
    <row r="317" spans="1:4" ht="13" x14ac:dyDescent="0.15">
      <c r="A317" s="1"/>
      <c r="D317" s="18"/>
    </row>
    <row r="318" spans="1:4" ht="13" x14ac:dyDescent="0.15">
      <c r="A318" s="1"/>
      <c r="D318" s="18"/>
    </row>
    <row r="319" spans="1:4" ht="13" x14ac:dyDescent="0.15">
      <c r="A319" s="1"/>
      <c r="D319" s="18"/>
    </row>
    <row r="320" spans="1:4" ht="13" x14ac:dyDescent="0.15">
      <c r="A320" s="1"/>
      <c r="D320" s="18"/>
    </row>
    <row r="321" spans="1:4" ht="13" x14ac:dyDescent="0.15">
      <c r="A321" s="1"/>
      <c r="D321" s="18"/>
    </row>
    <row r="322" spans="1:4" ht="13" x14ac:dyDescent="0.15">
      <c r="A322" s="1"/>
      <c r="D322" s="18"/>
    </row>
    <row r="323" spans="1:4" ht="13" x14ac:dyDescent="0.15">
      <c r="A323" s="1"/>
      <c r="D323" s="18"/>
    </row>
    <row r="324" spans="1:4" ht="13" x14ac:dyDescent="0.15">
      <c r="A324" s="1"/>
      <c r="D324" s="18"/>
    </row>
    <row r="325" spans="1:4" ht="13" x14ac:dyDescent="0.15">
      <c r="A325" s="1"/>
      <c r="D325" s="18"/>
    </row>
    <row r="326" spans="1:4" ht="13" x14ac:dyDescent="0.15">
      <c r="A326" s="1"/>
      <c r="D326" s="18"/>
    </row>
    <row r="327" spans="1:4" ht="13" x14ac:dyDescent="0.15">
      <c r="A327" s="1"/>
      <c r="D327" s="18"/>
    </row>
    <row r="328" spans="1:4" ht="13" x14ac:dyDescent="0.15">
      <c r="A328" s="1"/>
      <c r="D328" s="18"/>
    </row>
    <row r="329" spans="1:4" ht="13" x14ac:dyDescent="0.15">
      <c r="A329" s="1"/>
      <c r="D329" s="18"/>
    </row>
    <row r="330" spans="1:4" ht="13" x14ac:dyDescent="0.15">
      <c r="A330" s="1"/>
      <c r="D330" s="18"/>
    </row>
    <row r="331" spans="1:4" ht="13" x14ac:dyDescent="0.15">
      <c r="A331" s="1"/>
      <c r="D331" s="18"/>
    </row>
    <row r="332" spans="1:4" ht="13" x14ac:dyDescent="0.15">
      <c r="A332" s="1"/>
      <c r="D332" s="18"/>
    </row>
    <row r="333" spans="1:4" ht="13" x14ac:dyDescent="0.15">
      <c r="A333" s="1"/>
      <c r="D333" s="18"/>
    </row>
    <row r="334" spans="1:4" ht="13" x14ac:dyDescent="0.15">
      <c r="A334" s="1"/>
      <c r="D334" s="18"/>
    </row>
    <row r="335" spans="1:4" ht="13" x14ac:dyDescent="0.15">
      <c r="A335" s="1"/>
      <c r="D335" s="18"/>
    </row>
    <row r="336" spans="1:4" ht="13" x14ac:dyDescent="0.15">
      <c r="A336" s="1"/>
      <c r="D336" s="18"/>
    </row>
    <row r="337" spans="1:4" ht="13" x14ac:dyDescent="0.15">
      <c r="A337" s="1"/>
      <c r="D337" s="18"/>
    </row>
    <row r="338" spans="1:4" ht="13" x14ac:dyDescent="0.15">
      <c r="A338" s="1"/>
      <c r="D338" s="18"/>
    </row>
    <row r="339" spans="1:4" ht="13" x14ac:dyDescent="0.15">
      <c r="A339" s="1"/>
      <c r="D339" s="18"/>
    </row>
    <row r="340" spans="1:4" ht="13" x14ac:dyDescent="0.15">
      <c r="A340" s="1"/>
      <c r="D340" s="18"/>
    </row>
    <row r="341" spans="1:4" ht="13" x14ac:dyDescent="0.15">
      <c r="A341" s="1"/>
      <c r="D341" s="18"/>
    </row>
    <row r="342" spans="1:4" ht="13" x14ac:dyDescent="0.15">
      <c r="A342" s="1"/>
      <c r="D342" s="18"/>
    </row>
    <row r="343" spans="1:4" ht="13" x14ac:dyDescent="0.15">
      <c r="A343" s="1"/>
      <c r="D343" s="18"/>
    </row>
    <row r="344" spans="1:4" ht="13" x14ac:dyDescent="0.15">
      <c r="A344" s="1"/>
      <c r="D344" s="18"/>
    </row>
    <row r="345" spans="1:4" ht="13" x14ac:dyDescent="0.15">
      <c r="A345" s="1"/>
      <c r="D345" s="18"/>
    </row>
    <row r="346" spans="1:4" ht="13" x14ac:dyDescent="0.15">
      <c r="A346" s="1"/>
      <c r="D346" s="18"/>
    </row>
    <row r="347" spans="1:4" ht="13" x14ac:dyDescent="0.15">
      <c r="A347" s="1"/>
      <c r="D347" s="18"/>
    </row>
    <row r="348" spans="1:4" ht="13" x14ac:dyDescent="0.15">
      <c r="A348" s="1"/>
      <c r="D348" s="18"/>
    </row>
    <row r="349" spans="1:4" ht="13" x14ac:dyDescent="0.15">
      <c r="A349" s="1"/>
      <c r="D349" s="18"/>
    </row>
    <row r="350" spans="1:4" ht="13" x14ac:dyDescent="0.15">
      <c r="A350" s="1"/>
      <c r="D350" s="18"/>
    </row>
    <row r="351" spans="1:4" ht="13" x14ac:dyDescent="0.15">
      <c r="A351" s="1"/>
      <c r="D351" s="18"/>
    </row>
    <row r="352" spans="1:4" ht="13" x14ac:dyDescent="0.15">
      <c r="A352" s="1"/>
      <c r="D352" s="18"/>
    </row>
    <row r="353" spans="1:4" ht="13" x14ac:dyDescent="0.15">
      <c r="A353" s="1"/>
      <c r="D353" s="18"/>
    </row>
    <row r="354" spans="1:4" ht="13" x14ac:dyDescent="0.15">
      <c r="A354" s="1"/>
      <c r="D354" s="18"/>
    </row>
    <row r="355" spans="1:4" ht="13" x14ac:dyDescent="0.15">
      <c r="A355" s="1"/>
      <c r="D355" s="18"/>
    </row>
    <row r="356" spans="1:4" ht="13" x14ac:dyDescent="0.15">
      <c r="A356" s="1"/>
      <c r="D356" s="18"/>
    </row>
    <row r="357" spans="1:4" ht="13" x14ac:dyDescent="0.15">
      <c r="A357" s="1"/>
      <c r="D357" s="18"/>
    </row>
    <row r="358" spans="1:4" ht="13" x14ac:dyDescent="0.15">
      <c r="A358" s="1"/>
      <c r="D358" s="18"/>
    </row>
    <row r="359" spans="1:4" ht="13" x14ac:dyDescent="0.15">
      <c r="A359" s="1"/>
      <c r="D359" s="18"/>
    </row>
    <row r="360" spans="1:4" ht="13" x14ac:dyDescent="0.15">
      <c r="A360" s="1"/>
      <c r="D360" s="18"/>
    </row>
    <row r="361" spans="1:4" ht="13" x14ac:dyDescent="0.15">
      <c r="A361" s="1"/>
      <c r="D361" s="18"/>
    </row>
    <row r="362" spans="1:4" ht="13" x14ac:dyDescent="0.15">
      <c r="A362" s="1"/>
      <c r="D362" s="18"/>
    </row>
    <row r="363" spans="1:4" ht="13" x14ac:dyDescent="0.15">
      <c r="A363" s="1"/>
      <c r="D363" s="18"/>
    </row>
    <row r="364" spans="1:4" ht="13" x14ac:dyDescent="0.15">
      <c r="A364" s="1"/>
      <c r="D364" s="18"/>
    </row>
    <row r="365" spans="1:4" ht="13" x14ac:dyDescent="0.15">
      <c r="A365" s="1"/>
      <c r="D365" s="18"/>
    </row>
    <row r="366" spans="1:4" ht="13" x14ac:dyDescent="0.15">
      <c r="A366" s="1"/>
      <c r="D366" s="18"/>
    </row>
    <row r="367" spans="1:4" ht="13" x14ac:dyDescent="0.15">
      <c r="A367" s="1"/>
      <c r="D367" s="18"/>
    </row>
    <row r="368" spans="1:4" ht="13" x14ac:dyDescent="0.15">
      <c r="A368" s="1"/>
      <c r="D368" s="18"/>
    </row>
    <row r="369" spans="1:4" ht="13" x14ac:dyDescent="0.15">
      <c r="A369" s="1"/>
      <c r="D369" s="18"/>
    </row>
    <row r="370" spans="1:4" ht="13" x14ac:dyDescent="0.15">
      <c r="A370" s="1"/>
      <c r="D370" s="18"/>
    </row>
    <row r="371" spans="1:4" ht="13" x14ac:dyDescent="0.15">
      <c r="A371" s="1"/>
      <c r="D371" s="18"/>
    </row>
    <row r="372" spans="1:4" ht="13" x14ac:dyDescent="0.15">
      <c r="A372" s="1"/>
      <c r="D372" s="18"/>
    </row>
    <row r="373" spans="1:4" ht="13" x14ac:dyDescent="0.15">
      <c r="A373" s="1"/>
      <c r="D373" s="18"/>
    </row>
    <row r="374" spans="1:4" ht="13" x14ac:dyDescent="0.15">
      <c r="A374" s="1"/>
      <c r="D374" s="18"/>
    </row>
    <row r="375" spans="1:4" ht="13" x14ac:dyDescent="0.15">
      <c r="A375" s="1"/>
      <c r="D375" s="18"/>
    </row>
    <row r="376" spans="1:4" ht="13" x14ac:dyDescent="0.15">
      <c r="A376" s="1"/>
      <c r="D376" s="18"/>
    </row>
    <row r="377" spans="1:4" ht="13" x14ac:dyDescent="0.15">
      <c r="A377" s="1"/>
      <c r="D377" s="18"/>
    </row>
    <row r="378" spans="1:4" ht="13" x14ac:dyDescent="0.15">
      <c r="A378" s="1"/>
      <c r="D378" s="18"/>
    </row>
    <row r="379" spans="1:4" ht="13" x14ac:dyDescent="0.15">
      <c r="A379" s="1"/>
      <c r="D379" s="18"/>
    </row>
    <row r="380" spans="1:4" ht="13" x14ac:dyDescent="0.15">
      <c r="A380" s="1"/>
      <c r="D380" s="18"/>
    </row>
    <row r="381" spans="1:4" ht="13" x14ac:dyDescent="0.15">
      <c r="A381" s="1"/>
      <c r="D381" s="18"/>
    </row>
    <row r="382" spans="1:4" ht="13" x14ac:dyDescent="0.15">
      <c r="A382" s="1"/>
      <c r="D382" s="18"/>
    </row>
    <row r="383" spans="1:4" ht="13" x14ac:dyDescent="0.15">
      <c r="A383" s="1"/>
      <c r="D383" s="18"/>
    </row>
    <row r="384" spans="1:4" ht="13" x14ac:dyDescent="0.15">
      <c r="A384" s="1"/>
      <c r="D384" s="18"/>
    </row>
    <row r="385" spans="1:4" ht="13" x14ac:dyDescent="0.15">
      <c r="A385" s="1"/>
      <c r="D385" s="18"/>
    </row>
    <row r="386" spans="1:4" ht="13" x14ac:dyDescent="0.15">
      <c r="A386" s="1"/>
      <c r="D386" s="18"/>
    </row>
    <row r="387" spans="1:4" ht="13" x14ac:dyDescent="0.15">
      <c r="A387" s="1"/>
      <c r="D387" s="18"/>
    </row>
    <row r="388" spans="1:4" ht="13" x14ac:dyDescent="0.15">
      <c r="A388" s="1"/>
      <c r="D388" s="18"/>
    </row>
    <row r="389" spans="1:4" ht="13" x14ac:dyDescent="0.15">
      <c r="A389" s="1"/>
      <c r="D389" s="18"/>
    </row>
    <row r="390" spans="1:4" ht="13" x14ac:dyDescent="0.15">
      <c r="A390" s="1"/>
      <c r="D390" s="18"/>
    </row>
    <row r="391" spans="1:4" ht="13" x14ac:dyDescent="0.15">
      <c r="A391" s="1"/>
      <c r="D391" s="18"/>
    </row>
    <row r="392" spans="1:4" ht="13" x14ac:dyDescent="0.15">
      <c r="A392" s="1"/>
      <c r="D392" s="18"/>
    </row>
    <row r="393" spans="1:4" ht="13" x14ac:dyDescent="0.15">
      <c r="A393" s="1"/>
      <c r="D393" s="18"/>
    </row>
    <row r="394" spans="1:4" ht="13" x14ac:dyDescent="0.15">
      <c r="A394" s="1"/>
      <c r="D394" s="18"/>
    </row>
    <row r="395" spans="1:4" ht="13" x14ac:dyDescent="0.15">
      <c r="A395" s="1"/>
      <c r="D395" s="18"/>
    </row>
    <row r="396" spans="1:4" ht="13" x14ac:dyDescent="0.15">
      <c r="A396" s="1"/>
      <c r="D396" s="18"/>
    </row>
    <row r="397" spans="1:4" ht="13" x14ac:dyDescent="0.15">
      <c r="A397" s="1"/>
      <c r="D397" s="18"/>
    </row>
    <row r="398" spans="1:4" ht="13" x14ac:dyDescent="0.15">
      <c r="A398" s="1"/>
      <c r="D398" s="18"/>
    </row>
    <row r="399" spans="1:4" ht="13" x14ac:dyDescent="0.15">
      <c r="A399" s="1"/>
      <c r="D399" s="18"/>
    </row>
    <row r="400" spans="1:4" ht="13" x14ac:dyDescent="0.15">
      <c r="A400" s="1"/>
      <c r="D400" s="18"/>
    </row>
    <row r="401" spans="1:4" ht="13" x14ac:dyDescent="0.15">
      <c r="A401" s="1"/>
      <c r="D401" s="18"/>
    </row>
    <row r="402" spans="1:4" ht="13" x14ac:dyDescent="0.15">
      <c r="A402" s="1"/>
      <c r="D402" s="18"/>
    </row>
    <row r="403" spans="1:4" ht="13" x14ac:dyDescent="0.15">
      <c r="A403" s="1"/>
      <c r="D403" s="18"/>
    </row>
    <row r="404" spans="1:4" ht="13" x14ac:dyDescent="0.15">
      <c r="A404" s="1"/>
      <c r="D404" s="18"/>
    </row>
    <row r="405" spans="1:4" ht="13" x14ac:dyDescent="0.15">
      <c r="A405" s="1"/>
      <c r="D405" s="18"/>
    </row>
    <row r="406" spans="1:4" ht="13" x14ac:dyDescent="0.15">
      <c r="A406" s="1"/>
      <c r="D406" s="18"/>
    </row>
    <row r="407" spans="1:4" ht="13" x14ac:dyDescent="0.15">
      <c r="A407" s="1"/>
      <c r="D407" s="18"/>
    </row>
    <row r="408" spans="1:4" ht="13" x14ac:dyDescent="0.15">
      <c r="A408" s="1"/>
      <c r="D408" s="18"/>
    </row>
    <row r="409" spans="1:4" ht="13" x14ac:dyDescent="0.15">
      <c r="A409" s="1"/>
      <c r="D409" s="18"/>
    </row>
    <row r="410" spans="1:4" ht="13" x14ac:dyDescent="0.15">
      <c r="A410" s="1"/>
      <c r="D410" s="18"/>
    </row>
    <row r="411" spans="1:4" ht="13" x14ac:dyDescent="0.15">
      <c r="A411" s="1"/>
      <c r="D411" s="18"/>
    </row>
    <row r="412" spans="1:4" ht="13" x14ac:dyDescent="0.15">
      <c r="A412" s="1"/>
      <c r="D412" s="18"/>
    </row>
    <row r="413" spans="1:4" ht="13" x14ac:dyDescent="0.15">
      <c r="A413" s="1"/>
      <c r="D413" s="18"/>
    </row>
    <row r="414" spans="1:4" ht="13" x14ac:dyDescent="0.15">
      <c r="A414" s="1"/>
      <c r="D414" s="18"/>
    </row>
    <row r="415" spans="1:4" ht="13" x14ac:dyDescent="0.15">
      <c r="A415" s="1"/>
      <c r="D415" s="18"/>
    </row>
    <row r="416" spans="1:4" ht="13" x14ac:dyDescent="0.15">
      <c r="A416" s="1"/>
      <c r="D416" s="18"/>
    </row>
    <row r="417" spans="1:4" ht="13" x14ac:dyDescent="0.15">
      <c r="A417" s="1"/>
      <c r="D417" s="18"/>
    </row>
    <row r="418" spans="1:4" ht="13" x14ac:dyDescent="0.15">
      <c r="A418" s="1"/>
      <c r="D418" s="18"/>
    </row>
    <row r="419" spans="1:4" ht="13" x14ac:dyDescent="0.15">
      <c r="A419" s="1"/>
      <c r="D419" s="18"/>
    </row>
    <row r="420" spans="1:4" ht="13" x14ac:dyDescent="0.15">
      <c r="A420" s="1"/>
      <c r="D420" s="18"/>
    </row>
    <row r="421" spans="1:4" ht="13" x14ac:dyDescent="0.15">
      <c r="A421" s="1"/>
      <c r="D421" s="18"/>
    </row>
    <row r="422" spans="1:4" ht="13" x14ac:dyDescent="0.15">
      <c r="A422" s="1"/>
      <c r="D422" s="18"/>
    </row>
    <row r="423" spans="1:4" ht="13" x14ac:dyDescent="0.15">
      <c r="A423" s="1"/>
      <c r="D423" s="18"/>
    </row>
    <row r="424" spans="1:4" ht="13" x14ac:dyDescent="0.15">
      <c r="A424" s="1"/>
      <c r="D424" s="18"/>
    </row>
    <row r="425" spans="1:4" ht="13" x14ac:dyDescent="0.15">
      <c r="A425" s="1"/>
      <c r="D425" s="18"/>
    </row>
    <row r="426" spans="1:4" ht="13" x14ac:dyDescent="0.15">
      <c r="A426" s="1"/>
      <c r="D426" s="18"/>
    </row>
    <row r="427" spans="1:4" ht="13" x14ac:dyDescent="0.15">
      <c r="A427" s="1"/>
      <c r="D427" s="18"/>
    </row>
    <row r="428" spans="1:4" ht="13" x14ac:dyDescent="0.15">
      <c r="A428" s="1"/>
      <c r="D428" s="18"/>
    </row>
    <row r="429" spans="1:4" ht="13" x14ac:dyDescent="0.15">
      <c r="A429" s="1"/>
      <c r="D429" s="18"/>
    </row>
    <row r="430" spans="1:4" ht="13" x14ac:dyDescent="0.15">
      <c r="A430" s="1"/>
      <c r="D430" s="18"/>
    </row>
    <row r="431" spans="1:4" ht="13" x14ac:dyDescent="0.15">
      <c r="A431" s="1"/>
      <c r="D431" s="18"/>
    </row>
    <row r="432" spans="1:4" ht="13" x14ac:dyDescent="0.15">
      <c r="A432" s="1"/>
      <c r="D432" s="18"/>
    </row>
    <row r="433" spans="1:4" ht="13" x14ac:dyDescent="0.15">
      <c r="A433" s="1"/>
      <c r="D433" s="18"/>
    </row>
    <row r="434" spans="1:4" ht="13" x14ac:dyDescent="0.15">
      <c r="A434" s="1"/>
      <c r="D434" s="18"/>
    </row>
    <row r="435" spans="1:4" ht="13" x14ac:dyDescent="0.15">
      <c r="A435" s="1"/>
      <c r="D435" s="18"/>
    </row>
    <row r="436" spans="1:4" ht="13" x14ac:dyDescent="0.15">
      <c r="A436" s="1"/>
      <c r="D436" s="18"/>
    </row>
    <row r="437" spans="1:4" ht="13" x14ac:dyDescent="0.15">
      <c r="A437" s="1"/>
      <c r="D437" s="18"/>
    </row>
    <row r="438" spans="1:4" ht="13" x14ac:dyDescent="0.15">
      <c r="A438" s="1"/>
      <c r="D438" s="18"/>
    </row>
    <row r="439" spans="1:4" ht="13" x14ac:dyDescent="0.15">
      <c r="A439" s="1"/>
      <c r="D439" s="18"/>
    </row>
    <row r="440" spans="1:4" ht="13" x14ac:dyDescent="0.15">
      <c r="A440" s="1"/>
      <c r="D440" s="18"/>
    </row>
    <row r="441" spans="1:4" ht="13" x14ac:dyDescent="0.15">
      <c r="A441" s="1"/>
      <c r="D441" s="18"/>
    </row>
    <row r="442" spans="1:4" ht="13" x14ac:dyDescent="0.15">
      <c r="A442" s="1"/>
      <c r="D442" s="18"/>
    </row>
    <row r="443" spans="1:4" ht="13" x14ac:dyDescent="0.15">
      <c r="A443" s="1"/>
      <c r="D443" s="18"/>
    </row>
    <row r="444" spans="1:4" ht="13" x14ac:dyDescent="0.15">
      <c r="A444" s="1"/>
      <c r="D444" s="18"/>
    </row>
    <row r="445" spans="1:4" ht="13" x14ac:dyDescent="0.15">
      <c r="A445" s="1"/>
      <c r="D445" s="18"/>
    </row>
    <row r="446" spans="1:4" ht="13" x14ac:dyDescent="0.15">
      <c r="A446" s="1"/>
      <c r="D446" s="18"/>
    </row>
    <row r="447" spans="1:4" ht="13" x14ac:dyDescent="0.15">
      <c r="A447" s="1"/>
      <c r="D447" s="18"/>
    </row>
    <row r="448" spans="1:4" ht="13" x14ac:dyDescent="0.15">
      <c r="A448" s="1"/>
      <c r="D448" s="18"/>
    </row>
    <row r="449" spans="1:4" ht="13" x14ac:dyDescent="0.15">
      <c r="A449" s="1"/>
      <c r="D449" s="18"/>
    </row>
    <row r="450" spans="1:4" ht="13" x14ac:dyDescent="0.15">
      <c r="A450" s="1"/>
      <c r="D450" s="18"/>
    </row>
    <row r="451" spans="1:4" ht="13" x14ac:dyDescent="0.15">
      <c r="A451" s="1"/>
      <c r="D451" s="18"/>
    </row>
    <row r="452" spans="1:4" ht="13" x14ac:dyDescent="0.15">
      <c r="A452" s="1"/>
      <c r="D452" s="18"/>
    </row>
    <row r="453" spans="1:4" ht="13" x14ac:dyDescent="0.15">
      <c r="A453" s="1"/>
      <c r="D453" s="18"/>
    </row>
    <row r="454" spans="1:4" ht="13" x14ac:dyDescent="0.15">
      <c r="A454" s="1"/>
      <c r="D454" s="18"/>
    </row>
    <row r="455" spans="1:4" ht="13" x14ac:dyDescent="0.15">
      <c r="A455" s="1"/>
      <c r="D455" s="18"/>
    </row>
    <row r="456" spans="1:4" ht="13" x14ac:dyDescent="0.15">
      <c r="A456" s="1"/>
      <c r="D456" s="18"/>
    </row>
    <row r="457" spans="1:4" ht="13" x14ac:dyDescent="0.15">
      <c r="A457" s="1"/>
      <c r="D457" s="18"/>
    </row>
    <row r="458" spans="1:4" ht="13" x14ac:dyDescent="0.15">
      <c r="A458" s="1"/>
      <c r="D458" s="18"/>
    </row>
    <row r="459" spans="1:4" ht="13" x14ac:dyDescent="0.15">
      <c r="A459" s="1"/>
      <c r="D459" s="18"/>
    </row>
    <row r="460" spans="1:4" ht="13" x14ac:dyDescent="0.15">
      <c r="A460" s="1"/>
      <c r="D460" s="18"/>
    </row>
    <row r="461" spans="1:4" ht="13" x14ac:dyDescent="0.15">
      <c r="A461" s="1"/>
      <c r="D461" s="18"/>
    </row>
    <row r="462" spans="1:4" ht="13" x14ac:dyDescent="0.15">
      <c r="A462" s="1"/>
      <c r="D462" s="18"/>
    </row>
    <row r="463" spans="1:4" ht="13" x14ac:dyDescent="0.15">
      <c r="A463" s="1"/>
      <c r="D463" s="18"/>
    </row>
    <row r="464" spans="1:4" ht="13" x14ac:dyDescent="0.15">
      <c r="A464" s="1"/>
      <c r="D464" s="18"/>
    </row>
    <row r="465" spans="1:4" ht="13" x14ac:dyDescent="0.15">
      <c r="A465" s="1"/>
      <c r="D465" s="18"/>
    </row>
    <row r="466" spans="1:4" ht="13" x14ac:dyDescent="0.15">
      <c r="A466" s="1"/>
      <c r="D466" s="18"/>
    </row>
    <row r="467" spans="1:4" ht="13" x14ac:dyDescent="0.15">
      <c r="A467" s="1"/>
      <c r="D467" s="18"/>
    </row>
    <row r="468" spans="1:4" ht="13" x14ac:dyDescent="0.15">
      <c r="A468" s="1"/>
      <c r="D468" s="18"/>
    </row>
    <row r="469" spans="1:4" ht="13" x14ac:dyDescent="0.15">
      <c r="A469" s="1"/>
      <c r="D469" s="18"/>
    </row>
    <row r="470" spans="1:4" ht="13" x14ac:dyDescent="0.15">
      <c r="A470" s="1"/>
      <c r="D470" s="18"/>
    </row>
    <row r="471" spans="1:4" ht="13" x14ac:dyDescent="0.15">
      <c r="A471" s="1"/>
      <c r="D471" s="18"/>
    </row>
    <row r="472" spans="1:4" ht="13" x14ac:dyDescent="0.15">
      <c r="A472" s="1"/>
      <c r="D472" s="18"/>
    </row>
    <row r="473" spans="1:4" ht="13" x14ac:dyDescent="0.15">
      <c r="A473" s="1"/>
      <c r="D473" s="18"/>
    </row>
    <row r="474" spans="1:4" ht="13" x14ac:dyDescent="0.15">
      <c r="A474" s="1"/>
      <c r="D474" s="18"/>
    </row>
    <row r="475" spans="1:4" ht="13" x14ac:dyDescent="0.15">
      <c r="A475" s="1"/>
      <c r="D475" s="18"/>
    </row>
    <row r="476" spans="1:4" ht="13" x14ac:dyDescent="0.15">
      <c r="A476" s="1"/>
      <c r="D476" s="18"/>
    </row>
    <row r="477" spans="1:4" ht="13" x14ac:dyDescent="0.15">
      <c r="A477" s="1"/>
      <c r="D477" s="18"/>
    </row>
    <row r="478" spans="1:4" ht="13" x14ac:dyDescent="0.15">
      <c r="A478" s="1"/>
      <c r="D478" s="18"/>
    </row>
    <row r="479" spans="1:4" ht="13" x14ac:dyDescent="0.15">
      <c r="A479" s="1"/>
      <c r="D479" s="18"/>
    </row>
    <row r="480" spans="1:4" ht="13" x14ac:dyDescent="0.15">
      <c r="A480" s="1"/>
      <c r="D480" s="18"/>
    </row>
    <row r="481" spans="1:4" ht="13" x14ac:dyDescent="0.15">
      <c r="A481" s="1"/>
      <c r="D481" s="18"/>
    </row>
    <row r="482" spans="1:4" ht="13" x14ac:dyDescent="0.15">
      <c r="A482" s="1"/>
      <c r="D482" s="18"/>
    </row>
    <row r="483" spans="1:4" ht="13" x14ac:dyDescent="0.15">
      <c r="A483" s="1"/>
      <c r="D483" s="18"/>
    </row>
    <row r="484" spans="1:4" ht="13" x14ac:dyDescent="0.15">
      <c r="A484" s="1"/>
      <c r="D484" s="18"/>
    </row>
    <row r="485" spans="1:4" ht="13" x14ac:dyDescent="0.15">
      <c r="A485" s="1"/>
      <c r="D485" s="18"/>
    </row>
    <row r="486" spans="1:4" ht="13" x14ac:dyDescent="0.15">
      <c r="A486" s="1"/>
      <c r="D486" s="18"/>
    </row>
    <row r="487" spans="1:4" ht="13" x14ac:dyDescent="0.15">
      <c r="A487" s="1"/>
      <c r="D487" s="18"/>
    </row>
    <row r="488" spans="1:4" ht="13" x14ac:dyDescent="0.15">
      <c r="A488" s="1"/>
      <c r="D488" s="18"/>
    </row>
    <row r="489" spans="1:4" ht="13" x14ac:dyDescent="0.15">
      <c r="A489" s="1"/>
      <c r="D489" s="18"/>
    </row>
    <row r="490" spans="1:4" ht="13" x14ac:dyDescent="0.15">
      <c r="A490" s="1"/>
      <c r="D490" s="18"/>
    </row>
    <row r="491" spans="1:4" ht="13" x14ac:dyDescent="0.15">
      <c r="A491" s="1"/>
      <c r="D491" s="18"/>
    </row>
    <row r="492" spans="1:4" ht="13" x14ac:dyDescent="0.15">
      <c r="A492" s="1"/>
      <c r="D492" s="18"/>
    </row>
    <row r="493" spans="1:4" ht="13" x14ac:dyDescent="0.15">
      <c r="A493" s="1"/>
      <c r="D493" s="18"/>
    </row>
    <row r="494" spans="1:4" ht="13" x14ac:dyDescent="0.15">
      <c r="A494" s="1"/>
      <c r="D494" s="18"/>
    </row>
    <row r="495" spans="1:4" ht="13" x14ac:dyDescent="0.15">
      <c r="A495" s="1"/>
      <c r="D495" s="18"/>
    </row>
    <row r="496" spans="1:4" ht="13" x14ac:dyDescent="0.15">
      <c r="A496" s="1"/>
      <c r="D496" s="18"/>
    </row>
    <row r="497" spans="1:4" ht="13" x14ac:dyDescent="0.15">
      <c r="A497" s="1"/>
      <c r="D497" s="18"/>
    </row>
    <row r="498" spans="1:4" ht="13" x14ac:dyDescent="0.15">
      <c r="A498" s="1"/>
      <c r="D498" s="18"/>
    </row>
    <row r="499" spans="1:4" ht="13" x14ac:dyDescent="0.15">
      <c r="A499" s="1"/>
      <c r="D499" s="18"/>
    </row>
    <row r="500" spans="1:4" ht="13" x14ac:dyDescent="0.15">
      <c r="A500" s="1"/>
      <c r="D500" s="18"/>
    </row>
    <row r="501" spans="1:4" ht="13" x14ac:dyDescent="0.15">
      <c r="A501" s="1"/>
      <c r="D501" s="18"/>
    </row>
    <row r="502" spans="1:4" ht="13" x14ac:dyDescent="0.15">
      <c r="A502" s="1"/>
      <c r="D502" s="18"/>
    </row>
    <row r="503" spans="1:4" ht="13" x14ac:dyDescent="0.15">
      <c r="A503" s="1"/>
      <c r="D503" s="18"/>
    </row>
    <row r="504" spans="1:4" ht="13" x14ac:dyDescent="0.15">
      <c r="A504" s="1"/>
      <c r="D504" s="18"/>
    </row>
    <row r="505" spans="1:4" ht="13" x14ac:dyDescent="0.15">
      <c r="A505" s="1"/>
      <c r="D505" s="18"/>
    </row>
    <row r="506" spans="1:4" ht="13" x14ac:dyDescent="0.15">
      <c r="A506" s="1"/>
      <c r="D506" s="18"/>
    </row>
    <row r="507" spans="1:4" ht="13" x14ac:dyDescent="0.15">
      <c r="A507" s="1"/>
      <c r="D507" s="18"/>
    </row>
    <row r="508" spans="1:4" ht="13" x14ac:dyDescent="0.15">
      <c r="A508" s="1"/>
      <c r="D508" s="18"/>
    </row>
    <row r="509" spans="1:4" ht="13" x14ac:dyDescent="0.15">
      <c r="A509" s="1"/>
      <c r="D509" s="18"/>
    </row>
    <row r="510" spans="1:4" ht="13" x14ac:dyDescent="0.15">
      <c r="A510" s="1"/>
      <c r="D510" s="18"/>
    </row>
    <row r="511" spans="1:4" ht="13" x14ac:dyDescent="0.15">
      <c r="A511" s="1"/>
      <c r="D511" s="18"/>
    </row>
    <row r="512" spans="1:4" ht="13" x14ac:dyDescent="0.15">
      <c r="A512" s="1"/>
      <c r="D512" s="18"/>
    </row>
    <row r="513" spans="1:4" ht="13" x14ac:dyDescent="0.15">
      <c r="A513" s="1"/>
      <c r="D513" s="18"/>
    </row>
    <row r="514" spans="1:4" ht="13" x14ac:dyDescent="0.15">
      <c r="A514" s="1"/>
      <c r="D514" s="18"/>
    </row>
    <row r="515" spans="1:4" ht="13" x14ac:dyDescent="0.15">
      <c r="A515" s="1"/>
      <c r="D515" s="18"/>
    </row>
    <row r="516" spans="1:4" ht="13" x14ac:dyDescent="0.15">
      <c r="A516" s="1"/>
      <c r="D516" s="18"/>
    </row>
    <row r="517" spans="1:4" ht="13" x14ac:dyDescent="0.15">
      <c r="A517" s="1"/>
      <c r="D517" s="18"/>
    </row>
    <row r="518" spans="1:4" ht="13" x14ac:dyDescent="0.15">
      <c r="A518" s="1"/>
      <c r="D518" s="18"/>
    </row>
    <row r="519" spans="1:4" ht="13" x14ac:dyDescent="0.15">
      <c r="A519" s="1"/>
      <c r="D519" s="18"/>
    </row>
    <row r="520" spans="1:4" ht="13" x14ac:dyDescent="0.15">
      <c r="A520" s="1"/>
      <c r="D520" s="18"/>
    </row>
    <row r="521" spans="1:4" ht="13" x14ac:dyDescent="0.15">
      <c r="A521" s="1"/>
      <c r="D521" s="18"/>
    </row>
    <row r="522" spans="1:4" ht="13" x14ac:dyDescent="0.15">
      <c r="A522" s="1"/>
      <c r="D522" s="18"/>
    </row>
    <row r="523" spans="1:4" ht="13" x14ac:dyDescent="0.15">
      <c r="A523" s="1"/>
      <c r="D523" s="18"/>
    </row>
    <row r="524" spans="1:4" ht="13" x14ac:dyDescent="0.15">
      <c r="A524" s="1"/>
      <c r="D524" s="18"/>
    </row>
    <row r="525" spans="1:4" ht="13" x14ac:dyDescent="0.15">
      <c r="A525" s="1"/>
      <c r="D525" s="18"/>
    </row>
    <row r="526" spans="1:4" ht="13" x14ac:dyDescent="0.15">
      <c r="A526" s="1"/>
      <c r="D526" s="18"/>
    </row>
    <row r="527" spans="1:4" ht="13" x14ac:dyDescent="0.15">
      <c r="A527" s="1"/>
      <c r="D527" s="18"/>
    </row>
    <row r="528" spans="1:4" ht="13" x14ac:dyDescent="0.15">
      <c r="A528" s="1"/>
      <c r="D528" s="18"/>
    </row>
    <row r="529" spans="1:4" ht="13" x14ac:dyDescent="0.15">
      <c r="A529" s="1"/>
      <c r="D529" s="18"/>
    </row>
    <row r="530" spans="1:4" ht="13" x14ac:dyDescent="0.15">
      <c r="A530" s="1"/>
      <c r="D530" s="18"/>
    </row>
    <row r="531" spans="1:4" ht="13" x14ac:dyDescent="0.15">
      <c r="A531" s="1"/>
      <c r="D531" s="18"/>
    </row>
    <row r="532" spans="1:4" ht="13" x14ac:dyDescent="0.15">
      <c r="A532" s="1"/>
      <c r="D532" s="18"/>
    </row>
    <row r="533" spans="1:4" ht="13" x14ac:dyDescent="0.15">
      <c r="A533" s="1"/>
      <c r="D533" s="18"/>
    </row>
    <row r="534" spans="1:4" ht="13" x14ac:dyDescent="0.15">
      <c r="A534" s="1"/>
      <c r="D534" s="18"/>
    </row>
    <row r="535" spans="1:4" ht="13" x14ac:dyDescent="0.15">
      <c r="A535" s="1"/>
      <c r="D535" s="18"/>
    </row>
    <row r="536" spans="1:4" ht="13" x14ac:dyDescent="0.15">
      <c r="A536" s="1"/>
      <c r="D536" s="18"/>
    </row>
    <row r="537" spans="1:4" ht="13" x14ac:dyDescent="0.15">
      <c r="A537" s="1"/>
      <c r="D537" s="18"/>
    </row>
    <row r="538" spans="1:4" ht="13" x14ac:dyDescent="0.15">
      <c r="A538" s="1"/>
      <c r="D538" s="18"/>
    </row>
    <row r="539" spans="1:4" ht="13" x14ac:dyDescent="0.15">
      <c r="A539" s="1"/>
      <c r="D539" s="18"/>
    </row>
    <row r="540" spans="1:4" ht="13" x14ac:dyDescent="0.15">
      <c r="A540" s="1"/>
      <c r="D540" s="18"/>
    </row>
    <row r="541" spans="1:4" ht="13" x14ac:dyDescent="0.15">
      <c r="A541" s="1"/>
      <c r="D541" s="18"/>
    </row>
    <row r="542" spans="1:4" ht="13" x14ac:dyDescent="0.15">
      <c r="A542" s="1"/>
      <c r="D542" s="18"/>
    </row>
    <row r="543" spans="1:4" ht="13" x14ac:dyDescent="0.15">
      <c r="A543" s="1"/>
      <c r="D543" s="18"/>
    </row>
    <row r="544" spans="1:4" ht="13" x14ac:dyDescent="0.15">
      <c r="A544" s="1"/>
      <c r="D544" s="18"/>
    </row>
    <row r="545" spans="1:4" ht="13" x14ac:dyDescent="0.15">
      <c r="A545" s="1"/>
      <c r="D545" s="18"/>
    </row>
    <row r="546" spans="1:4" ht="13" x14ac:dyDescent="0.15">
      <c r="A546" s="1"/>
      <c r="D546" s="18"/>
    </row>
    <row r="547" spans="1:4" ht="13" x14ac:dyDescent="0.15">
      <c r="A547" s="1"/>
      <c r="D547" s="18"/>
    </row>
    <row r="548" spans="1:4" ht="13" x14ac:dyDescent="0.15">
      <c r="A548" s="1"/>
      <c r="D548" s="18"/>
    </row>
    <row r="549" spans="1:4" ht="13" x14ac:dyDescent="0.15">
      <c r="A549" s="1"/>
      <c r="D549" s="18"/>
    </row>
    <row r="550" spans="1:4" ht="13" x14ac:dyDescent="0.15">
      <c r="A550" s="1"/>
      <c r="D550" s="18"/>
    </row>
    <row r="551" spans="1:4" ht="13" x14ac:dyDescent="0.15">
      <c r="A551" s="1"/>
      <c r="D551" s="18"/>
    </row>
    <row r="552" spans="1:4" ht="13" x14ac:dyDescent="0.15">
      <c r="A552" s="1"/>
      <c r="D552" s="18"/>
    </row>
    <row r="553" spans="1:4" ht="13" x14ac:dyDescent="0.15">
      <c r="A553" s="1"/>
      <c r="D553" s="18"/>
    </row>
    <row r="554" spans="1:4" ht="13" x14ac:dyDescent="0.15">
      <c r="A554" s="1"/>
      <c r="D554" s="18"/>
    </row>
    <row r="555" spans="1:4" ht="13" x14ac:dyDescent="0.15">
      <c r="A555" s="1"/>
      <c r="D555" s="18"/>
    </row>
    <row r="556" spans="1:4" ht="13" x14ac:dyDescent="0.15">
      <c r="A556" s="1"/>
      <c r="D556" s="18"/>
    </row>
    <row r="557" spans="1:4" ht="13" x14ac:dyDescent="0.15">
      <c r="A557" s="1"/>
      <c r="D557" s="18"/>
    </row>
    <row r="558" spans="1:4" ht="13" x14ac:dyDescent="0.15">
      <c r="A558" s="1"/>
      <c r="D558" s="18"/>
    </row>
    <row r="559" spans="1:4" ht="13" x14ac:dyDescent="0.15">
      <c r="A559" s="1"/>
      <c r="D559" s="18"/>
    </row>
    <row r="560" spans="1:4" ht="13" x14ac:dyDescent="0.15">
      <c r="A560" s="1"/>
      <c r="D560" s="18"/>
    </row>
    <row r="561" spans="1:4" ht="13" x14ac:dyDescent="0.15">
      <c r="A561" s="1"/>
      <c r="D561" s="18"/>
    </row>
    <row r="562" spans="1:4" ht="13" x14ac:dyDescent="0.15">
      <c r="A562" s="1"/>
      <c r="D562" s="18"/>
    </row>
    <row r="563" spans="1:4" ht="13" x14ac:dyDescent="0.15">
      <c r="A563" s="1"/>
      <c r="D563" s="18"/>
    </row>
    <row r="564" spans="1:4" ht="13" x14ac:dyDescent="0.15">
      <c r="A564" s="1"/>
      <c r="D564" s="18"/>
    </row>
    <row r="565" spans="1:4" ht="13" x14ac:dyDescent="0.15">
      <c r="A565" s="1"/>
      <c r="D565" s="18"/>
    </row>
    <row r="566" spans="1:4" ht="13" x14ac:dyDescent="0.15">
      <c r="A566" s="1"/>
      <c r="D566" s="18"/>
    </row>
    <row r="567" spans="1:4" ht="13" x14ac:dyDescent="0.15">
      <c r="A567" s="1"/>
      <c r="D567" s="18"/>
    </row>
    <row r="568" spans="1:4" ht="13" x14ac:dyDescent="0.15">
      <c r="A568" s="1"/>
      <c r="D568" s="18"/>
    </row>
    <row r="569" spans="1:4" ht="13" x14ac:dyDescent="0.15">
      <c r="A569" s="1"/>
      <c r="D569" s="18"/>
    </row>
    <row r="570" spans="1:4" ht="13" x14ac:dyDescent="0.15">
      <c r="A570" s="1"/>
      <c r="D570" s="18"/>
    </row>
    <row r="571" spans="1:4" ht="13" x14ac:dyDescent="0.15">
      <c r="A571" s="1"/>
      <c r="D571" s="18"/>
    </row>
    <row r="572" spans="1:4" ht="13" x14ac:dyDescent="0.15">
      <c r="A572" s="1"/>
      <c r="D572" s="18"/>
    </row>
    <row r="573" spans="1:4" ht="13" x14ac:dyDescent="0.15">
      <c r="A573" s="1"/>
      <c r="D573" s="18"/>
    </row>
    <row r="574" spans="1:4" ht="13" x14ac:dyDescent="0.15">
      <c r="A574" s="1"/>
      <c r="D574" s="18"/>
    </row>
    <row r="575" spans="1:4" ht="13" x14ac:dyDescent="0.15">
      <c r="A575" s="1"/>
      <c r="D575" s="18"/>
    </row>
    <row r="576" spans="1:4" ht="13" x14ac:dyDescent="0.15">
      <c r="A576" s="1"/>
      <c r="D576" s="18"/>
    </row>
    <row r="577" spans="1:4" ht="13" x14ac:dyDescent="0.15">
      <c r="A577" s="1"/>
      <c r="D577" s="18"/>
    </row>
    <row r="578" spans="1:4" ht="13" x14ac:dyDescent="0.15">
      <c r="A578" s="1"/>
      <c r="D578" s="18"/>
    </row>
    <row r="579" spans="1:4" ht="13" x14ac:dyDescent="0.15">
      <c r="A579" s="1"/>
      <c r="D579" s="18"/>
    </row>
    <row r="580" spans="1:4" ht="13" x14ac:dyDescent="0.15">
      <c r="A580" s="1"/>
      <c r="D580" s="18"/>
    </row>
    <row r="581" spans="1:4" ht="13" x14ac:dyDescent="0.15">
      <c r="A581" s="1"/>
      <c r="D581" s="18"/>
    </row>
    <row r="582" spans="1:4" ht="13" x14ac:dyDescent="0.15">
      <c r="A582" s="1"/>
      <c r="D582" s="18"/>
    </row>
    <row r="583" spans="1:4" ht="13" x14ac:dyDescent="0.15">
      <c r="A583" s="1"/>
      <c r="D583" s="18"/>
    </row>
    <row r="584" spans="1:4" ht="13" x14ac:dyDescent="0.15">
      <c r="A584" s="1"/>
      <c r="D584" s="18"/>
    </row>
    <row r="585" spans="1:4" ht="13" x14ac:dyDescent="0.15">
      <c r="A585" s="1"/>
      <c r="D585" s="18"/>
    </row>
    <row r="586" spans="1:4" ht="13" x14ac:dyDescent="0.15">
      <c r="A586" s="1"/>
      <c r="D586" s="18"/>
    </row>
    <row r="587" spans="1:4" ht="13" x14ac:dyDescent="0.15">
      <c r="A587" s="1"/>
      <c r="D587" s="18"/>
    </row>
    <row r="588" spans="1:4" ht="13" x14ac:dyDescent="0.15">
      <c r="A588" s="1"/>
      <c r="D588" s="18"/>
    </row>
    <row r="589" spans="1:4" ht="13" x14ac:dyDescent="0.15">
      <c r="A589" s="1"/>
      <c r="D589" s="18"/>
    </row>
    <row r="590" spans="1:4" ht="13" x14ac:dyDescent="0.15">
      <c r="A590" s="1"/>
      <c r="D590" s="18"/>
    </row>
    <row r="591" spans="1:4" ht="13" x14ac:dyDescent="0.15">
      <c r="A591" s="1"/>
      <c r="D591" s="18"/>
    </row>
    <row r="592" spans="1:4" ht="13" x14ac:dyDescent="0.15">
      <c r="A592" s="1"/>
      <c r="D592" s="18"/>
    </row>
    <row r="593" spans="1:4" ht="13" x14ac:dyDescent="0.15">
      <c r="A593" s="1"/>
      <c r="D593" s="18"/>
    </row>
    <row r="594" spans="1:4" ht="13" x14ac:dyDescent="0.15">
      <c r="A594" s="1"/>
      <c r="D594" s="18"/>
    </row>
    <row r="595" spans="1:4" ht="13" x14ac:dyDescent="0.15">
      <c r="A595" s="1"/>
      <c r="D595" s="18"/>
    </row>
    <row r="596" spans="1:4" ht="13" x14ac:dyDescent="0.15">
      <c r="A596" s="1"/>
      <c r="D596" s="18"/>
    </row>
    <row r="597" spans="1:4" ht="13" x14ac:dyDescent="0.15">
      <c r="A597" s="1"/>
      <c r="D597" s="18"/>
    </row>
    <row r="598" spans="1:4" ht="13" x14ac:dyDescent="0.15">
      <c r="A598" s="1"/>
      <c r="D598" s="18"/>
    </row>
    <row r="599" spans="1:4" ht="13" x14ac:dyDescent="0.15">
      <c r="A599" s="1"/>
      <c r="D599" s="18"/>
    </row>
    <row r="600" spans="1:4" ht="13" x14ac:dyDescent="0.15">
      <c r="A600" s="1"/>
      <c r="D600" s="18"/>
    </row>
    <row r="601" spans="1:4" ht="13" x14ac:dyDescent="0.15">
      <c r="A601" s="1"/>
      <c r="D601" s="18"/>
    </row>
    <row r="602" spans="1:4" ht="13" x14ac:dyDescent="0.15">
      <c r="A602" s="1"/>
      <c r="D602" s="18"/>
    </row>
    <row r="603" spans="1:4" ht="13" x14ac:dyDescent="0.15">
      <c r="A603" s="1"/>
      <c r="D603" s="18"/>
    </row>
    <row r="604" spans="1:4" ht="13" x14ac:dyDescent="0.15">
      <c r="A604" s="1"/>
      <c r="D604" s="18"/>
    </row>
    <row r="605" spans="1:4" ht="13" x14ac:dyDescent="0.15">
      <c r="A605" s="1"/>
      <c r="D605" s="18"/>
    </row>
    <row r="606" spans="1:4" ht="13" x14ac:dyDescent="0.15">
      <c r="A606" s="1"/>
      <c r="D606" s="18"/>
    </row>
    <row r="607" spans="1:4" ht="13" x14ac:dyDescent="0.15">
      <c r="A607" s="1"/>
      <c r="D607" s="18"/>
    </row>
    <row r="608" spans="1:4" ht="13" x14ac:dyDescent="0.15">
      <c r="A608" s="1"/>
      <c r="D608" s="18"/>
    </row>
    <row r="609" spans="1:4" ht="13" x14ac:dyDescent="0.15">
      <c r="A609" s="1"/>
      <c r="D609" s="18"/>
    </row>
    <row r="610" spans="1:4" ht="13" x14ac:dyDescent="0.15">
      <c r="A610" s="1"/>
      <c r="D610" s="18"/>
    </row>
    <row r="611" spans="1:4" ht="13" x14ac:dyDescent="0.15">
      <c r="A611" s="1"/>
      <c r="D611" s="18"/>
    </row>
    <row r="612" spans="1:4" ht="13" x14ac:dyDescent="0.15">
      <c r="A612" s="1"/>
      <c r="D612" s="18"/>
    </row>
    <row r="613" spans="1:4" ht="13" x14ac:dyDescent="0.15">
      <c r="A613" s="1"/>
      <c r="D613" s="18"/>
    </row>
    <row r="614" spans="1:4" ht="13" x14ac:dyDescent="0.15">
      <c r="A614" s="1"/>
      <c r="D614" s="18"/>
    </row>
    <row r="615" spans="1:4" ht="13" x14ac:dyDescent="0.15">
      <c r="A615" s="1"/>
      <c r="D615" s="18"/>
    </row>
    <row r="616" spans="1:4" ht="13" x14ac:dyDescent="0.15">
      <c r="A616" s="1"/>
      <c r="D616" s="18"/>
    </row>
    <row r="617" spans="1:4" ht="13" x14ac:dyDescent="0.15">
      <c r="A617" s="1"/>
      <c r="D617" s="18"/>
    </row>
    <row r="618" spans="1:4" ht="13" x14ac:dyDescent="0.15">
      <c r="A618" s="1"/>
      <c r="D618" s="18"/>
    </row>
    <row r="619" spans="1:4" ht="13" x14ac:dyDescent="0.15">
      <c r="A619" s="1"/>
      <c r="D619" s="18"/>
    </row>
    <row r="620" spans="1:4" ht="13" x14ac:dyDescent="0.15">
      <c r="A620" s="1"/>
      <c r="D620" s="18"/>
    </row>
    <row r="621" spans="1:4" ht="13" x14ac:dyDescent="0.15">
      <c r="A621" s="1"/>
      <c r="D621" s="18"/>
    </row>
    <row r="622" spans="1:4" ht="13" x14ac:dyDescent="0.15">
      <c r="A622" s="1"/>
      <c r="D622" s="18"/>
    </row>
    <row r="623" spans="1:4" ht="13" x14ac:dyDescent="0.15">
      <c r="A623" s="1"/>
      <c r="D623" s="18"/>
    </row>
    <row r="624" spans="1:4" ht="13" x14ac:dyDescent="0.15">
      <c r="A624" s="1"/>
      <c r="D624" s="18"/>
    </row>
    <row r="625" spans="1:4" ht="13" x14ac:dyDescent="0.15">
      <c r="A625" s="1"/>
      <c r="D625" s="18"/>
    </row>
    <row r="626" spans="1:4" ht="13" x14ac:dyDescent="0.15">
      <c r="A626" s="1"/>
      <c r="D626" s="18"/>
    </row>
    <row r="627" spans="1:4" ht="13" x14ac:dyDescent="0.15">
      <c r="A627" s="1"/>
      <c r="D627" s="18"/>
    </row>
    <row r="628" spans="1:4" ht="13" x14ac:dyDescent="0.15">
      <c r="A628" s="1"/>
      <c r="D628" s="18"/>
    </row>
    <row r="629" spans="1:4" ht="13" x14ac:dyDescent="0.15">
      <c r="A629" s="1"/>
      <c r="D629" s="18"/>
    </row>
    <row r="630" spans="1:4" ht="13" x14ac:dyDescent="0.15">
      <c r="A630" s="1"/>
      <c r="D630" s="18"/>
    </row>
    <row r="631" spans="1:4" ht="13" x14ac:dyDescent="0.15">
      <c r="A631" s="1"/>
      <c r="D631" s="18"/>
    </row>
    <row r="632" spans="1:4" ht="13" x14ac:dyDescent="0.15">
      <c r="A632" s="1"/>
      <c r="D632" s="18"/>
    </row>
    <row r="633" spans="1:4" ht="13" x14ac:dyDescent="0.15">
      <c r="A633" s="1"/>
      <c r="D633" s="18"/>
    </row>
    <row r="634" spans="1:4" ht="13" x14ac:dyDescent="0.15">
      <c r="A634" s="1"/>
      <c r="D634" s="18"/>
    </row>
    <row r="635" spans="1:4" ht="13" x14ac:dyDescent="0.15">
      <c r="A635" s="1"/>
      <c r="D635" s="18"/>
    </row>
    <row r="636" spans="1:4" ht="13" x14ac:dyDescent="0.15">
      <c r="A636" s="1"/>
      <c r="D636" s="18"/>
    </row>
    <row r="637" spans="1:4" ht="13" x14ac:dyDescent="0.15">
      <c r="A637" s="1"/>
      <c r="D637" s="18"/>
    </row>
    <row r="638" spans="1:4" ht="13" x14ac:dyDescent="0.15">
      <c r="A638" s="1"/>
      <c r="D638" s="18"/>
    </row>
    <row r="639" spans="1:4" ht="13" x14ac:dyDescent="0.15">
      <c r="A639" s="1"/>
      <c r="D639" s="18"/>
    </row>
    <row r="640" spans="1:4" ht="13" x14ac:dyDescent="0.15">
      <c r="A640" s="1"/>
      <c r="D640" s="18"/>
    </row>
    <row r="641" spans="1:4" ht="13" x14ac:dyDescent="0.15">
      <c r="A641" s="1"/>
      <c r="D641" s="18"/>
    </row>
    <row r="642" spans="1:4" ht="13" x14ac:dyDescent="0.15">
      <c r="A642" s="1"/>
      <c r="D642" s="18"/>
    </row>
    <row r="643" spans="1:4" ht="13" x14ac:dyDescent="0.15">
      <c r="A643" s="1"/>
      <c r="D643" s="18"/>
    </row>
    <row r="644" spans="1:4" ht="13" x14ac:dyDescent="0.15">
      <c r="A644" s="1"/>
      <c r="D644" s="18"/>
    </row>
    <row r="645" spans="1:4" ht="13" x14ac:dyDescent="0.15">
      <c r="A645" s="1"/>
      <c r="D645" s="18"/>
    </row>
    <row r="646" spans="1:4" ht="13" x14ac:dyDescent="0.15">
      <c r="A646" s="1"/>
      <c r="D646" s="18"/>
    </row>
    <row r="647" spans="1:4" ht="13" x14ac:dyDescent="0.15">
      <c r="A647" s="1"/>
      <c r="D647" s="18"/>
    </row>
    <row r="648" spans="1:4" ht="13" x14ac:dyDescent="0.15">
      <c r="A648" s="1"/>
      <c r="D648" s="18"/>
    </row>
    <row r="649" spans="1:4" ht="13" x14ac:dyDescent="0.15">
      <c r="A649" s="1"/>
      <c r="D649" s="18"/>
    </row>
    <row r="650" spans="1:4" ht="13" x14ac:dyDescent="0.15">
      <c r="A650" s="1"/>
      <c r="D650" s="18"/>
    </row>
    <row r="651" spans="1:4" ht="13" x14ac:dyDescent="0.15">
      <c r="A651" s="1"/>
      <c r="D651" s="18"/>
    </row>
    <row r="652" spans="1:4" ht="13" x14ac:dyDescent="0.15">
      <c r="A652" s="1"/>
      <c r="D652" s="18"/>
    </row>
    <row r="653" spans="1:4" ht="13" x14ac:dyDescent="0.15">
      <c r="A653" s="1"/>
      <c r="D653" s="18"/>
    </row>
    <row r="654" spans="1:4" ht="13" x14ac:dyDescent="0.15">
      <c r="A654" s="1"/>
      <c r="D654" s="18"/>
    </row>
    <row r="655" spans="1:4" ht="13" x14ac:dyDescent="0.15">
      <c r="A655" s="1"/>
      <c r="D655" s="18"/>
    </row>
    <row r="656" spans="1:4" ht="13" x14ac:dyDescent="0.15">
      <c r="A656" s="1"/>
      <c r="D656" s="18"/>
    </row>
    <row r="657" spans="1:4" ht="13" x14ac:dyDescent="0.15">
      <c r="A657" s="1"/>
      <c r="D657" s="18"/>
    </row>
    <row r="658" spans="1:4" ht="13" x14ac:dyDescent="0.15">
      <c r="A658" s="1"/>
      <c r="D658" s="18"/>
    </row>
    <row r="659" spans="1:4" ht="13" x14ac:dyDescent="0.15">
      <c r="A659" s="1"/>
      <c r="D659" s="18"/>
    </row>
    <row r="660" spans="1:4" ht="13" x14ac:dyDescent="0.15">
      <c r="A660" s="1"/>
      <c r="D660" s="18"/>
    </row>
    <row r="661" spans="1:4" ht="13" x14ac:dyDescent="0.15">
      <c r="A661" s="1"/>
      <c r="D661" s="18"/>
    </row>
    <row r="662" spans="1:4" ht="13" x14ac:dyDescent="0.15">
      <c r="A662" s="1"/>
      <c r="D662" s="18"/>
    </row>
    <row r="663" spans="1:4" ht="13" x14ac:dyDescent="0.15">
      <c r="A663" s="1"/>
      <c r="D663" s="18"/>
    </row>
    <row r="664" spans="1:4" ht="13" x14ac:dyDescent="0.15">
      <c r="A664" s="1"/>
      <c r="D664" s="18"/>
    </row>
    <row r="665" spans="1:4" ht="13" x14ac:dyDescent="0.15">
      <c r="A665" s="1"/>
      <c r="D665" s="18"/>
    </row>
    <row r="666" spans="1:4" ht="13" x14ac:dyDescent="0.15">
      <c r="A666" s="1"/>
      <c r="D666" s="18"/>
    </row>
    <row r="667" spans="1:4" ht="13" x14ac:dyDescent="0.15">
      <c r="A667" s="1"/>
      <c r="D667" s="18"/>
    </row>
    <row r="668" spans="1:4" ht="13" x14ac:dyDescent="0.15">
      <c r="A668" s="1"/>
      <c r="D668" s="18"/>
    </row>
    <row r="669" spans="1:4" ht="13" x14ac:dyDescent="0.15">
      <c r="A669" s="1"/>
      <c r="D669" s="18"/>
    </row>
    <row r="670" spans="1:4" ht="13" x14ac:dyDescent="0.15">
      <c r="A670" s="1"/>
      <c r="D670" s="18"/>
    </row>
    <row r="671" spans="1:4" ht="13" x14ac:dyDescent="0.15">
      <c r="A671" s="1"/>
      <c r="D671" s="18"/>
    </row>
    <row r="672" spans="1:4" ht="13" x14ac:dyDescent="0.15">
      <c r="A672" s="1"/>
      <c r="D672" s="18"/>
    </row>
    <row r="673" spans="1:4" ht="13" x14ac:dyDescent="0.15">
      <c r="A673" s="1"/>
      <c r="D673" s="18"/>
    </row>
    <row r="674" spans="1:4" ht="13" x14ac:dyDescent="0.15">
      <c r="A674" s="1"/>
      <c r="D674" s="18"/>
    </row>
    <row r="675" spans="1:4" ht="13" x14ac:dyDescent="0.15">
      <c r="A675" s="1"/>
      <c r="D675" s="18"/>
    </row>
    <row r="676" spans="1:4" ht="13" x14ac:dyDescent="0.15">
      <c r="A676" s="1"/>
      <c r="D676" s="18"/>
    </row>
    <row r="677" spans="1:4" ht="13" x14ac:dyDescent="0.15">
      <c r="A677" s="1"/>
      <c r="D677" s="18"/>
    </row>
    <row r="678" spans="1:4" ht="13" x14ac:dyDescent="0.15">
      <c r="A678" s="1"/>
      <c r="D678" s="18"/>
    </row>
    <row r="679" spans="1:4" ht="13" x14ac:dyDescent="0.15">
      <c r="A679" s="1"/>
      <c r="D679" s="18"/>
    </row>
    <row r="680" spans="1:4" ht="13" x14ac:dyDescent="0.15">
      <c r="A680" s="1"/>
      <c r="D680" s="18"/>
    </row>
    <row r="681" spans="1:4" ht="13" x14ac:dyDescent="0.15">
      <c r="A681" s="1"/>
      <c r="D681" s="18"/>
    </row>
    <row r="682" spans="1:4" ht="13" x14ac:dyDescent="0.15">
      <c r="A682" s="1"/>
      <c r="D682" s="18"/>
    </row>
    <row r="683" spans="1:4" ht="13" x14ac:dyDescent="0.15">
      <c r="A683" s="1"/>
      <c r="D683" s="18"/>
    </row>
    <row r="684" spans="1:4" ht="13" x14ac:dyDescent="0.15">
      <c r="A684" s="1"/>
      <c r="D684" s="18"/>
    </row>
    <row r="685" spans="1:4" ht="13" x14ac:dyDescent="0.15">
      <c r="A685" s="1"/>
      <c r="D685" s="18"/>
    </row>
    <row r="686" spans="1:4" ht="13" x14ac:dyDescent="0.15">
      <c r="A686" s="1"/>
      <c r="D686" s="18"/>
    </row>
    <row r="687" spans="1:4" ht="13" x14ac:dyDescent="0.15">
      <c r="A687" s="1"/>
      <c r="D687" s="18"/>
    </row>
    <row r="688" spans="1:4" ht="13" x14ac:dyDescent="0.15">
      <c r="A688" s="1"/>
      <c r="D688" s="18"/>
    </row>
    <row r="689" spans="1:4" ht="13" x14ac:dyDescent="0.15">
      <c r="A689" s="1"/>
      <c r="D689" s="18"/>
    </row>
    <row r="690" spans="1:4" ht="13" x14ac:dyDescent="0.15">
      <c r="A690" s="1"/>
      <c r="D690" s="18"/>
    </row>
    <row r="691" spans="1:4" ht="13" x14ac:dyDescent="0.15">
      <c r="A691" s="1"/>
      <c r="D691" s="18"/>
    </row>
    <row r="692" spans="1:4" ht="13" x14ac:dyDescent="0.15">
      <c r="A692" s="1"/>
      <c r="D692" s="18"/>
    </row>
    <row r="693" spans="1:4" ht="13" x14ac:dyDescent="0.15">
      <c r="A693" s="1"/>
      <c r="D693" s="18"/>
    </row>
    <row r="694" spans="1:4" ht="13" x14ac:dyDescent="0.15">
      <c r="A694" s="1"/>
      <c r="D694" s="18"/>
    </row>
    <row r="695" spans="1:4" ht="13" x14ac:dyDescent="0.15">
      <c r="A695" s="1"/>
      <c r="D695" s="18"/>
    </row>
    <row r="696" spans="1:4" ht="13" x14ac:dyDescent="0.15">
      <c r="A696" s="1"/>
      <c r="D696" s="18"/>
    </row>
    <row r="697" spans="1:4" ht="13" x14ac:dyDescent="0.15">
      <c r="A697" s="1"/>
      <c r="D697" s="18"/>
    </row>
    <row r="698" spans="1:4" ht="13" x14ac:dyDescent="0.15">
      <c r="A698" s="1"/>
      <c r="D698" s="18"/>
    </row>
    <row r="699" spans="1:4" ht="13" x14ac:dyDescent="0.15">
      <c r="A699" s="1"/>
      <c r="D699" s="18"/>
    </row>
    <row r="700" spans="1:4" ht="13" x14ac:dyDescent="0.15">
      <c r="A700" s="1"/>
      <c r="D700" s="18"/>
    </row>
    <row r="701" spans="1:4" ht="13" x14ac:dyDescent="0.15">
      <c r="A701" s="1"/>
      <c r="D701" s="18"/>
    </row>
    <row r="702" spans="1:4" ht="13" x14ac:dyDescent="0.15">
      <c r="A702" s="1"/>
      <c r="D702" s="18"/>
    </row>
    <row r="703" spans="1:4" ht="13" x14ac:dyDescent="0.15">
      <c r="A703" s="1"/>
      <c r="D703" s="18"/>
    </row>
    <row r="704" spans="1:4" ht="13" x14ac:dyDescent="0.15">
      <c r="A704" s="1"/>
      <c r="D704" s="18"/>
    </row>
    <row r="705" spans="1:4" ht="13" x14ac:dyDescent="0.15">
      <c r="A705" s="1"/>
      <c r="D705" s="18"/>
    </row>
    <row r="706" spans="1:4" ht="13" x14ac:dyDescent="0.15">
      <c r="A706" s="1"/>
      <c r="D706" s="18"/>
    </row>
    <row r="707" spans="1:4" ht="13" x14ac:dyDescent="0.15">
      <c r="A707" s="1"/>
      <c r="D707" s="18"/>
    </row>
    <row r="708" spans="1:4" ht="13" x14ac:dyDescent="0.15">
      <c r="A708" s="1"/>
      <c r="D708" s="18"/>
    </row>
    <row r="709" spans="1:4" ht="13" x14ac:dyDescent="0.15">
      <c r="A709" s="1"/>
      <c r="D709" s="18"/>
    </row>
    <row r="710" spans="1:4" ht="13" x14ac:dyDescent="0.15">
      <c r="A710" s="1"/>
      <c r="D710" s="18"/>
    </row>
    <row r="711" spans="1:4" ht="13" x14ac:dyDescent="0.15">
      <c r="A711" s="1"/>
      <c r="D711" s="18"/>
    </row>
    <row r="712" spans="1:4" ht="13" x14ac:dyDescent="0.15">
      <c r="A712" s="1"/>
      <c r="D712" s="18"/>
    </row>
    <row r="713" spans="1:4" ht="13" x14ac:dyDescent="0.15">
      <c r="A713" s="1"/>
      <c r="D713" s="18"/>
    </row>
    <row r="714" spans="1:4" ht="13" x14ac:dyDescent="0.15">
      <c r="A714" s="1"/>
      <c r="D714" s="18"/>
    </row>
    <row r="715" spans="1:4" ht="13" x14ac:dyDescent="0.15">
      <c r="A715" s="1"/>
      <c r="D715" s="18"/>
    </row>
    <row r="716" spans="1:4" ht="13" x14ac:dyDescent="0.15">
      <c r="A716" s="1"/>
      <c r="D716" s="18"/>
    </row>
    <row r="717" spans="1:4" ht="13" x14ac:dyDescent="0.15">
      <c r="A717" s="1"/>
      <c r="D717" s="18"/>
    </row>
    <row r="718" spans="1:4" ht="13" x14ac:dyDescent="0.15">
      <c r="A718" s="1"/>
      <c r="D718" s="18"/>
    </row>
    <row r="719" spans="1:4" ht="13" x14ac:dyDescent="0.15">
      <c r="A719" s="1"/>
      <c r="D719" s="18"/>
    </row>
    <row r="720" spans="1:4" ht="13" x14ac:dyDescent="0.15">
      <c r="A720" s="1"/>
      <c r="D720" s="18"/>
    </row>
    <row r="721" spans="1:4" ht="13" x14ac:dyDescent="0.15">
      <c r="A721" s="1"/>
      <c r="D721" s="18"/>
    </row>
    <row r="722" spans="1:4" ht="13" x14ac:dyDescent="0.15">
      <c r="A722" s="1"/>
      <c r="D722" s="18"/>
    </row>
    <row r="723" spans="1:4" ht="13" x14ac:dyDescent="0.15">
      <c r="A723" s="1"/>
      <c r="D723" s="18"/>
    </row>
    <row r="724" spans="1:4" ht="13" x14ac:dyDescent="0.15">
      <c r="A724" s="1"/>
      <c r="D724" s="18"/>
    </row>
    <row r="725" spans="1:4" ht="13" x14ac:dyDescent="0.15">
      <c r="A725" s="1"/>
      <c r="D725" s="18"/>
    </row>
    <row r="726" spans="1:4" ht="13" x14ac:dyDescent="0.15">
      <c r="A726" s="1"/>
      <c r="D726" s="18"/>
    </row>
    <row r="727" spans="1:4" ht="13" x14ac:dyDescent="0.15">
      <c r="A727" s="1"/>
      <c r="D727" s="18"/>
    </row>
    <row r="728" spans="1:4" ht="13" x14ac:dyDescent="0.15">
      <c r="A728" s="1"/>
      <c r="D728" s="18"/>
    </row>
    <row r="729" spans="1:4" ht="13" x14ac:dyDescent="0.15">
      <c r="A729" s="1"/>
      <c r="D729" s="18"/>
    </row>
    <row r="730" spans="1:4" ht="13" x14ac:dyDescent="0.15">
      <c r="A730" s="1"/>
      <c r="D730" s="18"/>
    </row>
    <row r="731" spans="1:4" ht="13" x14ac:dyDescent="0.15">
      <c r="A731" s="1"/>
      <c r="D731" s="18"/>
    </row>
    <row r="732" spans="1:4" ht="13" x14ac:dyDescent="0.15">
      <c r="A732" s="1"/>
      <c r="D732" s="18"/>
    </row>
    <row r="733" spans="1:4" ht="13" x14ac:dyDescent="0.15">
      <c r="A733" s="1"/>
      <c r="D733" s="18"/>
    </row>
    <row r="734" spans="1:4" ht="13" x14ac:dyDescent="0.15">
      <c r="A734" s="1"/>
      <c r="D734" s="18"/>
    </row>
    <row r="735" spans="1:4" ht="13" x14ac:dyDescent="0.15">
      <c r="A735" s="1"/>
      <c r="D735" s="18"/>
    </row>
    <row r="736" spans="1:4" ht="13" x14ac:dyDescent="0.15">
      <c r="A736" s="1"/>
      <c r="D736" s="18"/>
    </row>
    <row r="737" spans="1:4" ht="13" x14ac:dyDescent="0.15">
      <c r="A737" s="1"/>
      <c r="D737" s="18"/>
    </row>
    <row r="738" spans="1:4" ht="13" x14ac:dyDescent="0.15">
      <c r="A738" s="1"/>
      <c r="D738" s="18"/>
    </row>
    <row r="739" spans="1:4" ht="13" x14ac:dyDescent="0.15">
      <c r="A739" s="1"/>
      <c r="D739" s="18"/>
    </row>
    <row r="740" spans="1:4" ht="13" x14ac:dyDescent="0.15">
      <c r="A740" s="1"/>
      <c r="D740" s="18"/>
    </row>
    <row r="741" spans="1:4" ht="13" x14ac:dyDescent="0.15">
      <c r="A741" s="1"/>
      <c r="D741" s="18"/>
    </row>
    <row r="742" spans="1:4" ht="13" x14ac:dyDescent="0.15">
      <c r="A742" s="1"/>
      <c r="D742" s="18"/>
    </row>
    <row r="743" spans="1:4" ht="13" x14ac:dyDescent="0.15">
      <c r="A743" s="1"/>
      <c r="D743" s="18"/>
    </row>
    <row r="744" spans="1:4" ht="13" x14ac:dyDescent="0.15">
      <c r="A744" s="1"/>
      <c r="D744" s="18"/>
    </row>
    <row r="745" spans="1:4" ht="13" x14ac:dyDescent="0.15">
      <c r="A745" s="1"/>
      <c r="D745" s="18"/>
    </row>
    <row r="746" spans="1:4" ht="13" x14ac:dyDescent="0.15">
      <c r="A746" s="1"/>
      <c r="D746" s="18"/>
    </row>
    <row r="747" spans="1:4" ht="13" x14ac:dyDescent="0.15">
      <c r="A747" s="1"/>
      <c r="D747" s="18"/>
    </row>
    <row r="748" spans="1:4" ht="13" x14ac:dyDescent="0.15">
      <c r="A748" s="1"/>
      <c r="D748" s="18"/>
    </row>
    <row r="749" spans="1:4" ht="13" x14ac:dyDescent="0.15">
      <c r="A749" s="1"/>
      <c r="D749" s="18"/>
    </row>
    <row r="750" spans="1:4" ht="13" x14ac:dyDescent="0.15">
      <c r="A750" s="1"/>
      <c r="D750" s="18"/>
    </row>
    <row r="751" spans="1:4" ht="13" x14ac:dyDescent="0.15">
      <c r="A751" s="1"/>
      <c r="D751" s="18"/>
    </row>
    <row r="752" spans="1:4" ht="13" x14ac:dyDescent="0.15">
      <c r="A752" s="1"/>
      <c r="D752" s="18"/>
    </row>
    <row r="753" spans="1:4" ht="13" x14ac:dyDescent="0.15">
      <c r="A753" s="1"/>
      <c r="D753" s="18"/>
    </row>
    <row r="754" spans="1:4" ht="13" x14ac:dyDescent="0.15">
      <c r="A754" s="1"/>
      <c r="D754" s="18"/>
    </row>
    <row r="755" spans="1:4" ht="13" x14ac:dyDescent="0.15">
      <c r="A755" s="1"/>
      <c r="D755" s="18"/>
    </row>
    <row r="756" spans="1:4" ht="13" x14ac:dyDescent="0.15">
      <c r="A756" s="1"/>
      <c r="D756" s="18"/>
    </row>
    <row r="757" spans="1:4" ht="13" x14ac:dyDescent="0.15">
      <c r="A757" s="1"/>
      <c r="D757" s="18"/>
    </row>
    <row r="758" spans="1:4" ht="13" x14ac:dyDescent="0.15">
      <c r="A758" s="1"/>
      <c r="D758" s="18"/>
    </row>
    <row r="759" spans="1:4" ht="13" x14ac:dyDescent="0.15">
      <c r="A759" s="1"/>
      <c r="D759" s="18"/>
    </row>
    <row r="760" spans="1:4" ht="13" x14ac:dyDescent="0.15">
      <c r="A760" s="1"/>
      <c r="D760" s="18"/>
    </row>
    <row r="761" spans="1:4" ht="13" x14ac:dyDescent="0.15">
      <c r="A761" s="1"/>
      <c r="D761" s="18"/>
    </row>
    <row r="762" spans="1:4" ht="13" x14ac:dyDescent="0.15">
      <c r="A762" s="1"/>
      <c r="D762" s="18"/>
    </row>
    <row r="763" spans="1:4" ht="13" x14ac:dyDescent="0.15">
      <c r="A763" s="1"/>
      <c r="D763" s="18"/>
    </row>
    <row r="764" spans="1:4" ht="13" x14ac:dyDescent="0.15">
      <c r="A764" s="1"/>
      <c r="D764" s="18"/>
    </row>
    <row r="765" spans="1:4" ht="13" x14ac:dyDescent="0.15">
      <c r="A765" s="1"/>
      <c r="D765" s="18"/>
    </row>
    <row r="766" spans="1:4" ht="13" x14ac:dyDescent="0.15">
      <c r="A766" s="1"/>
      <c r="D766" s="18"/>
    </row>
    <row r="767" spans="1:4" ht="13" x14ac:dyDescent="0.15">
      <c r="A767" s="1"/>
      <c r="D767" s="18"/>
    </row>
    <row r="768" spans="1:4" ht="13" x14ac:dyDescent="0.15">
      <c r="A768" s="1"/>
      <c r="D768" s="18"/>
    </row>
    <row r="769" spans="1:4" ht="13" x14ac:dyDescent="0.15">
      <c r="A769" s="1"/>
      <c r="D769" s="18"/>
    </row>
    <row r="770" spans="1:4" ht="13" x14ac:dyDescent="0.15">
      <c r="A770" s="1"/>
      <c r="D770" s="18"/>
    </row>
    <row r="771" spans="1:4" ht="13" x14ac:dyDescent="0.15">
      <c r="A771" s="1"/>
      <c r="D771" s="18"/>
    </row>
    <row r="772" spans="1:4" ht="13" x14ac:dyDescent="0.15">
      <c r="A772" s="1"/>
      <c r="D772" s="18"/>
    </row>
    <row r="773" spans="1:4" ht="13" x14ac:dyDescent="0.15">
      <c r="A773" s="1"/>
      <c r="D773" s="18"/>
    </row>
    <row r="774" spans="1:4" ht="13" x14ac:dyDescent="0.15">
      <c r="A774" s="1"/>
      <c r="D774" s="18"/>
    </row>
    <row r="775" spans="1:4" ht="13" x14ac:dyDescent="0.15">
      <c r="A775" s="1"/>
      <c r="D775" s="18"/>
    </row>
    <row r="776" spans="1:4" ht="13" x14ac:dyDescent="0.15">
      <c r="A776" s="1"/>
      <c r="D776" s="18"/>
    </row>
    <row r="777" spans="1:4" ht="13" x14ac:dyDescent="0.15">
      <c r="A777" s="1"/>
      <c r="D777" s="18"/>
    </row>
    <row r="778" spans="1:4" ht="13" x14ac:dyDescent="0.15">
      <c r="A778" s="1"/>
      <c r="D778" s="18"/>
    </row>
    <row r="779" spans="1:4" ht="13" x14ac:dyDescent="0.15">
      <c r="A779" s="1"/>
      <c r="D779" s="18"/>
    </row>
    <row r="780" spans="1:4" ht="13" x14ac:dyDescent="0.15">
      <c r="A780" s="1"/>
      <c r="D780" s="18"/>
    </row>
    <row r="781" spans="1:4" ht="13" x14ac:dyDescent="0.15">
      <c r="A781" s="1"/>
      <c r="D781" s="18"/>
    </row>
    <row r="782" spans="1:4" ht="13" x14ac:dyDescent="0.15">
      <c r="A782" s="1"/>
      <c r="D782" s="18"/>
    </row>
    <row r="783" spans="1:4" ht="13" x14ac:dyDescent="0.15">
      <c r="A783" s="1"/>
      <c r="D783" s="18"/>
    </row>
    <row r="784" spans="1:4" ht="13" x14ac:dyDescent="0.15">
      <c r="A784" s="1"/>
      <c r="D784" s="18"/>
    </row>
    <row r="785" spans="1:4" ht="13" x14ac:dyDescent="0.15">
      <c r="A785" s="1"/>
      <c r="D785" s="18"/>
    </row>
    <row r="786" spans="1:4" ht="13" x14ac:dyDescent="0.15">
      <c r="A786" s="1"/>
      <c r="D786" s="18"/>
    </row>
    <row r="787" spans="1:4" ht="13" x14ac:dyDescent="0.15">
      <c r="A787" s="1"/>
      <c r="D787" s="18"/>
    </row>
    <row r="788" spans="1:4" ht="13" x14ac:dyDescent="0.15">
      <c r="A788" s="1"/>
      <c r="D788" s="18"/>
    </row>
    <row r="789" spans="1:4" ht="13" x14ac:dyDescent="0.15">
      <c r="A789" s="1"/>
      <c r="D789" s="18"/>
    </row>
    <row r="790" spans="1:4" ht="13" x14ac:dyDescent="0.15">
      <c r="A790" s="1"/>
      <c r="D790" s="18"/>
    </row>
    <row r="791" spans="1:4" ht="13" x14ac:dyDescent="0.15">
      <c r="A791" s="1"/>
      <c r="D791" s="18"/>
    </row>
    <row r="792" spans="1:4" ht="13" x14ac:dyDescent="0.15">
      <c r="A792" s="1"/>
      <c r="D792" s="18"/>
    </row>
    <row r="793" spans="1:4" ht="13" x14ac:dyDescent="0.15">
      <c r="A793" s="1"/>
      <c r="D793" s="18"/>
    </row>
    <row r="794" spans="1:4" ht="13" x14ac:dyDescent="0.15">
      <c r="A794" s="1"/>
      <c r="D794" s="18"/>
    </row>
    <row r="795" spans="1:4" ht="13" x14ac:dyDescent="0.15">
      <c r="A795" s="1"/>
      <c r="D795" s="18"/>
    </row>
    <row r="796" spans="1:4" ht="13" x14ac:dyDescent="0.15">
      <c r="A796" s="1"/>
      <c r="D796" s="18"/>
    </row>
    <row r="797" spans="1:4" ht="13" x14ac:dyDescent="0.15">
      <c r="A797" s="1"/>
      <c r="D797" s="18"/>
    </row>
    <row r="798" spans="1:4" ht="13" x14ac:dyDescent="0.15">
      <c r="A798" s="1"/>
      <c r="D798" s="18"/>
    </row>
    <row r="799" spans="1:4" ht="13" x14ac:dyDescent="0.15">
      <c r="A799" s="1"/>
      <c r="D799" s="18"/>
    </row>
    <row r="800" spans="1:4" ht="13" x14ac:dyDescent="0.15">
      <c r="A800" s="1"/>
      <c r="D800" s="18"/>
    </row>
    <row r="801" spans="1:4" ht="13" x14ac:dyDescent="0.15">
      <c r="A801" s="1"/>
      <c r="D801" s="18"/>
    </row>
    <row r="802" spans="1:4" ht="13" x14ac:dyDescent="0.15">
      <c r="A802" s="1"/>
      <c r="D802" s="18"/>
    </row>
    <row r="803" spans="1:4" ht="13" x14ac:dyDescent="0.15">
      <c r="A803" s="1"/>
      <c r="D803" s="18"/>
    </row>
    <row r="804" spans="1:4" ht="13" x14ac:dyDescent="0.15">
      <c r="A804" s="1"/>
      <c r="D804" s="18"/>
    </row>
    <row r="805" spans="1:4" ht="13" x14ac:dyDescent="0.15">
      <c r="A805" s="1"/>
      <c r="D805" s="18"/>
    </row>
    <row r="806" spans="1:4" ht="13" x14ac:dyDescent="0.15">
      <c r="A806" s="1"/>
      <c r="D806" s="18"/>
    </row>
    <row r="807" spans="1:4" ht="13" x14ac:dyDescent="0.15">
      <c r="A807" s="1"/>
      <c r="D807" s="18"/>
    </row>
    <row r="808" spans="1:4" ht="13" x14ac:dyDescent="0.15">
      <c r="A808" s="1"/>
      <c r="D808" s="18"/>
    </row>
    <row r="809" spans="1:4" ht="13" x14ac:dyDescent="0.15">
      <c r="A809" s="1"/>
      <c r="D809" s="18"/>
    </row>
    <row r="810" spans="1:4" ht="13" x14ac:dyDescent="0.15">
      <c r="A810" s="1"/>
      <c r="D810" s="18"/>
    </row>
    <row r="811" spans="1:4" ht="13" x14ac:dyDescent="0.15">
      <c r="A811" s="1"/>
      <c r="D811" s="18"/>
    </row>
    <row r="812" spans="1:4" ht="13" x14ac:dyDescent="0.15">
      <c r="A812" s="1"/>
      <c r="D812" s="18"/>
    </row>
    <row r="813" spans="1:4" ht="13" x14ac:dyDescent="0.15">
      <c r="A813" s="1"/>
      <c r="D813" s="18"/>
    </row>
    <row r="814" spans="1:4" ht="13" x14ac:dyDescent="0.15">
      <c r="A814" s="1"/>
      <c r="D814" s="18"/>
    </row>
    <row r="815" spans="1:4" ht="13" x14ac:dyDescent="0.15">
      <c r="A815" s="1"/>
      <c r="D815" s="18"/>
    </row>
    <row r="816" spans="1:4" ht="13" x14ac:dyDescent="0.15">
      <c r="A816" s="1"/>
      <c r="D816" s="18"/>
    </row>
    <row r="817" spans="1:4" ht="13" x14ac:dyDescent="0.15">
      <c r="A817" s="1"/>
      <c r="D817" s="18"/>
    </row>
    <row r="818" spans="1:4" ht="13" x14ac:dyDescent="0.15">
      <c r="A818" s="1"/>
      <c r="D818" s="18"/>
    </row>
    <row r="819" spans="1:4" ht="13" x14ac:dyDescent="0.15">
      <c r="A819" s="1"/>
      <c r="D819" s="18"/>
    </row>
    <row r="820" spans="1:4" ht="13" x14ac:dyDescent="0.15">
      <c r="A820" s="1"/>
      <c r="D820" s="18"/>
    </row>
    <row r="821" spans="1:4" ht="13" x14ac:dyDescent="0.15">
      <c r="A821" s="1"/>
      <c r="D821" s="18"/>
    </row>
    <row r="822" spans="1:4" ht="13" x14ac:dyDescent="0.15">
      <c r="A822" s="1"/>
      <c r="D822" s="18"/>
    </row>
    <row r="823" spans="1:4" ht="13" x14ac:dyDescent="0.15">
      <c r="A823" s="1"/>
      <c r="D823" s="18"/>
    </row>
    <row r="824" spans="1:4" ht="13" x14ac:dyDescent="0.15">
      <c r="A824" s="1"/>
      <c r="D824" s="18"/>
    </row>
    <row r="825" spans="1:4" ht="13" x14ac:dyDescent="0.15">
      <c r="A825" s="1"/>
      <c r="D825" s="18"/>
    </row>
    <row r="826" spans="1:4" ht="13" x14ac:dyDescent="0.15">
      <c r="A826" s="1"/>
      <c r="D826" s="18"/>
    </row>
    <row r="827" spans="1:4" ht="13" x14ac:dyDescent="0.15">
      <c r="A827" s="1"/>
      <c r="D827" s="18"/>
    </row>
    <row r="828" spans="1:4" ht="13" x14ac:dyDescent="0.15">
      <c r="A828" s="1"/>
      <c r="D828" s="18"/>
    </row>
    <row r="829" spans="1:4" ht="13" x14ac:dyDescent="0.15">
      <c r="A829" s="1"/>
      <c r="D829" s="18"/>
    </row>
    <row r="830" spans="1:4" ht="13" x14ac:dyDescent="0.15">
      <c r="A830" s="1"/>
      <c r="D830" s="18"/>
    </row>
    <row r="831" spans="1:4" ht="13" x14ac:dyDescent="0.15">
      <c r="A831" s="1"/>
      <c r="D831" s="18"/>
    </row>
    <row r="832" spans="1:4" ht="13" x14ac:dyDescent="0.15">
      <c r="A832" s="1"/>
      <c r="D832" s="18"/>
    </row>
    <row r="833" spans="1:4" ht="13" x14ac:dyDescent="0.15">
      <c r="A833" s="1"/>
      <c r="D833" s="18"/>
    </row>
    <row r="834" spans="1:4" ht="13" x14ac:dyDescent="0.15">
      <c r="A834" s="1"/>
      <c r="D834" s="18"/>
    </row>
    <row r="835" spans="1:4" ht="13" x14ac:dyDescent="0.15">
      <c r="A835" s="1"/>
      <c r="D835" s="18"/>
    </row>
    <row r="836" spans="1:4" ht="13" x14ac:dyDescent="0.15">
      <c r="A836" s="1"/>
      <c r="D836" s="18"/>
    </row>
    <row r="837" spans="1:4" ht="13" x14ac:dyDescent="0.15">
      <c r="A837" s="1"/>
      <c r="D837" s="18"/>
    </row>
    <row r="838" spans="1:4" ht="13" x14ac:dyDescent="0.15">
      <c r="A838" s="1"/>
      <c r="D838" s="18"/>
    </row>
    <row r="839" spans="1:4" ht="13" x14ac:dyDescent="0.15">
      <c r="A839" s="1"/>
      <c r="D839" s="18"/>
    </row>
    <row r="840" spans="1:4" ht="13" x14ac:dyDescent="0.15">
      <c r="A840" s="1"/>
      <c r="D840" s="18"/>
    </row>
    <row r="841" spans="1:4" ht="13" x14ac:dyDescent="0.15">
      <c r="A841" s="1"/>
      <c r="D841" s="18"/>
    </row>
    <row r="842" spans="1:4" ht="13" x14ac:dyDescent="0.15">
      <c r="A842" s="1"/>
      <c r="D842" s="18"/>
    </row>
    <row r="843" spans="1:4" ht="13" x14ac:dyDescent="0.15">
      <c r="A843" s="1"/>
      <c r="D843" s="18"/>
    </row>
    <row r="844" spans="1:4" ht="13" x14ac:dyDescent="0.15">
      <c r="A844" s="1"/>
      <c r="D844" s="18"/>
    </row>
    <row r="845" spans="1:4" ht="13" x14ac:dyDescent="0.15">
      <c r="A845" s="1"/>
      <c r="D845" s="18"/>
    </row>
    <row r="846" spans="1:4" ht="13" x14ac:dyDescent="0.15">
      <c r="A846" s="1"/>
      <c r="D846" s="18"/>
    </row>
    <row r="847" spans="1:4" ht="13" x14ac:dyDescent="0.15">
      <c r="A847" s="1"/>
      <c r="D847" s="18"/>
    </row>
    <row r="848" spans="1:4" ht="13" x14ac:dyDescent="0.15">
      <c r="A848" s="1"/>
      <c r="D848" s="18"/>
    </row>
    <row r="849" spans="1:4" ht="13" x14ac:dyDescent="0.15">
      <c r="A849" s="1"/>
      <c r="D849" s="18"/>
    </row>
    <row r="850" spans="1:4" ht="13" x14ac:dyDescent="0.15">
      <c r="A850" s="1"/>
      <c r="D850" s="18"/>
    </row>
    <row r="851" spans="1:4" ht="13" x14ac:dyDescent="0.15">
      <c r="A851" s="1"/>
      <c r="D851" s="18"/>
    </row>
    <row r="852" spans="1:4" ht="13" x14ac:dyDescent="0.15">
      <c r="A852" s="1"/>
      <c r="D852" s="18"/>
    </row>
    <row r="853" spans="1:4" ht="13" x14ac:dyDescent="0.15">
      <c r="A853" s="1"/>
      <c r="D853" s="18"/>
    </row>
    <row r="854" spans="1:4" ht="13" x14ac:dyDescent="0.15">
      <c r="A854" s="1"/>
      <c r="D854" s="18"/>
    </row>
    <row r="855" spans="1:4" ht="13" x14ac:dyDescent="0.15">
      <c r="A855" s="1"/>
      <c r="D855" s="18"/>
    </row>
    <row r="856" spans="1:4" ht="13" x14ac:dyDescent="0.15">
      <c r="A856" s="1"/>
      <c r="D856" s="18"/>
    </row>
    <row r="857" spans="1:4" ht="13" x14ac:dyDescent="0.15">
      <c r="A857" s="1"/>
      <c r="D857" s="18"/>
    </row>
    <row r="858" spans="1:4" ht="13" x14ac:dyDescent="0.15">
      <c r="A858" s="1"/>
      <c r="D858" s="18"/>
    </row>
    <row r="859" spans="1:4" ht="13" x14ac:dyDescent="0.15">
      <c r="A859" s="1"/>
      <c r="D859" s="18"/>
    </row>
    <row r="860" spans="1:4" ht="13" x14ac:dyDescent="0.15">
      <c r="A860" s="1"/>
      <c r="D860" s="18"/>
    </row>
    <row r="861" spans="1:4" ht="13" x14ac:dyDescent="0.15">
      <c r="A861" s="1"/>
      <c r="D861" s="18"/>
    </row>
    <row r="862" spans="1:4" ht="13" x14ac:dyDescent="0.15">
      <c r="A862" s="1"/>
      <c r="D862" s="18"/>
    </row>
    <row r="863" spans="1:4" ht="13" x14ac:dyDescent="0.15">
      <c r="A863" s="1"/>
      <c r="D863" s="18"/>
    </row>
    <row r="864" spans="1:4" ht="13" x14ac:dyDescent="0.15">
      <c r="A864" s="1"/>
      <c r="D864" s="18"/>
    </row>
    <row r="865" spans="1:4" ht="13" x14ac:dyDescent="0.15">
      <c r="A865" s="1"/>
      <c r="D865" s="18"/>
    </row>
    <row r="866" spans="1:4" ht="13" x14ac:dyDescent="0.15">
      <c r="A866" s="1"/>
      <c r="D866" s="18"/>
    </row>
    <row r="867" spans="1:4" ht="13" x14ac:dyDescent="0.15">
      <c r="A867" s="1"/>
      <c r="D867" s="18"/>
    </row>
    <row r="868" spans="1:4" ht="13" x14ac:dyDescent="0.15">
      <c r="A868" s="1"/>
      <c r="D868" s="18"/>
    </row>
    <row r="869" spans="1:4" ht="13" x14ac:dyDescent="0.15">
      <c r="A869" s="1"/>
      <c r="D869" s="18"/>
    </row>
    <row r="870" spans="1:4" ht="13" x14ac:dyDescent="0.15">
      <c r="A870" s="1"/>
      <c r="D870" s="18"/>
    </row>
    <row r="871" spans="1:4" ht="13" x14ac:dyDescent="0.15">
      <c r="A871" s="1"/>
      <c r="D871" s="18"/>
    </row>
    <row r="872" spans="1:4" ht="13" x14ac:dyDescent="0.15">
      <c r="A872" s="1"/>
      <c r="D872" s="18"/>
    </row>
    <row r="873" spans="1:4" ht="13" x14ac:dyDescent="0.15">
      <c r="A873" s="1"/>
      <c r="D873" s="18"/>
    </row>
    <row r="874" spans="1:4" ht="13" x14ac:dyDescent="0.15">
      <c r="A874" s="1"/>
      <c r="D874" s="18"/>
    </row>
    <row r="875" spans="1:4" ht="13" x14ac:dyDescent="0.15">
      <c r="A875" s="1"/>
      <c r="D875" s="18"/>
    </row>
    <row r="876" spans="1:4" ht="13" x14ac:dyDescent="0.15">
      <c r="A876" s="1"/>
      <c r="D876" s="18"/>
    </row>
    <row r="877" spans="1:4" ht="13" x14ac:dyDescent="0.15">
      <c r="A877" s="1"/>
      <c r="D877" s="18"/>
    </row>
    <row r="878" spans="1:4" ht="13" x14ac:dyDescent="0.15">
      <c r="A878" s="1"/>
      <c r="D878" s="18"/>
    </row>
    <row r="879" spans="1:4" ht="13" x14ac:dyDescent="0.15">
      <c r="A879" s="1"/>
      <c r="D879" s="18"/>
    </row>
    <row r="880" spans="1:4" ht="13" x14ac:dyDescent="0.15">
      <c r="A880" s="1"/>
      <c r="D880" s="18"/>
    </row>
    <row r="881" spans="1:4" ht="13" x14ac:dyDescent="0.15">
      <c r="A881" s="1"/>
      <c r="D881" s="18"/>
    </row>
    <row r="882" spans="1:4" ht="13" x14ac:dyDescent="0.15">
      <c r="A882" s="1"/>
      <c r="D882" s="18"/>
    </row>
    <row r="883" spans="1:4" ht="13" x14ac:dyDescent="0.15">
      <c r="A883" s="1"/>
      <c r="D883" s="18"/>
    </row>
    <row r="884" spans="1:4" ht="13" x14ac:dyDescent="0.15">
      <c r="A884" s="1"/>
      <c r="D884" s="18"/>
    </row>
    <row r="885" spans="1:4" ht="13" x14ac:dyDescent="0.15">
      <c r="A885" s="1"/>
      <c r="D885" s="18"/>
    </row>
    <row r="886" spans="1:4" ht="13" x14ac:dyDescent="0.15">
      <c r="A886" s="1"/>
      <c r="D886" s="18"/>
    </row>
    <row r="887" spans="1:4" ht="13" x14ac:dyDescent="0.15">
      <c r="A887" s="1"/>
      <c r="D887" s="18"/>
    </row>
    <row r="888" spans="1:4" ht="13" x14ac:dyDescent="0.15">
      <c r="A888" s="1"/>
      <c r="D888" s="18"/>
    </row>
    <row r="889" spans="1:4" ht="13" x14ac:dyDescent="0.15">
      <c r="A889" s="1"/>
      <c r="D889" s="18"/>
    </row>
    <row r="890" spans="1:4" ht="13" x14ac:dyDescent="0.15">
      <c r="A890" s="1"/>
      <c r="D890" s="18"/>
    </row>
    <row r="891" spans="1:4" ht="13" x14ac:dyDescent="0.15">
      <c r="A891" s="1"/>
      <c r="D891" s="18"/>
    </row>
    <row r="892" spans="1:4" ht="13" x14ac:dyDescent="0.15">
      <c r="A892" s="1"/>
      <c r="D892" s="18"/>
    </row>
    <row r="893" spans="1:4" ht="13" x14ac:dyDescent="0.15">
      <c r="A893" s="1"/>
      <c r="D893" s="18"/>
    </row>
    <row r="894" spans="1:4" ht="13" x14ac:dyDescent="0.15">
      <c r="A894" s="1"/>
      <c r="D894" s="18"/>
    </row>
    <row r="895" spans="1:4" ht="13" x14ac:dyDescent="0.15">
      <c r="A895" s="1"/>
      <c r="D895" s="18"/>
    </row>
    <row r="896" spans="1:4" ht="13" x14ac:dyDescent="0.15">
      <c r="A896" s="1"/>
      <c r="D896" s="18"/>
    </row>
    <row r="897" spans="1:4" ht="13" x14ac:dyDescent="0.15">
      <c r="A897" s="1"/>
      <c r="D897" s="18"/>
    </row>
    <row r="898" spans="1:4" ht="13" x14ac:dyDescent="0.15">
      <c r="A898" s="1"/>
      <c r="D898" s="18"/>
    </row>
    <row r="899" spans="1:4" ht="13" x14ac:dyDescent="0.15">
      <c r="A899" s="1"/>
      <c r="D899" s="18"/>
    </row>
    <row r="900" spans="1:4" ht="13" x14ac:dyDescent="0.15">
      <c r="A900" s="1"/>
      <c r="D900" s="18"/>
    </row>
    <row r="901" spans="1:4" ht="13" x14ac:dyDescent="0.15">
      <c r="A901" s="1"/>
      <c r="D901" s="18"/>
    </row>
    <row r="902" spans="1:4" ht="13" x14ac:dyDescent="0.15">
      <c r="A902" s="1"/>
      <c r="D902" s="18"/>
    </row>
    <row r="903" spans="1:4" ht="13" x14ac:dyDescent="0.15">
      <c r="A903" s="1"/>
      <c r="D903" s="18"/>
    </row>
    <row r="904" spans="1:4" ht="13" x14ac:dyDescent="0.15">
      <c r="A904" s="1"/>
      <c r="D904" s="18"/>
    </row>
    <row r="905" spans="1:4" ht="13" x14ac:dyDescent="0.15">
      <c r="A905" s="1"/>
      <c r="D905" s="18"/>
    </row>
    <row r="906" spans="1:4" ht="13" x14ac:dyDescent="0.15">
      <c r="A906" s="1"/>
      <c r="D906" s="18"/>
    </row>
    <row r="907" spans="1:4" ht="13" x14ac:dyDescent="0.15">
      <c r="A907" s="1"/>
      <c r="D907" s="18"/>
    </row>
    <row r="908" spans="1:4" ht="13" x14ac:dyDescent="0.15">
      <c r="A908" s="1"/>
      <c r="D908" s="18"/>
    </row>
    <row r="909" spans="1:4" ht="13" x14ac:dyDescent="0.15">
      <c r="A909" s="1"/>
      <c r="D909" s="18"/>
    </row>
    <row r="910" spans="1:4" ht="13" x14ac:dyDescent="0.15">
      <c r="A910" s="1"/>
      <c r="D910" s="18"/>
    </row>
    <row r="911" spans="1:4" ht="13" x14ac:dyDescent="0.15">
      <c r="A911" s="1"/>
      <c r="D911" s="18"/>
    </row>
    <row r="912" spans="1:4" ht="13" x14ac:dyDescent="0.15">
      <c r="A912" s="1"/>
      <c r="D912" s="18"/>
    </row>
    <row r="913" spans="1:4" ht="13" x14ac:dyDescent="0.15">
      <c r="A913" s="1"/>
      <c r="D913" s="18"/>
    </row>
    <row r="914" spans="1:4" ht="13" x14ac:dyDescent="0.15">
      <c r="A914" s="1"/>
      <c r="D914" s="18"/>
    </row>
    <row r="915" spans="1:4" ht="13" x14ac:dyDescent="0.15">
      <c r="A915" s="1"/>
      <c r="D915" s="18"/>
    </row>
    <row r="916" spans="1:4" ht="13" x14ac:dyDescent="0.15">
      <c r="A916" s="1"/>
      <c r="D916" s="18"/>
    </row>
    <row r="917" spans="1:4" ht="13" x14ac:dyDescent="0.15">
      <c r="A917" s="1"/>
      <c r="D917" s="18"/>
    </row>
    <row r="918" spans="1:4" ht="13" x14ac:dyDescent="0.15">
      <c r="A918" s="1"/>
      <c r="D918" s="18"/>
    </row>
    <row r="919" spans="1:4" ht="13" x14ac:dyDescent="0.15">
      <c r="A919" s="1"/>
      <c r="D919" s="18"/>
    </row>
    <row r="920" spans="1:4" ht="13" x14ac:dyDescent="0.15">
      <c r="A920" s="1"/>
      <c r="D920" s="18"/>
    </row>
    <row r="921" spans="1:4" ht="13" x14ac:dyDescent="0.15">
      <c r="A921" s="1"/>
      <c r="D921" s="18"/>
    </row>
    <row r="922" spans="1:4" ht="13" x14ac:dyDescent="0.15">
      <c r="A922" s="1"/>
      <c r="D922" s="18"/>
    </row>
    <row r="923" spans="1:4" ht="13" x14ac:dyDescent="0.15">
      <c r="A923" s="1"/>
      <c r="D923" s="18"/>
    </row>
    <row r="924" spans="1:4" ht="13" x14ac:dyDescent="0.15">
      <c r="A924" s="1"/>
      <c r="D924" s="18"/>
    </row>
    <row r="925" spans="1:4" ht="13" x14ac:dyDescent="0.15">
      <c r="A925" s="1"/>
      <c r="D925" s="18"/>
    </row>
    <row r="926" spans="1:4" ht="13" x14ac:dyDescent="0.15">
      <c r="A926" s="1"/>
      <c r="D926" s="18"/>
    </row>
    <row r="927" spans="1:4" ht="13" x14ac:dyDescent="0.15">
      <c r="A927" s="1"/>
      <c r="D927" s="18"/>
    </row>
    <row r="928" spans="1:4" ht="13" x14ac:dyDescent="0.15">
      <c r="A928" s="1"/>
      <c r="D928" s="18"/>
    </row>
    <row r="929" spans="1:4" ht="13" x14ac:dyDescent="0.15">
      <c r="A929" s="1"/>
      <c r="D929" s="18"/>
    </row>
    <row r="930" spans="1:4" ht="13" x14ac:dyDescent="0.15">
      <c r="A930" s="1"/>
      <c r="D930" s="18"/>
    </row>
    <row r="931" spans="1:4" ht="13" x14ac:dyDescent="0.15">
      <c r="A931" s="1"/>
      <c r="D931" s="18"/>
    </row>
    <row r="932" spans="1:4" ht="13" x14ac:dyDescent="0.15">
      <c r="A932" s="1"/>
      <c r="D932" s="18"/>
    </row>
    <row r="933" spans="1:4" ht="13" x14ac:dyDescent="0.15">
      <c r="A933" s="1"/>
      <c r="D933" s="18"/>
    </row>
    <row r="934" spans="1:4" ht="13" x14ac:dyDescent="0.15">
      <c r="A934" s="1"/>
      <c r="D934" s="18"/>
    </row>
    <row r="935" spans="1:4" ht="13" x14ac:dyDescent="0.15">
      <c r="A935" s="1"/>
      <c r="D935" s="18"/>
    </row>
    <row r="936" spans="1:4" ht="13" x14ac:dyDescent="0.15">
      <c r="A936" s="1"/>
      <c r="D936" s="18"/>
    </row>
    <row r="937" spans="1:4" ht="13" x14ac:dyDescent="0.15">
      <c r="A937" s="1"/>
      <c r="D937" s="18"/>
    </row>
    <row r="938" spans="1:4" ht="13" x14ac:dyDescent="0.15">
      <c r="A938" s="1"/>
      <c r="D938" s="18"/>
    </row>
    <row r="939" spans="1:4" ht="13" x14ac:dyDescent="0.15">
      <c r="A939" s="1"/>
      <c r="D939" s="18"/>
    </row>
    <row r="940" spans="1:4" ht="13" x14ac:dyDescent="0.15">
      <c r="A940" s="1"/>
      <c r="D940" s="18"/>
    </row>
    <row r="941" spans="1:4" ht="13" x14ac:dyDescent="0.15">
      <c r="A941" s="1"/>
      <c r="D941" s="18"/>
    </row>
    <row r="942" spans="1:4" ht="13" x14ac:dyDescent="0.15">
      <c r="A942" s="1"/>
      <c r="D942" s="18"/>
    </row>
    <row r="943" spans="1:4" ht="13" x14ac:dyDescent="0.15">
      <c r="A943" s="1"/>
      <c r="D943" s="18"/>
    </row>
    <row r="944" spans="1:4" ht="13" x14ac:dyDescent="0.15">
      <c r="A944" s="1"/>
      <c r="D944" s="18"/>
    </row>
    <row r="945" spans="1:4" ht="13" x14ac:dyDescent="0.15">
      <c r="A945" s="1"/>
      <c r="D945" s="18"/>
    </row>
    <row r="946" spans="1:4" ht="13" x14ac:dyDescent="0.15">
      <c r="A946" s="1"/>
      <c r="D946" s="18"/>
    </row>
    <row r="947" spans="1:4" ht="13" x14ac:dyDescent="0.15">
      <c r="A947" s="1"/>
      <c r="D947" s="18"/>
    </row>
    <row r="948" spans="1:4" ht="13" x14ac:dyDescent="0.15">
      <c r="A948" s="1"/>
      <c r="D948" s="18"/>
    </row>
    <row r="949" spans="1:4" ht="13" x14ac:dyDescent="0.15">
      <c r="A949" s="1"/>
      <c r="D949" s="18"/>
    </row>
    <row r="950" spans="1:4" ht="13" x14ac:dyDescent="0.15">
      <c r="A950" s="1"/>
      <c r="D950" s="18"/>
    </row>
    <row r="951" spans="1:4" ht="13" x14ac:dyDescent="0.15">
      <c r="A951" s="1"/>
      <c r="D951" s="18"/>
    </row>
    <row r="952" spans="1:4" ht="13" x14ac:dyDescent="0.15">
      <c r="A952" s="1"/>
      <c r="D952" s="18"/>
    </row>
    <row r="953" spans="1:4" ht="13" x14ac:dyDescent="0.15">
      <c r="A953" s="1"/>
      <c r="D953" s="18"/>
    </row>
    <row r="954" spans="1:4" ht="13" x14ac:dyDescent="0.15">
      <c r="A954" s="1"/>
      <c r="D954" s="18"/>
    </row>
    <row r="955" spans="1:4" ht="13" x14ac:dyDescent="0.15">
      <c r="A955" s="1"/>
      <c r="D955" s="18"/>
    </row>
    <row r="956" spans="1:4" ht="13" x14ac:dyDescent="0.15">
      <c r="A956" s="1"/>
      <c r="D956" s="18"/>
    </row>
    <row r="957" spans="1:4" ht="13" x14ac:dyDescent="0.15">
      <c r="A957" s="1"/>
      <c r="D957" s="18"/>
    </row>
    <row r="958" spans="1:4" ht="13" x14ac:dyDescent="0.15">
      <c r="A958" s="1"/>
      <c r="D958" s="18"/>
    </row>
    <row r="959" spans="1:4" ht="13" x14ac:dyDescent="0.15">
      <c r="A959" s="1"/>
      <c r="D959" s="18"/>
    </row>
    <row r="960" spans="1:4" ht="13" x14ac:dyDescent="0.15">
      <c r="A960" s="1"/>
      <c r="D960" s="18"/>
    </row>
    <row r="961" spans="1:4" ht="13" x14ac:dyDescent="0.15">
      <c r="A961" s="1"/>
      <c r="D961" s="18"/>
    </row>
    <row r="962" spans="1:4" ht="13" x14ac:dyDescent="0.15">
      <c r="A962" s="1"/>
      <c r="D962" s="18"/>
    </row>
    <row r="963" spans="1:4" ht="13" x14ac:dyDescent="0.15">
      <c r="A963" s="1"/>
      <c r="D963" s="18"/>
    </row>
    <row r="964" spans="1:4" ht="13" x14ac:dyDescent="0.15">
      <c r="A964" s="1"/>
      <c r="D964" s="18"/>
    </row>
    <row r="965" spans="1:4" ht="13" x14ac:dyDescent="0.15">
      <c r="A965" s="1"/>
      <c r="D965" s="18"/>
    </row>
    <row r="966" spans="1:4" ht="13" x14ac:dyDescent="0.15">
      <c r="A966" s="1"/>
      <c r="D966" s="18"/>
    </row>
    <row r="967" spans="1:4" ht="13" x14ac:dyDescent="0.15">
      <c r="A967" s="1"/>
      <c r="D967" s="18"/>
    </row>
    <row r="968" spans="1:4" ht="13" x14ac:dyDescent="0.15">
      <c r="A968" s="1"/>
      <c r="D968" s="18"/>
    </row>
    <row r="969" spans="1:4" ht="13" x14ac:dyDescent="0.15">
      <c r="A969" s="1"/>
      <c r="D969" s="18"/>
    </row>
    <row r="970" spans="1:4" ht="13" x14ac:dyDescent="0.15">
      <c r="A970" s="1"/>
      <c r="D970" s="18"/>
    </row>
    <row r="971" spans="1:4" ht="13" x14ac:dyDescent="0.15">
      <c r="A971" s="1"/>
      <c r="D971" s="18"/>
    </row>
    <row r="972" spans="1:4" ht="13" x14ac:dyDescent="0.15">
      <c r="A972" s="1"/>
      <c r="D972" s="18"/>
    </row>
    <row r="973" spans="1:4" ht="13" x14ac:dyDescent="0.15">
      <c r="A973" s="1"/>
      <c r="D973" s="18"/>
    </row>
    <row r="974" spans="1:4" ht="13" x14ac:dyDescent="0.15">
      <c r="A974" s="1"/>
      <c r="D974" s="18"/>
    </row>
    <row r="975" spans="1:4" ht="13" x14ac:dyDescent="0.15">
      <c r="A975" s="1"/>
      <c r="D975" s="18"/>
    </row>
    <row r="976" spans="1:4" ht="13" x14ac:dyDescent="0.15">
      <c r="A976" s="1"/>
      <c r="D976" s="18"/>
    </row>
    <row r="977" spans="1:4" ht="13" x14ac:dyDescent="0.15">
      <c r="A977" s="1"/>
      <c r="D977" s="18"/>
    </row>
    <row r="978" spans="1:4" ht="13" x14ac:dyDescent="0.15">
      <c r="A978" s="1"/>
      <c r="D978" s="18"/>
    </row>
    <row r="979" spans="1:4" ht="13" x14ac:dyDescent="0.15">
      <c r="A979" s="1"/>
      <c r="D979" s="18"/>
    </row>
    <row r="980" spans="1:4" ht="13" x14ac:dyDescent="0.15">
      <c r="A980" s="1"/>
      <c r="D980" s="18"/>
    </row>
    <row r="981" spans="1:4" ht="13" x14ac:dyDescent="0.15">
      <c r="A981" s="1"/>
      <c r="D981" s="18"/>
    </row>
    <row r="982" spans="1:4" ht="13" x14ac:dyDescent="0.15">
      <c r="A982" s="1"/>
      <c r="D982" s="18"/>
    </row>
    <row r="983" spans="1:4" ht="13" x14ac:dyDescent="0.15">
      <c r="A983" s="1"/>
      <c r="D983" s="18"/>
    </row>
    <row r="984" spans="1:4" ht="13" x14ac:dyDescent="0.15">
      <c r="A984" s="1"/>
      <c r="D984" s="18"/>
    </row>
    <row r="985" spans="1:4" ht="13" x14ac:dyDescent="0.15">
      <c r="A985" s="1"/>
      <c r="D985" s="18"/>
    </row>
    <row r="986" spans="1:4" ht="13" x14ac:dyDescent="0.15">
      <c r="A986" s="1"/>
      <c r="D986" s="18"/>
    </row>
    <row r="987" spans="1:4" ht="13" x14ac:dyDescent="0.15">
      <c r="A987" s="1"/>
      <c r="D987" s="18"/>
    </row>
    <row r="988" spans="1:4" ht="13" x14ac:dyDescent="0.15">
      <c r="A988" s="1"/>
      <c r="D988" s="18"/>
    </row>
    <row r="989" spans="1:4" ht="13" x14ac:dyDescent="0.15">
      <c r="A989" s="1"/>
      <c r="D989" s="18"/>
    </row>
    <row r="990" spans="1:4" ht="13" x14ac:dyDescent="0.15">
      <c r="A990" s="1"/>
      <c r="D990" s="18"/>
    </row>
    <row r="991" spans="1:4" ht="13" x14ac:dyDescent="0.15">
      <c r="A991" s="1"/>
      <c r="D991" s="18"/>
    </row>
    <row r="992" spans="1:4" ht="13" x14ac:dyDescent="0.15">
      <c r="A992" s="1"/>
      <c r="D992" s="18"/>
    </row>
    <row r="993" spans="1:4" ht="13" x14ac:dyDescent="0.15">
      <c r="A993" s="1"/>
      <c r="D993" s="18"/>
    </row>
    <row r="994" spans="1:4" ht="13" x14ac:dyDescent="0.15">
      <c r="A994" s="1"/>
      <c r="D994" s="18"/>
    </row>
    <row r="995" spans="1:4" ht="13" x14ac:dyDescent="0.15">
      <c r="A995" s="1"/>
      <c r="D995" s="18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70"/>
  <sheetViews>
    <sheetView workbookViewId="0">
      <selection activeCell="L1" sqref="L1:Z1048576"/>
    </sheetView>
  </sheetViews>
  <sheetFormatPr baseColWidth="10" defaultColWidth="14.5" defaultRowHeight="15.75" customHeight="1" x14ac:dyDescent="0.15"/>
  <sheetData>
    <row r="1" spans="1:12" ht="15.75" customHeight="1" x14ac:dyDescent="0.15">
      <c r="A1" t="s">
        <v>99</v>
      </c>
      <c r="B1" s="21" t="s">
        <v>43</v>
      </c>
      <c r="C1" s="21" t="s">
        <v>44</v>
      </c>
      <c r="D1" s="21" t="s">
        <v>45</v>
      </c>
      <c r="E1" s="21" t="s">
        <v>46</v>
      </c>
      <c r="F1" s="21" t="s">
        <v>47</v>
      </c>
      <c r="G1" s="21" t="s">
        <v>48</v>
      </c>
      <c r="H1" s="21" t="s">
        <v>49</v>
      </c>
      <c r="I1" s="21" t="s">
        <v>50</v>
      </c>
      <c r="J1" s="21" t="s">
        <v>51</v>
      </c>
      <c r="K1" s="21" t="s">
        <v>52</v>
      </c>
      <c r="L1" s="20"/>
    </row>
    <row r="2" spans="1:12" ht="15.75" customHeight="1" x14ac:dyDescent="0.15">
      <c r="A2" s="21" t="s">
        <v>53</v>
      </c>
      <c r="B2" s="22">
        <f>LAM1927_5!$C$2</f>
        <v>48.1</v>
      </c>
      <c r="C2" s="22">
        <f>LAM1927_5!$C$3</f>
        <v>0</v>
      </c>
      <c r="D2" s="22">
        <f>LAM1927_5!$C$4</f>
        <v>0</v>
      </c>
      <c r="E2" s="22">
        <f>LAM1927_5!$C$5</f>
        <v>3.9</v>
      </c>
      <c r="F2" s="22">
        <f>LAM1927_5!$C$6</f>
        <v>14</v>
      </c>
      <c r="G2" s="22">
        <f>LAM1927_5!$C$7</f>
        <v>10.5</v>
      </c>
      <c r="H2" s="22">
        <f>LAM1927_5!$C$8</f>
        <v>22.1</v>
      </c>
      <c r="I2" s="22">
        <f>LAM1927_5!$C$9</f>
        <v>0.6</v>
      </c>
      <c r="J2" s="22">
        <f>LAM1927_5!$C$10</f>
        <v>0</v>
      </c>
      <c r="K2" s="22">
        <f>LAM1927_5!$C$11</f>
        <v>0.5</v>
      </c>
      <c r="L2" s="20"/>
    </row>
    <row r="3" spans="1:12" ht="15.75" customHeight="1" x14ac:dyDescent="0.15">
      <c r="A3" s="21" t="s">
        <v>54</v>
      </c>
      <c r="B3" s="22">
        <f>LAM1927_15!$C$2</f>
        <v>0.2</v>
      </c>
      <c r="C3" s="22">
        <f>LAM1927_15!$C$3</f>
        <v>0</v>
      </c>
      <c r="D3" s="22">
        <f>LAM1927_15!$C$4</f>
        <v>0</v>
      </c>
      <c r="E3" s="22">
        <f>LAM1927_15!$C$5</f>
        <v>0.3</v>
      </c>
      <c r="F3" s="22">
        <f>LAM1927_15!$C$6</f>
        <v>6.6</v>
      </c>
      <c r="G3" s="22">
        <f>LAM1927_15!$C$7</f>
        <v>36</v>
      </c>
      <c r="H3" s="22">
        <f>LAM1927_15!$C$8</f>
        <v>42.4</v>
      </c>
      <c r="I3" s="22">
        <f>LAM1927_15!$C$9</f>
        <v>0.2</v>
      </c>
      <c r="J3" s="22">
        <f>LAM1927_15!$C$10</f>
        <v>0</v>
      </c>
      <c r="K3" s="22">
        <f>LAM1927_15!$C$11</f>
        <v>13.8</v>
      </c>
      <c r="L3" s="20"/>
    </row>
    <row r="4" spans="1:12" ht="15.75" customHeight="1" x14ac:dyDescent="0.15">
      <c r="A4" s="21" t="s">
        <v>55</v>
      </c>
      <c r="B4" s="22">
        <f>LAM1927_33!$C$2</f>
        <v>0</v>
      </c>
      <c r="C4" s="22">
        <f>LAM1927_33!$C$3</f>
        <v>0</v>
      </c>
      <c r="D4" s="22">
        <f>LAM1927_33!$C$4</f>
        <v>0</v>
      </c>
      <c r="E4" s="22">
        <f>LAM1927_33!$C$5</f>
        <v>0</v>
      </c>
      <c r="F4" s="22">
        <f>LAM1927_33!$C$6</f>
        <v>2.6</v>
      </c>
      <c r="G4" s="22">
        <f>LAM1927_33!$C$7</f>
        <v>19.399999999999999</v>
      </c>
      <c r="H4" s="22">
        <f>LAM1927_33!$C$8</f>
        <v>65.8</v>
      </c>
      <c r="I4" s="22">
        <f>LAM1927_33!$C$9</f>
        <v>5.2</v>
      </c>
      <c r="J4" s="22">
        <f>LAM1927_33!$C$10</f>
        <v>0</v>
      </c>
      <c r="K4" s="22">
        <f>LAM1927_33!$C$11</f>
        <v>6.8</v>
      </c>
      <c r="L4" s="20"/>
    </row>
    <row r="5" spans="1:12" ht="15.75" customHeight="1" x14ac:dyDescent="0.15">
      <c r="A5" s="21" t="s">
        <v>56</v>
      </c>
      <c r="B5" s="22">
        <f>LAM1927_35!$C$2</f>
        <v>4.7</v>
      </c>
      <c r="C5" s="22">
        <f>LAM1927_35!$C$3</f>
        <v>0</v>
      </c>
      <c r="D5" s="22">
        <f>LAM1927_35!$C$4</f>
        <v>0</v>
      </c>
      <c r="E5" s="22">
        <f>LAM1927_35!$C$5</f>
        <v>0</v>
      </c>
      <c r="F5" s="22">
        <f>LAM1927_35!$C$6</f>
        <v>0.9</v>
      </c>
      <c r="G5" s="22">
        <f>LAM1927_35!$C$7</f>
        <v>8.5</v>
      </c>
      <c r="H5" s="22">
        <f>LAM1927_35!$C$8</f>
        <v>84.9</v>
      </c>
      <c r="I5" s="22">
        <f>LAM1927_35!$C$9</f>
        <v>0.1</v>
      </c>
      <c r="J5" s="22">
        <f>LAM1927_35!$C$10</f>
        <v>0</v>
      </c>
      <c r="K5" s="22">
        <f>LAM1927_35!$C$11</f>
        <v>0.6</v>
      </c>
      <c r="L5" s="20"/>
    </row>
    <row r="6" spans="1:12" ht="15.75" customHeight="1" x14ac:dyDescent="0.15">
      <c r="A6" s="21" t="s">
        <v>57</v>
      </c>
      <c r="B6" s="22">
        <f>LAM1927_36!$C$2</f>
        <v>50.8</v>
      </c>
      <c r="C6" s="22">
        <f>LAM1927_36!$C$3</f>
        <v>0</v>
      </c>
      <c r="D6" s="22">
        <f>LAM1927_36!$C$4</f>
        <v>0</v>
      </c>
      <c r="E6" s="22">
        <f>LAM1927_36!$C$5</f>
        <v>4.9000000000000004</v>
      </c>
      <c r="F6" s="22">
        <f>LAM1927_36!$C$6</f>
        <v>0.4</v>
      </c>
      <c r="G6" s="22">
        <f>LAM1927_36!$C$7</f>
        <v>5.6</v>
      </c>
      <c r="H6" s="22">
        <f>LAM1927_36!$C$8</f>
        <v>36.9</v>
      </c>
      <c r="I6" s="22">
        <f>LAM1927_36!$C$9</f>
        <v>0.9</v>
      </c>
      <c r="J6" s="22">
        <f>LAM1927_36!$C$10</f>
        <v>0</v>
      </c>
      <c r="K6" s="22">
        <f>LAM1927_36!$C$11</f>
        <v>0.1</v>
      </c>
      <c r="L6" s="20"/>
    </row>
    <row r="7" spans="1:12" ht="15.75" customHeight="1" x14ac:dyDescent="0.15">
      <c r="A7" s="21" t="s">
        <v>58</v>
      </c>
      <c r="B7" s="22">
        <f>LAM1927_37!$C$2</f>
        <v>38.700000000000003</v>
      </c>
      <c r="C7" s="22">
        <f>LAM1927_37!$C$3</f>
        <v>0</v>
      </c>
      <c r="D7" s="22">
        <f>LAM1927_37!$C$4</f>
        <v>0</v>
      </c>
      <c r="E7" s="22">
        <f>LAM1927_37!$C$5</f>
        <v>0.9</v>
      </c>
      <c r="F7" s="22">
        <f>LAM1927_37!$C$6</f>
        <v>0.5</v>
      </c>
      <c r="G7" s="22">
        <f>LAM1927_37!$C$7</f>
        <v>6.3</v>
      </c>
      <c r="H7" s="22">
        <f>LAM1927_37!$C$8</f>
        <v>51.8</v>
      </c>
      <c r="I7" s="22">
        <f>LAM1927_37!$C$9</f>
        <v>0.3</v>
      </c>
      <c r="J7" s="22">
        <f>LAM1927_37!$C$10</f>
        <v>0</v>
      </c>
      <c r="K7" s="22">
        <f>LAM1927_37!$C$11</f>
        <v>1</v>
      </c>
      <c r="L7" s="20"/>
    </row>
    <row r="8" spans="1:12" ht="15.75" customHeight="1" x14ac:dyDescent="0.15">
      <c r="A8" s="21" t="s">
        <v>59</v>
      </c>
      <c r="B8" s="22">
        <f>LAM1927_39!$C$2</f>
        <v>31.3</v>
      </c>
      <c r="C8" s="22">
        <f>LAM1927_39!$C$3</f>
        <v>0</v>
      </c>
      <c r="D8" s="22">
        <f>LAM1927_39!$C$4</f>
        <v>0</v>
      </c>
      <c r="E8" s="22">
        <f>LAM1927_39!$C$5</f>
        <v>1.8</v>
      </c>
      <c r="F8" s="22">
        <f>LAM1927_39!$C$6</f>
        <v>1.1000000000000001</v>
      </c>
      <c r="G8" s="22">
        <f>LAM1927_39!$C$7</f>
        <v>9.1999999999999993</v>
      </c>
      <c r="H8" s="22">
        <f>LAM1927_39!$C$8</f>
        <v>55.9</v>
      </c>
      <c r="I8" s="22">
        <f>LAM1927_39!$C$9</f>
        <v>0.1</v>
      </c>
      <c r="J8" s="22">
        <f>LAM1927_39!$C$10</f>
        <v>0</v>
      </c>
      <c r="K8" s="22">
        <f>LAM1927_39!$C$11</f>
        <v>0.3</v>
      </c>
      <c r="L8" s="20"/>
    </row>
    <row r="9" spans="1:12" ht="15.75" customHeight="1" x14ac:dyDescent="0.15">
      <c r="A9" s="21" t="s">
        <v>60</v>
      </c>
      <c r="B9" s="22">
        <f>LAM1927_42!$C$2</f>
        <v>39.299999999999997</v>
      </c>
      <c r="C9" s="22">
        <f>LAM1927_42!$C$3</f>
        <v>0</v>
      </c>
      <c r="D9" s="22">
        <f>LAM1927_42!$C$4</f>
        <v>0</v>
      </c>
      <c r="E9" s="22">
        <f>LAM1927_42!$C$5</f>
        <v>1.9</v>
      </c>
      <c r="F9" s="22">
        <f>LAM1927_42!$C$6</f>
        <v>7.6</v>
      </c>
      <c r="G9" s="22">
        <f>LAM1927_42!$C$7</f>
        <v>3.3</v>
      </c>
      <c r="H9" s="22">
        <f>LAM1927_42!$C$8</f>
        <v>44</v>
      </c>
      <c r="I9" s="22">
        <f>LAM1927_42!$C$9</f>
        <v>0.3</v>
      </c>
      <c r="J9" s="22">
        <f>LAM1927_42!$C$10</f>
        <v>0</v>
      </c>
      <c r="K9" s="22">
        <f>LAM1927_42!$C$11</f>
        <v>3.3</v>
      </c>
      <c r="L9" s="20"/>
    </row>
    <row r="10" spans="1:12" ht="15.75" customHeight="1" x14ac:dyDescent="0.15">
      <c r="A10" s="21" t="s">
        <v>61</v>
      </c>
      <c r="B10" s="22">
        <f>LAM1927_51!$C$2</f>
        <v>62.5</v>
      </c>
      <c r="C10" s="22">
        <f>LAM1927_51!$C$3</f>
        <v>0</v>
      </c>
      <c r="D10" s="22">
        <f>LAM1927_51!$C$4</f>
        <v>0</v>
      </c>
      <c r="E10" s="22">
        <f>LAM1927_51!$C$5</f>
        <v>0</v>
      </c>
      <c r="F10" s="22">
        <f>LAM1927_51!$C$6</f>
        <v>0.7</v>
      </c>
      <c r="G10" s="22">
        <f>LAM1927_51!$C$7</f>
        <v>0.3</v>
      </c>
      <c r="H10" s="22">
        <f>LAM1927_51!$C$8</f>
        <v>35.9</v>
      </c>
      <c r="I10" s="22">
        <f>LAM1927_51!$C$9</f>
        <v>0.3</v>
      </c>
      <c r="J10" s="22">
        <f>LAM1927_51!$C$10</f>
        <v>0</v>
      </c>
      <c r="K10" s="22">
        <f>LAM1927_51!$C$11</f>
        <v>0</v>
      </c>
      <c r="L10" s="20"/>
    </row>
    <row r="11" spans="1:12" ht="15.75" customHeight="1" x14ac:dyDescent="0.15">
      <c r="A11" s="21" t="s">
        <v>62</v>
      </c>
      <c r="B11" s="22">
        <f>MIL1928_1!$C$2</f>
        <v>72.099999999999994</v>
      </c>
      <c r="C11" s="22">
        <f>MIL1928_1!$C$3</f>
        <v>0</v>
      </c>
      <c r="D11" s="22">
        <f>MIL1928_1!$C$4</f>
        <v>0</v>
      </c>
      <c r="E11" s="22">
        <f>MIL1928_1!$C$5</f>
        <v>0.1</v>
      </c>
      <c r="F11" s="22">
        <f>MIL1928_1!$C$6</f>
        <v>0.9</v>
      </c>
      <c r="G11" s="22">
        <f>MIL1928_1!$C$7</f>
        <v>18.899999999999999</v>
      </c>
      <c r="H11" s="22">
        <f>MIL1928_1!$C$8</f>
        <v>7.7</v>
      </c>
      <c r="I11" s="22">
        <f>MIL1928_1!$C$9</f>
        <v>0</v>
      </c>
      <c r="J11" s="22">
        <f>MIL1928_1!$C$10</f>
        <v>0</v>
      </c>
      <c r="K11" s="22">
        <f>MIL1928_1!$C$11</f>
        <v>0</v>
      </c>
      <c r="L11" s="20"/>
    </row>
    <row r="12" spans="1:12" ht="15.75" customHeight="1" x14ac:dyDescent="0.15">
      <c r="A12" s="21" t="s">
        <v>63</v>
      </c>
      <c r="B12" s="22">
        <f>MIL1928_2!$C$2</f>
        <v>36.5</v>
      </c>
      <c r="C12" s="22">
        <f>MIL1928_2!$C$3</f>
        <v>0</v>
      </c>
      <c r="D12" s="22">
        <f>MIL1928_2!$C$4</f>
        <v>0</v>
      </c>
      <c r="E12" s="22">
        <f>MIL1928_2!$C$5</f>
        <v>2.5</v>
      </c>
      <c r="F12" s="22">
        <f>MIL1928_2!$C$6</f>
        <v>0.8</v>
      </c>
      <c r="G12" s="22">
        <f>MIL1928_2!$C$7</f>
        <v>3.4</v>
      </c>
      <c r="H12" s="22">
        <f>MIL1928_2!$C$8</f>
        <v>11.7</v>
      </c>
      <c r="I12" s="22">
        <f>MIL1928_2!$C$9</f>
        <v>0.1</v>
      </c>
      <c r="J12" s="22">
        <f>MIL1928_2!$C$10</f>
        <v>44.4</v>
      </c>
      <c r="K12" s="22">
        <f>MIL1928_2!$C$11</f>
        <v>0.2</v>
      </c>
      <c r="L12" s="20"/>
    </row>
    <row r="13" spans="1:12" ht="15.75" customHeight="1" x14ac:dyDescent="0.15">
      <c r="A13" s="21" t="s">
        <v>64</v>
      </c>
      <c r="B13" s="22">
        <f>MIL1928_4b!$C$2</f>
        <v>40.5</v>
      </c>
      <c r="C13" s="22">
        <f>MIL1928_4b!$C$3</f>
        <v>0</v>
      </c>
      <c r="D13" s="22">
        <f>MIL1928_4b!$C$4</f>
        <v>0</v>
      </c>
      <c r="E13" s="22">
        <f>MIL1928_4b!$C$5</f>
        <v>23.6</v>
      </c>
      <c r="F13" s="22">
        <f>MIL1928_4b!$C$6</f>
        <v>0.2</v>
      </c>
      <c r="G13" s="22">
        <f>MIL1928_4b!$C$7</f>
        <v>5.6</v>
      </c>
      <c r="H13" s="22">
        <f>MIL1928_4b!$C$8</f>
        <v>29.4</v>
      </c>
      <c r="I13" s="22">
        <f>MIL1928_4b!$C$9</f>
        <v>0.2</v>
      </c>
      <c r="J13" s="22">
        <f>MIL1928_4b!$C$10</f>
        <v>0</v>
      </c>
      <c r="K13" s="22">
        <f>MIL1928_4b!$C$11</f>
        <v>0.1</v>
      </c>
      <c r="L13" s="20"/>
    </row>
    <row r="14" spans="1:12" ht="15.75" customHeight="1" x14ac:dyDescent="0.15">
      <c r="A14" s="21" t="s">
        <v>65</v>
      </c>
      <c r="B14" s="22">
        <f>MIL1928_5!$C$2</f>
        <v>65.3</v>
      </c>
      <c r="C14" s="22">
        <f>MIL1928_5!$C$3</f>
        <v>0</v>
      </c>
      <c r="D14" s="22">
        <f>MIL1928_5!$C$4</f>
        <v>0</v>
      </c>
      <c r="E14" s="22">
        <f>MIL1928_5!$C$5</f>
        <v>1.9</v>
      </c>
      <c r="F14" s="22">
        <f>MIL1928_5!$C$6</f>
        <v>0.2</v>
      </c>
      <c r="G14" s="22">
        <f>MIL1928_5!$C$7</f>
        <v>3.3</v>
      </c>
      <c r="H14" s="22">
        <f>MIL1928_5!$C$8</f>
        <v>5.2</v>
      </c>
      <c r="I14" s="22">
        <f>MIL1928_5!$C$9</f>
        <v>0</v>
      </c>
      <c r="J14" s="22">
        <f>MIL1928_5!$C$10</f>
        <v>23.8</v>
      </c>
      <c r="K14" s="22">
        <f>MIL1928_5!$C$11</f>
        <v>0</v>
      </c>
      <c r="L14" s="20"/>
    </row>
    <row r="15" spans="1:12" ht="15.75" customHeight="1" x14ac:dyDescent="0.15">
      <c r="A15" s="21" t="s">
        <v>66</v>
      </c>
      <c r="B15" s="22">
        <f>MIL1928_6!$C$2</f>
        <v>23.1</v>
      </c>
      <c r="C15" s="22">
        <f>MIL1928_6!$C$3</f>
        <v>0</v>
      </c>
      <c r="D15" s="22">
        <f>MIL1928_6!$C$4</f>
        <v>0</v>
      </c>
      <c r="E15" s="22">
        <f>MIL1928_6!$C$5</f>
        <v>0.2</v>
      </c>
      <c r="F15" s="22">
        <f>MIL1928_6!$C$6</f>
        <v>5.0999999999999996</v>
      </c>
      <c r="G15" s="22">
        <f>MIL1928_6!$C$7</f>
        <v>45.1</v>
      </c>
      <c r="H15" s="22">
        <f>MIL1928_6!$C$8</f>
        <v>17.600000000000001</v>
      </c>
      <c r="I15" s="22">
        <f>MIL1928_6!$C$9</f>
        <v>0</v>
      </c>
      <c r="J15" s="22">
        <f>MIL1928_6!$C$10</f>
        <v>8.5</v>
      </c>
      <c r="K15" s="22">
        <f>MIL1928_6!$C$11</f>
        <v>0.1</v>
      </c>
      <c r="L15" s="20"/>
    </row>
    <row r="16" spans="1:12" ht="15.75" customHeight="1" x14ac:dyDescent="0.15">
      <c r="A16" s="21" t="s">
        <v>67</v>
      </c>
      <c r="B16" s="22">
        <f>MIL1928_7!$C$2</f>
        <v>47.3</v>
      </c>
      <c r="C16" s="22">
        <f>MIL1928_7!$C$3</f>
        <v>0</v>
      </c>
      <c r="D16" s="22">
        <f>MIL1928_7!$C$4</f>
        <v>0</v>
      </c>
      <c r="E16" s="22">
        <f>MIL1928_7!$C$5</f>
        <v>9</v>
      </c>
      <c r="F16" s="22">
        <f>MIL1928_7!$C$6</f>
        <v>0.7</v>
      </c>
      <c r="G16" s="22">
        <f>MIL1928_7!$C$7</f>
        <v>6.9</v>
      </c>
      <c r="H16" s="22">
        <f>MIL1928_7!$C$8</f>
        <v>14.1</v>
      </c>
      <c r="I16" s="22">
        <f>MIL1928_7!$C$9</f>
        <v>0</v>
      </c>
      <c r="J16" s="22">
        <f>MIL1928_7!$C$10</f>
        <v>21.5</v>
      </c>
      <c r="K16" s="22">
        <f>MIL1928_7!$C$11</f>
        <v>0</v>
      </c>
      <c r="L16" s="20"/>
    </row>
    <row r="17" spans="1:12" ht="15.75" customHeight="1" x14ac:dyDescent="0.15">
      <c r="A17" s="21" t="s">
        <v>68</v>
      </c>
      <c r="B17" s="22">
        <f>MIL1928_8!$C$2</f>
        <v>8.1999999999999993</v>
      </c>
      <c r="C17" s="22">
        <f>MIL1928_8!$C$3</f>
        <v>0</v>
      </c>
      <c r="D17" s="22">
        <f>MIL1928_8!$C$4</f>
        <v>0</v>
      </c>
      <c r="E17" s="22">
        <f>MIL1928_8!$C$5</f>
        <v>0.3</v>
      </c>
      <c r="F17" s="22">
        <f>MIL1928_8!$C$6</f>
        <v>9.5</v>
      </c>
      <c r="G17" s="22">
        <f>MIL1928_8!$C$7</f>
        <v>55.4</v>
      </c>
      <c r="H17" s="22">
        <f>MIL1928_8!$C$8</f>
        <v>26.1</v>
      </c>
      <c r="I17" s="22">
        <f>MIL1928_8!$C$9</f>
        <v>0</v>
      </c>
      <c r="J17" s="22">
        <f>MIL1928_8!$C$10</f>
        <v>0</v>
      </c>
      <c r="K17" s="22">
        <f>MIL1928_8!$C$11</f>
        <v>0.2</v>
      </c>
      <c r="L17" s="20"/>
    </row>
    <row r="18" spans="1:12" ht="15.75" customHeight="1" x14ac:dyDescent="0.15">
      <c r="A18" s="21" t="s">
        <v>69</v>
      </c>
      <c r="B18" s="22">
        <f>MIL1928_9!$C$2</f>
        <v>10.8</v>
      </c>
      <c r="C18" s="22">
        <f>MIL1928_9!$C$3</f>
        <v>0</v>
      </c>
      <c r="D18" s="22">
        <f>MIL1928_9!$C$4</f>
        <v>0</v>
      </c>
      <c r="E18" s="22">
        <f>MIL1928_9!$C$5</f>
        <v>0.3</v>
      </c>
      <c r="F18" s="22">
        <f>MIL1928_9!$C$6</f>
        <v>4.5999999999999996</v>
      </c>
      <c r="G18" s="22">
        <f>MIL1928_9!$C$7</f>
        <v>36.700000000000003</v>
      </c>
      <c r="H18" s="22">
        <f>MIL1928_9!$C$8</f>
        <v>47.3</v>
      </c>
      <c r="I18" s="22">
        <f>MIL1928_9!$C$9</f>
        <v>0</v>
      </c>
      <c r="J18" s="22">
        <f>MIL1928_9!$C$10</f>
        <v>0</v>
      </c>
      <c r="K18" s="22">
        <f>MIL1928_9!$C$11</f>
        <v>0</v>
      </c>
      <c r="L18" s="20"/>
    </row>
    <row r="19" spans="1:12" ht="15.75" customHeight="1" x14ac:dyDescent="0.15">
      <c r="A19" s="21" t="s">
        <v>70</v>
      </c>
      <c r="B19" s="22">
        <f>MIL1928_10!$C$2</f>
        <v>27.9</v>
      </c>
      <c r="C19" s="22">
        <f>MIL1928_10!$C$3</f>
        <v>0</v>
      </c>
      <c r="D19" s="22">
        <f>MIL1928_10!$C$4</f>
        <v>0</v>
      </c>
      <c r="E19" s="22">
        <f>MIL1928_10!$C$5</f>
        <v>0.4</v>
      </c>
      <c r="F19" s="22">
        <f>MIL1928_10!$C$6</f>
        <v>0.4</v>
      </c>
      <c r="G19" s="22">
        <f>MIL1928_10!$C$7</f>
        <v>49.9</v>
      </c>
      <c r="H19" s="22">
        <f>MIL1928_10!$C$8</f>
        <v>12.4</v>
      </c>
      <c r="I19" s="22">
        <f>MIL1928_10!$C$9</f>
        <v>0</v>
      </c>
      <c r="J19" s="22">
        <f>MIL1928_10!$C$10</f>
        <v>8.6</v>
      </c>
      <c r="K19" s="22">
        <f>MIL1928_10!$C$11</f>
        <v>0</v>
      </c>
      <c r="L19" s="20"/>
    </row>
    <row r="20" spans="1:12" ht="15.75" customHeight="1" x14ac:dyDescent="0.15">
      <c r="A20" s="21" t="s">
        <v>71</v>
      </c>
      <c r="B20" s="22">
        <f>MIL1928_12!$C$2</f>
        <v>24.5</v>
      </c>
      <c r="C20" s="22">
        <f>MIL1928_12!$C$3</f>
        <v>0</v>
      </c>
      <c r="D20" s="22">
        <f>MIL1928_12!$C$4</f>
        <v>0</v>
      </c>
      <c r="E20" s="22">
        <f>MIL1928_12!$C$5</f>
        <v>1.6</v>
      </c>
      <c r="F20" s="22">
        <f>MIL1928_12!$C$6</f>
        <v>1.2</v>
      </c>
      <c r="G20" s="22">
        <f>MIL1928_12!$C$7</f>
        <v>39.1</v>
      </c>
      <c r="H20" s="22">
        <f>MIL1928_12!$C$8</f>
        <v>33</v>
      </c>
      <c r="I20" s="22">
        <f>MIL1928_12!$C$9</f>
        <v>0</v>
      </c>
      <c r="J20" s="22">
        <f>MIL1928_12!$C$10</f>
        <v>0</v>
      </c>
      <c r="K20" s="22">
        <f>MIL1928_12!$C$11</f>
        <v>0.3</v>
      </c>
      <c r="L20" s="20"/>
    </row>
    <row r="21" spans="1:12" ht="15.75" customHeight="1" x14ac:dyDescent="0.15">
      <c r="A21" s="21" t="s">
        <v>72</v>
      </c>
      <c r="B21" s="22">
        <f>MIL1928_13!$C$2</f>
        <v>37.200000000000003</v>
      </c>
      <c r="C21" s="22">
        <f>MIL1928_13!$C$3</f>
        <v>0</v>
      </c>
      <c r="D21" s="22">
        <f>MIL1928_13!$C$4</f>
        <v>0</v>
      </c>
      <c r="E21" s="22">
        <f>MIL1928_13!$C$5</f>
        <v>22.5</v>
      </c>
      <c r="F21" s="22">
        <f>MIL1928_13!$C$6</f>
        <v>3</v>
      </c>
      <c r="G21" s="22">
        <f>MIL1928_13!$C$7</f>
        <v>7.7</v>
      </c>
      <c r="H21" s="22">
        <f>MIL1928_13!$C$8</f>
        <v>29.2</v>
      </c>
      <c r="I21" s="22">
        <f>MIL1928_13!$C$9</f>
        <v>0.1</v>
      </c>
      <c r="J21" s="22">
        <f>MIL1928_13!$C$10</f>
        <v>0</v>
      </c>
      <c r="K21" s="22">
        <f>MIL1928_13!$C$11</f>
        <v>0</v>
      </c>
      <c r="L21" s="20"/>
    </row>
    <row r="22" spans="1:12" ht="15.75" customHeight="1" x14ac:dyDescent="0.15">
      <c r="A22" s="21" t="s">
        <v>73</v>
      </c>
      <c r="B22" s="22">
        <f>MIL1928_14!$C$2</f>
        <v>53.1</v>
      </c>
      <c r="C22" s="22">
        <f>MIL1928_14!$C$3</f>
        <v>0</v>
      </c>
      <c r="D22" s="22">
        <f>MIL1928_14!$C$4</f>
        <v>0</v>
      </c>
      <c r="E22" s="22">
        <f>MIL1928_14!$C$5</f>
        <v>3.3</v>
      </c>
      <c r="F22" s="22">
        <f>MIL1928_14!$C$6</f>
        <v>1.9</v>
      </c>
      <c r="G22" s="22">
        <f>MIL1928_14!$C$7</f>
        <v>24.3</v>
      </c>
      <c r="H22" s="22">
        <f>MIL1928_14!$C$8</f>
        <v>8.5</v>
      </c>
      <c r="I22" s="22">
        <f>MIL1928_14!$C$9</f>
        <v>0.2</v>
      </c>
      <c r="J22" s="22">
        <f>MIL1928_14!$C$10</f>
        <v>8.4</v>
      </c>
      <c r="K22" s="22">
        <f>MIL1928_14!$C$11</f>
        <v>0</v>
      </c>
      <c r="L22" s="20"/>
    </row>
    <row r="23" spans="1:12" ht="15.75" customHeight="1" x14ac:dyDescent="0.15">
      <c r="A23" s="21" t="s">
        <v>74</v>
      </c>
      <c r="B23" s="22">
        <f>MIL1928_16!$C$2</f>
        <v>33.5</v>
      </c>
      <c r="C23" s="22">
        <f>MIL1928_16!$C$3</f>
        <v>0</v>
      </c>
      <c r="D23" s="22">
        <f>MIL1928_16!$C$4</f>
        <v>0</v>
      </c>
      <c r="E23" s="22">
        <f>MIL1928_16!$C$5</f>
        <v>24.6</v>
      </c>
      <c r="F23" s="22">
        <f>MIL1928_16!$C$6</f>
        <v>1.6</v>
      </c>
      <c r="G23" s="22">
        <f>MIL1928_16!$C$7</f>
        <v>8.6</v>
      </c>
      <c r="H23" s="22">
        <f>MIL1928_16!$C$8</f>
        <v>31.2</v>
      </c>
      <c r="I23" s="22">
        <f>MIL1928_16!$C$9</f>
        <v>0.1</v>
      </c>
      <c r="J23" s="22">
        <f>MIL1928_16!$C$10</f>
        <v>0</v>
      </c>
      <c r="K23" s="22">
        <f>MIL1928_16!$C$11</f>
        <v>0</v>
      </c>
      <c r="L23" s="20"/>
    </row>
    <row r="24" spans="1:12" ht="15.75" customHeight="1" x14ac:dyDescent="0.15">
      <c r="A24" s="21" t="s">
        <v>75</v>
      </c>
      <c r="B24" s="22">
        <f>MIL1928_18!$C$2</f>
        <v>26</v>
      </c>
      <c r="C24" s="22">
        <f>MIL1928_18!$C$3</f>
        <v>0</v>
      </c>
      <c r="D24" s="22">
        <f>MIL1928_18!$C$4</f>
        <v>0</v>
      </c>
      <c r="E24" s="22">
        <f>MIL1928_18!$C$5</f>
        <v>2.1</v>
      </c>
      <c r="F24" s="22">
        <f>MIL1928_18!$C$6</f>
        <v>0.9</v>
      </c>
      <c r="G24" s="22">
        <f>MIL1928_18!$C$7</f>
        <v>26.5</v>
      </c>
      <c r="H24" s="22">
        <f>MIL1928_18!$C$8</f>
        <v>28</v>
      </c>
      <c r="I24" s="22">
        <f>MIL1928_18!$C$9</f>
        <v>0</v>
      </c>
      <c r="J24" s="22">
        <f>MIL1928_18!$C$10</f>
        <v>16.2</v>
      </c>
      <c r="K24" s="22">
        <f>MIL1928_18!$C$11</f>
        <v>0</v>
      </c>
      <c r="L24" s="20"/>
    </row>
    <row r="25" spans="1:12" ht="15.75" customHeight="1" x14ac:dyDescent="0.15">
      <c r="A25" s="21" t="s">
        <v>76</v>
      </c>
      <c r="B25" s="22">
        <f>MIL1928_19!$C$2</f>
        <v>37.5</v>
      </c>
      <c r="C25" s="22">
        <f>MIL1928_19!$C$3</f>
        <v>0</v>
      </c>
      <c r="D25" s="22">
        <f>MIL1928_19!$C$4</f>
        <v>0</v>
      </c>
      <c r="E25" s="22">
        <f>MIL1928_19!$C$5</f>
        <v>6.3</v>
      </c>
      <c r="F25" s="22">
        <f>MIL1928_19!$C$6</f>
        <v>7.3</v>
      </c>
      <c r="G25" s="22">
        <f>MIL1928_19!$C$7</f>
        <v>18.2</v>
      </c>
      <c r="H25" s="22">
        <f>MIL1928_19!$C$8</f>
        <v>10.4</v>
      </c>
      <c r="I25" s="22">
        <f>MIL1928_19!$C$9</f>
        <v>0</v>
      </c>
      <c r="J25" s="22">
        <f>MIL1928_19!$C$10</f>
        <v>19.8</v>
      </c>
      <c r="K25" s="22">
        <f>MIL1928_19!$C$11</f>
        <v>0</v>
      </c>
      <c r="L25" s="20"/>
    </row>
    <row r="26" spans="1:12" ht="15.75" customHeight="1" x14ac:dyDescent="0.15">
      <c r="A26" s="21" t="s">
        <v>77</v>
      </c>
      <c r="B26" s="22">
        <f>MIL1928_20!$C$2</f>
        <v>47</v>
      </c>
      <c r="C26" s="22">
        <f>MIL1928_20!$C$3</f>
        <v>0</v>
      </c>
      <c r="D26" s="22">
        <f>MIL1928_20!$C$4</f>
        <v>0</v>
      </c>
      <c r="E26" s="22">
        <f>MIL1928_20!$C$5</f>
        <v>21.9</v>
      </c>
      <c r="F26" s="22">
        <f>MIL1928_20!$C$6</f>
        <v>1.5</v>
      </c>
      <c r="G26" s="22">
        <f>MIL1928_20!$C$7</f>
        <v>17.3</v>
      </c>
      <c r="H26" s="22">
        <f>MIL1928_20!$C$8</f>
        <v>11.7</v>
      </c>
      <c r="I26" s="22">
        <f>MIL1928_20!$C$9</f>
        <v>0</v>
      </c>
      <c r="J26" s="22">
        <f>MIL1928_20!$C$10</f>
        <v>0</v>
      </c>
      <c r="K26" s="22">
        <f>MIL1928_20!$C$11</f>
        <v>0.2</v>
      </c>
      <c r="L26" s="20"/>
    </row>
    <row r="27" spans="1:12" ht="15.75" customHeight="1" x14ac:dyDescent="0.15">
      <c r="A27" s="21" t="s">
        <v>78</v>
      </c>
      <c r="B27" s="22">
        <f>NID1944_11!$C$2</f>
        <v>33.200000000000003</v>
      </c>
      <c r="C27" s="22">
        <f>NID1944_11!$C$3</f>
        <v>0</v>
      </c>
      <c r="D27" s="22">
        <f>NID1944_11!$C$4</f>
        <v>0</v>
      </c>
      <c r="E27" s="22">
        <f>NID1944_11!$C$5</f>
        <v>0.1</v>
      </c>
      <c r="F27" s="22">
        <f>NID1944_11!$C$6</f>
        <v>1</v>
      </c>
      <c r="G27" s="22">
        <f>NID1944_11!$C$7</f>
        <v>4.2</v>
      </c>
      <c r="H27" s="22">
        <f>NID1944_11!$C$8</f>
        <v>11.2</v>
      </c>
      <c r="I27" s="22">
        <f>NID1944_11!$C$9</f>
        <v>0</v>
      </c>
      <c r="J27" s="22">
        <f>NID1944_11!$C$10</f>
        <v>49.9</v>
      </c>
      <c r="K27" s="22">
        <f>NID1944_11!$C$11</f>
        <v>0</v>
      </c>
      <c r="L27" s="20"/>
    </row>
    <row r="28" spans="1:12" ht="15.75" customHeight="1" x14ac:dyDescent="0.15">
      <c r="A28" s="21" t="s">
        <v>79</v>
      </c>
      <c r="B28" s="22">
        <f>NID1944_12!$C$2</f>
        <v>56.7</v>
      </c>
      <c r="C28" s="22">
        <f>NID1944_12!$C$3</f>
        <v>0</v>
      </c>
      <c r="D28" s="22">
        <f>NID1944_12!$C$4</f>
        <v>0</v>
      </c>
      <c r="E28" s="22">
        <f>NID1944_12!$C$5</f>
        <v>0</v>
      </c>
      <c r="F28" s="22">
        <f>NID1944_12!$C$6</f>
        <v>32.5</v>
      </c>
      <c r="G28" s="22">
        <f>NID1944_12!$C$7</f>
        <v>8</v>
      </c>
      <c r="H28" s="22">
        <f>NID1944_12!$C$8</f>
        <v>2.6</v>
      </c>
      <c r="I28" s="22">
        <f>NID1944_12!$C$9</f>
        <v>0</v>
      </c>
      <c r="J28" s="22">
        <f>NID1944_12!$C$10</f>
        <v>0</v>
      </c>
      <c r="K28" s="22">
        <f>NID1944_12!$C$11</f>
        <v>0</v>
      </c>
      <c r="L28" s="20"/>
    </row>
    <row r="29" spans="1:12" ht="15.75" customHeight="1" x14ac:dyDescent="0.15">
      <c r="A29" s="21" t="s">
        <v>80</v>
      </c>
      <c r="B29" s="22">
        <f>NID1944_15!$C$2</f>
        <v>76.3</v>
      </c>
      <c r="C29" s="22">
        <f>NID1944_15!$C$3</f>
        <v>0</v>
      </c>
      <c r="D29" s="22">
        <f>NID1944_15!$C$4</f>
        <v>0</v>
      </c>
      <c r="E29" s="22">
        <f>NID1944_15!$C$5</f>
        <v>1.7</v>
      </c>
      <c r="F29" s="22">
        <f>NID1944_15!$C$6</f>
        <v>0.4</v>
      </c>
      <c r="G29" s="22">
        <f>NID1944_15!$C$7</f>
        <v>5.0999999999999996</v>
      </c>
      <c r="H29" s="22">
        <f>NID1944_15!$C$8</f>
        <v>15</v>
      </c>
      <c r="I29" s="22">
        <f>NID1944_15!$C$9</f>
        <v>0</v>
      </c>
      <c r="J29" s="22">
        <f>NID1944_15!$C$10</f>
        <v>0</v>
      </c>
      <c r="K29" s="22">
        <f>NID1944_15!$C$11</f>
        <v>1.1000000000000001</v>
      </c>
      <c r="L29" s="20"/>
    </row>
    <row r="30" spans="1:12" ht="13" x14ac:dyDescent="0.15">
      <c r="A30" s="21" t="s">
        <v>81</v>
      </c>
      <c r="B30" s="22">
        <f>NID1944_19!$C$2</f>
        <v>27.9</v>
      </c>
      <c r="C30" s="22">
        <f>NID1944_19!$C$3</f>
        <v>0</v>
      </c>
      <c r="D30" s="22">
        <f>NID1944_19!$C$4</f>
        <v>0</v>
      </c>
      <c r="E30" s="22">
        <f>NID1944_19!$C$5</f>
        <v>0.6</v>
      </c>
      <c r="F30" s="22">
        <f>NID1944_19!$C$6</f>
        <v>3.6</v>
      </c>
      <c r="G30" s="22">
        <f>NID1944_19!$C$7</f>
        <v>8.5</v>
      </c>
      <c r="H30" s="22">
        <f>NID1944_19!$C$8</f>
        <v>59</v>
      </c>
      <c r="I30" s="22">
        <f>NID1944_19!$C$9</f>
        <v>0.1</v>
      </c>
      <c r="J30" s="22">
        <f>NID1944_19!$C$10</f>
        <v>0</v>
      </c>
      <c r="K30" s="22">
        <f>NID1944_19!$C$11</f>
        <v>0</v>
      </c>
      <c r="L30" s="20"/>
    </row>
    <row r="31" spans="1:12" ht="13" x14ac:dyDescent="0.15">
      <c r="A31" s="21" t="s">
        <v>82</v>
      </c>
      <c r="B31" s="22">
        <f>NID1944_21!$C$2</f>
        <v>47.6</v>
      </c>
      <c r="C31" s="22">
        <f>NID1944_21!$C$3</f>
        <v>0</v>
      </c>
      <c r="D31" s="22">
        <f>NID1944_21!$C$4</f>
        <v>0</v>
      </c>
      <c r="E31" s="22">
        <f>NID1944_21!$C$5</f>
        <v>4.0999999999999996</v>
      </c>
      <c r="F31" s="22">
        <f>NID1944_21!$C$6</f>
        <v>1.2</v>
      </c>
      <c r="G31" s="22">
        <f>NID1944_21!$C$7</f>
        <v>9</v>
      </c>
      <c r="H31" s="22">
        <f>NID1944_21!$C$8</f>
        <v>37.700000000000003</v>
      </c>
      <c r="I31" s="22">
        <f>NID1944_21!$C$9</f>
        <v>0.2</v>
      </c>
      <c r="J31" s="22">
        <f>NID1944_21!$C$10</f>
        <v>0</v>
      </c>
      <c r="K31" s="22">
        <f>NID1944_21!$C$11</f>
        <v>0</v>
      </c>
      <c r="L31" s="20"/>
    </row>
    <row r="32" spans="1:12" ht="13" x14ac:dyDescent="0.15">
      <c r="A32" s="21" t="s">
        <v>83</v>
      </c>
      <c r="B32" s="22">
        <f>NID1946_8!$C$2</f>
        <v>72.7</v>
      </c>
      <c r="C32" s="22">
        <f>NID1946_8!$C$3</f>
        <v>0</v>
      </c>
      <c r="D32" s="22">
        <f>NID1946_8!$C$4</f>
        <v>5.8</v>
      </c>
      <c r="E32" s="22">
        <f>NID1946_8!$C$5</f>
        <v>0.7</v>
      </c>
      <c r="F32" s="22">
        <f>NID1946_8!$C$6</f>
        <v>4.4000000000000004</v>
      </c>
      <c r="G32" s="22">
        <f>NID1946_8!$C$7</f>
        <v>3.6</v>
      </c>
      <c r="H32" s="22">
        <f>NID1946_8!$C$8</f>
        <v>12.1</v>
      </c>
      <c r="I32" s="22">
        <f>NID1946_8!$C$9</f>
        <v>0.2</v>
      </c>
      <c r="J32" s="22">
        <f>NID1946_8!$C$10</f>
        <v>0</v>
      </c>
      <c r="K32" s="22">
        <f>NID1946_8!$C$11</f>
        <v>0.1</v>
      </c>
      <c r="L32" s="20"/>
    </row>
    <row r="33" spans="1:12" ht="13" x14ac:dyDescent="0.15">
      <c r="A33" s="21" t="s">
        <v>84</v>
      </c>
      <c r="B33" s="22">
        <f>NID1946_12!$C$2</f>
        <v>16.899999999999999</v>
      </c>
      <c r="C33" s="22">
        <f>NID1946_12!$C$3</f>
        <v>1.5</v>
      </c>
      <c r="D33" s="22">
        <f>NID1946_12!$C$4</f>
        <v>10.199999999999999</v>
      </c>
      <c r="E33" s="22">
        <f>NID1946_12!$C$5</f>
        <v>0.2</v>
      </c>
      <c r="F33" s="22">
        <f>NID1946_12!$C$6</f>
        <v>20</v>
      </c>
      <c r="G33" s="22">
        <f>NID1946_12!$C$7</f>
        <v>7.2</v>
      </c>
      <c r="H33" s="22">
        <f>NID1946_12!$C$8</f>
        <v>24.6</v>
      </c>
      <c r="I33" s="22">
        <f>NID1946_12!$C$9</f>
        <v>1</v>
      </c>
      <c r="J33" s="22">
        <f>NID1946_12!$C$10</f>
        <v>18</v>
      </c>
      <c r="K33" s="22">
        <f>NID1946_12!$C$11</f>
        <v>0.1</v>
      </c>
      <c r="L33" s="20"/>
    </row>
    <row r="34" spans="1:12" ht="13" x14ac:dyDescent="0.15">
      <c r="A34" s="21" t="s">
        <v>85</v>
      </c>
      <c r="B34" s="22">
        <f>NID1947_2!$C$2</f>
        <v>14.3</v>
      </c>
      <c r="C34" s="22">
        <f>NID1947_2!$C$3</f>
        <v>0.5</v>
      </c>
      <c r="D34" s="22">
        <f>NID1947_2!$C$4</f>
        <v>37</v>
      </c>
      <c r="E34" s="22">
        <f>NID1947_2!$C$5</f>
        <v>0.8</v>
      </c>
      <c r="F34" s="22">
        <f>NID1947_2!$C$6</f>
        <v>7.7</v>
      </c>
      <c r="G34" s="22">
        <f>NID1947_2!$C$7</f>
        <v>2.5</v>
      </c>
      <c r="H34" s="22">
        <f>NID1947_2!$C$8</f>
        <v>28.6</v>
      </c>
      <c r="I34" s="22">
        <f>NID1947_2!$C$9</f>
        <v>0.4</v>
      </c>
      <c r="J34" s="22">
        <f>NID1947_2!$C$10</f>
        <v>6.9</v>
      </c>
      <c r="K34" s="22">
        <f>NID1947_2!$C$11</f>
        <v>0.8</v>
      </c>
      <c r="L34" s="20"/>
    </row>
    <row r="35" spans="1:12" ht="13" x14ac:dyDescent="0.15">
      <c r="A35" s="21" t="s">
        <v>86</v>
      </c>
      <c r="B35" s="22">
        <f>NID1953_3!$C$2</f>
        <v>37.700000000000003</v>
      </c>
      <c r="C35" s="22">
        <f>NID1953_3!$C$3</f>
        <v>0</v>
      </c>
      <c r="D35" s="22">
        <f>NID1953_3!$C$4</f>
        <v>0</v>
      </c>
      <c r="E35" s="22">
        <f>NID1953_3!$C$5</f>
        <v>14</v>
      </c>
      <c r="F35" s="22">
        <f>NID1953_3!$C$6</f>
        <v>0.6</v>
      </c>
      <c r="G35" s="22">
        <f>NID1953_3!$C$7</f>
        <v>14.8</v>
      </c>
      <c r="H35" s="22">
        <f>NID1953_3!$C$8</f>
        <v>24.6</v>
      </c>
      <c r="I35" s="22">
        <f>NID1953_3!$C$9</f>
        <v>0</v>
      </c>
      <c r="J35" s="22">
        <f>NID1953_3!$C$10</f>
        <v>0</v>
      </c>
      <c r="K35" s="22">
        <f>NID1953_3!$C$11</f>
        <v>8</v>
      </c>
      <c r="L35" s="20"/>
    </row>
    <row r="36" spans="1:12" ht="13" x14ac:dyDescent="0.15">
      <c r="A36" s="21" t="s">
        <v>87</v>
      </c>
      <c r="B36" s="22">
        <f>NID1953_5!$C$2</f>
        <v>6.4</v>
      </c>
      <c r="C36" s="22">
        <f>NID1953_5!$C$3</f>
        <v>0</v>
      </c>
      <c r="D36" s="22">
        <f>NID1953_5!$C$4</f>
        <v>0</v>
      </c>
      <c r="E36" s="22">
        <f>NID1953_5!$C$5</f>
        <v>1</v>
      </c>
      <c r="F36" s="22">
        <f>NID1953_5!$C$6</f>
        <v>0.6</v>
      </c>
      <c r="G36" s="22">
        <f>NID1953_5!$C$7</f>
        <v>57.6</v>
      </c>
      <c r="H36" s="22">
        <f>NID1953_5!$C$8</f>
        <v>20.5</v>
      </c>
      <c r="I36" s="22">
        <f>NID1953_5!$C$9</f>
        <v>0</v>
      </c>
      <c r="J36" s="22">
        <f>NID1953_5!$C$10</f>
        <v>0</v>
      </c>
      <c r="K36" s="22">
        <f>NID1953_5!$C$11</f>
        <v>13.7</v>
      </c>
      <c r="L36" s="20"/>
    </row>
    <row r="37" spans="1:12" ht="13" x14ac:dyDescent="0.15">
      <c r="A37" s="21" t="s">
        <v>88</v>
      </c>
      <c r="B37" s="22">
        <f>WHE1923_245!$C$2</f>
        <v>62.5</v>
      </c>
      <c r="C37" s="22">
        <f>WHE1923_245!$C$3</f>
        <v>0</v>
      </c>
      <c r="D37" s="22">
        <f>WHE1923_245!$C$4</f>
        <v>0</v>
      </c>
      <c r="E37" s="22">
        <f>WHE1923_245!$C$5</f>
        <v>2.1</v>
      </c>
      <c r="F37" s="22">
        <f>WHE1923_245!$C$6</f>
        <v>16.100000000000001</v>
      </c>
      <c r="G37" s="22">
        <f>WHE1923_245!$C$7</f>
        <v>11.7</v>
      </c>
      <c r="H37" s="22">
        <f>WHE1923_245!$C$8</f>
        <v>6.5</v>
      </c>
      <c r="I37" s="22">
        <f>WHE1923_245!$C$9</f>
        <v>0.2</v>
      </c>
      <c r="J37" s="22">
        <f>WHE1923_245!$C$10</f>
        <v>0</v>
      </c>
      <c r="K37" s="22">
        <f>WHE1923_245!$C$11</f>
        <v>0.4</v>
      </c>
      <c r="L37" s="20"/>
    </row>
    <row r="38" spans="1:12" ht="13" x14ac:dyDescent="0.15">
      <c r="A38" s="21" t="s">
        <v>89</v>
      </c>
      <c r="B38" s="22">
        <f>WHE1923_247!$C$2</f>
        <v>73.099999999999994</v>
      </c>
      <c r="C38" s="22">
        <f>WHE1923_247!$C$3</f>
        <v>0</v>
      </c>
      <c r="D38" s="22">
        <f>WHE1923_247!$C$4</f>
        <v>0</v>
      </c>
      <c r="E38" s="22">
        <f>WHE1923_247!$C$5</f>
        <v>0.9</v>
      </c>
      <c r="F38" s="22">
        <f>WHE1923_247!$C$6</f>
        <v>4.5999999999999996</v>
      </c>
      <c r="G38" s="22">
        <f>WHE1923_247!$C$7</f>
        <v>1.6</v>
      </c>
      <c r="H38" s="22">
        <f>WHE1923_247!$C$8</f>
        <v>16.8</v>
      </c>
      <c r="I38" s="22">
        <f>WHE1923_247!$C$9</f>
        <v>0.4</v>
      </c>
      <c r="J38" s="22">
        <f>WHE1923_247!$C$10</f>
        <v>0</v>
      </c>
      <c r="K38" s="22">
        <f>WHE1923_247!$C$11</f>
        <v>2.2000000000000002</v>
      </c>
      <c r="L38" s="20"/>
    </row>
    <row r="39" spans="1:12" ht="13" x14ac:dyDescent="0.15">
      <c r="A39" s="21" t="s">
        <v>90</v>
      </c>
      <c r="B39" s="22">
        <f>WHE1923_248!$C$2</f>
        <v>76.2</v>
      </c>
      <c r="C39" s="22">
        <f>WHE1923_248!$C$3</f>
        <v>0</v>
      </c>
      <c r="D39" s="22">
        <f>WHE1923_248!$C$4</f>
        <v>0</v>
      </c>
      <c r="E39" s="22">
        <f>WHE1923_248!$C$5</f>
        <v>1.4</v>
      </c>
      <c r="F39" s="22">
        <f>WHE1923_248!$C$6</f>
        <v>3.2</v>
      </c>
      <c r="G39" s="22">
        <f>WHE1923_248!$C$7</f>
        <v>13.9</v>
      </c>
      <c r="H39" s="22">
        <f>WHE1923_248!$C$8</f>
        <v>4.2</v>
      </c>
      <c r="I39" s="22">
        <f>WHE1923_248!$C$9</f>
        <v>0.4</v>
      </c>
      <c r="J39" s="22">
        <f>WHE1923_248!$C$10</f>
        <v>0</v>
      </c>
      <c r="K39" s="22">
        <f>WHE1923_248!$C$11</f>
        <v>0.5</v>
      </c>
      <c r="L39" s="20"/>
    </row>
    <row r="40" spans="1:12" ht="13" x14ac:dyDescent="0.15">
      <c r="A40" s="21" t="s">
        <v>91</v>
      </c>
      <c r="B40" s="22">
        <f>WHE1923_249!$C$2</f>
        <v>76.7</v>
      </c>
      <c r="C40" s="22">
        <f>WHE1923_249!$C$3</f>
        <v>0</v>
      </c>
      <c r="D40" s="22">
        <f>WHE1923_249!$C$4</f>
        <v>0</v>
      </c>
      <c r="E40" s="22">
        <f>WHE1923_249!$C$5</f>
        <v>0.4</v>
      </c>
      <c r="F40" s="22">
        <f>WHE1923_249!$C$6</f>
        <v>1.7</v>
      </c>
      <c r="G40" s="22">
        <f>WHE1923_249!$C$7</f>
        <v>7.1</v>
      </c>
      <c r="H40" s="22">
        <f>WHE1923_249!$C$8</f>
        <v>11.7</v>
      </c>
      <c r="I40" s="22">
        <f>WHE1923_249!$C$9</f>
        <v>0.8</v>
      </c>
      <c r="J40" s="22">
        <f>WHE1923_249!$C$10</f>
        <v>0</v>
      </c>
      <c r="K40" s="22">
        <f>WHE1923_249!$C$11</f>
        <v>1.2</v>
      </c>
      <c r="L40" s="20"/>
    </row>
    <row r="41" spans="1:12" ht="13" x14ac:dyDescent="0.15">
      <c r="A41" s="21" t="s">
        <v>92</v>
      </c>
      <c r="B41" s="22">
        <f>WHE1923_250!$C$2</f>
        <v>58.5</v>
      </c>
      <c r="C41" s="22">
        <f>WHE1923_250!$C3</f>
        <v>0</v>
      </c>
      <c r="D41" s="22">
        <f>WHE1923_250!$C$4</f>
        <v>0</v>
      </c>
      <c r="E41" s="22">
        <f>WHE1923_250!$C$5</f>
        <v>4.0999999999999996</v>
      </c>
      <c r="F41" s="22">
        <f>WHE1923_250!$C$6</f>
        <v>5.2</v>
      </c>
      <c r="G41" s="22">
        <f>WHE1923_250!$C$7</f>
        <v>6.9</v>
      </c>
      <c r="H41" s="22">
        <f>WHE1923_250!$C$8</f>
        <v>20.399999999999999</v>
      </c>
      <c r="I41" s="22">
        <f>WHE1923_250!$C$9</f>
        <v>0.8</v>
      </c>
      <c r="J41" s="22">
        <f>WHE1923_250!$C$10</f>
        <v>0</v>
      </c>
      <c r="K41" s="22">
        <f>WHE1923_250!$C$11</f>
        <v>3.7</v>
      </c>
      <c r="L41" s="20"/>
    </row>
    <row r="42" spans="1:12" ht="13" x14ac:dyDescent="0.15">
      <c r="A42" s="21" t="s">
        <v>93</v>
      </c>
      <c r="B42" s="22">
        <f>WHE1923_251!$C$2</f>
        <v>34.1</v>
      </c>
      <c r="C42" s="22">
        <f>WHE1923_251!$C$3</f>
        <v>0</v>
      </c>
      <c r="D42" s="22">
        <f>WHE1923_251!$C$4</f>
        <v>0</v>
      </c>
      <c r="E42" s="22">
        <f>WHE1923_251!$C$5</f>
        <v>5.6</v>
      </c>
      <c r="F42" s="22">
        <f>WHE1923_251!$C$6</f>
        <v>4.3</v>
      </c>
      <c r="G42" s="22">
        <f>WHE1923_251!$C$7</f>
        <v>12.4</v>
      </c>
      <c r="H42" s="22">
        <f>WHE1923_251!$C$8</f>
        <v>12.2</v>
      </c>
      <c r="I42" s="22">
        <f>WHE1923_251!$C$9</f>
        <v>0.2</v>
      </c>
      <c r="J42" s="22">
        <f>WHE1923_251!$C$10</f>
        <v>30.8</v>
      </c>
      <c r="K42" s="22">
        <f>WHE1923_251!$C$11</f>
        <v>0</v>
      </c>
      <c r="L42" s="20"/>
    </row>
    <row r="43" spans="1:12" ht="13" x14ac:dyDescent="0.15">
      <c r="A43" s="21" t="s">
        <v>94</v>
      </c>
      <c r="B43" s="22">
        <f>WHE1923_254!$C$2</f>
        <v>25.3</v>
      </c>
      <c r="C43" s="22">
        <f>WHE1923_254!$C$3</f>
        <v>0</v>
      </c>
      <c r="D43" s="22">
        <f>WHE1923_254!$C$4</f>
        <v>0</v>
      </c>
      <c r="E43" s="22">
        <f>WHE1923_254!$C$5</f>
        <v>0.3</v>
      </c>
      <c r="F43" s="22">
        <f>WHE1923_254!$C$6</f>
        <v>7.5</v>
      </c>
      <c r="G43" s="22">
        <f>WHE1923_254!$C$7</f>
        <v>16.100000000000001</v>
      </c>
      <c r="H43" s="22">
        <f>WHE1923_254!$C$8</f>
        <v>49.4</v>
      </c>
      <c r="I43" s="22">
        <f>WHE1923_254!$C$9</f>
        <v>0.2</v>
      </c>
      <c r="J43" s="22">
        <f>WHE1923_254!$C$10</f>
        <v>0</v>
      </c>
      <c r="K43" s="22">
        <f>WHE1923_254!$C$11</f>
        <v>0.8</v>
      </c>
      <c r="L43" s="20"/>
    </row>
    <row r="44" spans="1:12" ht="13" x14ac:dyDescent="0.15">
      <c r="A44" s="21" t="s">
        <v>95</v>
      </c>
      <c r="B44" s="22">
        <f>WHE1924_289!$C$2</f>
        <v>45</v>
      </c>
      <c r="C44" s="22">
        <f>WHE1924_289!$C$3</f>
        <v>0</v>
      </c>
      <c r="D44" s="22">
        <f>WHE1924_289!$C$4</f>
        <v>0</v>
      </c>
      <c r="E44" s="22">
        <f>WHE1924_289!$C$5</f>
        <v>15.9</v>
      </c>
      <c r="F44" s="22">
        <f>WHE1924_289!$C$6</f>
        <v>4.4000000000000004</v>
      </c>
      <c r="G44" s="22">
        <f>WHE1924_289!$C$7</f>
        <v>10.1</v>
      </c>
      <c r="H44" s="22">
        <f>WHE1924_289!$C$8</f>
        <v>22.5</v>
      </c>
      <c r="I44" s="22">
        <f>WHE1924_289!$C$9</f>
        <v>0</v>
      </c>
      <c r="J44" s="22">
        <f>WHE1924_289!$C$10</f>
        <v>0</v>
      </c>
      <c r="K44" s="22">
        <f>WHE1924_289!$C$11</f>
        <v>1.8</v>
      </c>
      <c r="L44" s="20"/>
    </row>
    <row r="45" spans="1:12" ht="13" x14ac:dyDescent="0.15">
      <c r="A45" s="21" t="s">
        <v>96</v>
      </c>
      <c r="B45" s="22">
        <f>WHE1924_292!$C$2</f>
        <v>37.1</v>
      </c>
      <c r="C45" s="22">
        <f>WHE1924_292!$C$3</f>
        <v>0</v>
      </c>
      <c r="D45" s="22">
        <f>WHE1924_292!$C$4</f>
        <v>0</v>
      </c>
      <c r="E45" s="22">
        <f>WHE1924_292!$C$5</f>
        <v>23.2</v>
      </c>
      <c r="F45" s="22">
        <f>WHE1924_292!$C$6</f>
        <v>1</v>
      </c>
      <c r="G45" s="22">
        <f>WHE1924_292!$C$7</f>
        <v>9.6</v>
      </c>
      <c r="H45" s="22">
        <f>WHE1924_292!$C$8</f>
        <v>8.5</v>
      </c>
      <c r="I45" s="22">
        <f>WHE1924_292!$C$9</f>
        <v>0.1</v>
      </c>
      <c r="J45" s="22">
        <f>WHE1924_292!$C$10</f>
        <v>15</v>
      </c>
      <c r="K45" s="22">
        <f>WHE1924_292!$C$11</f>
        <v>5.2</v>
      </c>
      <c r="L45" s="20"/>
    </row>
    <row r="46" spans="1:12" ht="13" x14ac:dyDescent="0.15">
      <c r="A46" s="21" t="s">
        <v>97</v>
      </c>
      <c r="B46" s="22">
        <f>WHE1924_297!$C$2</f>
        <v>39.6</v>
      </c>
      <c r="C46" s="22">
        <f>WHE1924_297!$C$3</f>
        <v>0</v>
      </c>
      <c r="D46" s="22">
        <f>WHE1924_297!$C$4</f>
        <v>0</v>
      </c>
      <c r="E46" s="22">
        <f>WHE1924_297!$C$5</f>
        <v>5.7</v>
      </c>
      <c r="F46" s="22">
        <f>WHE1924_297!$C$6</f>
        <v>6.9</v>
      </c>
      <c r="G46" s="22">
        <f>WHE1924_297!$C$7</f>
        <v>23.9</v>
      </c>
      <c r="H46" s="22">
        <f>WHE1924_297!$C$8</f>
        <v>18.100000000000001</v>
      </c>
      <c r="I46" s="22">
        <f>WHE1924_297!$C$9</f>
        <v>0.1</v>
      </c>
      <c r="J46" s="22">
        <f>WHE1924_297!$C$10</f>
        <v>0</v>
      </c>
      <c r="K46" s="22">
        <f>WHE1924_297!$C$11</f>
        <v>5.3</v>
      </c>
      <c r="L46" s="20"/>
    </row>
    <row r="47" spans="1:12" ht="13" x14ac:dyDescent="0.15">
      <c r="A47" s="21" t="s">
        <v>98</v>
      </c>
      <c r="B47" s="22">
        <f>WHE1924_309!$C$2</f>
        <v>59.7</v>
      </c>
      <c r="C47" s="22">
        <f>WHE1924_309!$C$3</f>
        <v>0</v>
      </c>
      <c r="D47" s="22">
        <f>WHE1924_309!$C$4</f>
        <v>0</v>
      </c>
      <c r="E47" s="22">
        <f>WHE1924_309!$C$5</f>
        <v>4</v>
      </c>
      <c r="F47" s="22">
        <f>WHE1924_309!$C$6</f>
        <v>1.3</v>
      </c>
      <c r="G47" s="22">
        <f>WHE1924_309!$C$7</f>
        <v>13.3</v>
      </c>
      <c r="H47" s="22">
        <f>WHE1924_309!$C$8</f>
        <v>19.2</v>
      </c>
      <c r="I47" s="22">
        <f>WHE1924_309!$C$9</f>
        <v>0</v>
      </c>
      <c r="J47" s="22">
        <f>WHE1924_309!$C$10</f>
        <v>0</v>
      </c>
      <c r="K47" s="22">
        <f>WHE1924_309!$C$11</f>
        <v>2.2000000000000002</v>
      </c>
      <c r="L47" s="20"/>
    </row>
    <row r="48" spans="1:12" ht="13" x14ac:dyDescent="0.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</row>
    <row r="49" spans="1:12" ht="13" x14ac:dyDescent="0.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1" spans="1:12" ht="13" x14ac:dyDescent="0.15"/>
    <row r="64" spans="1:12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70"/>
  <sheetViews>
    <sheetView workbookViewId="0">
      <selection activeCell="I16" sqref="I16"/>
    </sheetView>
  </sheetViews>
  <sheetFormatPr baseColWidth="10" defaultColWidth="14.5" defaultRowHeight="15.75" customHeight="1" x14ac:dyDescent="0.15"/>
  <sheetData>
    <row r="1" spans="1:12" ht="15.75" customHeight="1" x14ac:dyDescent="0.15">
      <c r="A1" t="s">
        <v>99</v>
      </c>
      <c r="B1" s="21" t="s">
        <v>43</v>
      </c>
      <c r="C1" s="21" t="s">
        <v>44</v>
      </c>
      <c r="D1" s="21" t="s">
        <v>45</v>
      </c>
      <c r="E1" s="21" t="s">
        <v>46</v>
      </c>
      <c r="F1" s="21" t="s">
        <v>47</v>
      </c>
      <c r="G1" s="21" t="s">
        <v>48</v>
      </c>
      <c r="H1" s="21" t="s">
        <v>49</v>
      </c>
      <c r="I1" s="21" t="s">
        <v>50</v>
      </c>
      <c r="J1" s="21" t="s">
        <v>51</v>
      </c>
      <c r="K1" s="21" t="s">
        <v>52</v>
      </c>
      <c r="L1" s="20"/>
    </row>
    <row r="2" spans="1:12" ht="15.75" customHeight="1" x14ac:dyDescent="0.15">
      <c r="A2" s="21" t="s">
        <v>53</v>
      </c>
      <c r="B2" s="22">
        <f>LAM1927_5!$E$2</f>
        <v>25.8</v>
      </c>
      <c r="C2" s="22">
        <f>LAM1927_5!$E$3</f>
        <v>0</v>
      </c>
      <c r="D2" s="22">
        <f>LAM1927_5!$E$4</f>
        <v>0</v>
      </c>
      <c r="E2" s="22">
        <f>LAM1927_5!$E$5</f>
        <v>5.9</v>
      </c>
      <c r="F2" s="22">
        <f>LAM1927_5!$E$6</f>
        <v>11.8</v>
      </c>
      <c r="G2" s="22">
        <f>LAM1927_5!$E$7</f>
        <v>3.9</v>
      </c>
      <c r="H2" s="22">
        <f>LAM1927_5!$E$8</f>
        <v>18.3</v>
      </c>
      <c r="I2" s="22">
        <f>LAM1927_5!$E$9</f>
        <v>0.1</v>
      </c>
      <c r="J2" s="22">
        <f>LAM1927_5!$E$10</f>
        <v>33.9</v>
      </c>
      <c r="K2" s="22">
        <f>LAM1927_5!$E$11</f>
        <v>0</v>
      </c>
      <c r="L2" s="20"/>
    </row>
    <row r="3" spans="1:12" ht="15.75" customHeight="1" x14ac:dyDescent="0.15">
      <c r="A3" s="21" t="s">
        <v>54</v>
      </c>
      <c r="B3" s="22">
        <f>LAM1927_15!$E$2</f>
        <v>8.3000000000000007</v>
      </c>
      <c r="C3" s="22">
        <f>LAM1927_15!$E$3</f>
        <v>0</v>
      </c>
      <c r="D3" s="22">
        <f>LAM1927_15!$E$4</f>
        <v>0</v>
      </c>
      <c r="E3" s="22">
        <f>LAM1927_15!$E$5</f>
        <v>0.9</v>
      </c>
      <c r="F3" s="22">
        <f>LAM1927_15!$E$6</f>
        <v>13.2</v>
      </c>
      <c r="G3" s="22">
        <f>LAM1927_15!$E$7</f>
        <v>24.9</v>
      </c>
      <c r="H3" s="22">
        <f>LAM1927_15!$E$8</f>
        <v>50.5</v>
      </c>
      <c r="I3" s="22">
        <f>LAM1927_15!$E$9</f>
        <v>0</v>
      </c>
      <c r="J3" s="22">
        <f>LAM1927_15!$E$10</f>
        <v>0</v>
      </c>
      <c r="K3" s="22">
        <f>LAM1927_15!$E$11</f>
        <v>1.7</v>
      </c>
      <c r="L3" s="20"/>
    </row>
    <row r="4" spans="1:12" ht="15.75" customHeight="1" x14ac:dyDescent="0.15">
      <c r="A4" s="21" t="s">
        <v>55</v>
      </c>
      <c r="B4" s="22">
        <f>LAM1927_33!$E$2</f>
        <v>4.3</v>
      </c>
      <c r="C4" s="22">
        <f>LAM1927_33!$E$3</f>
        <v>0</v>
      </c>
      <c r="D4" s="22">
        <f>LAM1927_33!$E$4</f>
        <v>0</v>
      </c>
      <c r="E4" s="22">
        <f>LAM1927_33!$E$5</f>
        <v>0</v>
      </c>
      <c r="F4" s="22">
        <f>LAM1927_33!$E$6</f>
        <v>0.6</v>
      </c>
      <c r="G4" s="22">
        <f>LAM1927_33!$E$7</f>
        <v>21.5</v>
      </c>
      <c r="H4" s="22">
        <f>LAM1927_33!$E$8</f>
        <v>65.7</v>
      </c>
      <c r="I4" s="22">
        <f>LAM1927_33!$E$9</f>
        <v>5.0999999999999996</v>
      </c>
      <c r="J4" s="22">
        <f>LAM1927_33!$E$10</f>
        <v>0</v>
      </c>
      <c r="K4" s="22">
        <f>LAM1927_33!$E$11</f>
        <v>2.5</v>
      </c>
      <c r="L4" s="20"/>
    </row>
    <row r="5" spans="1:12" ht="15.75" customHeight="1" x14ac:dyDescent="0.15">
      <c r="A5" s="21" t="s">
        <v>56</v>
      </c>
      <c r="B5" s="22">
        <f>LAM1927_35!$E$2</f>
        <v>6.1</v>
      </c>
      <c r="C5" s="22">
        <f>LAM1927_35!$E$3</f>
        <v>0</v>
      </c>
      <c r="D5" s="22">
        <f>LAM1927_35!$E$4</f>
        <v>0</v>
      </c>
      <c r="E5" s="22">
        <f>LAM1927_35!$E$5</f>
        <v>0</v>
      </c>
      <c r="F5" s="22">
        <f>LAM1927_35!$E$6</f>
        <v>1.3</v>
      </c>
      <c r="G5" s="22">
        <f>LAM1927_35!$E$7</f>
        <v>10.9</v>
      </c>
      <c r="H5" s="22">
        <f>LAM1927_35!$E$8</f>
        <v>81.099999999999994</v>
      </c>
      <c r="I5" s="22">
        <f>LAM1927_35!$E$9</f>
        <v>0.2</v>
      </c>
      <c r="J5" s="22">
        <f>LAM1927_35!$E$10</f>
        <v>0</v>
      </c>
      <c r="K5" s="22">
        <f>LAM1927_35!$E$11</f>
        <v>0.1</v>
      </c>
      <c r="L5" s="20"/>
    </row>
    <row r="6" spans="1:12" ht="15.75" customHeight="1" x14ac:dyDescent="0.15">
      <c r="A6" s="21" t="s">
        <v>57</v>
      </c>
      <c r="B6" s="22">
        <f>LAM1927_36!$E$2</f>
        <v>2.1</v>
      </c>
      <c r="C6" s="22">
        <f>LAM1927_36!$E$3</f>
        <v>0</v>
      </c>
      <c r="D6" s="22">
        <f>LAM1927_36!$E$4</f>
        <v>0</v>
      </c>
      <c r="E6" s="22">
        <f>LAM1927_36!$E$5</f>
        <v>5.7</v>
      </c>
      <c r="F6" s="22">
        <f>LAM1927_36!$E$6</f>
        <v>0.7</v>
      </c>
      <c r="G6" s="22">
        <f>LAM1927_36!$E$7</f>
        <v>1</v>
      </c>
      <c r="H6" s="22">
        <f>LAM1927_36!$E$8</f>
        <v>34.6</v>
      </c>
      <c r="I6" s="22">
        <f>LAM1927_36!$E$9</f>
        <v>0.3</v>
      </c>
      <c r="J6" s="22">
        <f>LAM1927_36!$E$10</f>
        <v>55</v>
      </c>
      <c r="K6" s="22">
        <f>LAM1927_36!$E$11</f>
        <v>0.3</v>
      </c>
      <c r="L6" s="20"/>
    </row>
    <row r="7" spans="1:12" ht="15.75" customHeight="1" x14ac:dyDescent="0.15">
      <c r="A7" s="21" t="s">
        <v>58</v>
      </c>
      <c r="B7" s="22">
        <f>LAM1927_37!$E$2</f>
        <v>44.3</v>
      </c>
      <c r="C7" s="22">
        <f>LAM1927_37!$E$3</f>
        <v>0</v>
      </c>
      <c r="D7" s="22">
        <f>LAM1927_37!$E$4</f>
        <v>0</v>
      </c>
      <c r="E7" s="22">
        <f>LAM1927_37!$E$5</f>
        <v>0.6</v>
      </c>
      <c r="F7" s="22">
        <f>LAM1927_37!$E$6</f>
        <v>0.8</v>
      </c>
      <c r="G7" s="22">
        <f>LAM1927_37!$E$7</f>
        <v>2.4</v>
      </c>
      <c r="H7" s="22">
        <f>LAM1927_37!$E$8</f>
        <v>51</v>
      </c>
      <c r="I7" s="22">
        <f>LAM1927_37!$E$9</f>
        <v>0.1</v>
      </c>
      <c r="J7" s="22">
        <f>LAM1927_37!$E$10</f>
        <v>0</v>
      </c>
      <c r="K7" s="22">
        <f>LAM1927_37!$E$11</f>
        <v>0.4</v>
      </c>
      <c r="L7" s="20"/>
    </row>
    <row r="8" spans="1:12" ht="15.75" customHeight="1" x14ac:dyDescent="0.15">
      <c r="A8" s="21" t="s">
        <v>59</v>
      </c>
      <c r="B8" s="22">
        <f>LAM1927_39!$E$2</f>
        <v>7</v>
      </c>
      <c r="C8" s="22">
        <f>LAM1927_39!$E$3</f>
        <v>0</v>
      </c>
      <c r="D8" s="22">
        <f>LAM1927_39!$E$4</f>
        <v>0</v>
      </c>
      <c r="E8" s="22">
        <f>LAM1927_39!$E$5</f>
        <v>1.4</v>
      </c>
      <c r="F8" s="22">
        <f>LAM1927_39!$E$6</f>
        <v>1.2</v>
      </c>
      <c r="G8" s="22">
        <f>LAM1927_39!$E$7</f>
        <v>4.7</v>
      </c>
      <c r="H8" s="22">
        <f>LAM1927_39!$E$8</f>
        <v>52.2</v>
      </c>
      <c r="I8" s="22">
        <f>LAM1927_39!$E$9</f>
        <v>0.2</v>
      </c>
      <c r="J8" s="22">
        <f>LAM1927_39!$E$10</f>
        <v>30.4</v>
      </c>
      <c r="K8" s="22">
        <f>LAM1927_39!$E$11</f>
        <v>2.4</v>
      </c>
      <c r="L8" s="20"/>
    </row>
    <row r="9" spans="1:12" ht="15.75" customHeight="1" x14ac:dyDescent="0.15">
      <c r="A9" s="21" t="s">
        <v>60</v>
      </c>
      <c r="B9" s="22">
        <f>LAM1927_42!$E$2</f>
        <v>40.9</v>
      </c>
      <c r="C9" s="22">
        <f>LAM1927_42!$E$3</f>
        <v>0</v>
      </c>
      <c r="D9" s="22">
        <f>LAM1927_42!$E$4</f>
        <v>0</v>
      </c>
      <c r="E9" s="22">
        <f>LAM1927_42!$E$5</f>
        <v>1.5</v>
      </c>
      <c r="F9" s="22">
        <f>LAM1927_42!$E$6</f>
        <v>7.1</v>
      </c>
      <c r="G9" s="22">
        <f>LAM1927_42!$E$7</f>
        <v>1.6</v>
      </c>
      <c r="H9" s="22">
        <f>LAM1927_42!$E$8</f>
        <v>45.1</v>
      </c>
      <c r="I9" s="22">
        <f>LAM1927_42!$E$9</f>
        <v>0</v>
      </c>
      <c r="J9" s="22">
        <f>LAM1927_42!$E$10</f>
        <v>0</v>
      </c>
      <c r="K9" s="22">
        <f>LAM1927_42!$E$11</f>
        <v>3.4</v>
      </c>
      <c r="L9" s="20"/>
    </row>
    <row r="10" spans="1:12" ht="15.75" customHeight="1" x14ac:dyDescent="0.15">
      <c r="A10" s="21" t="s">
        <v>61</v>
      </c>
      <c r="B10" s="22">
        <f>LAM1927_51!$E$2</f>
        <v>65.599999999999994</v>
      </c>
      <c r="C10" s="22">
        <f>LAM1927_51!$E$3</f>
        <v>0</v>
      </c>
      <c r="D10" s="22">
        <f>LAM1927_51!$E$4</f>
        <v>0</v>
      </c>
      <c r="E10" s="22">
        <f>LAM1927_51!$E$5</f>
        <v>0</v>
      </c>
      <c r="F10" s="22">
        <f>LAM1927_51!$E$6</f>
        <v>0.8</v>
      </c>
      <c r="G10" s="22">
        <f>LAM1927_51!$E$7</f>
        <v>0.1</v>
      </c>
      <c r="H10" s="22">
        <f>LAM1927_51!$E$8</f>
        <v>33</v>
      </c>
      <c r="I10" s="22">
        <f>LAM1927_51!$E$9</f>
        <v>0.2</v>
      </c>
      <c r="J10" s="22">
        <f>LAM1927_51!$E$10</f>
        <v>0</v>
      </c>
      <c r="K10" s="22">
        <f>LAM1927_51!$E$11</f>
        <v>0</v>
      </c>
      <c r="L10" s="20"/>
    </row>
    <row r="11" spans="1:12" ht="15.75" customHeight="1" x14ac:dyDescent="0.15">
      <c r="A11" s="21" t="s">
        <v>62</v>
      </c>
      <c r="B11" s="22">
        <f>MIL1928_1!$E$2</f>
        <v>79.099999999999994</v>
      </c>
      <c r="C11" s="22">
        <f>MIL1928_1!$E$3</f>
        <v>0</v>
      </c>
      <c r="D11" s="22">
        <f>MIL1928_1!$E$4</f>
        <v>0</v>
      </c>
      <c r="E11" s="22">
        <f>MIL1928_1!$E$5</f>
        <v>1.9</v>
      </c>
      <c r="F11" s="22">
        <f>MIL1928_1!$E$6</f>
        <v>0.5</v>
      </c>
      <c r="G11" s="22">
        <f>MIL1928_1!$E$7</f>
        <v>11.2</v>
      </c>
      <c r="H11" s="22">
        <f>MIL1928_1!$E$8</f>
        <v>7.1</v>
      </c>
      <c r="I11" s="22">
        <f>MIL1928_1!$E$9</f>
        <v>0</v>
      </c>
      <c r="J11" s="22">
        <f>MIL1928_1!$E$10</f>
        <v>0</v>
      </c>
      <c r="K11" s="22">
        <f>MIL1928_1!$E$11</f>
        <v>0</v>
      </c>
      <c r="L11" s="20"/>
    </row>
    <row r="12" spans="1:12" ht="15.75" customHeight="1" x14ac:dyDescent="0.15">
      <c r="A12" s="21" t="s">
        <v>63</v>
      </c>
      <c r="B12" s="22">
        <f>MIL1928_2!$E$2</f>
        <v>84.9</v>
      </c>
      <c r="C12" s="22">
        <f>MIL1928_2!$E$3</f>
        <v>0</v>
      </c>
      <c r="D12" s="22">
        <f>MIL1928_2!$E$4</f>
        <v>0</v>
      </c>
      <c r="E12" s="22">
        <f>MIL1928_2!$E$5</f>
        <v>1.3</v>
      </c>
      <c r="F12" s="22">
        <f>MIL1928_2!$E$6</f>
        <v>0.3</v>
      </c>
      <c r="G12" s="22">
        <f>MIL1928_2!$E$7</f>
        <v>2</v>
      </c>
      <c r="H12" s="22">
        <f>MIL1928_2!$E$8</f>
        <v>11.2</v>
      </c>
      <c r="I12" s="22">
        <f>MIL1928_2!$E$9</f>
        <v>0</v>
      </c>
      <c r="J12" s="22">
        <f>MIL1928_2!$E$10</f>
        <v>0</v>
      </c>
      <c r="K12" s="22">
        <f>MIL1928_2!$E$11</f>
        <v>0</v>
      </c>
      <c r="L12" s="20"/>
    </row>
    <row r="13" spans="1:12" ht="15.75" customHeight="1" x14ac:dyDescent="0.15">
      <c r="A13" s="21" t="s">
        <v>64</v>
      </c>
      <c r="B13" s="22">
        <f>MIL1928_4b!$E$2</f>
        <v>49.5</v>
      </c>
      <c r="C13" s="22">
        <f>MIL1928_4b!$E$3</f>
        <v>0</v>
      </c>
      <c r="D13" s="22">
        <f>MIL1928_4b!$E$4</f>
        <v>0</v>
      </c>
      <c r="E13" s="22">
        <f>MIL1928_4b!$E$5</f>
        <v>21.5</v>
      </c>
      <c r="F13" s="22">
        <f>MIL1928_4b!$E$6</f>
        <v>0.7</v>
      </c>
      <c r="G13" s="22">
        <f>MIL1928_4b!$E$7</f>
        <v>3.4</v>
      </c>
      <c r="H13" s="22">
        <f>MIL1928_4b!$E$8</f>
        <v>24.4</v>
      </c>
      <c r="I13" s="22">
        <f>MIL1928_4b!$E$9</f>
        <v>0.1</v>
      </c>
      <c r="J13" s="22">
        <f>MIL1928_4b!$E$10</f>
        <v>0</v>
      </c>
      <c r="K13" s="22">
        <f>MIL1928_4b!$E$11</f>
        <v>0.1</v>
      </c>
      <c r="L13" s="20"/>
    </row>
    <row r="14" spans="1:12" ht="15.75" customHeight="1" x14ac:dyDescent="0.15">
      <c r="A14" s="21" t="s">
        <v>65</v>
      </c>
      <c r="B14" s="22">
        <f>MIL1928_5!$E$2</f>
        <v>92.3</v>
      </c>
      <c r="C14" s="22">
        <f>MIL1928_5!$E$3</f>
        <v>0</v>
      </c>
      <c r="D14" s="22">
        <f>MIL1928_5!$E$4</f>
        <v>0</v>
      </c>
      <c r="E14" s="22">
        <f>MIL1928_5!$E$5</f>
        <v>1.9</v>
      </c>
      <c r="F14" s="22">
        <f>MIL1928_5!$E$6</f>
        <v>0</v>
      </c>
      <c r="G14" s="22">
        <f>MIL1928_5!$E$7</f>
        <v>0.7</v>
      </c>
      <c r="H14" s="22">
        <f>MIL1928_5!$E$8</f>
        <v>4.9000000000000004</v>
      </c>
      <c r="I14" s="22">
        <f>MIL1928_5!$E$9</f>
        <v>0</v>
      </c>
      <c r="J14" s="22">
        <f>MIL1928_5!$E$10</f>
        <v>0</v>
      </c>
      <c r="K14" s="22">
        <f>MIL1928_5!$E$11</f>
        <v>0</v>
      </c>
      <c r="L14" s="20"/>
    </row>
    <row r="15" spans="1:12" ht="15.75" customHeight="1" x14ac:dyDescent="0.15">
      <c r="A15" s="21" t="s">
        <v>66</v>
      </c>
      <c r="B15" s="22">
        <f>MIL1928_6!$E$2</f>
        <v>52.9</v>
      </c>
      <c r="C15" s="22">
        <f>MIL1928_6!$E$3</f>
        <v>0</v>
      </c>
      <c r="D15" s="22">
        <f>MIL1928_6!$E$4</f>
        <v>0</v>
      </c>
      <c r="E15" s="22">
        <f>MIL1928_6!$E$5</f>
        <v>0</v>
      </c>
      <c r="F15" s="22">
        <f>MIL1928_6!$E$6</f>
        <v>11.3</v>
      </c>
      <c r="G15" s="22">
        <f>MIL1928_6!$E$7</f>
        <v>18.899999999999999</v>
      </c>
      <c r="H15" s="22">
        <f>MIL1928_6!$E$8</f>
        <v>16.5</v>
      </c>
      <c r="I15" s="22">
        <f>MIL1928_6!$E$9</f>
        <v>0</v>
      </c>
      <c r="J15" s="22">
        <f>MIL1928_6!$E$10</f>
        <v>0</v>
      </c>
      <c r="K15" s="22">
        <f>MIL1928_6!$E$11</f>
        <v>0.1</v>
      </c>
      <c r="L15" s="20"/>
    </row>
    <row r="16" spans="1:12" ht="15.75" customHeight="1" x14ac:dyDescent="0.15">
      <c r="A16" s="21" t="s">
        <v>67</v>
      </c>
      <c r="B16" s="22">
        <f>MIL1928_7!$E$2</f>
        <v>74.5</v>
      </c>
      <c r="C16" s="22">
        <f>MIL1928_7!$E$3</f>
        <v>0</v>
      </c>
      <c r="D16" s="22">
        <f>MIL1928_7!$E$4</f>
        <v>0</v>
      </c>
      <c r="E16" s="22">
        <f>MIL1928_7!$E$5</f>
        <v>7.4</v>
      </c>
      <c r="F16" s="22">
        <f>MIL1928_7!$E$6</f>
        <v>0.5</v>
      </c>
      <c r="G16" s="22">
        <f>MIL1928_7!$E$7</f>
        <v>4.5999999999999996</v>
      </c>
      <c r="H16" s="22">
        <f>MIL1928_7!$E$8</f>
        <v>12.7</v>
      </c>
      <c r="I16" s="22">
        <f>MIL1928_7!$E$9</f>
        <v>0</v>
      </c>
      <c r="J16" s="22">
        <f>MIL1928_7!$E$10</f>
        <v>0</v>
      </c>
      <c r="K16" s="22">
        <f>MIL1928_7!$E$11</f>
        <v>0</v>
      </c>
      <c r="L16" s="20"/>
    </row>
    <row r="17" spans="1:12" ht="15.75" customHeight="1" x14ac:dyDescent="0.15">
      <c r="A17" s="21" t="s">
        <v>68</v>
      </c>
      <c r="B17" s="22">
        <f>MIL1928_8!$E$2</f>
        <v>29.9</v>
      </c>
      <c r="C17" s="22">
        <f>MIL1928_8!$E$3</f>
        <v>0</v>
      </c>
      <c r="D17" s="22">
        <f>MIL1928_8!$E$4</f>
        <v>0</v>
      </c>
      <c r="E17" s="22">
        <f>MIL1928_8!$E$5</f>
        <v>0.2</v>
      </c>
      <c r="F17" s="22">
        <f>MIL1928_8!$E$6</f>
        <v>7.6</v>
      </c>
      <c r="G17" s="22">
        <f>MIL1928_8!$E$7</f>
        <v>35.5</v>
      </c>
      <c r="H17" s="22">
        <f>MIL1928_8!$E$8</f>
        <v>26.3</v>
      </c>
      <c r="I17" s="22">
        <f>MIL1928_8!$E$9</f>
        <v>0</v>
      </c>
      <c r="J17" s="22">
        <f>MIL1928_8!$E$10</f>
        <v>0</v>
      </c>
      <c r="K17" s="22">
        <f>MIL1928_8!$E$11</f>
        <v>0.2</v>
      </c>
      <c r="L17" s="20"/>
    </row>
    <row r="18" spans="1:12" ht="15.75" customHeight="1" x14ac:dyDescent="0.15">
      <c r="A18" s="21" t="s">
        <v>69</v>
      </c>
      <c r="B18" s="22">
        <f>MIL1928_9!$E$2</f>
        <v>29.2</v>
      </c>
      <c r="C18" s="22">
        <f>MIL1928_9!$E$3</f>
        <v>0</v>
      </c>
      <c r="D18" s="22">
        <f>MIL1928_9!$E$4</f>
        <v>0</v>
      </c>
      <c r="E18" s="22">
        <f>MIL1928_9!$E$5</f>
        <v>0.2</v>
      </c>
      <c r="F18" s="22">
        <f>MIL1928_9!$E$6</f>
        <v>3</v>
      </c>
      <c r="G18" s="22">
        <f>MIL1928_9!$E$7</f>
        <v>22.2</v>
      </c>
      <c r="H18" s="22">
        <f>MIL1928_9!$E$8</f>
        <v>45.2</v>
      </c>
      <c r="I18" s="22">
        <f>MIL1928_9!$E$9</f>
        <v>0</v>
      </c>
      <c r="J18" s="22">
        <f>MIL1928_9!$E$10</f>
        <v>0</v>
      </c>
      <c r="K18" s="22">
        <f>MIL1928_9!$E$11</f>
        <v>0</v>
      </c>
      <c r="L18" s="20"/>
    </row>
    <row r="19" spans="1:12" ht="15.75" customHeight="1" x14ac:dyDescent="0.15">
      <c r="A19" s="21" t="s">
        <v>70</v>
      </c>
      <c r="B19" s="22">
        <f>MIL1928_10!$E$2</f>
        <v>53.8</v>
      </c>
      <c r="C19" s="22">
        <f>MIL1928_10!$E$3</f>
        <v>0</v>
      </c>
      <c r="D19" s="22">
        <f>MIL1928_10!$E$4</f>
        <v>0</v>
      </c>
      <c r="E19" s="22">
        <f>MIL1928_10!$E$5</f>
        <v>0.5</v>
      </c>
      <c r="F19" s="22">
        <f>MIL1928_10!$E$6</f>
        <v>0</v>
      </c>
      <c r="G19" s="22">
        <f>MIL1928_10!$E$7</f>
        <v>32.799999999999997</v>
      </c>
      <c r="H19" s="22">
        <f>MIL1928_10!$E$8</f>
        <v>12.6</v>
      </c>
      <c r="I19" s="22">
        <f>MIL1928_10!$E$9</f>
        <v>0</v>
      </c>
      <c r="J19" s="22">
        <f>MIL1928_10!$E$10</f>
        <v>0</v>
      </c>
      <c r="K19" s="22">
        <f>MIL1928_10!$E$11</f>
        <v>0</v>
      </c>
      <c r="L19" s="20"/>
    </row>
    <row r="20" spans="1:12" ht="15.75" customHeight="1" x14ac:dyDescent="0.15">
      <c r="A20" s="21" t="s">
        <v>71</v>
      </c>
      <c r="B20" s="22">
        <f>MIL1928_12!$E$2</f>
        <v>43.6</v>
      </c>
      <c r="C20" s="22">
        <f>MIL1928_12!$E$3</f>
        <v>0</v>
      </c>
      <c r="D20" s="22">
        <f>MIL1928_12!$E$4</f>
        <v>0</v>
      </c>
      <c r="E20" s="22">
        <f>MIL1928_12!$E$5</f>
        <v>1.2</v>
      </c>
      <c r="F20" s="22">
        <f>MIL1928_12!$E$6</f>
        <v>7.2</v>
      </c>
      <c r="G20" s="22">
        <f>MIL1928_12!$E$7</f>
        <v>10.5</v>
      </c>
      <c r="H20" s="22">
        <f>MIL1928_12!$E$8</f>
        <v>36.6</v>
      </c>
      <c r="I20" s="22">
        <f>MIL1928_12!$E$9</f>
        <v>0</v>
      </c>
      <c r="J20" s="22">
        <f>MIL1928_12!$E$10</f>
        <v>0</v>
      </c>
      <c r="K20" s="22">
        <f>MIL1928_12!$E$11</f>
        <v>0.6</v>
      </c>
      <c r="L20" s="20"/>
    </row>
    <row r="21" spans="1:12" ht="15.75" customHeight="1" x14ac:dyDescent="0.15">
      <c r="A21" s="21" t="s">
        <v>72</v>
      </c>
      <c r="B21" s="22">
        <f>MIL1928_13!$E$2</f>
        <v>47.4</v>
      </c>
      <c r="C21" s="22">
        <f>MIL1928_13!$E$3</f>
        <v>0</v>
      </c>
      <c r="D21" s="22">
        <f>MIL1928_13!$E$4</f>
        <v>0</v>
      </c>
      <c r="E21" s="22">
        <f>MIL1928_13!$E$5</f>
        <v>18.3</v>
      </c>
      <c r="F21" s="22">
        <f>MIL1928_13!$E$6</f>
        <v>1.2</v>
      </c>
      <c r="G21" s="22">
        <f>MIL1928_13!$E$7</f>
        <v>4.5999999999999996</v>
      </c>
      <c r="H21" s="22">
        <f>MIL1928_13!$E$8</f>
        <v>27.8</v>
      </c>
      <c r="I21" s="22">
        <f>MIL1928_13!$E$9</f>
        <v>0.2</v>
      </c>
      <c r="J21" s="22">
        <f>MIL1928_13!$E$10</f>
        <v>0</v>
      </c>
      <c r="K21" s="22">
        <f>MIL1928_13!$E$11</f>
        <v>0.1</v>
      </c>
      <c r="L21" s="20"/>
    </row>
    <row r="22" spans="1:12" ht="15.75" customHeight="1" x14ac:dyDescent="0.15">
      <c r="A22" s="21" t="s">
        <v>73</v>
      </c>
      <c r="B22" s="22">
        <f>MIL1928_14!$E$2</f>
        <v>76.8</v>
      </c>
      <c r="C22" s="22">
        <f>MIL1928_14!$E$3</f>
        <v>0</v>
      </c>
      <c r="D22" s="22">
        <f>MIL1928_14!$E$4</f>
        <v>0</v>
      </c>
      <c r="E22" s="22">
        <f>MIL1928_14!$E$5</f>
        <v>2.9</v>
      </c>
      <c r="F22" s="22">
        <f>MIL1928_14!$E$6</f>
        <v>0.7</v>
      </c>
      <c r="G22" s="22">
        <f>MIL1928_14!$E$7</f>
        <v>12</v>
      </c>
      <c r="H22" s="22">
        <f>MIL1928_14!$E$8</f>
        <v>7.3</v>
      </c>
      <c r="I22" s="22">
        <f>MIL1928_14!$E$9</f>
        <v>0</v>
      </c>
      <c r="J22" s="22">
        <f>MIL1928_14!$E$10</f>
        <v>0</v>
      </c>
      <c r="K22" s="22">
        <f>MIL1928_14!$E$11</f>
        <v>0</v>
      </c>
      <c r="L22" s="20"/>
    </row>
    <row r="23" spans="1:12" ht="15.75" customHeight="1" x14ac:dyDescent="0.15">
      <c r="A23" s="21" t="s">
        <v>74</v>
      </c>
      <c r="B23" s="22">
        <f>MIL1928_16!$E$2</f>
        <v>43.4</v>
      </c>
      <c r="C23" s="22">
        <f>MIL1928_16!$E$3</f>
        <v>0</v>
      </c>
      <c r="D23" s="22">
        <f>MIL1928_16!$E$4</f>
        <v>0</v>
      </c>
      <c r="E23" s="22">
        <f>MIL1928_16!$E$5</f>
        <v>20.399999999999999</v>
      </c>
      <c r="F23" s="22">
        <f>MIL1928_16!$E$6</f>
        <v>1.7</v>
      </c>
      <c r="G23" s="22">
        <f>MIL1928_16!$E$7</f>
        <v>6.1</v>
      </c>
      <c r="H23" s="22">
        <f>MIL1928_16!$E$8</f>
        <v>27.9</v>
      </c>
      <c r="I23" s="22">
        <f>MIL1928_16!$E$9</f>
        <v>0</v>
      </c>
      <c r="J23" s="22">
        <f>MIL1928_16!$E$10</f>
        <v>0</v>
      </c>
      <c r="K23" s="22">
        <f>MIL1928_16!$E$11</f>
        <v>0.2</v>
      </c>
      <c r="L23" s="20"/>
    </row>
    <row r="24" spans="1:12" ht="15.75" customHeight="1" x14ac:dyDescent="0.15">
      <c r="A24" s="21" t="s">
        <v>75</v>
      </c>
      <c r="B24" s="22">
        <f>MIL1928_18!$E$2</f>
        <v>67.5</v>
      </c>
      <c r="C24" s="22">
        <f>MIL1928_18!$E$3</f>
        <v>0</v>
      </c>
      <c r="D24" s="22">
        <f>MIL1928_18!$E$4</f>
        <v>0</v>
      </c>
      <c r="E24" s="22">
        <f>MIL1928_18!$E$5</f>
        <v>0.9</v>
      </c>
      <c r="F24" s="22">
        <f>MIL1928_18!$E$6</f>
        <v>4.0999999999999996</v>
      </c>
      <c r="G24" s="22">
        <f>MIL1928_18!$E$7</f>
        <v>3.1</v>
      </c>
      <c r="H24" s="22">
        <f>MIL1928_18!$E$8</f>
        <v>24</v>
      </c>
      <c r="I24" s="22">
        <f>MIL1928_18!$E$9</f>
        <v>0</v>
      </c>
      <c r="J24" s="22">
        <f>MIL1928_18!$E$10</f>
        <v>0</v>
      </c>
      <c r="K24" s="22">
        <f>MIL1928_18!$E$11</f>
        <v>0</v>
      </c>
      <c r="L24" s="20"/>
    </row>
    <row r="25" spans="1:12" ht="15.75" customHeight="1" x14ac:dyDescent="0.15">
      <c r="A25" s="21" t="s">
        <v>76</v>
      </c>
      <c r="B25" s="22">
        <f>MIL1928_19!$E$2</f>
        <v>77.3</v>
      </c>
      <c r="C25" s="22">
        <f>MIL1928_19!$E$3</f>
        <v>0</v>
      </c>
      <c r="D25" s="22">
        <f>MIL1928_19!$E$4</f>
        <v>0</v>
      </c>
      <c r="E25" s="22">
        <f>MIL1928_19!$E$5</f>
        <v>5.5</v>
      </c>
      <c r="F25" s="22">
        <f>MIL1928_19!$E$6</f>
        <v>3.3</v>
      </c>
      <c r="G25" s="22">
        <f>MIL1928_19!$E$7</f>
        <v>5.0999999999999996</v>
      </c>
      <c r="H25" s="22">
        <f>MIL1928_19!$E$8</f>
        <v>8.5</v>
      </c>
      <c r="I25" s="22">
        <f>MIL1928_19!$E$9</f>
        <v>0.1</v>
      </c>
      <c r="J25" s="22">
        <f>MIL1928_19!$E$10</f>
        <v>0</v>
      </c>
      <c r="K25" s="22">
        <f>MIL1928_19!$E$11</f>
        <v>0</v>
      </c>
      <c r="L25" s="20"/>
    </row>
    <row r="26" spans="1:12" ht="15.75" customHeight="1" x14ac:dyDescent="0.15">
      <c r="A26" s="21" t="s">
        <v>77</v>
      </c>
      <c r="B26" s="22">
        <f>MIL1928_20!$E$2</f>
        <v>61</v>
      </c>
      <c r="C26" s="22">
        <f>MIL1928_20!$E$3</f>
        <v>0</v>
      </c>
      <c r="D26" s="22">
        <f>MIL1928_20!$E$4</f>
        <v>0</v>
      </c>
      <c r="E26" s="22">
        <f>MIL1928_20!$E$5</f>
        <v>18.600000000000001</v>
      </c>
      <c r="F26" s="22">
        <f>MIL1928_20!$E$6</f>
        <v>0.8</v>
      </c>
      <c r="G26" s="22">
        <f>MIL1928_20!$E$7</f>
        <v>8.1</v>
      </c>
      <c r="H26" s="22">
        <f>MIL1928_20!$E$8</f>
        <v>11.1</v>
      </c>
      <c r="I26" s="22">
        <f>MIL1928_20!$E$9</f>
        <v>0.1</v>
      </c>
      <c r="J26" s="22">
        <f>MIL1928_20!$E$10</f>
        <v>0</v>
      </c>
      <c r="K26" s="22">
        <f>MIL1928_20!$E$11</f>
        <v>0</v>
      </c>
      <c r="L26" s="20"/>
    </row>
    <row r="27" spans="1:12" ht="15.75" customHeight="1" x14ac:dyDescent="0.15">
      <c r="A27" s="21" t="s">
        <v>78</v>
      </c>
      <c r="B27" s="22">
        <f>NID1944_11!$E$2</f>
        <v>84.3</v>
      </c>
      <c r="C27" s="22">
        <f>NID1944_11!$E$3</f>
        <v>0</v>
      </c>
      <c r="D27" s="22">
        <f>NID1944_11!$E$4</f>
        <v>0</v>
      </c>
      <c r="E27" s="22">
        <f>NID1944_11!$E$5</f>
        <v>0.1</v>
      </c>
      <c r="F27" s="22">
        <f>NID1944_11!$E$6</f>
        <v>1.1000000000000001</v>
      </c>
      <c r="G27" s="22">
        <f>NID1944_11!$E$7</f>
        <v>2.6</v>
      </c>
      <c r="H27" s="22">
        <f>NID1944_11!$E$8</f>
        <v>11.6</v>
      </c>
      <c r="I27" s="22">
        <f>NID1944_11!$E$9</f>
        <v>0</v>
      </c>
      <c r="J27" s="22">
        <f>NID1944_11!$E$10</f>
        <v>0</v>
      </c>
      <c r="K27" s="22">
        <f>NID1944_11!$E$11</f>
        <v>0</v>
      </c>
      <c r="L27" s="20"/>
    </row>
    <row r="28" spans="1:12" ht="15.75" customHeight="1" x14ac:dyDescent="0.15">
      <c r="A28" s="21" t="s">
        <v>79</v>
      </c>
      <c r="B28" s="22">
        <f>NID1944_12!$E$2</f>
        <v>96.9</v>
      </c>
      <c r="C28" s="22">
        <f>NID1944_12!$E$3</f>
        <v>0</v>
      </c>
      <c r="D28" s="22">
        <f>NID1944_12!$E$4</f>
        <v>0</v>
      </c>
      <c r="E28" s="22">
        <f>NID1944_12!$E$5</f>
        <v>0.1</v>
      </c>
      <c r="F28" s="22">
        <f>NID1944_12!$E$6</f>
        <v>0</v>
      </c>
      <c r="G28" s="22">
        <f>NID1944_12!$E$7</f>
        <v>1.5</v>
      </c>
      <c r="H28" s="22">
        <f>NID1944_12!$E$8</f>
        <v>1.3</v>
      </c>
      <c r="I28" s="22">
        <f>NID1944_12!$E$9</f>
        <v>0</v>
      </c>
      <c r="J28" s="22">
        <f>NID1944_12!$E$10</f>
        <v>0</v>
      </c>
      <c r="K28" s="22">
        <f>NID1944_12!$E$11</f>
        <v>0</v>
      </c>
      <c r="L28" s="20"/>
    </row>
    <row r="29" spans="1:12" ht="15.75" customHeight="1" x14ac:dyDescent="0.15">
      <c r="A29" s="21" t="s">
        <v>80</v>
      </c>
      <c r="B29" s="22">
        <f>NID1944_15!$E$2</f>
        <v>81.099999999999994</v>
      </c>
      <c r="C29" s="22">
        <f>NID1944_15!$E$3</f>
        <v>0</v>
      </c>
      <c r="D29" s="22">
        <f>NID1944_15!$E$4</f>
        <v>0</v>
      </c>
      <c r="E29" s="22">
        <f>NID1944_15!$E$5</f>
        <v>1.2</v>
      </c>
      <c r="F29" s="22">
        <f>NID1944_15!$E$6</f>
        <v>0.6</v>
      </c>
      <c r="G29" s="22">
        <f>NID1944_15!$E$7</f>
        <v>2.5</v>
      </c>
      <c r="H29" s="22">
        <f>NID1944_15!$E$8</f>
        <v>14.2</v>
      </c>
      <c r="I29" s="22">
        <f>NID1944_15!$E$9</f>
        <v>0</v>
      </c>
      <c r="J29" s="22">
        <f>NID1944_15!$E$10</f>
        <v>0</v>
      </c>
      <c r="K29" s="22">
        <f>NID1944_15!$E$11</f>
        <v>0.1</v>
      </c>
      <c r="L29" s="20"/>
    </row>
    <row r="30" spans="1:12" ht="13" x14ac:dyDescent="0.15">
      <c r="A30" s="21" t="s">
        <v>81</v>
      </c>
      <c r="B30" s="22">
        <f>NID1944_19!$E$2</f>
        <v>38.200000000000003</v>
      </c>
      <c r="C30" s="22">
        <f>NID1944_19!$E$3</f>
        <v>0</v>
      </c>
      <c r="D30" s="22">
        <f>NID1944_19!$E$4</f>
        <v>0</v>
      </c>
      <c r="E30" s="22">
        <f>NID1944_19!$E$5</f>
        <v>0.3</v>
      </c>
      <c r="F30" s="22">
        <f>NID1944_19!$E$6</f>
        <v>0.7</v>
      </c>
      <c r="G30" s="22">
        <f>NID1944_19!$E$7</f>
        <v>1.8</v>
      </c>
      <c r="H30" s="22">
        <f>NID1944_19!$E$8</f>
        <v>58.8</v>
      </c>
      <c r="I30" s="22">
        <f>NID1944_19!$E$9</f>
        <v>0</v>
      </c>
      <c r="J30" s="22">
        <f>NID1944_19!$E$10</f>
        <v>0</v>
      </c>
      <c r="K30" s="22">
        <f>NID1944_19!$E$11</f>
        <v>0</v>
      </c>
      <c r="L30" s="20"/>
    </row>
    <row r="31" spans="1:12" ht="13" x14ac:dyDescent="0.15">
      <c r="A31" s="21" t="s">
        <v>82</v>
      </c>
      <c r="B31" s="22">
        <f>NID1944_21!$E$2</f>
        <v>55.4</v>
      </c>
      <c r="C31" s="22">
        <f>NID1944_21!$E$3</f>
        <v>0</v>
      </c>
      <c r="D31" s="22">
        <f>NID1944_21!$E$4</f>
        <v>0</v>
      </c>
      <c r="E31" s="22">
        <f>NID1944_21!$E$5</f>
        <v>2.9</v>
      </c>
      <c r="F31" s="22">
        <f>NID1944_21!$E$6</f>
        <v>0.9</v>
      </c>
      <c r="G31" s="22">
        <f>NID1944_21!$E$7</f>
        <v>3.9</v>
      </c>
      <c r="H31" s="22">
        <f>NID1944_21!$E$8</f>
        <v>36.6</v>
      </c>
      <c r="I31" s="22">
        <f>NID1944_21!$E$9</f>
        <v>0</v>
      </c>
      <c r="J31" s="22">
        <f>NID1944_21!$E$10</f>
        <v>0</v>
      </c>
      <c r="K31" s="22">
        <f>NID1944_21!$E$11</f>
        <v>0</v>
      </c>
      <c r="L31" s="20"/>
    </row>
    <row r="32" spans="1:12" ht="13" x14ac:dyDescent="0.15">
      <c r="A32" s="21" t="s">
        <v>83</v>
      </c>
      <c r="B32" s="22">
        <f>NID1946_8!$E$2</f>
        <v>76.900000000000006</v>
      </c>
      <c r="C32" s="22">
        <f>NID1946_8!$E$3</f>
        <v>0</v>
      </c>
      <c r="D32" s="22">
        <f>NID1946_8!$E$4</f>
        <v>10.5</v>
      </c>
      <c r="E32" s="22">
        <f>NID1946_8!$E$5</f>
        <v>0.4</v>
      </c>
      <c r="F32" s="22">
        <f>NID1946_8!$E$6</f>
        <v>0.6</v>
      </c>
      <c r="G32" s="22">
        <f>NID1946_8!$E$7</f>
        <v>1.1000000000000001</v>
      </c>
      <c r="H32" s="22">
        <f>NID1946_8!$E$8</f>
        <v>9.8000000000000007</v>
      </c>
      <c r="I32" s="22">
        <f>NID1946_8!$E$9</f>
        <v>0.1</v>
      </c>
      <c r="J32" s="22">
        <f>NID1946_8!$E$10</f>
        <v>0</v>
      </c>
      <c r="K32" s="22">
        <f>NID1946_8!$E$11</f>
        <v>0.3</v>
      </c>
      <c r="L32" s="20"/>
    </row>
    <row r="33" spans="1:12" ht="13" x14ac:dyDescent="0.15">
      <c r="A33" s="21" t="s">
        <v>84</v>
      </c>
      <c r="B33" s="22">
        <f>NID1946_12!$E$2</f>
        <v>19.2</v>
      </c>
      <c r="C33" s="22">
        <f>NID1946_12!$E$3</f>
        <v>0</v>
      </c>
      <c r="D33" s="22">
        <f>NID1946_12!$E$4</f>
        <v>55.3</v>
      </c>
      <c r="E33" s="22">
        <f>NID1946_12!$E$5</f>
        <v>0.4</v>
      </c>
      <c r="F33" s="22">
        <f>NID1946_12!$E$6</f>
        <v>1.2</v>
      </c>
      <c r="G33" s="22">
        <f>NID1946_12!$E$7</f>
        <v>1.9</v>
      </c>
      <c r="H33" s="22">
        <f>NID1946_12!$E$8</f>
        <v>17.399999999999999</v>
      </c>
      <c r="I33" s="22">
        <f>NID1946_12!$E$9</f>
        <v>0.3</v>
      </c>
      <c r="J33" s="22">
        <f>NID1946_12!$E$10</f>
        <v>0</v>
      </c>
      <c r="K33" s="22">
        <f>NID1946_12!$E$11</f>
        <v>4</v>
      </c>
      <c r="L33" s="20"/>
    </row>
    <row r="34" spans="1:12" ht="13" x14ac:dyDescent="0.15">
      <c r="A34" s="21" t="s">
        <v>85</v>
      </c>
      <c r="B34" s="22">
        <f>NID1947_2!$E$2</f>
        <v>46.3</v>
      </c>
      <c r="C34" s="22">
        <f>NID1947_2!$E$3</f>
        <v>1.2</v>
      </c>
      <c r="D34" s="22">
        <f>NID1947_2!$E$4</f>
        <v>26.3</v>
      </c>
      <c r="E34" s="22">
        <f>NID1947_2!$E$5</f>
        <v>0.6</v>
      </c>
      <c r="F34" s="22">
        <f>NID1947_2!$E$6</f>
        <v>0.9</v>
      </c>
      <c r="G34" s="22">
        <f>NID1947_2!$E$7</f>
        <v>2.2999999999999998</v>
      </c>
      <c r="H34" s="22">
        <f>NID1947_2!$E$8</f>
        <v>21.5</v>
      </c>
      <c r="I34" s="22">
        <f>NID1947_2!$E$9</f>
        <v>0.3</v>
      </c>
      <c r="J34" s="22">
        <f>NID1947_2!$E$10</f>
        <v>0</v>
      </c>
      <c r="K34" s="22">
        <f>NID1947_2!$E$11</f>
        <v>0.2</v>
      </c>
      <c r="L34" s="20"/>
    </row>
    <row r="35" spans="1:12" ht="13" x14ac:dyDescent="0.15">
      <c r="A35" s="21" t="s">
        <v>86</v>
      </c>
      <c r="B35" s="22">
        <f>NID1953_3!$E$2</f>
        <v>45.2</v>
      </c>
      <c r="C35" s="22">
        <f>NID1953_3!$E$3</f>
        <v>0</v>
      </c>
      <c r="D35" s="22">
        <f>NID1953_3!$E$4</f>
        <v>0</v>
      </c>
      <c r="E35" s="22">
        <f>NID1953_3!$E$5</f>
        <v>13.5</v>
      </c>
      <c r="F35" s="22">
        <f>NID1953_3!$E$6</f>
        <v>0.5</v>
      </c>
      <c r="G35" s="22">
        <f>NID1953_3!$E$7</f>
        <v>9.8000000000000007</v>
      </c>
      <c r="H35" s="22">
        <f>NID1953_3!$E$8</f>
        <v>28.2</v>
      </c>
      <c r="I35" s="22">
        <f>NID1953_3!$E$9</f>
        <v>0</v>
      </c>
      <c r="J35" s="22">
        <f>NID1953_3!$E$10</f>
        <v>0</v>
      </c>
      <c r="K35" s="22">
        <f>NID1953_3!$E$11</f>
        <v>2.6</v>
      </c>
      <c r="L35" s="20"/>
    </row>
    <row r="36" spans="1:12" ht="13" x14ac:dyDescent="0.15">
      <c r="A36" s="21" t="s">
        <v>87</v>
      </c>
      <c r="B36" s="22">
        <f>NID1953_5!$E$2</f>
        <v>15.9</v>
      </c>
      <c r="C36" s="22">
        <f>NID1953_5!$E$3</f>
        <v>0</v>
      </c>
      <c r="D36" s="22">
        <f>NID1953_5!$E$4</f>
        <v>0</v>
      </c>
      <c r="E36" s="22">
        <f>NID1953_5!$E$5</f>
        <v>1.5</v>
      </c>
      <c r="F36" s="22">
        <f>NID1953_5!$E$6</f>
        <v>0.1</v>
      </c>
      <c r="G36" s="22">
        <f>NID1953_5!$E$7</f>
        <v>50.7</v>
      </c>
      <c r="H36" s="22">
        <f>NID1953_5!$E$8</f>
        <v>25.3</v>
      </c>
      <c r="I36" s="22">
        <f>NID1953_5!$E$9</f>
        <v>0</v>
      </c>
      <c r="J36" s="22">
        <f>NID1953_5!$E$10</f>
        <v>0</v>
      </c>
      <c r="K36" s="22">
        <f>NID1953_5!$E$11</f>
        <v>6.2</v>
      </c>
      <c r="L36" s="20"/>
    </row>
    <row r="37" spans="1:12" ht="13" x14ac:dyDescent="0.15">
      <c r="A37" s="21" t="s">
        <v>88</v>
      </c>
      <c r="B37" s="22">
        <f>WHE1923_245!$E$2</f>
        <v>69.5</v>
      </c>
      <c r="C37" s="22">
        <f>WHE1923_245!$E$3</f>
        <v>0</v>
      </c>
      <c r="D37" s="22">
        <f>WHE1923_245!$E$4</f>
        <v>0</v>
      </c>
      <c r="E37" s="22">
        <f>WHE1923_245!$E$5</f>
        <v>0.8</v>
      </c>
      <c r="F37" s="22">
        <f>WHE1923_245!$E$6</f>
        <v>14.1</v>
      </c>
      <c r="G37" s="22">
        <f>WHE1923_245!$E$7</f>
        <v>7.4</v>
      </c>
      <c r="H37" s="22">
        <f>WHE1923_245!$E$8</f>
        <v>7.2</v>
      </c>
      <c r="I37" s="22">
        <f>WHE1923_245!$E$9</f>
        <v>0.1</v>
      </c>
      <c r="J37" s="22">
        <f>WHE1923_245!$E$10</f>
        <v>0</v>
      </c>
      <c r="K37" s="22">
        <f>WHE1923_245!$E$11</f>
        <v>0.5</v>
      </c>
      <c r="L37" s="20"/>
    </row>
    <row r="38" spans="1:12" ht="13" x14ac:dyDescent="0.15">
      <c r="A38" s="21" t="s">
        <v>89</v>
      </c>
      <c r="B38" s="22">
        <f>WHE1923_247!$E$2</f>
        <v>80.8</v>
      </c>
      <c r="C38" s="22">
        <f>WHE1923_247!$E$3</f>
        <v>0</v>
      </c>
      <c r="D38" s="22">
        <f>WHE1923_247!$E$4</f>
        <v>0</v>
      </c>
      <c r="E38" s="22">
        <f>WHE1923_247!$E$5</f>
        <v>0.6</v>
      </c>
      <c r="F38" s="22">
        <f>WHE1923_247!$E$6</f>
        <v>1.1000000000000001</v>
      </c>
      <c r="G38" s="22">
        <f>WHE1923_247!$E$7</f>
        <v>0.5</v>
      </c>
      <c r="H38" s="22">
        <f>WHE1923_247!$E$8</f>
        <v>15.8</v>
      </c>
      <c r="I38" s="22">
        <f>WHE1923_247!$E$9</f>
        <v>0.2</v>
      </c>
      <c r="J38" s="22">
        <f>WHE1923_247!$E$10</f>
        <v>0.6</v>
      </c>
      <c r="K38" s="22">
        <f>WHE1923_247!$E$11</f>
        <v>0</v>
      </c>
      <c r="L38" s="20"/>
    </row>
    <row r="39" spans="1:12" ht="13" x14ac:dyDescent="0.15">
      <c r="A39" s="21" t="s">
        <v>90</v>
      </c>
      <c r="B39" s="22">
        <f>WHE1923_248!$E$2</f>
        <v>76.099999999999994</v>
      </c>
      <c r="C39" s="22">
        <f>WHE1923_248!$E$3</f>
        <v>0</v>
      </c>
      <c r="D39" s="22">
        <f>WHE1923_248!$E$4</f>
        <v>0</v>
      </c>
      <c r="E39" s="22">
        <f>WHE1923_248!$E$5</f>
        <v>0.2</v>
      </c>
      <c r="F39" s="22">
        <f>WHE1923_248!$E$6</f>
        <v>0.8</v>
      </c>
      <c r="G39" s="22">
        <f>WHE1923_248!$E$7</f>
        <v>4.7</v>
      </c>
      <c r="H39" s="22">
        <f>WHE1923_248!$E$8</f>
        <v>3.9</v>
      </c>
      <c r="I39" s="22">
        <f>WHE1923_248!$E$9</f>
        <v>0.4</v>
      </c>
      <c r="J39" s="22">
        <f>WHE1923_248!$E$10</f>
        <v>13.5</v>
      </c>
      <c r="K39" s="22">
        <f>WHE1923_248!$E$11</f>
        <v>0</v>
      </c>
      <c r="L39" s="20"/>
    </row>
    <row r="40" spans="1:12" ht="13" x14ac:dyDescent="0.15">
      <c r="A40" s="21" t="s">
        <v>91</v>
      </c>
      <c r="B40" s="22">
        <f>WHE1923_249!$E$2</f>
        <v>79.599999999999994</v>
      </c>
      <c r="C40" s="22">
        <f>WHE1923_249!$E$3</f>
        <v>0</v>
      </c>
      <c r="D40" s="22">
        <f>WHE1923_249!$E$4</f>
        <v>0</v>
      </c>
      <c r="E40" s="22">
        <f>WHE1923_249!$E$5</f>
        <v>0.1</v>
      </c>
      <c r="F40" s="22">
        <f>WHE1923_249!$E$6</f>
        <v>1.5</v>
      </c>
      <c r="G40" s="22">
        <f>WHE1923_249!$E$7</f>
        <v>4.5</v>
      </c>
      <c r="H40" s="22">
        <f>WHE1923_249!$E$8</f>
        <v>12.7</v>
      </c>
      <c r="I40" s="22">
        <f>WHE1923_249!$E$9</f>
        <v>0.3</v>
      </c>
      <c r="J40" s="22">
        <f>WHE1923_249!$E$10</f>
        <v>0</v>
      </c>
      <c r="K40" s="22">
        <f>WHE1923_249!$E$11</f>
        <v>1</v>
      </c>
      <c r="L40" s="20"/>
    </row>
    <row r="41" spans="1:12" ht="13" x14ac:dyDescent="0.15">
      <c r="A41" s="21" t="s">
        <v>92</v>
      </c>
      <c r="B41" s="22">
        <f>WHE1923_250!$E$2</f>
        <v>59.4</v>
      </c>
      <c r="C41" s="22">
        <f>WHE1923_250!$E3</f>
        <v>0</v>
      </c>
      <c r="D41" s="22">
        <f>WHE1923_250!$E$4</f>
        <v>0</v>
      </c>
      <c r="E41" s="22">
        <f>WHE1923_250!$E$5</f>
        <v>4.4000000000000004</v>
      </c>
      <c r="F41" s="22">
        <f>WHE1923_250!$E$6</f>
        <v>6</v>
      </c>
      <c r="G41" s="22">
        <f>WHE1923_250!$E$7</f>
        <v>4.5999999999999996</v>
      </c>
      <c r="H41" s="22">
        <f>WHE1923_250!$E$8</f>
        <v>21.8</v>
      </c>
      <c r="I41" s="22">
        <f>WHE1923_250!$E$9</f>
        <v>0.5</v>
      </c>
      <c r="J41" s="22">
        <f>WHE1923_250!$E$10</f>
        <v>0</v>
      </c>
      <c r="K41" s="22">
        <f>WHE1923_250!$E$11</f>
        <v>2.9</v>
      </c>
      <c r="L41" s="20"/>
    </row>
    <row r="42" spans="1:12" ht="13" x14ac:dyDescent="0.15">
      <c r="A42" s="21" t="s">
        <v>93</v>
      </c>
      <c r="B42" s="22">
        <f>WHE1923_251!$E$2</f>
        <v>68</v>
      </c>
      <c r="C42" s="22">
        <f>WHE1923_251!$E$3</f>
        <v>0</v>
      </c>
      <c r="D42" s="22">
        <f>WHE1923_251!$E$4</f>
        <v>0</v>
      </c>
      <c r="E42" s="22">
        <f>WHE1923_251!$E$5</f>
        <v>4.5</v>
      </c>
      <c r="F42" s="22">
        <f>WHE1923_251!$E$6</f>
        <v>4.7</v>
      </c>
      <c r="G42" s="22">
        <f>WHE1923_251!$E$7</f>
        <v>10</v>
      </c>
      <c r="H42" s="22">
        <f>WHE1923_251!$E$8</f>
        <v>12.4</v>
      </c>
      <c r="I42" s="22">
        <f>WHE1923_251!$E$9</f>
        <v>0</v>
      </c>
      <c r="J42" s="22">
        <f>WHE1923_251!$E$10</f>
        <v>0</v>
      </c>
      <c r="K42" s="22">
        <f>WHE1923_251!$E$11</f>
        <v>0</v>
      </c>
      <c r="L42" s="20"/>
    </row>
    <row r="43" spans="1:12" ht="13" x14ac:dyDescent="0.15">
      <c r="A43" s="21" t="s">
        <v>94</v>
      </c>
      <c r="B43" s="22">
        <f>WHE1923_254!$E$2</f>
        <v>33.5</v>
      </c>
      <c r="C43" s="22">
        <f>WHE1923_254!$E$3</f>
        <v>0</v>
      </c>
      <c r="D43" s="22">
        <f>WHE1923_254!$E$4</f>
        <v>0</v>
      </c>
      <c r="E43" s="22">
        <f>WHE1923_254!$E$5</f>
        <v>0.2</v>
      </c>
      <c r="F43" s="22">
        <f>WHE1923_254!$E$6</f>
        <v>3.9</v>
      </c>
      <c r="G43" s="22">
        <f>WHE1923_254!$E$7</f>
        <v>10.3</v>
      </c>
      <c r="H43" s="22">
        <f>WHE1923_254!$E$8</f>
        <v>48.6</v>
      </c>
      <c r="I43" s="22">
        <f>WHE1923_254!$E$9</f>
        <v>0.3</v>
      </c>
      <c r="J43" s="22">
        <f>WHE1923_254!$E$10</f>
        <v>0</v>
      </c>
      <c r="K43" s="22">
        <f>WHE1923_254!$E$11</f>
        <v>2.9</v>
      </c>
      <c r="L43" s="20"/>
    </row>
    <row r="44" spans="1:12" ht="13" x14ac:dyDescent="0.15">
      <c r="A44" s="21" t="s">
        <v>95</v>
      </c>
      <c r="B44" s="22">
        <f>WHE1924_289!$E$2</f>
        <v>58.6</v>
      </c>
      <c r="C44" s="22">
        <f>WHE1924_289!$E$3</f>
        <v>0</v>
      </c>
      <c r="D44" s="22">
        <f>WHE1924_289!$E$4</f>
        <v>0</v>
      </c>
      <c r="E44" s="22">
        <f>WHE1924_289!$E$5</f>
        <v>9.6999999999999993</v>
      </c>
      <c r="F44" s="22">
        <f>WHE1924_289!$E$6</f>
        <v>2.9</v>
      </c>
      <c r="G44" s="22">
        <f>WHE1924_289!$E$7</f>
        <v>6</v>
      </c>
      <c r="H44" s="22">
        <f>WHE1924_289!$E$8</f>
        <v>22.2</v>
      </c>
      <c r="I44" s="22">
        <f>WHE1924_289!$E$9</f>
        <v>0</v>
      </c>
      <c r="J44" s="22">
        <f>WHE1924_289!$E$10</f>
        <v>0</v>
      </c>
      <c r="K44" s="22">
        <f>WHE1924_289!$E$11</f>
        <v>0.2</v>
      </c>
      <c r="L44" s="20"/>
    </row>
    <row r="45" spans="1:12" ht="13" x14ac:dyDescent="0.15">
      <c r="A45" s="21" t="s">
        <v>96</v>
      </c>
      <c r="B45" s="22">
        <f>WHE1924_292!$E$2</f>
        <v>55.8</v>
      </c>
      <c r="C45" s="22">
        <f>WHE1924_292!$E$3</f>
        <v>0</v>
      </c>
      <c r="D45" s="22">
        <f>WHE1924_292!$E$4</f>
        <v>0</v>
      </c>
      <c r="E45" s="22">
        <f>WHE1924_292!$E$5</f>
        <v>19.399999999999999</v>
      </c>
      <c r="F45" s="22">
        <f>WHE1924_292!$E$6</f>
        <v>5</v>
      </c>
      <c r="G45" s="22">
        <f>WHE1924_292!$E$7</f>
        <v>7.3</v>
      </c>
      <c r="H45" s="22">
        <f>WHE1924_292!$E$8</f>
        <v>10.3</v>
      </c>
      <c r="I45" s="22">
        <f>WHE1924_292!$E$9</f>
        <v>0.1</v>
      </c>
      <c r="J45" s="22">
        <f>WHE1924_292!$E$10</f>
        <v>0</v>
      </c>
      <c r="K45" s="22">
        <f>WHE1924_292!$E$11</f>
        <v>1.8</v>
      </c>
      <c r="L45" s="20"/>
    </row>
    <row r="46" spans="1:12" ht="13" x14ac:dyDescent="0.15">
      <c r="A46" s="21" t="s">
        <v>97</v>
      </c>
      <c r="B46" s="22">
        <f>WHE1924_297!$E$2</f>
        <v>58</v>
      </c>
      <c r="C46" s="22">
        <f>WHE1924_297!$E$3</f>
        <v>0</v>
      </c>
      <c r="D46" s="22">
        <f>WHE1924_297!$E$4</f>
        <v>0</v>
      </c>
      <c r="E46" s="22">
        <f>WHE1924_297!$E$5</f>
        <v>5</v>
      </c>
      <c r="F46" s="22">
        <f>WHE1924_297!$E$6</f>
        <v>3.4</v>
      </c>
      <c r="G46" s="22">
        <f>WHE1924_297!$E$7</f>
        <v>11.1</v>
      </c>
      <c r="H46" s="22">
        <f>WHE1924_297!$E$8</f>
        <v>20.399999999999999</v>
      </c>
      <c r="I46" s="22">
        <f>WHE1924_297!$E$9</f>
        <v>0</v>
      </c>
      <c r="J46" s="22">
        <f>WHE1924_297!$E$10</f>
        <v>0</v>
      </c>
      <c r="K46" s="22">
        <f>WHE1924_297!$E$11</f>
        <v>1.7</v>
      </c>
      <c r="L46" s="20"/>
    </row>
    <row r="47" spans="1:12" ht="13" x14ac:dyDescent="0.15">
      <c r="A47" s="21" t="s">
        <v>98</v>
      </c>
      <c r="B47" s="22">
        <f>WHE1924_309!$E$2</f>
        <v>49.1</v>
      </c>
      <c r="C47" s="22">
        <f>WHE1924_309!$E$3</f>
        <v>0</v>
      </c>
      <c r="D47" s="22">
        <f>WHE1924_309!$E$4</f>
        <v>0</v>
      </c>
      <c r="E47" s="22">
        <f>WHE1924_309!$E$5</f>
        <v>6.1</v>
      </c>
      <c r="F47" s="22">
        <f>WHE1924_309!$E$6</f>
        <v>2.8</v>
      </c>
      <c r="G47" s="22">
        <f>WHE1924_309!$E$7</f>
        <v>18.5</v>
      </c>
      <c r="H47" s="22">
        <f>WHE1924_309!$E$8</f>
        <v>19.3</v>
      </c>
      <c r="I47" s="22">
        <f>WHE1924_309!$E$9</f>
        <v>0</v>
      </c>
      <c r="J47" s="22">
        <f>WHE1924_309!$E$10</f>
        <v>0</v>
      </c>
      <c r="K47" s="22">
        <f>WHE1924_309!$E$11</f>
        <v>3.9</v>
      </c>
      <c r="L47" s="20"/>
    </row>
    <row r="48" spans="1:12" ht="13" x14ac:dyDescent="0.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</row>
    <row r="49" spans="1:12" ht="13" x14ac:dyDescent="0.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1" spans="1:12" ht="13" x14ac:dyDescent="0.15"/>
    <row r="64" spans="1:12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97"/>
  <sheetViews>
    <sheetView topLeftCell="A12" workbookViewId="0">
      <selection activeCell="I29" sqref="I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8522228</v>
      </c>
      <c r="C2" s="4">
        <v>50.8</v>
      </c>
      <c r="D2" s="4">
        <v>355280</v>
      </c>
      <c r="E2" s="4">
        <v>2.1</v>
      </c>
      <c r="F2" s="4">
        <v>198609</v>
      </c>
      <c r="G2" s="4">
        <v>1.1000000000000001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823880</v>
      </c>
      <c r="C5" s="4">
        <v>4.9000000000000004</v>
      </c>
      <c r="D5" s="4">
        <v>959860</v>
      </c>
      <c r="E5" s="4">
        <v>5.7</v>
      </c>
      <c r="F5" s="4">
        <v>693954</v>
      </c>
      <c r="G5" s="4">
        <v>4.0999999999999996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83538</v>
      </c>
      <c r="C6" s="4">
        <v>0.4</v>
      </c>
      <c r="D6" s="4">
        <v>127702</v>
      </c>
      <c r="E6" s="4">
        <v>0.7</v>
      </c>
      <c r="F6" s="4">
        <v>8481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941695</v>
      </c>
      <c r="C7" s="4">
        <v>5.6</v>
      </c>
      <c r="D7" s="4">
        <v>170550</v>
      </c>
      <c r="E7" s="4">
        <v>1</v>
      </c>
      <c r="F7" s="4">
        <v>136796</v>
      </c>
      <c r="G7" s="4">
        <v>0.8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6196821</v>
      </c>
      <c r="C8" s="4">
        <v>36.9</v>
      </c>
      <c r="D8" s="4">
        <v>5810893</v>
      </c>
      <c r="E8" s="4">
        <v>34.6</v>
      </c>
      <c r="F8" s="4">
        <v>5486414</v>
      </c>
      <c r="G8" s="4">
        <v>32.700000000000003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164270</v>
      </c>
      <c r="C9" s="4">
        <v>0.9</v>
      </c>
      <c r="D9" s="4">
        <v>58880</v>
      </c>
      <c r="E9" s="4">
        <v>0.3</v>
      </c>
      <c r="F9" s="4">
        <v>24583</v>
      </c>
      <c r="G9" s="4">
        <v>0.1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9221190</v>
      </c>
      <c r="E10" s="4">
        <v>55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29933</v>
      </c>
      <c r="C11" s="4">
        <v>0.1</v>
      </c>
      <c r="D11" s="4">
        <v>58010</v>
      </c>
      <c r="E11" s="4">
        <v>0.3</v>
      </c>
      <c r="F11" s="4">
        <v>15795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16762365</v>
      </c>
      <c r="C12">
        <f t="shared" si="0"/>
        <v>99.6</v>
      </c>
      <c r="D12">
        <f t="shared" si="0"/>
        <v>16762365</v>
      </c>
      <c r="E12">
        <f t="shared" si="0"/>
        <v>99.7</v>
      </c>
      <c r="F12">
        <f t="shared" si="0"/>
        <v>6564632</v>
      </c>
      <c r="G12">
        <f t="shared" si="0"/>
        <v>38.800000000000004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0.11288654400555477</v>
      </c>
      <c r="C15">
        <f t="shared" ref="C15:C29" si="1">B15/(1+B15)</f>
        <v>0.10143580638440293</v>
      </c>
      <c r="D15">
        <f>EXP((-4.41432+0.04345*E2+0.06422*E6))</f>
        <v>1.3868696900587884E-2</v>
      </c>
      <c r="E15">
        <f t="shared" ref="E15:E29" si="2">D15/(1+D15)</f>
        <v>1.3678987173570604E-2</v>
      </c>
      <c r="F15">
        <f t="shared" ref="F15:F29" si="3">E15-C15</f>
        <v>-8.7756819210832324E-2</v>
      </c>
    </row>
    <row r="16" spans="1:20" ht="15.75" customHeight="1" x14ac:dyDescent="0.15">
      <c r="A16" s="2" t="s">
        <v>22</v>
      </c>
      <c r="B16">
        <f>EXP((-2.04493-0.05813*(C7)+0.07854*(C6)))</f>
        <v>9.6419964325056035E-2</v>
      </c>
      <c r="C16">
        <f t="shared" si="1"/>
        <v>8.7940722955013956E-2</v>
      </c>
      <c r="D16">
        <f>EXP((-2.04493-0.05813*(E7)+0.07854*(E6)))</f>
        <v>0.12898205407443583</v>
      </c>
      <c r="E16">
        <f t="shared" si="2"/>
        <v>0.11424632801641665</v>
      </c>
      <c r="F16">
        <f t="shared" si="3"/>
        <v>2.6305605061402698E-2</v>
      </c>
    </row>
    <row r="17" spans="1:6" ht="15.75" customHeight="1" x14ac:dyDescent="0.15">
      <c r="A17" s="2" t="s">
        <v>23</v>
      </c>
      <c r="B17">
        <f>EXP((-5.26319+0.23697*(C7)))</f>
        <v>1.952307850763603E-2</v>
      </c>
      <c r="C17">
        <f t="shared" si="1"/>
        <v>1.9149226652341842E-2</v>
      </c>
      <c r="D17">
        <f>EXP((-5.26319+0.23697*(E7)))</f>
        <v>6.5635740479922464E-3</v>
      </c>
      <c r="E17">
        <f t="shared" si="2"/>
        <v>6.5207744619609088E-3</v>
      </c>
      <c r="F17">
        <f t="shared" si="3"/>
        <v>-1.2628452190380933E-2</v>
      </c>
    </row>
    <row r="18" spans="1:6" ht="15.75" customHeight="1" x14ac:dyDescent="0.15">
      <c r="A18" s="2" t="s">
        <v>24</v>
      </c>
      <c r="B18">
        <f>EXP((-6.22088+0.04872*(C2)+0.04949*(C5)+0.04056*(C6)))</f>
        <v>3.0587036609410874E-2</v>
      </c>
      <c r="C18">
        <f t="shared" si="1"/>
        <v>2.9679236709633926E-2</v>
      </c>
      <c r="D18">
        <f>EXP((-6.22088+0.04872*(E2)+0.04949*(E5)+0.04056*(E6)))</f>
        <v>3.0031816569069305E-3</v>
      </c>
      <c r="E18">
        <f t="shared" si="2"/>
        <v>2.9941895617378173E-3</v>
      </c>
      <c r="F18">
        <f t="shared" si="3"/>
        <v>-2.6685047147896108E-2</v>
      </c>
    </row>
    <row r="19" spans="1:6" ht="15.75" customHeight="1" x14ac:dyDescent="0.15">
      <c r="A19" s="2" t="s">
        <v>25</v>
      </c>
      <c r="B19">
        <f>EXP((-4.84614+0.03008*C2+0.7327*C3+0.03927*C5+0.04634*C6))</f>
        <v>4.4729725427409724E-2</v>
      </c>
      <c r="C19">
        <f t="shared" si="1"/>
        <v>4.2814638407182616E-2</v>
      </c>
      <c r="D19">
        <f>EXP((-4.84614+0.03008*E2+0.7327*E3+0.03927*E5+0.04634*E6))</f>
        <v>1.0816365150879068E-2</v>
      </c>
      <c r="E19">
        <f t="shared" si="2"/>
        <v>1.0700623301903673E-2</v>
      </c>
      <c r="F19">
        <f t="shared" si="3"/>
        <v>-3.2114015105278941E-2</v>
      </c>
    </row>
    <row r="20" spans="1:6" ht="15.75" customHeight="1" x14ac:dyDescent="0.15">
      <c r="A20" s="2" t="s">
        <v>26</v>
      </c>
      <c r="B20">
        <f>EXP((-1.56105-0.14222*C7+0.04149*C6))</f>
        <v>9.6242329740262519E-2</v>
      </c>
      <c r="C20">
        <f t="shared" si="1"/>
        <v>8.7792933304322987E-2</v>
      </c>
      <c r="D20">
        <f>EXP((-1.56105-0.14222*E7+0.04149*E6))</f>
        <v>0.18745302468015321</v>
      </c>
      <c r="E20">
        <f t="shared" si="2"/>
        <v>0.15786142338611223</v>
      </c>
      <c r="F20">
        <f t="shared" si="3"/>
        <v>7.0068490081789239E-2</v>
      </c>
    </row>
    <row r="21" spans="1:6" ht="15.75" customHeight="1" x14ac:dyDescent="0.15">
      <c r="A21" s="2" t="s">
        <v>27</v>
      </c>
      <c r="B21">
        <f>EXP((-0.802771-0.025303*C2+0.485604*C3))</f>
        <v>0.1239145083433752</v>
      </c>
      <c r="C21">
        <f t="shared" si="1"/>
        <v>0.11025261033957325</v>
      </c>
      <c r="D21">
        <f>EXP((-0.802771-0.025303*E2+0.485604*E3))</f>
        <v>0.42489750663521231</v>
      </c>
      <c r="E21">
        <f t="shared" si="2"/>
        <v>0.29819513660219366</v>
      </c>
      <c r="F21">
        <f t="shared" si="3"/>
        <v>0.18794252626262042</v>
      </c>
    </row>
    <row r="22" spans="1:6" ht="15.75" customHeight="1" x14ac:dyDescent="0.15">
      <c r="A22" s="2" t="s">
        <v>28</v>
      </c>
      <c r="B22">
        <f>EXP((-2.360104+0.014709*C2+0.938919*C3-0.018119*C5))</f>
        <v>0.18237871540672951</v>
      </c>
      <c r="C22">
        <f t="shared" si="1"/>
        <v>0.15424729236942714</v>
      </c>
      <c r="D22">
        <f>EXP((-2.360104+0.014709*E2+0.938919*E3-0.018119*E5))</f>
        <v>8.7817594981113273E-2</v>
      </c>
      <c r="E22">
        <f t="shared" si="2"/>
        <v>8.07282354930451E-2</v>
      </c>
      <c r="F22">
        <f t="shared" si="3"/>
        <v>-7.3519056876382036E-2</v>
      </c>
    </row>
    <row r="23" spans="1:6" ht="15.75" customHeight="1" x14ac:dyDescent="0.15">
      <c r="A23" s="2" t="s">
        <v>29</v>
      </c>
      <c r="B23">
        <f>EXP((-1.022244+0.015959*C2-2.13038*C3))</f>
        <v>0.80934759024665182</v>
      </c>
      <c r="C23">
        <f t="shared" si="1"/>
        <v>0.44731459815099478</v>
      </c>
      <c r="D23">
        <f>EXP((-1.022244+0.015959*E2-2.13038*E3))</f>
        <v>0.37204885599967424</v>
      </c>
      <c r="E23">
        <f t="shared" si="2"/>
        <v>0.27116297963646463</v>
      </c>
      <c r="F23">
        <f t="shared" si="3"/>
        <v>-0.17615161851453015</v>
      </c>
    </row>
    <row r="24" spans="1:6" ht="15.75" customHeight="1" x14ac:dyDescent="0.15">
      <c r="A24" s="2" t="s">
        <v>30</v>
      </c>
      <c r="B24">
        <f>EXP((0.21381-0.08054*C2-0.03271*C5+0.72939*C3))</f>
        <v>1.7634448302841728E-2</v>
      </c>
      <c r="C24">
        <f t="shared" si="1"/>
        <v>1.7328863357811395E-2</v>
      </c>
      <c r="D24">
        <f>EXP((0.21381-0.08054*E2-0.03271*E5+0.72939*E3))</f>
        <v>0.86781996450484911</v>
      </c>
      <c r="E24">
        <f t="shared" si="2"/>
        <v>0.46461649462821986</v>
      </c>
      <c r="F24">
        <f t="shared" si="3"/>
        <v>0.44728763127040844</v>
      </c>
    </row>
    <row r="25" spans="1:6" ht="15.75" customHeight="1" x14ac:dyDescent="0.15">
      <c r="A25" s="2" t="s">
        <v>31</v>
      </c>
      <c r="B25">
        <f>EXP((-0.11314-0.0841*C2-0.02521*C5+1.28239*C3))</f>
        <v>1.1010025634035355E-2</v>
      </c>
      <c r="C25">
        <f t="shared" si="1"/>
        <v>1.0890125077771243E-2</v>
      </c>
      <c r="D25">
        <f>EXP((-0.11314-0.0841*E2-0.02521*E5+1.28239*E3))</f>
        <v>0.64827065004959761</v>
      </c>
      <c r="E25">
        <f t="shared" si="2"/>
        <v>0.39330352089330151</v>
      </c>
      <c r="F25">
        <f t="shared" si="3"/>
        <v>0.38241339581553024</v>
      </c>
    </row>
    <row r="26" spans="1:6" ht="15.75" customHeight="1" x14ac:dyDescent="0.15">
      <c r="A26" s="2" t="s">
        <v>32</v>
      </c>
      <c r="B26">
        <f>EXP((-9.52346+0.0714*C2+0.11318*C5+0.14192*C6+1.47314*C3))</f>
        <v>5.0670828587360108E-3</v>
      </c>
      <c r="C26">
        <f t="shared" si="1"/>
        <v>5.0415369731576396E-3</v>
      </c>
      <c r="D26">
        <f>EXP((-9.52346+0.0714*E2+0.11318*E5+0.14192*E6+1.47314*E3))</f>
        <v>1.7883445722596995E-4</v>
      </c>
      <c r="E26">
        <f t="shared" si="2"/>
        <v>1.7880248118129724E-4</v>
      </c>
      <c r="F26">
        <f t="shared" si="3"/>
        <v>-4.8627344919763421E-3</v>
      </c>
    </row>
    <row r="27" spans="1:6" ht="15.75" customHeight="1" x14ac:dyDescent="0.15">
      <c r="A27" s="2" t="s">
        <v>33</v>
      </c>
      <c r="B27">
        <f>EXP((-1.00599+0.03107*C2-0.12507*C7))</f>
        <v>0.879830503254174</v>
      </c>
      <c r="C27">
        <f t="shared" si="1"/>
        <v>0.46803714575920524</v>
      </c>
      <c r="D27">
        <f>EXP((-1.00599+0.03107*E2-0.12507*E7))</f>
        <v>0.34444770491763915</v>
      </c>
      <c r="E27">
        <f t="shared" si="2"/>
        <v>0.25620015093018439</v>
      </c>
      <c r="F27">
        <f t="shared" si="3"/>
        <v>-0.21183699482902085</v>
      </c>
    </row>
    <row r="28" spans="1:6" ht="15.75" customHeight="1" x14ac:dyDescent="0.15">
      <c r="A28" s="2" t="s">
        <v>34</v>
      </c>
      <c r="B28">
        <f>EXP((1.049734-0.018323*C2-0.023371*C5-0.012844*C7))</f>
        <v>0.93471024137108349</v>
      </c>
      <c r="C28">
        <f t="shared" si="1"/>
        <v>0.4831267346311644</v>
      </c>
      <c r="D28">
        <f>EXP((1.049734-0.018323*E2-0.023371*E5-0.012844*E7))</f>
        <v>2.3754740082648813</v>
      </c>
      <c r="E28">
        <f t="shared" si="2"/>
        <v>0.70374531175429278</v>
      </c>
      <c r="F28">
        <f t="shared" si="3"/>
        <v>0.22061857712312838</v>
      </c>
    </row>
    <row r="29" spans="1:6" ht="13" x14ac:dyDescent="0.15">
      <c r="A29" s="2" t="s">
        <v>35</v>
      </c>
      <c r="B29">
        <f>EXP((-3.7924+1.94461*C3-0.10873*C5+0.04748*C6))</f>
        <v>1.3484896467832573E-2</v>
      </c>
      <c r="C29">
        <f t="shared" si="1"/>
        <v>1.3305473534760838E-2</v>
      </c>
      <c r="D29">
        <f>EXP((-3.7924+1.94461*E3-0.10873*E5+0.04748*E6))</f>
        <v>1.2538830621494875E-2</v>
      </c>
      <c r="E29">
        <f t="shared" si="2"/>
        <v>1.2383555318859782E-2</v>
      </c>
      <c r="F29">
        <f t="shared" si="3"/>
        <v>-9.2191821590105645E-4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87" priority="1" operator="lessThanOrEqual">
      <formula>0</formula>
    </cfRule>
  </conditionalFormatting>
  <conditionalFormatting sqref="F15:F29 I17:I29">
    <cfRule type="cellIs" dxfId="86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97"/>
  <sheetViews>
    <sheetView topLeftCell="A12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3803892</v>
      </c>
      <c r="C2" s="4">
        <v>38.700000000000003</v>
      </c>
      <c r="D2" s="4">
        <v>4353213</v>
      </c>
      <c r="E2" s="4">
        <v>44.3</v>
      </c>
      <c r="F2" s="4">
        <v>3765165</v>
      </c>
      <c r="G2" s="4">
        <v>38.299999999999997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95535</v>
      </c>
      <c r="C5" s="4">
        <v>0.9</v>
      </c>
      <c r="D5" s="4">
        <v>68165</v>
      </c>
      <c r="E5" s="4">
        <v>0.6</v>
      </c>
      <c r="F5" s="4">
        <v>48627</v>
      </c>
      <c r="G5" s="4">
        <v>0.4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57405</v>
      </c>
      <c r="C6" s="4">
        <v>0.5</v>
      </c>
      <c r="D6" s="4">
        <v>80758</v>
      </c>
      <c r="E6" s="4">
        <v>0.8</v>
      </c>
      <c r="F6" s="4">
        <v>6419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624159</v>
      </c>
      <c r="C7" s="4">
        <v>6.3</v>
      </c>
      <c r="D7" s="4">
        <v>237007</v>
      </c>
      <c r="E7" s="4">
        <v>2.4</v>
      </c>
      <c r="F7" s="4">
        <v>178758</v>
      </c>
      <c r="G7" s="4">
        <v>1.8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5089492</v>
      </c>
      <c r="C8" s="4">
        <v>51.8</v>
      </c>
      <c r="D8" s="4">
        <v>5008780</v>
      </c>
      <c r="E8" s="4">
        <v>51</v>
      </c>
      <c r="F8" s="4">
        <v>4764018</v>
      </c>
      <c r="G8" s="4">
        <v>48.5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34207</v>
      </c>
      <c r="C9" s="4">
        <v>0.3</v>
      </c>
      <c r="D9" s="4">
        <v>17629</v>
      </c>
      <c r="E9" s="4">
        <v>0.1</v>
      </c>
      <c r="F9" s="4">
        <v>9744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105697</v>
      </c>
      <c r="C11" s="4">
        <v>1</v>
      </c>
      <c r="D11" s="4">
        <v>44835</v>
      </c>
      <c r="E11" s="4">
        <v>0.4</v>
      </c>
      <c r="F11" s="4">
        <v>23406</v>
      </c>
      <c r="G11" s="4">
        <v>0.2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9810387</v>
      </c>
      <c r="C12">
        <f t="shared" si="0"/>
        <v>99.499999999999986</v>
      </c>
      <c r="D12">
        <f t="shared" si="0"/>
        <v>9810387</v>
      </c>
      <c r="E12">
        <f t="shared" si="0"/>
        <v>99.6</v>
      </c>
      <c r="F12">
        <f t="shared" si="0"/>
        <v>8796137</v>
      </c>
      <c r="G12">
        <f t="shared" si="0"/>
        <v>89.2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6.7158821135607505E-2</v>
      </c>
      <c r="C15">
        <f t="shared" ref="C15:C29" si="1">B15/(1+B15)</f>
        <v>6.293235815090864E-2</v>
      </c>
      <c r="D15">
        <f>EXP((-4.41432+0.04345*E2+0.06422*E6))</f>
        <v>8.7325828568788816E-2</v>
      </c>
      <c r="E15">
        <f t="shared" ref="E15:E29" si="2">D15/(1+D15)</f>
        <v>8.0312475133358083E-2</v>
      </c>
      <c r="F15">
        <f t="shared" ref="F15:F29" si="3">E15-C15</f>
        <v>1.7380116982449442E-2</v>
      </c>
    </row>
    <row r="16" spans="1:20" ht="15.75" customHeight="1" x14ac:dyDescent="0.15">
      <c r="A16" s="2" t="s">
        <v>22</v>
      </c>
      <c r="B16">
        <f>EXP((-2.04493-0.05813*(C7)+0.07854*(C6)))</f>
        <v>9.3305240913513318E-2</v>
      </c>
      <c r="C16">
        <f t="shared" si="1"/>
        <v>8.5342352182956646E-2</v>
      </c>
      <c r="D16">
        <f>EXP((-2.04493-0.05813*(E7)+0.07854*(E6)))</f>
        <v>0.11983853307309145</v>
      </c>
      <c r="E16">
        <f t="shared" si="2"/>
        <v>0.10701411813739545</v>
      </c>
      <c r="F16">
        <f t="shared" si="3"/>
        <v>2.1671765954438801E-2</v>
      </c>
    </row>
    <row r="17" spans="1:6" ht="15.75" customHeight="1" x14ac:dyDescent="0.15">
      <c r="A17" s="2" t="s">
        <v>23</v>
      </c>
      <c r="B17">
        <f>EXP((-5.26319+0.23697*(C7)))</f>
        <v>2.304563265868283E-2</v>
      </c>
      <c r="C17">
        <f t="shared" si="1"/>
        <v>2.2526495322395371E-2</v>
      </c>
      <c r="D17">
        <f>EXP((-5.26319+0.23697*(E7)))</f>
        <v>9.1457864776559039E-3</v>
      </c>
      <c r="E17">
        <f t="shared" si="2"/>
        <v>9.062899137277829E-3</v>
      </c>
      <c r="F17">
        <f t="shared" si="3"/>
        <v>-1.3463596185117542E-2</v>
      </c>
    </row>
    <row r="18" spans="1:6" ht="15.75" customHeight="1" x14ac:dyDescent="0.15">
      <c r="A18" s="2" t="s">
        <v>24</v>
      </c>
      <c r="B18">
        <f>EXP((-6.22088+0.04872*(C2)+0.04949*(C5)+0.04056*(C6)))</f>
        <v>1.3973466466821649E-2</v>
      </c>
      <c r="C18">
        <f t="shared" si="1"/>
        <v>1.3780899529365424E-2</v>
      </c>
      <c r="D18">
        <f>EXP((-6.22088+0.04872*(E2)+0.04949*(E5)+0.04056*(E6)))</f>
        <v>1.8307545165190023E-2</v>
      </c>
      <c r="E18">
        <f t="shared" si="2"/>
        <v>1.7978404708982265E-2</v>
      </c>
      <c r="F18">
        <f t="shared" si="3"/>
        <v>4.1975051796168412E-3</v>
      </c>
    </row>
    <row r="19" spans="1:6" ht="15.75" customHeight="1" x14ac:dyDescent="0.15">
      <c r="A19" s="2" t="s">
        <v>25</v>
      </c>
      <c r="B19">
        <f>EXP((-4.84614+0.03008*C2+0.7327*C3+0.03927*C5+0.04634*C6))</f>
        <v>2.668827362828393E-2</v>
      </c>
      <c r="C19">
        <f t="shared" si="1"/>
        <v>2.5994524641806238E-2</v>
      </c>
      <c r="D19">
        <f>EXP((-4.84614+0.03008*E2+0.7327*E3+0.03927*E5+0.04634*E6))</f>
        <v>3.1651744925004041E-2</v>
      </c>
      <c r="E19">
        <f t="shared" si="2"/>
        <v>3.0680648853363756E-2</v>
      </c>
      <c r="F19">
        <f t="shared" si="3"/>
        <v>4.6861242115575179E-3</v>
      </c>
    </row>
    <row r="20" spans="1:6" ht="15.75" customHeight="1" x14ac:dyDescent="0.15">
      <c r="A20" s="2" t="s">
        <v>26</v>
      </c>
      <c r="B20">
        <f>EXP((-1.56105-0.14222*C7+0.04149*C6))</f>
        <v>8.748473132396524E-2</v>
      </c>
      <c r="C20">
        <f t="shared" si="1"/>
        <v>8.0446859440000032E-2</v>
      </c>
      <c r="D20">
        <f>EXP((-1.56105-0.14222*E7+0.04149*E6))</f>
        <v>0.15424916955056719</v>
      </c>
      <c r="E20">
        <f t="shared" si="2"/>
        <v>0.13363593721330341</v>
      </c>
      <c r="F20">
        <f t="shared" si="3"/>
        <v>5.3189077773303381E-2</v>
      </c>
    </row>
    <row r="21" spans="1:6" ht="15.75" customHeight="1" x14ac:dyDescent="0.15">
      <c r="A21" s="2" t="s">
        <v>27</v>
      </c>
      <c r="B21">
        <f>EXP((-0.802771-0.025303*C2+0.485604*C3))</f>
        <v>0.16830169609982537</v>
      </c>
      <c r="C21">
        <f t="shared" si="1"/>
        <v>0.14405670783640193</v>
      </c>
      <c r="D21">
        <f>EXP((-0.802771-0.025303*E2+0.485604*E3))</f>
        <v>0.14606640966096859</v>
      </c>
      <c r="E21">
        <f t="shared" si="2"/>
        <v>0.12745021442882898</v>
      </c>
      <c r="F21">
        <f t="shared" si="3"/>
        <v>-1.6606493407572948E-2</v>
      </c>
    </row>
    <row r="22" spans="1:6" ht="15.75" customHeight="1" x14ac:dyDescent="0.15">
      <c r="A22" s="2" t="s">
        <v>28</v>
      </c>
      <c r="B22">
        <f>EXP((-2.360104+0.014709*C2+0.938919*C3-0.018119*C5))</f>
        <v>0.16411747444373828</v>
      </c>
      <c r="C22">
        <f t="shared" si="1"/>
        <v>0.14098016570205696</v>
      </c>
      <c r="D22">
        <f>EXP((-2.360104+0.014709*E2+0.938919*E3-0.018119*E5))</f>
        <v>0.17917958641947768</v>
      </c>
      <c r="E22">
        <f t="shared" si="2"/>
        <v>0.1519527546805215</v>
      </c>
      <c r="F22">
        <f t="shared" si="3"/>
        <v>1.0972588978464537E-2</v>
      </c>
    </row>
    <row r="23" spans="1:6" ht="15.75" customHeight="1" x14ac:dyDescent="0.15">
      <c r="A23" s="2" t="s">
        <v>29</v>
      </c>
      <c r="B23">
        <f>EXP((-1.022244+0.015959*C2-2.13038*C3))</f>
        <v>0.66722317088230298</v>
      </c>
      <c r="C23">
        <f t="shared" si="1"/>
        <v>0.40020027464541841</v>
      </c>
      <c r="D23">
        <f>EXP((-1.022244+0.015959*E2-2.13038*E3))</f>
        <v>0.72959893494675987</v>
      </c>
      <c r="E23">
        <f t="shared" si="2"/>
        <v>0.42183128134801856</v>
      </c>
      <c r="F23">
        <f t="shared" si="3"/>
        <v>2.1631006702600153E-2</v>
      </c>
    </row>
    <row r="24" spans="1:6" ht="15.75" customHeight="1" x14ac:dyDescent="0.15">
      <c r="A24" s="2" t="s">
        <v>30</v>
      </c>
      <c r="B24">
        <f>EXP((0.21381-0.08054*C2-0.03271*C5+0.72939*C3))</f>
        <v>5.3262274175793344E-2</v>
      </c>
      <c r="C24">
        <f t="shared" si="1"/>
        <v>5.0568861604269016E-2</v>
      </c>
      <c r="D24">
        <f>EXP((0.21381-0.08054*E2-0.03271*E5+0.72939*E3))</f>
        <v>3.4261328837081981E-2</v>
      </c>
      <c r="E24">
        <f t="shared" si="2"/>
        <v>3.3126375203069075E-2</v>
      </c>
      <c r="F24">
        <f t="shared" si="3"/>
        <v>-1.7442486401199941E-2</v>
      </c>
    </row>
    <row r="25" spans="1:6" ht="15.75" customHeight="1" x14ac:dyDescent="0.15">
      <c r="A25" s="2" t="s">
        <v>31</v>
      </c>
      <c r="B25">
        <f>EXP((-0.11314-0.0841*C2-0.02521*C5+1.28239*C3))</f>
        <v>3.3691860465848669E-2</v>
      </c>
      <c r="C25">
        <f t="shared" si="1"/>
        <v>3.2593717484304202E-2</v>
      </c>
      <c r="D25">
        <f>EXP((-0.11314-0.0841*E2-0.02521*E5+1.28239*E3))</f>
        <v>2.1196991876283905E-2</v>
      </c>
      <c r="E25">
        <f t="shared" si="2"/>
        <v>2.0757005793111342E-2</v>
      </c>
      <c r="F25">
        <f t="shared" si="3"/>
        <v>-1.183671169119286E-2</v>
      </c>
    </row>
    <row r="26" spans="1:6" ht="15.75" customHeight="1" x14ac:dyDescent="0.15">
      <c r="A26" s="2" t="s">
        <v>32</v>
      </c>
      <c r="B26">
        <f>EXP((-9.52346+0.0714*C2+0.11318*C5+0.14192*C6+1.47314*C3))</f>
        <v>1.3775372163337329E-3</v>
      </c>
      <c r="C26">
        <f t="shared" si="1"/>
        <v>1.3756422179821025E-3</v>
      </c>
      <c r="D26">
        <f>EXP((-9.52346+0.0714*E2+0.11318*E5+0.14192*E6+1.47314*E3))</f>
        <v>2.072507608067836E-3</v>
      </c>
      <c r="E26">
        <f t="shared" si="2"/>
        <v>2.0682212038876115E-3</v>
      </c>
      <c r="F26">
        <f t="shared" si="3"/>
        <v>6.9257898590550904E-4</v>
      </c>
    </row>
    <row r="27" spans="1:6" ht="15.75" customHeight="1" x14ac:dyDescent="0.15">
      <c r="A27" s="2" t="s">
        <v>33</v>
      </c>
      <c r="B27">
        <f>EXP((-1.00599+0.03107*C2-0.12507*C7))</f>
        <v>0.5534842403266772</v>
      </c>
      <c r="C27">
        <f t="shared" si="1"/>
        <v>0.35628571308215312</v>
      </c>
      <c r="D27">
        <f>EXP((-1.00599+0.03107*E2-0.12507*E7))</f>
        <v>1.0727688324100941</v>
      </c>
      <c r="E27">
        <f t="shared" si="2"/>
        <v>0.5175535330501575</v>
      </c>
      <c r="F27">
        <f t="shared" si="3"/>
        <v>0.16126781996800438</v>
      </c>
    </row>
    <row r="28" spans="1:6" ht="15.75" customHeight="1" x14ac:dyDescent="0.15">
      <c r="A28" s="2" t="s">
        <v>34</v>
      </c>
      <c r="B28">
        <f>EXP((1.049734-0.018323*C2-0.023371*C5-0.012844*C7))</f>
        <v>1.269575763275256</v>
      </c>
      <c r="C28">
        <f t="shared" si="1"/>
        <v>0.55938902054677997</v>
      </c>
      <c r="D28">
        <f>EXP((1.049734-0.018323*E2-0.023371*E5-0.012844*E7))</f>
        <v>1.2130973714641526</v>
      </c>
      <c r="E28">
        <f t="shared" si="2"/>
        <v>0.5481445991061773</v>
      </c>
      <c r="F28">
        <f t="shared" si="3"/>
        <v>-1.124442144060267E-2</v>
      </c>
    </row>
    <row r="29" spans="1:6" ht="13" x14ac:dyDescent="0.15">
      <c r="A29" s="2" t="s">
        <v>35</v>
      </c>
      <c r="B29">
        <f>EXP((-3.7924+1.94461*C3-0.10873*C5+0.04748*C6))</f>
        <v>2.0931145792393604E-2</v>
      </c>
      <c r="C29">
        <f t="shared" si="1"/>
        <v>2.0502015124778998E-2</v>
      </c>
      <c r="D29">
        <f>EXP((-3.7924+1.94461*E3-0.10873*E5+0.04748*E6))</f>
        <v>2.1935389226076723E-2</v>
      </c>
      <c r="E29">
        <f t="shared" si="2"/>
        <v>2.1464555839179462E-2</v>
      </c>
      <c r="F29">
        <f t="shared" si="3"/>
        <v>9.6254071440046371E-4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85" priority="1" operator="lessThanOrEqual">
      <formula>0</formula>
    </cfRule>
  </conditionalFormatting>
  <conditionalFormatting sqref="F15:F29 I17:I29">
    <cfRule type="cellIs" dxfId="84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997"/>
  <sheetViews>
    <sheetView topLeftCell="A9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6147501</v>
      </c>
      <c r="C2" s="4">
        <v>31.3</v>
      </c>
      <c r="D2" s="4">
        <v>1388647</v>
      </c>
      <c r="E2" s="4">
        <v>7</v>
      </c>
      <c r="F2" s="4">
        <v>824479</v>
      </c>
      <c r="G2" s="4">
        <v>4.2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354342</v>
      </c>
      <c r="C5" s="4">
        <v>1.8</v>
      </c>
      <c r="D5" s="4">
        <v>283644</v>
      </c>
      <c r="E5" s="4">
        <v>1.4</v>
      </c>
      <c r="F5" s="4">
        <v>257474</v>
      </c>
      <c r="G5" s="4">
        <v>1.3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225278</v>
      </c>
      <c r="C6" s="4">
        <v>1.1000000000000001</v>
      </c>
      <c r="D6" s="4">
        <v>238318</v>
      </c>
      <c r="E6" s="4">
        <v>1.2</v>
      </c>
      <c r="F6" s="4">
        <v>38689</v>
      </c>
      <c r="G6" s="4">
        <v>0.1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1803973</v>
      </c>
      <c r="C7" s="4">
        <v>9.1999999999999993</v>
      </c>
      <c r="D7" s="4">
        <v>927205</v>
      </c>
      <c r="E7" s="4">
        <v>4.7</v>
      </c>
      <c r="F7" s="4">
        <v>681791</v>
      </c>
      <c r="G7" s="4">
        <v>3.4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10961154</v>
      </c>
      <c r="C8" s="4">
        <v>55.9</v>
      </c>
      <c r="D8" s="4">
        <v>10242877</v>
      </c>
      <c r="E8" s="4">
        <v>52.2</v>
      </c>
      <c r="F8" s="4">
        <v>9513934</v>
      </c>
      <c r="G8" s="4">
        <v>48.5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38015</v>
      </c>
      <c r="C9" s="4">
        <v>0.1</v>
      </c>
      <c r="D9" s="4">
        <v>52946</v>
      </c>
      <c r="E9" s="4">
        <v>0.2</v>
      </c>
      <c r="F9" s="4">
        <v>13730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5968769</v>
      </c>
      <c r="E10" s="4">
        <v>30.4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60307</v>
      </c>
      <c r="C11" s="4">
        <v>0.3</v>
      </c>
      <c r="D11" s="4">
        <v>488164</v>
      </c>
      <c r="E11" s="4">
        <v>2.4</v>
      </c>
      <c r="F11" s="4">
        <v>44275</v>
      </c>
      <c r="G11" s="4">
        <v>0.2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19590570</v>
      </c>
      <c r="C12">
        <f t="shared" si="0"/>
        <v>99.7</v>
      </c>
      <c r="D12">
        <f t="shared" si="0"/>
        <v>19590570</v>
      </c>
      <c r="E12">
        <f t="shared" si="0"/>
        <v>99.5</v>
      </c>
      <c r="F12">
        <f t="shared" si="0"/>
        <v>11374372</v>
      </c>
      <c r="G12">
        <f t="shared" si="0"/>
        <v>57.7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5.060560186611418E-2</v>
      </c>
      <c r="C15">
        <f t="shared" ref="C15:C29" si="1">B15/(1+B15)</f>
        <v>4.8168029730878199E-2</v>
      </c>
      <c r="D15">
        <f>EXP((-4.41432+0.04345*E2+0.06422*E6))</f>
        <v>1.7719208532704228E-2</v>
      </c>
      <c r="E15">
        <f t="shared" ref="E15:E29" si="2">D15/(1+D15)</f>
        <v>1.7410704626722021E-2</v>
      </c>
      <c r="F15">
        <f t="shared" ref="F15:F29" si="3">E15-C15</f>
        <v>-3.0757325104156179E-2</v>
      </c>
    </row>
    <row r="16" spans="1:20" ht="15.75" customHeight="1" x14ac:dyDescent="0.15">
      <c r="A16" s="2" t="s">
        <v>22</v>
      </c>
      <c r="B16">
        <f>EXP((-2.04493-0.05813*(C7)+0.07854*(C6)))</f>
        <v>8.2634170298304083E-2</v>
      </c>
      <c r="C16">
        <f t="shared" si="1"/>
        <v>7.6326955647017358E-2</v>
      </c>
      <c r="D16">
        <f>EXP((-2.04493-0.05813*(E7)+0.07854*(E6)))</f>
        <v>0.10818711550725339</v>
      </c>
      <c r="E16">
        <f t="shared" si="2"/>
        <v>9.7625314347507666E-2</v>
      </c>
      <c r="F16">
        <f t="shared" si="3"/>
        <v>2.1298358700490308E-2</v>
      </c>
    </row>
    <row r="17" spans="1:6" ht="15.75" customHeight="1" x14ac:dyDescent="0.15">
      <c r="A17" s="2" t="s">
        <v>23</v>
      </c>
      <c r="B17">
        <f>EXP((-5.26319+0.23697*(C7)))</f>
        <v>4.5818561364245294E-2</v>
      </c>
      <c r="C17">
        <f t="shared" si="1"/>
        <v>4.3811195418520854E-2</v>
      </c>
      <c r="D17">
        <f>EXP((-5.26319+0.23697*(E7)))</f>
        <v>1.5773388990270087E-2</v>
      </c>
      <c r="E17">
        <f t="shared" si="2"/>
        <v>1.5528452665953015E-2</v>
      </c>
      <c r="F17">
        <f t="shared" si="3"/>
        <v>-2.8282742752567841E-2</v>
      </c>
    </row>
    <row r="18" spans="1:6" ht="15.75" customHeight="1" x14ac:dyDescent="0.15">
      <c r="A18" s="2" t="s">
        <v>24</v>
      </c>
      <c r="B18">
        <f>EXP((-6.22088+0.04872*(C2)+0.04949*(C5)+0.04056*(C6)))</f>
        <v>1.0438587527307001E-2</v>
      </c>
      <c r="C18">
        <f t="shared" si="1"/>
        <v>1.0330749098618424E-2</v>
      </c>
      <c r="D18">
        <f>EXP((-6.22088+0.04872*(E2)+0.04949*(E5)+0.04056*(E6)))</f>
        <v>3.1451867834158802E-3</v>
      </c>
      <c r="E18">
        <f t="shared" si="2"/>
        <v>3.1353255987808895E-3</v>
      </c>
      <c r="F18">
        <f t="shared" si="3"/>
        <v>-7.1954234998375353E-3</v>
      </c>
    </row>
    <row r="19" spans="1:6" ht="15.75" customHeight="1" x14ac:dyDescent="0.15">
      <c r="A19" s="2" t="s">
        <v>25</v>
      </c>
      <c r="B19">
        <f>EXP((-4.84614+0.03008*C2+0.7327*C3+0.03927*C5+0.04634*C6))</f>
        <v>2.2754872060680081E-2</v>
      </c>
      <c r="C19">
        <f t="shared" si="1"/>
        <v>2.2248607835847135E-2</v>
      </c>
      <c r="D19">
        <f>EXP((-4.84614+0.03008*E2+0.7327*E3+0.03927*E5+0.04634*E6))</f>
        <v>1.0834779444917805E-2</v>
      </c>
      <c r="E19">
        <f t="shared" si="2"/>
        <v>1.07186452872818E-2</v>
      </c>
      <c r="F19">
        <f t="shared" si="3"/>
        <v>-1.1529962548565335E-2</v>
      </c>
    </row>
    <row r="20" spans="1:6" ht="15.75" customHeight="1" x14ac:dyDescent="0.15">
      <c r="A20" s="2" t="s">
        <v>26</v>
      </c>
      <c r="B20">
        <f>EXP((-1.56105-0.14222*C7+0.04149*C6))</f>
        <v>5.9377791677874929E-2</v>
      </c>
      <c r="C20">
        <f t="shared" si="1"/>
        <v>5.6049685149459828E-2</v>
      </c>
      <c r="D20">
        <f>EXP((-1.56105-0.14222*E7+0.04149*E6))</f>
        <v>0.11307590048971691</v>
      </c>
      <c r="E20">
        <f t="shared" si="2"/>
        <v>0.10158867013468464</v>
      </c>
      <c r="F20">
        <f t="shared" si="3"/>
        <v>4.5538984985224816E-2</v>
      </c>
    </row>
    <row r="21" spans="1:6" ht="15.75" customHeight="1" x14ac:dyDescent="0.15">
      <c r="A21" s="2" t="s">
        <v>27</v>
      </c>
      <c r="B21">
        <f>EXP((-0.802771-0.025303*C2+0.485604*C3))</f>
        <v>0.20295826747814252</v>
      </c>
      <c r="C21">
        <f t="shared" si="1"/>
        <v>0.16871596709969014</v>
      </c>
      <c r="D21">
        <f>EXP((-0.802771-0.025303*E2+0.485604*E3))</f>
        <v>0.37535163463896865</v>
      </c>
      <c r="E21">
        <f t="shared" si="2"/>
        <v>0.27291321374515171</v>
      </c>
      <c r="F21">
        <f t="shared" si="3"/>
        <v>0.10419724664546157</v>
      </c>
    </row>
    <row r="22" spans="1:6" ht="15.75" customHeight="1" x14ac:dyDescent="0.15">
      <c r="A22" s="2" t="s">
        <v>28</v>
      </c>
      <c r="B22">
        <f>EXP((-2.360104+0.014709*C2+0.938919*C3-0.018119*C5))</f>
        <v>0.14481090371013366</v>
      </c>
      <c r="C22">
        <f t="shared" si="1"/>
        <v>0.12649329530390271</v>
      </c>
      <c r="D22">
        <f>EXP((-2.360104+0.014709*E2+0.938919*E3-0.018119*E5))</f>
        <v>0.1020280401546441</v>
      </c>
      <c r="E22">
        <f t="shared" si="2"/>
        <v>9.2582072721422617E-2</v>
      </c>
      <c r="F22">
        <f t="shared" si="3"/>
        <v>-3.3911222582480097E-2</v>
      </c>
    </row>
    <row r="23" spans="1:6" ht="15.75" customHeight="1" x14ac:dyDescent="0.15">
      <c r="A23" s="2" t="s">
        <v>29</v>
      </c>
      <c r="B23">
        <f>EXP((-1.022244+0.015959*C2-2.13038*C3))</f>
        <v>0.59290132114205241</v>
      </c>
      <c r="C23">
        <f t="shared" si="1"/>
        <v>0.37221472119626575</v>
      </c>
      <c r="D23">
        <f>EXP((-1.022244+0.015959*E2-2.13038*E3))</f>
        <v>0.4023105404086974</v>
      </c>
      <c r="E23">
        <f t="shared" si="2"/>
        <v>0.28689119051436762</v>
      </c>
      <c r="F23">
        <f t="shared" si="3"/>
        <v>-8.532353068189813E-2</v>
      </c>
    </row>
    <row r="24" spans="1:6" ht="15.75" customHeight="1" x14ac:dyDescent="0.15">
      <c r="A24" s="2" t="s">
        <v>30</v>
      </c>
      <c r="B24">
        <f>EXP((0.21381-0.08054*C2-0.03271*C5+0.72939*C3))</f>
        <v>9.385821373128278E-2</v>
      </c>
      <c r="C24">
        <f t="shared" si="1"/>
        <v>8.5804734611006891E-2</v>
      </c>
      <c r="D24">
        <f>EXP((0.21381-0.08054*E2-0.03271*E5+0.72939*E3))</f>
        <v>0.67316554426099262</v>
      </c>
      <c r="E24">
        <f t="shared" si="2"/>
        <v>0.40233050852019414</v>
      </c>
      <c r="F24">
        <f t="shared" si="3"/>
        <v>0.31652577390918724</v>
      </c>
    </row>
    <row r="25" spans="1:6" ht="15.75" customHeight="1" x14ac:dyDescent="0.15">
      <c r="A25" s="2" t="s">
        <v>31</v>
      </c>
      <c r="B25">
        <f>EXP((-0.11314-0.0841*C2-0.02521*C5+1.28239*C3))</f>
        <v>6.1369150803479391E-2</v>
      </c>
      <c r="C25">
        <f t="shared" si="1"/>
        <v>5.7820741027776824E-2</v>
      </c>
      <c r="D25">
        <f>EXP((-0.11314-0.0841*E2-0.02521*E5+1.28239*E3))</f>
        <v>0.47848328537258639</v>
      </c>
      <c r="E25">
        <f t="shared" si="2"/>
        <v>0.32363117669741243</v>
      </c>
      <c r="F25">
        <f t="shared" si="3"/>
        <v>0.26581043566963558</v>
      </c>
    </row>
    <row r="26" spans="1:6" ht="15.75" customHeight="1" x14ac:dyDescent="0.15">
      <c r="A26" s="2" t="s">
        <v>32</v>
      </c>
      <c r="B26">
        <f>EXP((-9.52346+0.0714*C2+0.11318*C5+0.14192*C6+1.47314*C3))</f>
        <v>9.7917125718698116E-4</v>
      </c>
      <c r="C26">
        <f t="shared" si="1"/>
        <v>9.7821341872397207E-4</v>
      </c>
      <c r="D26">
        <f>EXP((-9.52346+0.0714*E2+0.11318*E5+0.14192*E6+1.47314*E3))</f>
        <v>1.6743689901086979E-4</v>
      </c>
      <c r="E26">
        <f t="shared" si="2"/>
        <v>1.6740886858904633E-4</v>
      </c>
      <c r="F26">
        <f t="shared" si="3"/>
        <v>-8.1080455013492572E-4</v>
      </c>
    </row>
    <row r="27" spans="1:6" ht="15.75" customHeight="1" x14ac:dyDescent="0.15">
      <c r="A27" s="2" t="s">
        <v>33</v>
      </c>
      <c r="B27">
        <f>EXP((-1.00599+0.03107*C2-0.12507*C7))</f>
        <v>0.30600831628411096</v>
      </c>
      <c r="C27">
        <f t="shared" si="1"/>
        <v>0.23430809166267319</v>
      </c>
      <c r="D27">
        <f>EXP((-1.00599+0.03107*E2-0.12507*E7))</f>
        <v>0.25250379517086863</v>
      </c>
      <c r="E27">
        <f t="shared" si="2"/>
        <v>0.20159922560268301</v>
      </c>
      <c r="F27">
        <f t="shared" si="3"/>
        <v>-3.2708866059990183E-2</v>
      </c>
    </row>
    <row r="28" spans="1:6" ht="15.75" customHeight="1" x14ac:dyDescent="0.15">
      <c r="A28" s="2" t="s">
        <v>34</v>
      </c>
      <c r="B28">
        <f>EXP((1.049734-0.018323*C2-0.023371*C5-0.012844*C7))</f>
        <v>1.3716185968184198</v>
      </c>
      <c r="C28">
        <f t="shared" si="1"/>
        <v>0.57834704056481823</v>
      </c>
      <c r="D28">
        <f>EXP((1.049734-0.018323*E2-0.023371*E5-0.012844*E7))</f>
        <v>2.2896221409510682</v>
      </c>
      <c r="E28">
        <f t="shared" si="2"/>
        <v>0.69601371915897658</v>
      </c>
      <c r="F28">
        <f t="shared" si="3"/>
        <v>0.11766667859415836</v>
      </c>
    </row>
    <row r="29" spans="1:6" ht="13" x14ac:dyDescent="0.15">
      <c r="A29" s="2" t="s">
        <v>35</v>
      </c>
      <c r="B29">
        <f>EXP((-3.7924+1.94461*C3-0.10873*C5+0.04748*C6))</f>
        <v>1.9528389507253299E-2</v>
      </c>
      <c r="C29">
        <f t="shared" si="1"/>
        <v>1.9154336169777023E-2</v>
      </c>
      <c r="D29">
        <f>EXP((-3.7924+1.94461*E3-0.10873*E5+0.04748*E6))</f>
        <v>2.0493531074047753E-2</v>
      </c>
      <c r="E29">
        <f t="shared" si="2"/>
        <v>2.0081980384999351E-2</v>
      </c>
      <c r="F29">
        <f t="shared" si="3"/>
        <v>9.2764421522232784E-4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83" priority="1" operator="lessThanOrEqual">
      <formula>0</formula>
    </cfRule>
  </conditionalFormatting>
  <conditionalFormatting sqref="F15:F29 I17:I29">
    <cfRule type="cellIs" dxfId="82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97"/>
  <sheetViews>
    <sheetView topLeftCell="A16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3825255</v>
      </c>
      <c r="C2" s="4">
        <v>39.299999999999997</v>
      </c>
      <c r="D2" s="4">
        <v>3984768</v>
      </c>
      <c r="E2" s="4">
        <v>40.9</v>
      </c>
      <c r="F2" s="4">
        <v>3250761</v>
      </c>
      <c r="G2" s="4">
        <v>33.4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185312</v>
      </c>
      <c r="C5" s="4">
        <v>1.9</v>
      </c>
      <c r="D5" s="4">
        <v>153646</v>
      </c>
      <c r="E5" s="4">
        <v>1.5</v>
      </c>
      <c r="F5" s="4">
        <v>131265</v>
      </c>
      <c r="G5" s="4">
        <v>1.3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740005</v>
      </c>
      <c r="C6" s="4">
        <v>7.6</v>
      </c>
      <c r="D6" s="4">
        <v>700258</v>
      </c>
      <c r="E6" s="4">
        <v>7.1</v>
      </c>
      <c r="F6" s="4">
        <v>110331</v>
      </c>
      <c r="G6" s="4">
        <v>1.1000000000000001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329703</v>
      </c>
      <c r="C7" s="4">
        <v>3.3</v>
      </c>
      <c r="D7" s="4">
        <v>162468</v>
      </c>
      <c r="E7" s="4">
        <v>1.6</v>
      </c>
      <c r="F7" s="4">
        <v>65661</v>
      </c>
      <c r="G7" s="4">
        <v>0.6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4282136</v>
      </c>
      <c r="C8" s="4">
        <v>44</v>
      </c>
      <c r="D8" s="4">
        <v>4394968</v>
      </c>
      <c r="E8" s="4">
        <v>45.1</v>
      </c>
      <c r="F8" s="4">
        <v>3851067</v>
      </c>
      <c r="G8" s="4">
        <v>39.5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35801</v>
      </c>
      <c r="C9" s="4">
        <v>0.3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329486</v>
      </c>
      <c r="C11" s="4">
        <v>3.3</v>
      </c>
      <c r="D11" s="4">
        <v>331590</v>
      </c>
      <c r="E11" s="4">
        <v>3.4</v>
      </c>
      <c r="F11" s="4">
        <v>192146</v>
      </c>
      <c r="G11" s="4">
        <v>1.9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9727698</v>
      </c>
      <c r="C12">
        <f t="shared" si="0"/>
        <v>99.699999999999989</v>
      </c>
      <c r="D12">
        <f t="shared" si="0"/>
        <v>9727698</v>
      </c>
      <c r="E12">
        <f t="shared" si="0"/>
        <v>99.600000000000009</v>
      </c>
      <c r="F12">
        <f t="shared" si="0"/>
        <v>7601231</v>
      </c>
      <c r="G12">
        <f t="shared" si="0"/>
        <v>77.800000000000011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0.10875441631987168</v>
      </c>
      <c r="C15">
        <f t="shared" ref="C15:C29" si="1">B15/(1+B15)</f>
        <v>9.808701973954205E-2</v>
      </c>
      <c r="D15">
        <f>EXP((-4.41432+0.04345*E2+0.06422*E6))</f>
        <v>0.11289997830361624</v>
      </c>
      <c r="E15">
        <f t="shared" ref="E15:E29" si="2">D15/(1+D15)</f>
        <v>0.10144665334229649</v>
      </c>
      <c r="F15">
        <f t="shared" ref="F15:F29" si="3">E15-C15</f>
        <v>3.3596336027544443E-3</v>
      </c>
    </row>
    <row r="16" spans="1:20" ht="15.75" customHeight="1" x14ac:dyDescent="0.15">
      <c r="A16" s="2" t="s">
        <v>22</v>
      </c>
      <c r="B16">
        <f>EXP((-2.04493-0.05813*(C7)+0.07854*(C6)))</f>
        <v>0.19400817143633786</v>
      </c>
      <c r="C16">
        <f t="shared" si="1"/>
        <v>0.16248479372042723</v>
      </c>
      <c r="D16">
        <f>EXP((-2.04493-0.05813*(E7)+0.07854*(E6)))</f>
        <v>0.20591249129176209</v>
      </c>
      <c r="E16">
        <f t="shared" si="2"/>
        <v>0.17075243251787747</v>
      </c>
      <c r="F16">
        <f t="shared" si="3"/>
        <v>8.2676387974502386E-3</v>
      </c>
    </row>
    <row r="17" spans="1:6" ht="15.75" customHeight="1" x14ac:dyDescent="0.15">
      <c r="A17" s="2" t="s">
        <v>23</v>
      </c>
      <c r="B17">
        <f>EXP((-5.26319+0.23697*(C7)))</f>
        <v>1.1319945734394448E-2</v>
      </c>
      <c r="C17">
        <f t="shared" si="1"/>
        <v>1.1193238877706693E-2</v>
      </c>
      <c r="D17">
        <f>EXP((-5.26319+0.23697*(E7)))</f>
        <v>7.5663991379953822E-3</v>
      </c>
      <c r="E17">
        <f t="shared" si="2"/>
        <v>7.5095786684318518E-3</v>
      </c>
      <c r="F17">
        <f t="shared" si="3"/>
        <v>-3.6836602092748414E-3</v>
      </c>
    </row>
    <row r="18" spans="1:6" ht="15.75" customHeight="1" x14ac:dyDescent="0.15">
      <c r="A18" s="2" t="s">
        <v>24</v>
      </c>
      <c r="B18">
        <f>EXP((-6.22088+0.04872*(C2)+0.04949*(C5)+0.04056*(C6)))</f>
        <v>2.0163182220431539E-2</v>
      </c>
      <c r="C18">
        <f t="shared" si="1"/>
        <v>1.9764663704629544E-2</v>
      </c>
      <c r="D18">
        <f>EXP((-6.22088+0.04872*(E2)+0.04949*(E5)+0.04056*(E6)))</f>
        <v>2.0941530215830742E-2</v>
      </c>
      <c r="E18">
        <f t="shared" si="2"/>
        <v>2.051197800857766E-2</v>
      </c>
      <c r="F18">
        <f t="shared" si="3"/>
        <v>7.473143039481156E-4</v>
      </c>
    </row>
    <row r="19" spans="1:6" ht="15.75" customHeight="1" x14ac:dyDescent="0.15">
      <c r="A19" s="2" t="s">
        <v>25</v>
      </c>
      <c r="B19">
        <f>EXP((-4.84614+0.03008*C2+0.7327*C3+0.03927*C5+0.04634*C6))</f>
        <v>3.9273746944848316E-2</v>
      </c>
      <c r="C19">
        <f t="shared" si="1"/>
        <v>3.7789607464155904E-2</v>
      </c>
      <c r="D19">
        <f>EXP((-4.84614+0.03008*E2+0.7327*E3+0.03927*E5+0.04634*E6))</f>
        <v>3.9638714476631844E-2</v>
      </c>
      <c r="E19">
        <f t="shared" si="2"/>
        <v>3.8127393607678896E-2</v>
      </c>
      <c r="F19">
        <f t="shared" si="3"/>
        <v>3.3778614352299174E-4</v>
      </c>
    </row>
    <row r="20" spans="1:6" ht="15.75" customHeight="1" x14ac:dyDescent="0.15">
      <c r="A20" s="2" t="s">
        <v>26</v>
      </c>
      <c r="B20">
        <f>EXP((-1.56105-0.14222*C7+0.04149*C6))</f>
        <v>0.17995436284294183</v>
      </c>
      <c r="C20">
        <f t="shared" si="1"/>
        <v>0.15250959571806313</v>
      </c>
      <c r="D20">
        <f>EXP((-1.56105-0.14222*E7+0.04149*E6))</f>
        <v>0.22446780267811853</v>
      </c>
      <c r="E20">
        <f t="shared" si="2"/>
        <v>0.18331866480047038</v>
      </c>
      <c r="F20">
        <f t="shared" si="3"/>
        <v>3.0809069082407242E-2</v>
      </c>
    </row>
    <row r="21" spans="1:6" ht="15.75" customHeight="1" x14ac:dyDescent="0.15">
      <c r="A21" s="2" t="s">
        <v>27</v>
      </c>
      <c r="B21">
        <f>EXP((-0.802771-0.025303*C2+0.485604*C3))</f>
        <v>0.16576587130843048</v>
      </c>
      <c r="C21">
        <f t="shared" si="1"/>
        <v>0.14219482263825278</v>
      </c>
      <c r="D21">
        <f>EXP((-0.802771-0.025303*E2+0.485604*E3))</f>
        <v>0.15918890503367242</v>
      </c>
      <c r="E21">
        <f t="shared" si="2"/>
        <v>0.13732783702674264</v>
      </c>
      <c r="F21">
        <f t="shared" si="3"/>
        <v>-4.8669856115101384E-3</v>
      </c>
    </row>
    <row r="22" spans="1:6" ht="15.75" customHeight="1" x14ac:dyDescent="0.15">
      <c r="A22" s="2" t="s">
        <v>28</v>
      </c>
      <c r="B22">
        <f>EXP((-2.360104+0.014709*C2+0.938919*C3-0.018119*C5))</f>
        <v>0.16259929787332211</v>
      </c>
      <c r="C22">
        <f t="shared" si="1"/>
        <v>0.13985841740207131</v>
      </c>
      <c r="D22">
        <f>EXP((-2.360104+0.014709*E2+0.938919*E3-0.018119*E5))</f>
        <v>0.16768225998102718</v>
      </c>
      <c r="E22">
        <f t="shared" si="2"/>
        <v>0.14360264408209106</v>
      </c>
      <c r="F22">
        <f t="shared" si="3"/>
        <v>3.7442266800197521E-3</v>
      </c>
    </row>
    <row r="23" spans="1:6" ht="15.75" customHeight="1" x14ac:dyDescent="0.15">
      <c r="A23" s="2" t="s">
        <v>29</v>
      </c>
      <c r="B23">
        <f>EXP((-1.022244+0.015959*C2-2.13038*C3))</f>
        <v>0.67364278577276537</v>
      </c>
      <c r="C23">
        <f t="shared" si="1"/>
        <v>0.40250093478682586</v>
      </c>
      <c r="D23">
        <f>EXP((-1.022244+0.015959*E2-2.13038*E3))</f>
        <v>0.69106534074230208</v>
      </c>
      <c r="E23">
        <f t="shared" si="2"/>
        <v>0.40865679408872241</v>
      </c>
      <c r="F23">
        <f t="shared" si="3"/>
        <v>6.1558593018965491E-3</v>
      </c>
    </row>
    <row r="24" spans="1:6" ht="15.75" customHeight="1" x14ac:dyDescent="0.15">
      <c r="A24" s="2" t="s">
        <v>30</v>
      </c>
      <c r="B24">
        <f>EXP((0.21381-0.08054*C2-0.03271*C5+0.72939*C3))</f>
        <v>4.9116463248769615E-2</v>
      </c>
      <c r="C24">
        <f t="shared" si="1"/>
        <v>4.681697882871081E-2</v>
      </c>
      <c r="D24">
        <f>EXP((0.21381-0.08054*E2-0.03271*E5+0.72939*E3))</f>
        <v>4.3746616776130468E-2</v>
      </c>
      <c r="E24">
        <f t="shared" si="2"/>
        <v>4.1913062110086365E-2</v>
      </c>
      <c r="F24">
        <f t="shared" si="3"/>
        <v>-4.9039167186244459E-3</v>
      </c>
    </row>
    <row r="25" spans="1:6" ht="15.75" customHeight="1" x14ac:dyDescent="0.15">
      <c r="A25" s="2" t="s">
        <v>31</v>
      </c>
      <c r="B25">
        <f>EXP((-0.11314-0.0841*C2-0.02521*C5+1.28239*C3))</f>
        <v>3.1236468642899407E-2</v>
      </c>
      <c r="C25">
        <f t="shared" si="1"/>
        <v>3.0290306435735735E-2</v>
      </c>
      <c r="D25">
        <f>EXP((-0.11314-0.0841*E2-0.02521*E5+1.28239*E3))</f>
        <v>2.7580535239689927E-2</v>
      </c>
      <c r="E25">
        <f t="shared" si="2"/>
        <v>2.6840266328377452E-2</v>
      </c>
      <c r="F25">
        <f t="shared" si="3"/>
        <v>-3.4500401073582834E-3</v>
      </c>
    </row>
    <row r="26" spans="1:6" ht="15.75" customHeight="1" x14ac:dyDescent="0.15">
      <c r="A26" s="2" t="s">
        <v>32</v>
      </c>
      <c r="B26">
        <f>EXP((-9.52346+0.0714*C2+0.11318*C5+0.14192*C6+1.47314*C3))</f>
        <v>4.4103289520661532E-3</v>
      </c>
      <c r="C26">
        <f t="shared" si="1"/>
        <v>4.3909633592354559E-3</v>
      </c>
      <c r="D26">
        <f>EXP((-9.52346+0.0714*E2+0.11318*E5+0.14192*E6+1.47314*E3))</f>
        <v>4.4015523212201481E-3</v>
      </c>
      <c r="E26">
        <f t="shared" si="2"/>
        <v>4.3822635588803595E-3</v>
      </c>
      <c r="F26">
        <f t="shared" si="3"/>
        <v>-8.6998003550964667E-6</v>
      </c>
    </row>
    <row r="27" spans="1:6" ht="15.75" customHeight="1" x14ac:dyDescent="0.15">
      <c r="A27" s="2" t="s">
        <v>33</v>
      </c>
      <c r="B27">
        <f>EXP((-1.00599+0.03107*C2-0.12507*C7))</f>
        <v>0.82064061986341896</v>
      </c>
      <c r="C27">
        <f t="shared" si="1"/>
        <v>0.45074278301281773</v>
      </c>
      <c r="D27">
        <f>EXP((-1.00599+0.03107*E2-0.12507*E7))</f>
        <v>1.0667973187874888</v>
      </c>
      <c r="E27">
        <f t="shared" si="2"/>
        <v>0.51615962005086113</v>
      </c>
      <c r="F27">
        <f t="shared" si="3"/>
        <v>6.5416837038043407E-2</v>
      </c>
    </row>
    <row r="28" spans="1:6" ht="15.75" customHeight="1" x14ac:dyDescent="0.15">
      <c r="A28" s="2" t="s">
        <v>34</v>
      </c>
      <c r="B28">
        <f>EXP((1.049734-0.018323*C2-0.023371*C5-0.012844*C7))</f>
        <v>1.2748773781686467</v>
      </c>
      <c r="C28">
        <f t="shared" si="1"/>
        <v>0.56041586698398937</v>
      </c>
      <c r="D28">
        <f>EXP((1.049734-0.018323*E2-0.023371*E5-0.012844*E7))</f>
        <v>1.2772590311744818</v>
      </c>
      <c r="E28">
        <f t="shared" si="2"/>
        <v>0.56087560250699442</v>
      </c>
      <c r="F28">
        <f t="shared" si="3"/>
        <v>4.5973552300504483E-4</v>
      </c>
    </row>
    <row r="29" spans="1:6" ht="13" x14ac:dyDescent="0.15">
      <c r="A29" s="2" t="s">
        <v>35</v>
      </c>
      <c r="B29">
        <f>EXP((-3.7924+1.94461*C3-0.10873*C5+0.04748*C6))</f>
        <v>2.6301245066168752E-2</v>
      </c>
      <c r="C29">
        <f t="shared" si="1"/>
        <v>2.5627217342480208E-2</v>
      </c>
      <c r="D29">
        <f>EXP((-3.7924+1.94461*E3-0.10873*E5+0.04748*E6))</f>
        <v>2.6825911809730017E-2</v>
      </c>
      <c r="E29">
        <f t="shared" si="2"/>
        <v>2.6125082646629622E-2</v>
      </c>
      <c r="F29">
        <f t="shared" si="3"/>
        <v>4.978653041494141E-4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81" priority="1" operator="lessThanOrEqual">
      <formula>0</formula>
    </cfRule>
  </conditionalFormatting>
  <conditionalFormatting sqref="F15:F29 I17:I29">
    <cfRule type="cellIs" dxfId="80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997"/>
  <sheetViews>
    <sheetView topLeftCell="A10" workbookViewId="0">
      <selection activeCell="A21" sqref="A21:XFD21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4626409</v>
      </c>
      <c r="C2" s="4">
        <v>62.5</v>
      </c>
      <c r="D2" s="4">
        <v>4860171</v>
      </c>
      <c r="E2" s="4">
        <v>65.599999999999994</v>
      </c>
      <c r="F2" s="4">
        <v>4548149</v>
      </c>
      <c r="G2" s="4">
        <v>61.4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52896</v>
      </c>
      <c r="C6" s="4">
        <v>0.7</v>
      </c>
      <c r="D6" s="4">
        <v>65995</v>
      </c>
      <c r="E6" s="4">
        <v>0.8</v>
      </c>
      <c r="F6" s="4">
        <v>4412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27789</v>
      </c>
      <c r="C7" s="4">
        <v>0.3</v>
      </c>
      <c r="D7" s="4">
        <v>8976</v>
      </c>
      <c r="E7" s="4">
        <v>0.1</v>
      </c>
      <c r="F7" s="4">
        <v>4046</v>
      </c>
      <c r="G7" s="4">
        <v>0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2660591</v>
      </c>
      <c r="C8" s="4">
        <v>35.9</v>
      </c>
      <c r="D8" s="4">
        <v>2449238</v>
      </c>
      <c r="E8" s="4">
        <v>33</v>
      </c>
      <c r="F8" s="4">
        <v>2380413</v>
      </c>
      <c r="G8" s="4">
        <v>32.1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25004</v>
      </c>
      <c r="C9" s="4">
        <v>0.3</v>
      </c>
      <c r="D9" s="4">
        <v>15603</v>
      </c>
      <c r="E9" s="4">
        <v>0.2</v>
      </c>
      <c r="F9" s="4">
        <v>8085</v>
      </c>
      <c r="G9" s="4">
        <v>0.1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7294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7399983</v>
      </c>
      <c r="C12">
        <f t="shared" si="0"/>
        <v>99.7</v>
      </c>
      <c r="D12">
        <f t="shared" si="0"/>
        <v>7399983</v>
      </c>
      <c r="E12">
        <f t="shared" si="0"/>
        <v>99.699999999999989</v>
      </c>
      <c r="F12">
        <f t="shared" si="0"/>
        <v>6945105</v>
      </c>
      <c r="G12">
        <f t="shared" si="0"/>
        <v>93.6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EXP((-4.41432+0.04345*C2+0.06422*C6))</f>
        <v>0.19133279211536899</v>
      </c>
      <c r="C15">
        <f t="shared" ref="C15:C29" si="1">B15/(1+B15)</f>
        <v>0.16060398352305263</v>
      </c>
      <c r="D15">
        <f>EXP((-4.41432+0.04345*E2+0.06422*E6))</f>
        <v>0.22033107003657404</v>
      </c>
      <c r="E15">
        <f t="shared" ref="E15:E29" si="2">D15/(1+D15)</f>
        <v>0.18055024201749659</v>
      </c>
      <c r="F15">
        <f t="shared" ref="F15:F29" si="3">E15-C15</f>
        <v>1.9946258494443952E-2</v>
      </c>
    </row>
    <row r="16" spans="1:20" ht="15.75" customHeight="1" x14ac:dyDescent="0.15">
      <c r="A16" s="2" t="s">
        <v>22</v>
      </c>
      <c r="B16">
        <f>EXP((-2.04493-0.05813*(C7)+0.07854*(C6)))</f>
        <v>0.13433870754034419</v>
      </c>
      <c r="C16">
        <f t="shared" si="1"/>
        <v>0.11842909586647096</v>
      </c>
      <c r="D16">
        <f>EXP((-2.04493-0.05813*(E7)+0.07854*(E6)))</f>
        <v>0.13698128066109813</v>
      </c>
      <c r="E16">
        <f t="shared" si="2"/>
        <v>0.12047804391418857</v>
      </c>
      <c r="F16">
        <f t="shared" si="3"/>
        <v>2.0489480477176025E-3</v>
      </c>
    </row>
    <row r="17" spans="1:6" ht="15.75" customHeight="1" x14ac:dyDescent="0.15">
      <c r="A17" s="2" t="s">
        <v>23</v>
      </c>
      <c r="B17">
        <f>EXP((-5.26319+0.23697*(C7)))</f>
        <v>5.5603234386084706E-3</v>
      </c>
      <c r="C17">
        <f t="shared" si="1"/>
        <v>5.5295772008927511E-3</v>
      </c>
      <c r="D17">
        <f>EXP((-5.26319+0.23697*(E7)))</f>
        <v>5.3029447474141917E-3</v>
      </c>
      <c r="E17">
        <f t="shared" si="2"/>
        <v>5.2749718630801133E-3</v>
      </c>
      <c r="F17">
        <f t="shared" si="3"/>
        <v>-2.5460533781263787E-4</v>
      </c>
    </row>
    <row r="18" spans="1:6" ht="15.75" customHeight="1" x14ac:dyDescent="0.15">
      <c r="A18" s="2" t="s">
        <v>24</v>
      </c>
      <c r="B18">
        <f>EXP((-6.22088+0.04872*(C2)+0.04949*(C5)+0.04056*(C6)))</f>
        <v>4.2959906724555692E-2</v>
      </c>
      <c r="C18">
        <f t="shared" si="1"/>
        <v>4.1190372177845706E-2</v>
      </c>
      <c r="D18">
        <f>EXP((-6.22088+0.04872*(E2)+0.04949*(E5)+0.04056*(E6)))</f>
        <v>5.0166891587480229E-2</v>
      </c>
      <c r="E18">
        <f t="shared" si="2"/>
        <v>4.7770399152124922E-2</v>
      </c>
      <c r="F18">
        <f t="shared" si="3"/>
        <v>6.5800269742792156E-3</v>
      </c>
    </row>
    <row r="19" spans="1:6" ht="15.75" customHeight="1" x14ac:dyDescent="0.15">
      <c r="A19" s="2" t="s">
        <v>25</v>
      </c>
      <c r="B19">
        <f>EXP((-4.84614+0.03008*C2+0.7327*C3+0.03927*C5+0.04634*C6))</f>
        <v>5.3199727756854012E-2</v>
      </c>
      <c r="C19">
        <f t="shared" si="1"/>
        <v>5.0512477695147974E-2</v>
      </c>
      <c r="D19">
        <f>EXP((-4.84614+0.03008*E2+0.7327*E3+0.03927*E5+0.04634*E6))</f>
        <v>5.8670396378462074E-2</v>
      </c>
      <c r="E19">
        <f t="shared" si="2"/>
        <v>5.5418944913510272E-2</v>
      </c>
      <c r="F19">
        <f t="shared" si="3"/>
        <v>4.9064672183622982E-3</v>
      </c>
    </row>
    <row r="20" spans="1:6" ht="15.75" customHeight="1" x14ac:dyDescent="0.15">
      <c r="A20" s="2" t="s">
        <v>26</v>
      </c>
      <c r="B20">
        <f>EXP((-1.56105-0.14222*C7+0.04149*C6))</f>
        <v>0.20707525521964107</v>
      </c>
      <c r="C20">
        <f t="shared" si="1"/>
        <v>0.1715512386855792</v>
      </c>
      <c r="D20">
        <f>EXP((-1.56105-0.14222*E7+0.04149*E6))</f>
        <v>0.21393565216384283</v>
      </c>
      <c r="E20">
        <f t="shared" si="2"/>
        <v>0.17623310739947548</v>
      </c>
      <c r="F20">
        <f t="shared" si="3"/>
        <v>4.6818687138962811E-3</v>
      </c>
    </row>
    <row r="21" spans="1:6" ht="15.75" customHeight="1" x14ac:dyDescent="0.15">
      <c r="A21" s="2" t="s">
        <v>27</v>
      </c>
      <c r="B21">
        <f>EXP((-0.802771-0.025303*C2+0.485604*C3))</f>
        <v>9.2161896859825204E-2</v>
      </c>
      <c r="C21">
        <f t="shared" si="1"/>
        <v>8.4384830788190215E-2</v>
      </c>
      <c r="D21">
        <f>EXP((-0.802771-0.025303*E2+0.485604*E3))</f>
        <v>8.5209035525591448E-2</v>
      </c>
      <c r="E21">
        <f t="shared" si="2"/>
        <v>7.8518545953980903E-2</v>
      </c>
      <c r="F21">
        <f t="shared" si="3"/>
        <v>-5.8662848342093121E-3</v>
      </c>
    </row>
    <row r="22" spans="1:6" ht="15.75" customHeight="1" x14ac:dyDescent="0.15">
      <c r="A22" s="2" t="s">
        <v>28</v>
      </c>
      <c r="B22">
        <f>EXP((-2.360104+0.014709*C2+0.938919*C3-0.018119*C5))</f>
        <v>0.23674030455588149</v>
      </c>
      <c r="C22">
        <f t="shared" si="1"/>
        <v>0.19142281017589693</v>
      </c>
      <c r="D22">
        <f>EXP((-2.360104+0.014709*E2+0.938919*E3-0.018119*E5))</f>
        <v>0.24778506053559834</v>
      </c>
      <c r="E22">
        <f t="shared" si="2"/>
        <v>0.19857992243410841</v>
      </c>
      <c r="F22">
        <f t="shared" si="3"/>
        <v>7.1571122582114732E-3</v>
      </c>
    </row>
    <row r="23" spans="1:6" ht="15.75" customHeight="1" x14ac:dyDescent="0.15">
      <c r="A23" s="2" t="s">
        <v>29</v>
      </c>
      <c r="B23">
        <f>EXP((-1.022244+0.015959*C2-2.13038*C3))</f>
        <v>0.97549865275638681</v>
      </c>
      <c r="C23">
        <f t="shared" si="1"/>
        <v>0.49379869300102364</v>
      </c>
      <c r="D23">
        <f>EXP((-1.022244+0.015959*E2-2.13038*E3))</f>
        <v>1.0249731324470048</v>
      </c>
      <c r="E23">
        <f t="shared" si="2"/>
        <v>0.50616628735632341</v>
      </c>
      <c r="F23">
        <f t="shared" si="3"/>
        <v>1.2367594355299771E-2</v>
      </c>
    </row>
    <row r="24" spans="1:6" ht="15.75" customHeight="1" x14ac:dyDescent="0.15">
      <c r="A24" s="2" t="s">
        <v>30</v>
      </c>
      <c r="B24">
        <f>EXP((0.21381-0.08054*C2-0.03271*C5+0.72939*C3))</f>
        <v>8.0672711608484639E-3</v>
      </c>
      <c r="C24">
        <f t="shared" si="1"/>
        <v>8.0027111202197136E-3</v>
      </c>
      <c r="D24">
        <f>EXP((0.21381-0.08054*E2-0.03271*E5+0.72939*E3))</f>
        <v>6.2848456230634323E-3</v>
      </c>
      <c r="E24">
        <f t="shared" si="2"/>
        <v>6.2455930350138892E-3</v>
      </c>
      <c r="F24">
        <f t="shared" si="3"/>
        <v>-1.7571180852058244E-3</v>
      </c>
    </row>
    <row r="25" spans="1:6" ht="15.75" customHeight="1" x14ac:dyDescent="0.15">
      <c r="A25" s="2" t="s">
        <v>31</v>
      </c>
      <c r="B25">
        <f>EXP((-0.11314-0.0841*C2-0.02521*C5+1.28239*C3))</f>
        <v>4.6569711964597731E-3</v>
      </c>
      <c r="C25">
        <f t="shared" si="1"/>
        <v>4.6353843450802146E-3</v>
      </c>
      <c r="D25">
        <f>EXP((-0.11314-0.0841*E2-0.02521*E5+1.28239*E3))</f>
        <v>3.5882164877414969E-3</v>
      </c>
      <c r="E25">
        <f t="shared" si="2"/>
        <v>3.5753872243530133E-3</v>
      </c>
      <c r="F25">
        <f t="shared" si="3"/>
        <v>-1.0599971207272013E-3</v>
      </c>
    </row>
    <row r="26" spans="1:6" ht="15.75" customHeight="1" x14ac:dyDescent="0.15">
      <c r="A26" s="2" t="s">
        <v>32</v>
      </c>
      <c r="B26">
        <f>EXP((-9.52346+0.0714*C2+0.11318*C5+0.14192*C6+1.47314*C3))</f>
        <v>7.0016040932536373E-3</v>
      </c>
      <c r="C26">
        <f t="shared" si="1"/>
        <v>6.9529224827384207E-3</v>
      </c>
      <c r="D26">
        <f>EXP((-9.52346+0.0714*E2+0.11318*E5+0.14192*E6+1.47314*E3))</f>
        <v>8.8611032659600096E-3</v>
      </c>
      <c r="E26">
        <f t="shared" si="2"/>
        <v>8.7832737700702188E-3</v>
      </c>
      <c r="F26">
        <f t="shared" si="3"/>
        <v>1.8303512873317981E-3</v>
      </c>
    </row>
    <row r="27" spans="1:6" ht="15.75" customHeight="1" x14ac:dyDescent="0.15">
      <c r="A27" s="2" t="s">
        <v>33</v>
      </c>
      <c r="B27">
        <f>EXP((-1.00599+0.03107*C2-0.12507*C7))</f>
        <v>2.4555824902317784</v>
      </c>
      <c r="C27">
        <f t="shared" si="1"/>
        <v>0.71061318813057006</v>
      </c>
      <c r="D27">
        <f>EXP((-1.00599+0.03107*E2-0.12507*E7))</f>
        <v>2.7723490685363976</v>
      </c>
      <c r="E27">
        <f t="shared" si="2"/>
        <v>0.73491318490629987</v>
      </c>
      <c r="F27">
        <f t="shared" si="3"/>
        <v>2.4299996775729804E-2</v>
      </c>
    </row>
    <row r="28" spans="1:6" ht="15.75" customHeight="1" x14ac:dyDescent="0.15">
      <c r="A28" s="2" t="s">
        <v>34</v>
      </c>
      <c r="B28">
        <f>EXP((1.049734-0.018323*C2-0.023371*C5-0.012844*C7))</f>
        <v>0.90546495932993698</v>
      </c>
      <c r="C28">
        <f t="shared" si="1"/>
        <v>0.47519370791701498</v>
      </c>
      <c r="D28">
        <f>EXP((1.049734-0.018323*E2-0.023371*E5-0.012844*E7))</f>
        <v>0.85766714298785141</v>
      </c>
      <c r="E28">
        <f t="shared" si="2"/>
        <v>0.46169043050865882</v>
      </c>
      <c r="F28">
        <f t="shared" si="3"/>
        <v>-1.3503277408356162E-2</v>
      </c>
    </row>
    <row r="29" spans="1:6" ht="13" x14ac:dyDescent="0.15">
      <c r="A29" s="2" t="s">
        <v>35</v>
      </c>
      <c r="B29">
        <f>EXP((-3.7924+1.94461*C3-0.10873*C5+0.04748*C6))</f>
        <v>2.3303213720574752E-2</v>
      </c>
      <c r="C29">
        <f t="shared" si="1"/>
        <v>2.2772540345933064E-2</v>
      </c>
      <c r="D29">
        <f>EXP((-3.7924+1.94461*E3-0.10873*E5+0.04748*E6))</f>
        <v>2.3414120463575782E-2</v>
      </c>
      <c r="E29">
        <f t="shared" si="2"/>
        <v>2.2878441869621548E-2</v>
      </c>
      <c r="F29">
        <f t="shared" si="3"/>
        <v>1.0590152368848346E-4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9" priority="1" operator="lessThanOrEqual">
      <formula>0</formula>
    </cfRule>
  </conditionalFormatting>
  <conditionalFormatting sqref="F15:F29 I17:I29">
    <cfRule type="cellIs" dxfId="78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LAM1927_5</vt:lpstr>
      <vt:lpstr>LAM1927_15</vt:lpstr>
      <vt:lpstr>LAM1927_33</vt:lpstr>
      <vt:lpstr>LAM1927_35</vt:lpstr>
      <vt:lpstr>LAM1927_36</vt:lpstr>
      <vt:lpstr>LAM1927_37</vt:lpstr>
      <vt:lpstr>LAM1927_39</vt:lpstr>
      <vt:lpstr>LAM1927_42</vt:lpstr>
      <vt:lpstr>LAM1927_51</vt:lpstr>
      <vt:lpstr>MIL1928_1</vt:lpstr>
      <vt:lpstr>MIL1928_2</vt:lpstr>
      <vt:lpstr>MIL1928_4b</vt:lpstr>
      <vt:lpstr>MIL1928_5</vt:lpstr>
      <vt:lpstr>MIL1928_6</vt:lpstr>
      <vt:lpstr>MIL1928_7</vt:lpstr>
      <vt:lpstr>MIL1928_8</vt:lpstr>
      <vt:lpstr>MIL1928_9</vt:lpstr>
      <vt:lpstr>MIL1928_10</vt:lpstr>
      <vt:lpstr>MIL1928_12</vt:lpstr>
      <vt:lpstr>MIL1928_13</vt:lpstr>
      <vt:lpstr>MIL1928_14</vt:lpstr>
      <vt:lpstr>MIL1928_16</vt:lpstr>
      <vt:lpstr>MIL1928_18</vt:lpstr>
      <vt:lpstr>MIL1928_19</vt:lpstr>
      <vt:lpstr>MIL1928_20</vt:lpstr>
      <vt:lpstr>NID1944_11</vt:lpstr>
      <vt:lpstr>NID1944_12</vt:lpstr>
      <vt:lpstr>NID1944_15</vt:lpstr>
      <vt:lpstr>NID1944_19</vt:lpstr>
      <vt:lpstr>NID1944_21</vt:lpstr>
      <vt:lpstr>NID1946_8</vt:lpstr>
      <vt:lpstr>NID1946_12</vt:lpstr>
      <vt:lpstr>NID1947_2</vt:lpstr>
      <vt:lpstr>NID1953_3</vt:lpstr>
      <vt:lpstr>NID1953_5</vt:lpstr>
      <vt:lpstr>WHE1923_245</vt:lpstr>
      <vt:lpstr>WHE1923_247</vt:lpstr>
      <vt:lpstr>WHE1923_248</vt:lpstr>
      <vt:lpstr>WHE1923_249</vt:lpstr>
      <vt:lpstr>WHE1923_250</vt:lpstr>
      <vt:lpstr>WHE1923_251</vt:lpstr>
      <vt:lpstr>WHE1923_254</vt:lpstr>
      <vt:lpstr>WHE1924_289</vt:lpstr>
      <vt:lpstr>WHE1924_292</vt:lpstr>
      <vt:lpstr>WHE1924_297</vt:lpstr>
      <vt:lpstr>WHE1924_309</vt:lpstr>
      <vt:lpstr>SUMMARY</vt:lpstr>
      <vt:lpstr>Historic</vt:lpstr>
      <vt:lpstr>Repeat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Fortin</dc:creator>
  <cp:lastModifiedBy>Julie Fortin</cp:lastModifiedBy>
  <dcterms:created xsi:type="dcterms:W3CDTF">2018-02-01T05:28:23Z</dcterms:created>
  <dcterms:modified xsi:type="dcterms:W3CDTF">2025-05-04T15:09:41Z</dcterms:modified>
</cp:coreProperties>
</file>