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fortin/Documents/UVic/2.Research/Manuscripts/SongbirdDiversity/Analysis/Processed/"/>
    </mc:Choice>
  </mc:AlternateContent>
  <xr:revisionPtr revIDLastSave="0" documentId="13_ncr:1_{CF3E0BFB-1FD1-1C4F-9FD3-F48AC703B5FA}" xr6:coauthVersionLast="36" xr6:coauthVersionMax="36" xr10:uidLastSave="{00000000-0000-0000-0000-000000000000}"/>
  <bookViews>
    <workbookView xWindow="0" yWindow="460" windowWidth="24000" windowHeight="9520" firstSheet="39" activeTab="48" xr2:uid="{00000000-000D-0000-FFFF-FFFF00000000}"/>
  </bookViews>
  <sheets>
    <sheet name="LAM1927_5" sheetId="1" r:id="rId1"/>
    <sheet name="LAM1927_15" sheetId="2" r:id="rId2"/>
    <sheet name="LAM1927_33" sheetId="3" r:id="rId3"/>
    <sheet name="LAM1927_35" sheetId="4" r:id="rId4"/>
    <sheet name="LAM1927_36" sheetId="5" r:id="rId5"/>
    <sheet name="LAM1927_37" sheetId="6" r:id="rId6"/>
    <sheet name="LAM1927_39" sheetId="7" r:id="rId7"/>
    <sheet name="LAM1927_42" sheetId="8" r:id="rId8"/>
    <sheet name="LAM1927_51" sheetId="9" r:id="rId9"/>
    <sheet name="MIL1928_1" sheetId="10" r:id="rId10"/>
    <sheet name="MIL1928_2" sheetId="11" r:id="rId11"/>
    <sheet name="MIL1928_4b" sheetId="12" r:id="rId12"/>
    <sheet name="MIL1928_5" sheetId="13" r:id="rId13"/>
    <sheet name="MIL1928_6" sheetId="14" r:id="rId14"/>
    <sheet name="MIL1928_7" sheetId="15" r:id="rId15"/>
    <sheet name="MIL1928_8" sheetId="16" r:id="rId16"/>
    <sheet name="MIL1928_9" sheetId="17" r:id="rId17"/>
    <sheet name="MIL1928_10" sheetId="18" r:id="rId18"/>
    <sheet name="MIL1928_12" sheetId="19" r:id="rId19"/>
    <sheet name="MIL1928_13" sheetId="20" r:id="rId20"/>
    <sheet name="MIL1928_14" sheetId="21" r:id="rId21"/>
    <sheet name="MIL1928_16" sheetId="22" r:id="rId22"/>
    <sheet name="MIL1928_18" sheetId="23" r:id="rId23"/>
    <sheet name="MIL1928_19" sheetId="24" r:id="rId24"/>
    <sheet name="MIL1928_20" sheetId="25" r:id="rId25"/>
    <sheet name="NID1944_11" sheetId="26" r:id="rId26"/>
    <sheet name="NID1944_12" sheetId="27" r:id="rId27"/>
    <sheet name="NID1944_15" sheetId="28" r:id="rId28"/>
    <sheet name="NID1944_19" sheetId="29" r:id="rId29"/>
    <sheet name="NID1944_21" sheetId="30" r:id="rId30"/>
    <sheet name="NID1946_8" sheetId="31" r:id="rId31"/>
    <sheet name="NID1946_12" sheetId="32" r:id="rId32"/>
    <sheet name="NID1947_2" sheetId="33" r:id="rId33"/>
    <sheet name="NID1953_3" sheetId="34" r:id="rId34"/>
    <sheet name="NID1953_5" sheetId="35" r:id="rId35"/>
    <sheet name="WHE1923_245" sheetId="36" r:id="rId36"/>
    <sheet name="WHE1923_247" sheetId="37" r:id="rId37"/>
    <sheet name="WHE1923_248" sheetId="38" r:id="rId38"/>
    <sheet name="WHE1923_249" sheetId="39" r:id="rId39"/>
    <sheet name="WHE1923_250" sheetId="40" r:id="rId40"/>
    <sheet name="WHE1923_251" sheetId="41" r:id="rId41"/>
    <sheet name="WHE1923_254" sheetId="42" r:id="rId42"/>
    <sheet name="WHE1924_289" sheetId="43" r:id="rId43"/>
    <sheet name="WHE1924_292" sheetId="44" r:id="rId44"/>
    <sheet name="WHE1924_297" sheetId="45" r:id="rId45"/>
    <sheet name="WHE1924_309" sheetId="46" r:id="rId46"/>
    <sheet name="SUMMARY" sheetId="47" r:id="rId47"/>
    <sheet name="Historic" sheetId="48" r:id="rId48"/>
    <sheet name="Repeat" sheetId="49" r:id="rId49"/>
  </sheets>
  <calcPr calcId="181029"/>
</workbook>
</file>

<file path=xl/calcChain.xml><?xml version="1.0" encoding="utf-8"?>
<calcChain xmlns="http://schemas.openxmlformats.org/spreadsheetml/2006/main">
  <c r="B21" i="45" l="1"/>
  <c r="C21" i="45"/>
  <c r="D21" i="45"/>
  <c r="E21" i="45" s="1"/>
  <c r="F21" i="45" s="1"/>
  <c r="K47" i="49" l="1"/>
  <c r="J47" i="49"/>
  <c r="I47" i="49"/>
  <c r="H47" i="49"/>
  <c r="G47" i="49"/>
  <c r="F47" i="49"/>
  <c r="E47" i="49"/>
  <c r="D47" i="49"/>
  <c r="C47" i="49"/>
  <c r="B47" i="49"/>
  <c r="K46" i="49"/>
  <c r="J46" i="49"/>
  <c r="I46" i="49"/>
  <c r="H46" i="49"/>
  <c r="G46" i="49"/>
  <c r="F46" i="49"/>
  <c r="E46" i="49"/>
  <c r="D46" i="49"/>
  <c r="C46" i="49"/>
  <c r="B46" i="49"/>
  <c r="K45" i="49"/>
  <c r="J45" i="49"/>
  <c r="I45" i="49"/>
  <c r="H45" i="49"/>
  <c r="G45" i="49"/>
  <c r="F45" i="49"/>
  <c r="E45" i="49"/>
  <c r="D45" i="49"/>
  <c r="C45" i="49"/>
  <c r="B45" i="49"/>
  <c r="K44" i="49"/>
  <c r="J44" i="49"/>
  <c r="I44" i="49"/>
  <c r="H44" i="49"/>
  <c r="G44" i="49"/>
  <c r="F44" i="49"/>
  <c r="E44" i="49"/>
  <c r="D44" i="49"/>
  <c r="C44" i="49"/>
  <c r="B44" i="49"/>
  <c r="K43" i="49"/>
  <c r="J43" i="49"/>
  <c r="I43" i="49"/>
  <c r="H43" i="49"/>
  <c r="G43" i="49"/>
  <c r="F43" i="49"/>
  <c r="E43" i="49"/>
  <c r="D43" i="49"/>
  <c r="C43" i="49"/>
  <c r="B43" i="49"/>
  <c r="K42" i="49"/>
  <c r="J42" i="49"/>
  <c r="I42" i="49"/>
  <c r="H42" i="49"/>
  <c r="G42" i="49"/>
  <c r="F42" i="49"/>
  <c r="E42" i="49"/>
  <c r="D42" i="49"/>
  <c r="C42" i="49"/>
  <c r="B42" i="49"/>
  <c r="K41" i="49"/>
  <c r="J41" i="49"/>
  <c r="I41" i="49"/>
  <c r="H41" i="49"/>
  <c r="G41" i="49"/>
  <c r="F41" i="49"/>
  <c r="E41" i="49"/>
  <c r="D41" i="49"/>
  <c r="C41" i="49"/>
  <c r="B41" i="49"/>
  <c r="K40" i="49"/>
  <c r="J40" i="49"/>
  <c r="I40" i="49"/>
  <c r="H40" i="49"/>
  <c r="G40" i="49"/>
  <c r="F40" i="49"/>
  <c r="E40" i="49"/>
  <c r="D40" i="49"/>
  <c r="C40" i="49"/>
  <c r="B40" i="49"/>
  <c r="K39" i="49"/>
  <c r="J39" i="49"/>
  <c r="I39" i="49"/>
  <c r="H39" i="49"/>
  <c r="G39" i="49"/>
  <c r="F39" i="49"/>
  <c r="E39" i="49"/>
  <c r="D39" i="49"/>
  <c r="C39" i="49"/>
  <c r="B39" i="49"/>
  <c r="K38" i="49"/>
  <c r="J38" i="49"/>
  <c r="I38" i="49"/>
  <c r="H38" i="49"/>
  <c r="G38" i="49"/>
  <c r="F38" i="49"/>
  <c r="E38" i="49"/>
  <c r="D38" i="49"/>
  <c r="C38" i="49"/>
  <c r="B38" i="49"/>
  <c r="K37" i="49"/>
  <c r="J37" i="49"/>
  <c r="I37" i="49"/>
  <c r="H37" i="49"/>
  <c r="G37" i="49"/>
  <c r="F37" i="49"/>
  <c r="E37" i="49"/>
  <c r="D37" i="49"/>
  <c r="C37" i="49"/>
  <c r="B37" i="49"/>
  <c r="K36" i="49"/>
  <c r="J36" i="49"/>
  <c r="I36" i="49"/>
  <c r="H36" i="49"/>
  <c r="G36" i="49"/>
  <c r="F36" i="49"/>
  <c r="E36" i="49"/>
  <c r="D36" i="49"/>
  <c r="C36" i="49"/>
  <c r="B36" i="49"/>
  <c r="K35" i="49"/>
  <c r="J35" i="49"/>
  <c r="I35" i="49"/>
  <c r="H35" i="49"/>
  <c r="G35" i="49"/>
  <c r="F35" i="49"/>
  <c r="E35" i="49"/>
  <c r="D35" i="49"/>
  <c r="C35" i="49"/>
  <c r="B35" i="49"/>
  <c r="K34" i="49"/>
  <c r="J34" i="49"/>
  <c r="I34" i="49"/>
  <c r="H34" i="49"/>
  <c r="G34" i="49"/>
  <c r="F34" i="49"/>
  <c r="E34" i="49"/>
  <c r="D34" i="49"/>
  <c r="C34" i="49"/>
  <c r="B34" i="49"/>
  <c r="K33" i="49"/>
  <c r="J33" i="49"/>
  <c r="I33" i="49"/>
  <c r="H33" i="49"/>
  <c r="G33" i="49"/>
  <c r="F33" i="49"/>
  <c r="E33" i="49"/>
  <c r="D33" i="49"/>
  <c r="C33" i="49"/>
  <c r="B33" i="49"/>
  <c r="K32" i="49"/>
  <c r="J32" i="49"/>
  <c r="I32" i="49"/>
  <c r="H32" i="49"/>
  <c r="G32" i="49"/>
  <c r="F32" i="49"/>
  <c r="E32" i="49"/>
  <c r="D32" i="49"/>
  <c r="C32" i="49"/>
  <c r="B32" i="49"/>
  <c r="K31" i="49"/>
  <c r="J31" i="49"/>
  <c r="I31" i="49"/>
  <c r="H31" i="49"/>
  <c r="G31" i="49"/>
  <c r="F31" i="49"/>
  <c r="E31" i="49"/>
  <c r="D31" i="49"/>
  <c r="C31" i="49"/>
  <c r="B31" i="49"/>
  <c r="K30" i="49"/>
  <c r="J30" i="49"/>
  <c r="I30" i="49"/>
  <c r="H30" i="49"/>
  <c r="G30" i="49"/>
  <c r="F30" i="49"/>
  <c r="E30" i="49"/>
  <c r="D30" i="49"/>
  <c r="C30" i="49"/>
  <c r="B30" i="49"/>
  <c r="K29" i="49"/>
  <c r="J29" i="49"/>
  <c r="I29" i="49"/>
  <c r="H29" i="49"/>
  <c r="G29" i="49"/>
  <c r="F29" i="49"/>
  <c r="E29" i="49"/>
  <c r="D29" i="49"/>
  <c r="C29" i="49"/>
  <c r="B29" i="49"/>
  <c r="K28" i="49"/>
  <c r="J28" i="49"/>
  <c r="I28" i="49"/>
  <c r="H28" i="49"/>
  <c r="G28" i="49"/>
  <c r="F28" i="49"/>
  <c r="E28" i="49"/>
  <c r="D28" i="49"/>
  <c r="C28" i="49"/>
  <c r="B28" i="49"/>
  <c r="K27" i="49"/>
  <c r="J27" i="49"/>
  <c r="I27" i="49"/>
  <c r="H27" i="49"/>
  <c r="G27" i="49"/>
  <c r="F27" i="49"/>
  <c r="E27" i="49"/>
  <c r="D27" i="49"/>
  <c r="C27" i="49"/>
  <c r="B27" i="49"/>
  <c r="K26" i="49"/>
  <c r="J26" i="49"/>
  <c r="I26" i="49"/>
  <c r="H26" i="49"/>
  <c r="G26" i="49"/>
  <c r="F26" i="49"/>
  <c r="E26" i="49"/>
  <c r="D26" i="49"/>
  <c r="C26" i="49"/>
  <c r="B26" i="49"/>
  <c r="K25" i="49"/>
  <c r="J25" i="49"/>
  <c r="I25" i="49"/>
  <c r="H25" i="49"/>
  <c r="G25" i="49"/>
  <c r="F25" i="49"/>
  <c r="E25" i="49"/>
  <c r="D25" i="49"/>
  <c r="C25" i="49"/>
  <c r="B25" i="49"/>
  <c r="K24" i="49"/>
  <c r="J24" i="49"/>
  <c r="I24" i="49"/>
  <c r="H24" i="49"/>
  <c r="G24" i="49"/>
  <c r="F24" i="49"/>
  <c r="E24" i="49"/>
  <c r="D24" i="49"/>
  <c r="C24" i="49"/>
  <c r="B24" i="49"/>
  <c r="K23" i="49"/>
  <c r="J23" i="49"/>
  <c r="I23" i="49"/>
  <c r="H23" i="49"/>
  <c r="G23" i="49"/>
  <c r="F23" i="49"/>
  <c r="E23" i="49"/>
  <c r="D23" i="49"/>
  <c r="C23" i="49"/>
  <c r="B23" i="49"/>
  <c r="K22" i="49"/>
  <c r="J22" i="49"/>
  <c r="I22" i="49"/>
  <c r="H22" i="49"/>
  <c r="G22" i="49"/>
  <c r="F22" i="49"/>
  <c r="E22" i="49"/>
  <c r="D22" i="49"/>
  <c r="C22" i="49"/>
  <c r="B22" i="49"/>
  <c r="K21" i="49"/>
  <c r="J21" i="49"/>
  <c r="I21" i="49"/>
  <c r="H21" i="49"/>
  <c r="G21" i="49"/>
  <c r="F21" i="49"/>
  <c r="E21" i="49"/>
  <c r="D21" i="49"/>
  <c r="C21" i="49"/>
  <c r="B21" i="49"/>
  <c r="K20" i="49"/>
  <c r="J20" i="49"/>
  <c r="I20" i="49"/>
  <c r="H20" i="49"/>
  <c r="G20" i="49"/>
  <c r="F20" i="49"/>
  <c r="E20" i="49"/>
  <c r="D20" i="49"/>
  <c r="C20" i="49"/>
  <c r="B20" i="49"/>
  <c r="K19" i="49"/>
  <c r="J19" i="49"/>
  <c r="I19" i="49"/>
  <c r="H19" i="49"/>
  <c r="G19" i="49"/>
  <c r="F19" i="49"/>
  <c r="E19" i="49"/>
  <c r="D19" i="49"/>
  <c r="C19" i="49"/>
  <c r="B19" i="49"/>
  <c r="K18" i="49"/>
  <c r="J18" i="49"/>
  <c r="I18" i="49"/>
  <c r="H18" i="49"/>
  <c r="G18" i="49"/>
  <c r="F18" i="49"/>
  <c r="E18" i="49"/>
  <c r="D18" i="49"/>
  <c r="C18" i="49"/>
  <c r="B18" i="49"/>
  <c r="K17" i="49"/>
  <c r="J17" i="49"/>
  <c r="I17" i="49"/>
  <c r="H17" i="49"/>
  <c r="G17" i="49"/>
  <c r="F17" i="49"/>
  <c r="E17" i="49"/>
  <c r="D17" i="49"/>
  <c r="C17" i="49"/>
  <c r="B17" i="49"/>
  <c r="K16" i="49"/>
  <c r="J16" i="49"/>
  <c r="I16" i="49"/>
  <c r="H16" i="49"/>
  <c r="G16" i="49"/>
  <c r="F16" i="49"/>
  <c r="E16" i="49"/>
  <c r="D16" i="49"/>
  <c r="C16" i="49"/>
  <c r="B16" i="49"/>
  <c r="K15" i="49"/>
  <c r="J15" i="49"/>
  <c r="I15" i="49"/>
  <c r="H15" i="49"/>
  <c r="G15" i="49"/>
  <c r="F15" i="49"/>
  <c r="E15" i="49"/>
  <c r="D15" i="49"/>
  <c r="C15" i="49"/>
  <c r="B15" i="49"/>
  <c r="K14" i="49"/>
  <c r="J14" i="49"/>
  <c r="I14" i="49"/>
  <c r="H14" i="49"/>
  <c r="G14" i="49"/>
  <c r="F14" i="49"/>
  <c r="E14" i="49"/>
  <c r="D14" i="49"/>
  <c r="C14" i="49"/>
  <c r="B14" i="49"/>
  <c r="K13" i="49"/>
  <c r="J13" i="49"/>
  <c r="I13" i="49"/>
  <c r="H13" i="49"/>
  <c r="G13" i="49"/>
  <c r="F13" i="49"/>
  <c r="E13" i="49"/>
  <c r="D13" i="49"/>
  <c r="C13" i="49"/>
  <c r="B13" i="49"/>
  <c r="K12" i="49"/>
  <c r="J12" i="49"/>
  <c r="I12" i="49"/>
  <c r="H12" i="49"/>
  <c r="G12" i="49"/>
  <c r="F12" i="49"/>
  <c r="E12" i="49"/>
  <c r="D12" i="49"/>
  <c r="C12" i="49"/>
  <c r="B12" i="49"/>
  <c r="K11" i="49"/>
  <c r="J11" i="49"/>
  <c r="I11" i="49"/>
  <c r="H11" i="49"/>
  <c r="G11" i="49"/>
  <c r="F11" i="49"/>
  <c r="E11" i="49"/>
  <c r="D11" i="49"/>
  <c r="C11" i="49"/>
  <c r="B11" i="49"/>
  <c r="K10" i="49"/>
  <c r="J10" i="49"/>
  <c r="I10" i="49"/>
  <c r="H10" i="49"/>
  <c r="G10" i="49"/>
  <c r="F10" i="49"/>
  <c r="E10" i="49"/>
  <c r="D10" i="49"/>
  <c r="C10" i="49"/>
  <c r="B10" i="49"/>
  <c r="K9" i="49"/>
  <c r="J9" i="49"/>
  <c r="I9" i="49"/>
  <c r="H9" i="49"/>
  <c r="G9" i="49"/>
  <c r="F9" i="49"/>
  <c r="E9" i="49"/>
  <c r="D9" i="49"/>
  <c r="C9" i="49"/>
  <c r="B9" i="49"/>
  <c r="K8" i="49"/>
  <c r="J8" i="49"/>
  <c r="I8" i="49"/>
  <c r="H8" i="49"/>
  <c r="G8" i="49"/>
  <c r="F8" i="49"/>
  <c r="E8" i="49"/>
  <c r="D8" i="49"/>
  <c r="C8" i="49"/>
  <c r="B8" i="49"/>
  <c r="K7" i="49"/>
  <c r="J7" i="49"/>
  <c r="I7" i="49"/>
  <c r="H7" i="49"/>
  <c r="G7" i="49"/>
  <c r="F7" i="49"/>
  <c r="E7" i="49"/>
  <c r="D7" i="49"/>
  <c r="C7" i="49"/>
  <c r="B7" i="49"/>
  <c r="K6" i="49"/>
  <c r="J6" i="49"/>
  <c r="I6" i="49"/>
  <c r="H6" i="49"/>
  <c r="G6" i="49"/>
  <c r="F6" i="49"/>
  <c r="E6" i="49"/>
  <c r="D6" i="49"/>
  <c r="C6" i="49"/>
  <c r="B6" i="49"/>
  <c r="K5" i="49"/>
  <c r="J5" i="49"/>
  <c r="I5" i="49"/>
  <c r="H5" i="49"/>
  <c r="G5" i="49"/>
  <c r="F5" i="49"/>
  <c r="E5" i="49"/>
  <c r="D5" i="49"/>
  <c r="C5" i="49"/>
  <c r="B5" i="49"/>
  <c r="K4" i="49"/>
  <c r="J4" i="49"/>
  <c r="I4" i="49"/>
  <c r="H4" i="49"/>
  <c r="G4" i="49"/>
  <c r="F4" i="49"/>
  <c r="E4" i="49"/>
  <c r="D4" i="49"/>
  <c r="C4" i="49"/>
  <c r="B4" i="49"/>
  <c r="K3" i="49"/>
  <c r="J3" i="49"/>
  <c r="I3" i="49"/>
  <c r="H3" i="49"/>
  <c r="G3" i="49"/>
  <c r="F3" i="49"/>
  <c r="E3" i="49"/>
  <c r="D3" i="49"/>
  <c r="C3" i="49"/>
  <c r="B3" i="49"/>
  <c r="K2" i="49"/>
  <c r="J2" i="49"/>
  <c r="I2" i="49"/>
  <c r="H2" i="49"/>
  <c r="G2" i="49"/>
  <c r="F2" i="49"/>
  <c r="E2" i="49"/>
  <c r="D2" i="49"/>
  <c r="C2" i="49"/>
  <c r="B2" i="49"/>
  <c r="K47" i="48"/>
  <c r="J47" i="48"/>
  <c r="I47" i="48"/>
  <c r="H47" i="48"/>
  <c r="G47" i="48"/>
  <c r="F47" i="48"/>
  <c r="E47" i="48"/>
  <c r="D47" i="48"/>
  <c r="C47" i="48"/>
  <c r="B47" i="48"/>
  <c r="K46" i="48"/>
  <c r="J46" i="48"/>
  <c r="I46" i="48"/>
  <c r="H46" i="48"/>
  <c r="G46" i="48"/>
  <c r="F46" i="48"/>
  <c r="E46" i="48"/>
  <c r="D46" i="48"/>
  <c r="C46" i="48"/>
  <c r="B46" i="48"/>
  <c r="K45" i="48"/>
  <c r="J45" i="48"/>
  <c r="I45" i="48"/>
  <c r="H45" i="48"/>
  <c r="G45" i="48"/>
  <c r="F45" i="48"/>
  <c r="E45" i="48"/>
  <c r="D45" i="48"/>
  <c r="C45" i="48"/>
  <c r="B45" i="48"/>
  <c r="K44" i="48"/>
  <c r="J44" i="48"/>
  <c r="I44" i="48"/>
  <c r="H44" i="48"/>
  <c r="G44" i="48"/>
  <c r="F44" i="48"/>
  <c r="E44" i="48"/>
  <c r="D44" i="48"/>
  <c r="C44" i="48"/>
  <c r="B44" i="48"/>
  <c r="K43" i="48"/>
  <c r="J43" i="48"/>
  <c r="I43" i="48"/>
  <c r="H43" i="48"/>
  <c r="G43" i="48"/>
  <c r="F43" i="48"/>
  <c r="E43" i="48"/>
  <c r="D43" i="48"/>
  <c r="C43" i="48"/>
  <c r="B43" i="48"/>
  <c r="K42" i="48"/>
  <c r="J42" i="48"/>
  <c r="I42" i="48"/>
  <c r="H42" i="48"/>
  <c r="G42" i="48"/>
  <c r="F42" i="48"/>
  <c r="E42" i="48"/>
  <c r="D42" i="48"/>
  <c r="C42" i="48"/>
  <c r="B42" i="48"/>
  <c r="K41" i="48"/>
  <c r="J41" i="48"/>
  <c r="I41" i="48"/>
  <c r="H41" i="48"/>
  <c r="G41" i="48"/>
  <c r="F41" i="48"/>
  <c r="E41" i="48"/>
  <c r="D41" i="48"/>
  <c r="C41" i="48"/>
  <c r="B41" i="48"/>
  <c r="K40" i="48"/>
  <c r="J40" i="48"/>
  <c r="I40" i="48"/>
  <c r="H40" i="48"/>
  <c r="G40" i="48"/>
  <c r="F40" i="48"/>
  <c r="E40" i="48"/>
  <c r="D40" i="48"/>
  <c r="C40" i="48"/>
  <c r="B40" i="48"/>
  <c r="K39" i="48"/>
  <c r="J39" i="48"/>
  <c r="I39" i="48"/>
  <c r="H39" i="48"/>
  <c r="G39" i="48"/>
  <c r="F39" i="48"/>
  <c r="E39" i="48"/>
  <c r="D39" i="48"/>
  <c r="C39" i="48"/>
  <c r="B39" i="48"/>
  <c r="K38" i="48"/>
  <c r="J38" i="48"/>
  <c r="I38" i="48"/>
  <c r="H38" i="48"/>
  <c r="G38" i="48"/>
  <c r="F38" i="48"/>
  <c r="E38" i="48"/>
  <c r="D38" i="48"/>
  <c r="C38" i="48"/>
  <c r="B38" i="48"/>
  <c r="K37" i="48"/>
  <c r="J37" i="48"/>
  <c r="I37" i="48"/>
  <c r="H37" i="48"/>
  <c r="G37" i="48"/>
  <c r="F37" i="48"/>
  <c r="E37" i="48"/>
  <c r="D37" i="48"/>
  <c r="C37" i="48"/>
  <c r="B37" i="48"/>
  <c r="K36" i="48"/>
  <c r="J36" i="48"/>
  <c r="I36" i="48"/>
  <c r="H36" i="48"/>
  <c r="G36" i="48"/>
  <c r="F36" i="48"/>
  <c r="E36" i="48"/>
  <c r="D36" i="48"/>
  <c r="C36" i="48"/>
  <c r="B36" i="48"/>
  <c r="K35" i="48"/>
  <c r="J35" i="48"/>
  <c r="I35" i="48"/>
  <c r="H35" i="48"/>
  <c r="G35" i="48"/>
  <c r="F35" i="48"/>
  <c r="E35" i="48"/>
  <c r="D35" i="48"/>
  <c r="C35" i="48"/>
  <c r="B35" i="48"/>
  <c r="K34" i="48"/>
  <c r="J34" i="48"/>
  <c r="I34" i="48"/>
  <c r="H34" i="48"/>
  <c r="G34" i="48"/>
  <c r="F34" i="48"/>
  <c r="E34" i="48"/>
  <c r="D34" i="48"/>
  <c r="C34" i="48"/>
  <c r="B34" i="48"/>
  <c r="K33" i="48"/>
  <c r="J33" i="48"/>
  <c r="I33" i="48"/>
  <c r="H33" i="48"/>
  <c r="G33" i="48"/>
  <c r="F33" i="48"/>
  <c r="E33" i="48"/>
  <c r="D33" i="48"/>
  <c r="C33" i="48"/>
  <c r="B33" i="48"/>
  <c r="K32" i="48"/>
  <c r="J32" i="48"/>
  <c r="I32" i="48"/>
  <c r="H32" i="48"/>
  <c r="G32" i="48"/>
  <c r="F32" i="48"/>
  <c r="E32" i="48"/>
  <c r="D32" i="48"/>
  <c r="C32" i="48"/>
  <c r="B32" i="48"/>
  <c r="K31" i="48"/>
  <c r="J31" i="48"/>
  <c r="I31" i="48"/>
  <c r="H31" i="48"/>
  <c r="G31" i="48"/>
  <c r="F31" i="48"/>
  <c r="E31" i="48"/>
  <c r="D31" i="48"/>
  <c r="C31" i="48"/>
  <c r="B31" i="48"/>
  <c r="K30" i="48"/>
  <c r="J30" i="48"/>
  <c r="I30" i="48"/>
  <c r="H30" i="48"/>
  <c r="G30" i="48"/>
  <c r="F30" i="48"/>
  <c r="E30" i="48"/>
  <c r="D30" i="48"/>
  <c r="C30" i="48"/>
  <c r="B30" i="48"/>
  <c r="K29" i="48"/>
  <c r="J29" i="48"/>
  <c r="I29" i="48"/>
  <c r="H29" i="48"/>
  <c r="G29" i="48"/>
  <c r="F29" i="48"/>
  <c r="E29" i="48"/>
  <c r="D29" i="48"/>
  <c r="C29" i="48"/>
  <c r="B29" i="48"/>
  <c r="K28" i="48"/>
  <c r="J28" i="48"/>
  <c r="I28" i="48"/>
  <c r="H28" i="48"/>
  <c r="G28" i="48"/>
  <c r="F28" i="48"/>
  <c r="E28" i="48"/>
  <c r="D28" i="48"/>
  <c r="C28" i="48"/>
  <c r="B28" i="48"/>
  <c r="K27" i="48"/>
  <c r="J27" i="48"/>
  <c r="I27" i="48"/>
  <c r="H27" i="48"/>
  <c r="G27" i="48"/>
  <c r="F27" i="48"/>
  <c r="E27" i="48"/>
  <c r="D27" i="48"/>
  <c r="C27" i="48"/>
  <c r="B27" i="48"/>
  <c r="K26" i="48"/>
  <c r="J26" i="48"/>
  <c r="I26" i="48"/>
  <c r="H26" i="48"/>
  <c r="G26" i="48"/>
  <c r="F26" i="48"/>
  <c r="E26" i="48"/>
  <c r="D26" i="48"/>
  <c r="C26" i="48"/>
  <c r="B26" i="48"/>
  <c r="K25" i="48"/>
  <c r="J25" i="48"/>
  <c r="I25" i="48"/>
  <c r="H25" i="48"/>
  <c r="G25" i="48"/>
  <c r="F25" i="48"/>
  <c r="E25" i="48"/>
  <c r="D25" i="48"/>
  <c r="C25" i="48"/>
  <c r="B25" i="48"/>
  <c r="K24" i="48"/>
  <c r="J24" i="48"/>
  <c r="I24" i="48"/>
  <c r="H24" i="48"/>
  <c r="G24" i="48"/>
  <c r="F24" i="48"/>
  <c r="E24" i="48"/>
  <c r="D24" i="48"/>
  <c r="C24" i="48"/>
  <c r="B24" i="48"/>
  <c r="K23" i="48"/>
  <c r="J23" i="48"/>
  <c r="I23" i="48"/>
  <c r="H23" i="48"/>
  <c r="G23" i="48"/>
  <c r="F23" i="48"/>
  <c r="E23" i="48"/>
  <c r="D23" i="48"/>
  <c r="C23" i="48"/>
  <c r="B23" i="48"/>
  <c r="K22" i="48"/>
  <c r="J22" i="48"/>
  <c r="I22" i="48"/>
  <c r="H22" i="48"/>
  <c r="G22" i="48"/>
  <c r="F22" i="48"/>
  <c r="E22" i="48"/>
  <c r="D22" i="48"/>
  <c r="C22" i="48"/>
  <c r="B22" i="48"/>
  <c r="K21" i="48"/>
  <c r="J21" i="48"/>
  <c r="I21" i="48"/>
  <c r="H21" i="48"/>
  <c r="G21" i="48"/>
  <c r="F21" i="48"/>
  <c r="E21" i="48"/>
  <c r="D21" i="48"/>
  <c r="C21" i="48"/>
  <c r="B21" i="48"/>
  <c r="K20" i="48"/>
  <c r="J20" i="48"/>
  <c r="I20" i="48"/>
  <c r="H20" i="48"/>
  <c r="G20" i="48"/>
  <c r="F20" i="48"/>
  <c r="E20" i="48"/>
  <c r="D20" i="48"/>
  <c r="C20" i="48"/>
  <c r="B20" i="48"/>
  <c r="K19" i="48"/>
  <c r="J19" i="48"/>
  <c r="I19" i="48"/>
  <c r="H19" i="48"/>
  <c r="G19" i="48"/>
  <c r="F19" i="48"/>
  <c r="E19" i="48"/>
  <c r="D19" i="48"/>
  <c r="C19" i="48"/>
  <c r="B19" i="48"/>
  <c r="K18" i="48"/>
  <c r="J18" i="48"/>
  <c r="I18" i="48"/>
  <c r="H18" i="48"/>
  <c r="G18" i="48"/>
  <c r="F18" i="48"/>
  <c r="E18" i="48"/>
  <c r="D18" i="48"/>
  <c r="C18" i="48"/>
  <c r="B18" i="48"/>
  <c r="K17" i="48"/>
  <c r="J17" i="48"/>
  <c r="I17" i="48"/>
  <c r="H17" i="48"/>
  <c r="G17" i="48"/>
  <c r="F17" i="48"/>
  <c r="E17" i="48"/>
  <c r="D17" i="48"/>
  <c r="C17" i="48"/>
  <c r="B17" i="48"/>
  <c r="K16" i="48"/>
  <c r="J16" i="48"/>
  <c r="I16" i="48"/>
  <c r="H16" i="48"/>
  <c r="G16" i="48"/>
  <c r="F16" i="48"/>
  <c r="E16" i="48"/>
  <c r="D16" i="48"/>
  <c r="C16" i="48"/>
  <c r="B16" i="48"/>
  <c r="K15" i="48"/>
  <c r="J15" i="48"/>
  <c r="I15" i="48"/>
  <c r="H15" i="48"/>
  <c r="G15" i="48"/>
  <c r="F15" i="48"/>
  <c r="E15" i="48"/>
  <c r="D15" i="48"/>
  <c r="C15" i="48"/>
  <c r="B15" i="48"/>
  <c r="K14" i="48"/>
  <c r="J14" i="48"/>
  <c r="I14" i="48"/>
  <c r="H14" i="48"/>
  <c r="G14" i="48"/>
  <c r="F14" i="48"/>
  <c r="E14" i="48"/>
  <c r="D14" i="48"/>
  <c r="C14" i="48"/>
  <c r="B14" i="48"/>
  <c r="K13" i="48"/>
  <c r="J13" i="48"/>
  <c r="I13" i="48"/>
  <c r="H13" i="48"/>
  <c r="G13" i="48"/>
  <c r="F13" i="48"/>
  <c r="E13" i="48"/>
  <c r="D13" i="48"/>
  <c r="C13" i="48"/>
  <c r="B13" i="48"/>
  <c r="K12" i="48"/>
  <c r="J12" i="48"/>
  <c r="I12" i="48"/>
  <c r="H12" i="48"/>
  <c r="G12" i="48"/>
  <c r="F12" i="48"/>
  <c r="E12" i="48"/>
  <c r="D12" i="48"/>
  <c r="C12" i="48"/>
  <c r="B12" i="48"/>
  <c r="K11" i="48"/>
  <c r="J11" i="48"/>
  <c r="I11" i="48"/>
  <c r="H11" i="48"/>
  <c r="G11" i="48"/>
  <c r="F11" i="48"/>
  <c r="E11" i="48"/>
  <c r="D11" i="48"/>
  <c r="C11" i="48"/>
  <c r="B11" i="48"/>
  <c r="K10" i="48"/>
  <c r="J10" i="48"/>
  <c r="I10" i="48"/>
  <c r="H10" i="48"/>
  <c r="G10" i="48"/>
  <c r="F10" i="48"/>
  <c r="E10" i="48"/>
  <c r="D10" i="48"/>
  <c r="C10" i="48"/>
  <c r="B10" i="48"/>
  <c r="K9" i="48"/>
  <c r="J9" i="48"/>
  <c r="I9" i="48"/>
  <c r="H9" i="48"/>
  <c r="G9" i="48"/>
  <c r="F9" i="48"/>
  <c r="E9" i="48"/>
  <c r="D9" i="48"/>
  <c r="C9" i="48"/>
  <c r="B9" i="48"/>
  <c r="K8" i="48"/>
  <c r="J8" i="48"/>
  <c r="I8" i="48"/>
  <c r="H8" i="48"/>
  <c r="G8" i="48"/>
  <c r="F8" i="48"/>
  <c r="E8" i="48"/>
  <c r="D8" i="48"/>
  <c r="C8" i="48"/>
  <c r="B8" i="48"/>
  <c r="K7" i="48"/>
  <c r="J7" i="48"/>
  <c r="I7" i="48"/>
  <c r="H7" i="48"/>
  <c r="G7" i="48"/>
  <c r="F7" i="48"/>
  <c r="E7" i="48"/>
  <c r="D7" i="48"/>
  <c r="C7" i="48"/>
  <c r="B7" i="48"/>
  <c r="K6" i="48"/>
  <c r="J6" i="48"/>
  <c r="I6" i="48"/>
  <c r="H6" i="48"/>
  <c r="G6" i="48"/>
  <c r="F6" i="48"/>
  <c r="E6" i="48"/>
  <c r="D6" i="48"/>
  <c r="C6" i="48"/>
  <c r="B6" i="48"/>
  <c r="K5" i="48"/>
  <c r="J5" i="48"/>
  <c r="I5" i="48"/>
  <c r="H5" i="48"/>
  <c r="G5" i="48"/>
  <c r="F5" i="48"/>
  <c r="E5" i="48"/>
  <c r="D5" i="48"/>
  <c r="C5" i="48"/>
  <c r="B5" i="48"/>
  <c r="K4" i="48"/>
  <c r="J4" i="48"/>
  <c r="I4" i="48"/>
  <c r="H4" i="48"/>
  <c r="G4" i="48"/>
  <c r="F4" i="48"/>
  <c r="E4" i="48"/>
  <c r="D4" i="48"/>
  <c r="C4" i="48"/>
  <c r="B4" i="48"/>
  <c r="K3" i="48"/>
  <c r="J3" i="48"/>
  <c r="I3" i="48"/>
  <c r="H3" i="48"/>
  <c r="G3" i="48"/>
  <c r="F3" i="48"/>
  <c r="E3" i="48"/>
  <c r="D3" i="48"/>
  <c r="C3" i="48"/>
  <c r="B3" i="48"/>
  <c r="K2" i="48"/>
  <c r="J2" i="48"/>
  <c r="I2" i="48"/>
  <c r="H2" i="48"/>
  <c r="G2" i="48"/>
  <c r="F2" i="48"/>
  <c r="E2" i="48"/>
  <c r="D2" i="48"/>
  <c r="C2" i="48"/>
  <c r="B2" i="48"/>
  <c r="D29" i="46"/>
  <c r="E29" i="46" s="1"/>
  <c r="B29" i="46"/>
  <c r="C29" i="46" s="1"/>
  <c r="Z47" i="48" s="1"/>
  <c r="D28" i="46"/>
  <c r="E28" i="46" s="1"/>
  <c r="B28" i="46"/>
  <c r="C28" i="46" s="1"/>
  <c r="Y47" i="48" s="1"/>
  <c r="D27" i="46"/>
  <c r="E27" i="46" s="1"/>
  <c r="X47" i="49" s="1"/>
  <c r="B27" i="46"/>
  <c r="C27" i="46" s="1"/>
  <c r="X47" i="48" s="1"/>
  <c r="D26" i="46"/>
  <c r="E26" i="46" s="1"/>
  <c r="B26" i="46"/>
  <c r="C26" i="46" s="1"/>
  <c r="W47" i="48" s="1"/>
  <c r="D25" i="46"/>
  <c r="E25" i="46" s="1"/>
  <c r="B25" i="46"/>
  <c r="C25" i="46" s="1"/>
  <c r="V47" i="48" s="1"/>
  <c r="D24" i="46"/>
  <c r="E24" i="46" s="1"/>
  <c r="B24" i="46"/>
  <c r="C24" i="46" s="1"/>
  <c r="U47" i="48" s="1"/>
  <c r="D23" i="46"/>
  <c r="E23" i="46" s="1"/>
  <c r="T47" i="49" s="1"/>
  <c r="B23" i="46"/>
  <c r="C23" i="46" s="1"/>
  <c r="T47" i="48" s="1"/>
  <c r="D22" i="46"/>
  <c r="E22" i="46" s="1"/>
  <c r="C22" i="46"/>
  <c r="S47" i="48" s="1"/>
  <c r="B22" i="46"/>
  <c r="D21" i="46"/>
  <c r="E21" i="46" s="1"/>
  <c r="B21" i="46"/>
  <c r="C21" i="46" s="1"/>
  <c r="R47" i="48" s="1"/>
  <c r="D20" i="46"/>
  <c r="E20" i="46" s="1"/>
  <c r="B20" i="46"/>
  <c r="C20" i="46" s="1"/>
  <c r="Q47" i="48" s="1"/>
  <c r="D19" i="46"/>
  <c r="E19" i="46" s="1"/>
  <c r="B19" i="46"/>
  <c r="C19" i="46" s="1"/>
  <c r="P47" i="48" s="1"/>
  <c r="D18" i="46"/>
  <c r="E18" i="46" s="1"/>
  <c r="B18" i="46"/>
  <c r="C18" i="46" s="1"/>
  <c r="O47" i="48" s="1"/>
  <c r="D17" i="46"/>
  <c r="E17" i="46" s="1"/>
  <c r="B17" i="46"/>
  <c r="C17" i="46" s="1"/>
  <c r="N47" i="48" s="1"/>
  <c r="D16" i="46"/>
  <c r="E16" i="46" s="1"/>
  <c r="M47" i="49" s="1"/>
  <c r="B16" i="46"/>
  <c r="C16" i="46" s="1"/>
  <c r="M47" i="48" s="1"/>
  <c r="D15" i="46"/>
  <c r="E15" i="46" s="1"/>
  <c r="B15" i="46"/>
  <c r="C15" i="46" s="1"/>
  <c r="L47" i="48" s="1"/>
  <c r="G12" i="46"/>
  <c r="F12" i="46"/>
  <c r="E12" i="46"/>
  <c r="D12" i="46"/>
  <c r="C12" i="46"/>
  <c r="B12" i="46"/>
  <c r="D29" i="45"/>
  <c r="E29" i="45" s="1"/>
  <c r="Z46" i="49" s="1"/>
  <c r="B29" i="45"/>
  <c r="C29" i="45" s="1"/>
  <c r="Z46" i="48" s="1"/>
  <c r="D28" i="45"/>
  <c r="E28" i="45" s="1"/>
  <c r="B28" i="45"/>
  <c r="C28" i="45" s="1"/>
  <c r="Y46" i="48" s="1"/>
  <c r="D27" i="45"/>
  <c r="E27" i="45" s="1"/>
  <c r="B27" i="45"/>
  <c r="C27" i="45" s="1"/>
  <c r="X46" i="48" s="1"/>
  <c r="D26" i="45"/>
  <c r="E26" i="45" s="1"/>
  <c r="B26" i="45"/>
  <c r="C26" i="45" s="1"/>
  <c r="W46" i="48" s="1"/>
  <c r="D25" i="45"/>
  <c r="E25" i="45" s="1"/>
  <c r="V46" i="49" s="1"/>
  <c r="B25" i="45"/>
  <c r="C25" i="45" s="1"/>
  <c r="V46" i="48" s="1"/>
  <c r="D24" i="45"/>
  <c r="E24" i="45" s="1"/>
  <c r="B24" i="45"/>
  <c r="C24" i="45" s="1"/>
  <c r="U46" i="48" s="1"/>
  <c r="D23" i="45"/>
  <c r="E23" i="45" s="1"/>
  <c r="B23" i="45"/>
  <c r="C23" i="45" s="1"/>
  <c r="T46" i="48" s="1"/>
  <c r="D22" i="45"/>
  <c r="E22" i="45" s="1"/>
  <c r="B22" i="45"/>
  <c r="C22" i="45" s="1"/>
  <c r="S46" i="48" s="1"/>
  <c r="R46" i="49"/>
  <c r="R46" i="48"/>
  <c r="D20" i="45"/>
  <c r="E20" i="45" s="1"/>
  <c r="B20" i="45"/>
  <c r="C20" i="45" s="1"/>
  <c r="Q46" i="48" s="1"/>
  <c r="E19" i="45"/>
  <c r="D19" i="45"/>
  <c r="B19" i="45"/>
  <c r="C19" i="45" s="1"/>
  <c r="P46" i="48" s="1"/>
  <c r="D18" i="45"/>
  <c r="E18" i="45" s="1"/>
  <c r="O46" i="49" s="1"/>
  <c r="B18" i="45"/>
  <c r="C18" i="45" s="1"/>
  <c r="O46" i="48" s="1"/>
  <c r="D17" i="45"/>
  <c r="E17" i="45" s="1"/>
  <c r="B17" i="45"/>
  <c r="C17" i="45" s="1"/>
  <c r="N46" i="48" s="1"/>
  <c r="D16" i="45"/>
  <c r="E16" i="45" s="1"/>
  <c r="B16" i="45"/>
  <c r="C16" i="45" s="1"/>
  <c r="M46" i="48" s="1"/>
  <c r="D15" i="45"/>
  <c r="E15" i="45" s="1"/>
  <c r="B15" i="45"/>
  <c r="C15" i="45" s="1"/>
  <c r="L46" i="48" s="1"/>
  <c r="G12" i="45"/>
  <c r="F12" i="45"/>
  <c r="E12" i="45"/>
  <c r="D12" i="45"/>
  <c r="C12" i="45"/>
  <c r="B12" i="45"/>
  <c r="D29" i="44"/>
  <c r="E29" i="44" s="1"/>
  <c r="B29" i="44"/>
  <c r="C29" i="44" s="1"/>
  <c r="Z45" i="48" s="1"/>
  <c r="D28" i="44"/>
  <c r="E28" i="44" s="1"/>
  <c r="B28" i="44"/>
  <c r="C28" i="44" s="1"/>
  <c r="Y45" i="48" s="1"/>
  <c r="D27" i="44"/>
  <c r="E27" i="44" s="1"/>
  <c r="X45" i="49" s="1"/>
  <c r="B27" i="44"/>
  <c r="C27" i="44" s="1"/>
  <c r="X45" i="48" s="1"/>
  <c r="D26" i="44"/>
  <c r="E26" i="44" s="1"/>
  <c r="B26" i="44"/>
  <c r="C26" i="44" s="1"/>
  <c r="W45" i="48" s="1"/>
  <c r="D25" i="44"/>
  <c r="E25" i="44" s="1"/>
  <c r="C25" i="44"/>
  <c r="V45" i="48" s="1"/>
  <c r="B25" i="44"/>
  <c r="D24" i="44"/>
  <c r="E24" i="44" s="1"/>
  <c r="B24" i="44"/>
  <c r="C24" i="44" s="1"/>
  <c r="U45" i="48" s="1"/>
  <c r="D23" i="44"/>
  <c r="E23" i="44" s="1"/>
  <c r="T45" i="49" s="1"/>
  <c r="B23" i="44"/>
  <c r="C23" i="44" s="1"/>
  <c r="T45" i="48" s="1"/>
  <c r="D22" i="44"/>
  <c r="E22" i="44" s="1"/>
  <c r="B22" i="44"/>
  <c r="C22" i="44" s="1"/>
  <c r="S45" i="48" s="1"/>
  <c r="D21" i="44"/>
  <c r="E21" i="44" s="1"/>
  <c r="B21" i="44"/>
  <c r="C21" i="44" s="1"/>
  <c r="R45" i="48" s="1"/>
  <c r="D20" i="44"/>
  <c r="E20" i="44" s="1"/>
  <c r="Q45" i="49" s="1"/>
  <c r="B20" i="44"/>
  <c r="C20" i="44" s="1"/>
  <c r="Q45" i="48" s="1"/>
  <c r="D19" i="44"/>
  <c r="E19" i="44" s="1"/>
  <c r="B19" i="44"/>
  <c r="C19" i="44" s="1"/>
  <c r="P45" i="48" s="1"/>
  <c r="D18" i="44"/>
  <c r="E18" i="44" s="1"/>
  <c r="C18" i="44"/>
  <c r="O45" i="48" s="1"/>
  <c r="B18" i="44"/>
  <c r="D17" i="44"/>
  <c r="E17" i="44" s="1"/>
  <c r="B17" i="44"/>
  <c r="C17" i="44" s="1"/>
  <c r="N45" i="48" s="1"/>
  <c r="D16" i="44"/>
  <c r="E16" i="44" s="1"/>
  <c r="B16" i="44"/>
  <c r="C16" i="44" s="1"/>
  <c r="M45" i="48" s="1"/>
  <c r="D15" i="44"/>
  <c r="E15" i="44" s="1"/>
  <c r="B15" i="44"/>
  <c r="C15" i="44" s="1"/>
  <c r="L45" i="48" s="1"/>
  <c r="G12" i="44"/>
  <c r="F12" i="44"/>
  <c r="E12" i="44"/>
  <c r="D12" i="44"/>
  <c r="C12" i="44"/>
  <c r="B12" i="44"/>
  <c r="D29" i="43"/>
  <c r="E29" i="43" s="1"/>
  <c r="Z44" i="49" s="1"/>
  <c r="B29" i="43"/>
  <c r="C29" i="43" s="1"/>
  <c r="Z44" i="48" s="1"/>
  <c r="D28" i="43"/>
  <c r="E28" i="43" s="1"/>
  <c r="B28" i="43"/>
  <c r="C28" i="43" s="1"/>
  <c r="Y44" i="48" s="1"/>
  <c r="D27" i="43"/>
  <c r="E27" i="43" s="1"/>
  <c r="C27" i="43"/>
  <c r="X44" i="48" s="1"/>
  <c r="B27" i="43"/>
  <c r="D26" i="43"/>
  <c r="E26" i="43" s="1"/>
  <c r="B26" i="43"/>
  <c r="C26" i="43" s="1"/>
  <c r="W44" i="48" s="1"/>
  <c r="D25" i="43"/>
  <c r="E25" i="43" s="1"/>
  <c r="V44" i="49" s="1"/>
  <c r="B25" i="43"/>
  <c r="C25" i="43" s="1"/>
  <c r="V44" i="48" s="1"/>
  <c r="D24" i="43"/>
  <c r="E24" i="43" s="1"/>
  <c r="B24" i="43"/>
  <c r="C24" i="43" s="1"/>
  <c r="U44" i="48" s="1"/>
  <c r="D23" i="43"/>
  <c r="E23" i="43" s="1"/>
  <c r="B23" i="43"/>
  <c r="C23" i="43" s="1"/>
  <c r="T44" i="48" s="1"/>
  <c r="D22" i="43"/>
  <c r="E22" i="43" s="1"/>
  <c r="B22" i="43"/>
  <c r="C22" i="43" s="1"/>
  <c r="S44" i="48" s="1"/>
  <c r="D21" i="43"/>
  <c r="E21" i="43" s="1"/>
  <c r="R44" i="49" s="1"/>
  <c r="B21" i="43"/>
  <c r="C21" i="43" s="1"/>
  <c r="R44" i="48" s="1"/>
  <c r="D20" i="43"/>
  <c r="E20" i="43" s="1"/>
  <c r="B20" i="43"/>
  <c r="C20" i="43" s="1"/>
  <c r="Q44" i="48" s="1"/>
  <c r="D19" i="43"/>
  <c r="E19" i="43" s="1"/>
  <c r="B19" i="43"/>
  <c r="C19" i="43" s="1"/>
  <c r="P44" i="48" s="1"/>
  <c r="D18" i="43"/>
  <c r="E18" i="43" s="1"/>
  <c r="B18" i="43"/>
  <c r="C18" i="43" s="1"/>
  <c r="O44" i="48" s="1"/>
  <c r="D17" i="43"/>
  <c r="E17" i="43" s="1"/>
  <c r="C17" i="43"/>
  <c r="N44" i="48" s="1"/>
  <c r="B17" i="43"/>
  <c r="D16" i="43"/>
  <c r="E16" i="43" s="1"/>
  <c r="B16" i="43"/>
  <c r="C16" i="43" s="1"/>
  <c r="M44" i="48" s="1"/>
  <c r="D15" i="43"/>
  <c r="E15" i="43" s="1"/>
  <c r="B15" i="43"/>
  <c r="C15" i="43" s="1"/>
  <c r="L44" i="48" s="1"/>
  <c r="G12" i="43"/>
  <c r="F12" i="43"/>
  <c r="E12" i="43"/>
  <c r="D12" i="43"/>
  <c r="C12" i="43"/>
  <c r="B12" i="43"/>
  <c r="D29" i="42"/>
  <c r="E29" i="42" s="1"/>
  <c r="B29" i="42"/>
  <c r="C29" i="42" s="1"/>
  <c r="Z43" i="48" s="1"/>
  <c r="D28" i="42"/>
  <c r="E28" i="42" s="1"/>
  <c r="B28" i="42"/>
  <c r="C28" i="42" s="1"/>
  <c r="Y43" i="48" s="1"/>
  <c r="D27" i="42"/>
  <c r="E27" i="42" s="1"/>
  <c r="X43" i="49" s="1"/>
  <c r="B27" i="42"/>
  <c r="C27" i="42" s="1"/>
  <c r="X43" i="48" s="1"/>
  <c r="D26" i="42"/>
  <c r="E26" i="42" s="1"/>
  <c r="B26" i="42"/>
  <c r="C26" i="42" s="1"/>
  <c r="W43" i="48" s="1"/>
  <c r="D25" i="42"/>
  <c r="E25" i="42" s="1"/>
  <c r="B25" i="42"/>
  <c r="C25" i="42" s="1"/>
  <c r="V43" i="48" s="1"/>
  <c r="D24" i="42"/>
  <c r="E24" i="42" s="1"/>
  <c r="B24" i="42"/>
  <c r="C24" i="42" s="1"/>
  <c r="U43" i="48" s="1"/>
  <c r="D23" i="42"/>
  <c r="E23" i="42" s="1"/>
  <c r="T43" i="49" s="1"/>
  <c r="B23" i="42"/>
  <c r="C23" i="42" s="1"/>
  <c r="T43" i="48" s="1"/>
  <c r="D22" i="42"/>
  <c r="E22" i="42" s="1"/>
  <c r="B22" i="42"/>
  <c r="C22" i="42" s="1"/>
  <c r="S43" i="48" s="1"/>
  <c r="D21" i="42"/>
  <c r="E21" i="42" s="1"/>
  <c r="B21" i="42"/>
  <c r="C21" i="42" s="1"/>
  <c r="R43" i="48" s="1"/>
  <c r="D20" i="42"/>
  <c r="E20" i="42" s="1"/>
  <c r="Q43" i="49" s="1"/>
  <c r="B20" i="42"/>
  <c r="C20" i="42" s="1"/>
  <c r="Q43" i="48" s="1"/>
  <c r="D19" i="42"/>
  <c r="E19" i="42" s="1"/>
  <c r="B19" i="42"/>
  <c r="C19" i="42" s="1"/>
  <c r="P43" i="48" s="1"/>
  <c r="D18" i="42"/>
  <c r="E18" i="42" s="1"/>
  <c r="C18" i="42"/>
  <c r="O43" i="48" s="1"/>
  <c r="B18" i="42"/>
  <c r="D17" i="42"/>
  <c r="E17" i="42" s="1"/>
  <c r="B17" i="42"/>
  <c r="C17" i="42" s="1"/>
  <c r="N43" i="48" s="1"/>
  <c r="D16" i="42"/>
  <c r="E16" i="42" s="1"/>
  <c r="B16" i="42"/>
  <c r="C16" i="42" s="1"/>
  <c r="M43" i="48" s="1"/>
  <c r="D15" i="42"/>
  <c r="E15" i="42" s="1"/>
  <c r="C15" i="42"/>
  <c r="L43" i="48" s="1"/>
  <c r="B15" i="42"/>
  <c r="G12" i="42"/>
  <c r="F12" i="42"/>
  <c r="E12" i="42"/>
  <c r="D12" i="42"/>
  <c r="C12" i="42"/>
  <c r="B12" i="42"/>
  <c r="D29" i="41"/>
  <c r="E29" i="41" s="1"/>
  <c r="Z42" i="49" s="1"/>
  <c r="B29" i="41"/>
  <c r="C29" i="41" s="1"/>
  <c r="Z42" i="48" s="1"/>
  <c r="D28" i="41"/>
  <c r="E28" i="41" s="1"/>
  <c r="B28" i="41"/>
  <c r="C28" i="41" s="1"/>
  <c r="Y42" i="48" s="1"/>
  <c r="D27" i="41"/>
  <c r="E27" i="41" s="1"/>
  <c r="B27" i="41"/>
  <c r="C27" i="41" s="1"/>
  <c r="X42" i="48" s="1"/>
  <c r="D26" i="41"/>
  <c r="E26" i="41" s="1"/>
  <c r="B26" i="41"/>
  <c r="C26" i="41" s="1"/>
  <c r="W42" i="48" s="1"/>
  <c r="D25" i="41"/>
  <c r="E25" i="41" s="1"/>
  <c r="V42" i="49" s="1"/>
  <c r="B25" i="41"/>
  <c r="C25" i="41" s="1"/>
  <c r="V42" i="48" s="1"/>
  <c r="D24" i="41"/>
  <c r="E24" i="41" s="1"/>
  <c r="B24" i="41"/>
  <c r="C24" i="41" s="1"/>
  <c r="U42" i="48" s="1"/>
  <c r="D23" i="41"/>
  <c r="E23" i="41" s="1"/>
  <c r="B23" i="41"/>
  <c r="C23" i="41" s="1"/>
  <c r="T42" i="48" s="1"/>
  <c r="D22" i="41"/>
  <c r="E22" i="41" s="1"/>
  <c r="B22" i="41"/>
  <c r="C22" i="41" s="1"/>
  <c r="S42" i="48" s="1"/>
  <c r="E21" i="41"/>
  <c r="R42" i="49" s="1"/>
  <c r="D21" i="41"/>
  <c r="B21" i="41"/>
  <c r="C21" i="41" s="1"/>
  <c r="R42" i="48" s="1"/>
  <c r="D20" i="41"/>
  <c r="E20" i="41" s="1"/>
  <c r="B20" i="41"/>
  <c r="C20" i="41" s="1"/>
  <c r="Q42" i="48" s="1"/>
  <c r="D19" i="41"/>
  <c r="E19" i="41" s="1"/>
  <c r="B19" i="41"/>
  <c r="C19" i="41" s="1"/>
  <c r="P42" i="48" s="1"/>
  <c r="D18" i="41"/>
  <c r="E18" i="41" s="1"/>
  <c r="O42" i="49" s="1"/>
  <c r="B18" i="41"/>
  <c r="C18" i="41" s="1"/>
  <c r="D17" i="41"/>
  <c r="E17" i="41" s="1"/>
  <c r="B17" i="41"/>
  <c r="C17" i="41" s="1"/>
  <c r="N42" i="48" s="1"/>
  <c r="D16" i="41"/>
  <c r="E16" i="41" s="1"/>
  <c r="B16" i="41"/>
  <c r="C16" i="41" s="1"/>
  <c r="M42" i="48" s="1"/>
  <c r="D15" i="41"/>
  <c r="E15" i="41" s="1"/>
  <c r="B15" i="41"/>
  <c r="C15" i="41" s="1"/>
  <c r="L42" i="48" s="1"/>
  <c r="G12" i="41"/>
  <c r="F12" i="41"/>
  <c r="E12" i="41"/>
  <c r="D12" i="41"/>
  <c r="C12" i="41"/>
  <c r="B12" i="41"/>
  <c r="D29" i="40"/>
  <c r="E29" i="40" s="1"/>
  <c r="B29" i="40"/>
  <c r="C29" i="40" s="1"/>
  <c r="Z41" i="48" s="1"/>
  <c r="D28" i="40"/>
  <c r="E28" i="40" s="1"/>
  <c r="Y41" i="49" s="1"/>
  <c r="B28" i="40"/>
  <c r="C28" i="40" s="1"/>
  <c r="Y41" i="48" s="1"/>
  <c r="D27" i="40"/>
  <c r="E27" i="40" s="1"/>
  <c r="X41" i="49" s="1"/>
  <c r="B27" i="40"/>
  <c r="C27" i="40" s="1"/>
  <c r="X41" i="48" s="1"/>
  <c r="D26" i="40"/>
  <c r="E26" i="40" s="1"/>
  <c r="B26" i="40"/>
  <c r="C26" i="40" s="1"/>
  <c r="W41" i="48" s="1"/>
  <c r="D25" i="40"/>
  <c r="E25" i="40" s="1"/>
  <c r="B25" i="40"/>
  <c r="C25" i="40" s="1"/>
  <c r="V41" i="48" s="1"/>
  <c r="D24" i="40"/>
  <c r="E24" i="40" s="1"/>
  <c r="U41" i="49" s="1"/>
  <c r="B24" i="40"/>
  <c r="C24" i="40" s="1"/>
  <c r="U41" i="48" s="1"/>
  <c r="D23" i="40"/>
  <c r="E23" i="40" s="1"/>
  <c r="T41" i="49" s="1"/>
  <c r="B23" i="40"/>
  <c r="C23" i="40" s="1"/>
  <c r="T41" i="48" s="1"/>
  <c r="D22" i="40"/>
  <c r="E22" i="40" s="1"/>
  <c r="C22" i="40"/>
  <c r="S41" i="48" s="1"/>
  <c r="B22" i="40"/>
  <c r="D21" i="40"/>
  <c r="E21" i="40" s="1"/>
  <c r="B21" i="40"/>
  <c r="C21" i="40" s="1"/>
  <c r="R41" i="48" s="1"/>
  <c r="D20" i="40"/>
  <c r="E20" i="40" s="1"/>
  <c r="Q41" i="49" s="1"/>
  <c r="B20" i="40"/>
  <c r="C20" i="40" s="1"/>
  <c r="Q41" i="48" s="1"/>
  <c r="D19" i="40"/>
  <c r="E19" i="40" s="1"/>
  <c r="B19" i="40"/>
  <c r="C19" i="40" s="1"/>
  <c r="P41" i="48" s="1"/>
  <c r="D18" i="40"/>
  <c r="E18" i="40" s="1"/>
  <c r="B18" i="40"/>
  <c r="C18" i="40" s="1"/>
  <c r="O41" i="48" s="1"/>
  <c r="D17" i="40"/>
  <c r="E17" i="40" s="1"/>
  <c r="N41" i="49" s="1"/>
  <c r="B17" i="40"/>
  <c r="C17" i="40" s="1"/>
  <c r="N41" i="48" s="1"/>
  <c r="E16" i="40"/>
  <c r="M41" i="49" s="1"/>
  <c r="D16" i="40"/>
  <c r="B16" i="40"/>
  <c r="C16" i="40" s="1"/>
  <c r="M41" i="48" s="1"/>
  <c r="D15" i="40"/>
  <c r="E15" i="40" s="1"/>
  <c r="B15" i="40"/>
  <c r="C15" i="40" s="1"/>
  <c r="L41" i="48" s="1"/>
  <c r="G12" i="40"/>
  <c r="F12" i="40"/>
  <c r="E12" i="40"/>
  <c r="D12" i="40"/>
  <c r="C12" i="40"/>
  <c r="B12" i="40"/>
  <c r="D29" i="39"/>
  <c r="E29" i="39" s="1"/>
  <c r="Z40" i="49" s="1"/>
  <c r="B29" i="39"/>
  <c r="C29" i="39" s="1"/>
  <c r="D28" i="39"/>
  <c r="E28" i="39" s="1"/>
  <c r="B28" i="39"/>
  <c r="C28" i="39" s="1"/>
  <c r="Y40" i="48" s="1"/>
  <c r="E27" i="39"/>
  <c r="D27" i="39"/>
  <c r="B27" i="39"/>
  <c r="C27" i="39" s="1"/>
  <c r="X40" i="48" s="1"/>
  <c r="D26" i="39"/>
  <c r="E26" i="39" s="1"/>
  <c r="W40" i="49" s="1"/>
  <c r="B26" i="39"/>
  <c r="C26" i="39" s="1"/>
  <c r="W40" i="48" s="1"/>
  <c r="D25" i="39"/>
  <c r="E25" i="39" s="1"/>
  <c r="V40" i="49" s="1"/>
  <c r="B25" i="39"/>
  <c r="C25" i="39" s="1"/>
  <c r="D24" i="39"/>
  <c r="E24" i="39" s="1"/>
  <c r="B24" i="39"/>
  <c r="C24" i="39" s="1"/>
  <c r="U40" i="48" s="1"/>
  <c r="D23" i="39"/>
  <c r="E23" i="39" s="1"/>
  <c r="B23" i="39"/>
  <c r="C23" i="39" s="1"/>
  <c r="T40" i="48" s="1"/>
  <c r="D22" i="39"/>
  <c r="E22" i="39" s="1"/>
  <c r="B22" i="39"/>
  <c r="C22" i="39" s="1"/>
  <c r="S40" i="48" s="1"/>
  <c r="D21" i="39"/>
  <c r="E21" i="39" s="1"/>
  <c r="R40" i="49" s="1"/>
  <c r="B21" i="39"/>
  <c r="C21" i="39" s="1"/>
  <c r="D20" i="39"/>
  <c r="E20" i="39" s="1"/>
  <c r="B20" i="39"/>
  <c r="C20" i="39" s="1"/>
  <c r="Q40" i="48" s="1"/>
  <c r="D19" i="39"/>
  <c r="E19" i="39" s="1"/>
  <c r="B19" i="39"/>
  <c r="C19" i="39" s="1"/>
  <c r="P40" i="48" s="1"/>
  <c r="D18" i="39"/>
  <c r="E18" i="39" s="1"/>
  <c r="O40" i="49" s="1"/>
  <c r="B18" i="39"/>
  <c r="C18" i="39" s="1"/>
  <c r="O40" i="48" s="1"/>
  <c r="D17" i="39"/>
  <c r="E17" i="39" s="1"/>
  <c r="N40" i="49" s="1"/>
  <c r="B17" i="39"/>
  <c r="C17" i="39" s="1"/>
  <c r="N40" i="48" s="1"/>
  <c r="D16" i="39"/>
  <c r="E16" i="39" s="1"/>
  <c r="B16" i="39"/>
  <c r="C16" i="39" s="1"/>
  <c r="M40" i="48" s="1"/>
  <c r="D15" i="39"/>
  <c r="E15" i="39" s="1"/>
  <c r="B15" i="39"/>
  <c r="C15" i="39" s="1"/>
  <c r="L40" i="48" s="1"/>
  <c r="G12" i="39"/>
  <c r="F12" i="39"/>
  <c r="E12" i="39"/>
  <c r="D12" i="39"/>
  <c r="C12" i="39"/>
  <c r="B12" i="39"/>
  <c r="D29" i="38"/>
  <c r="E29" i="38" s="1"/>
  <c r="B29" i="38"/>
  <c r="C29" i="38" s="1"/>
  <c r="Z39" i="48" s="1"/>
  <c r="D28" i="38"/>
  <c r="E28" i="38" s="1"/>
  <c r="B28" i="38"/>
  <c r="C28" i="38" s="1"/>
  <c r="Y39" i="48" s="1"/>
  <c r="D27" i="38"/>
  <c r="E27" i="38" s="1"/>
  <c r="X39" i="49" s="1"/>
  <c r="B27" i="38"/>
  <c r="C27" i="38" s="1"/>
  <c r="D26" i="38"/>
  <c r="E26" i="38" s="1"/>
  <c r="W39" i="49" s="1"/>
  <c r="B26" i="38"/>
  <c r="C26" i="38" s="1"/>
  <c r="E25" i="38"/>
  <c r="D25" i="38"/>
  <c r="B25" i="38"/>
  <c r="C25" i="38" s="1"/>
  <c r="V39" i="48" s="1"/>
  <c r="D24" i="38"/>
  <c r="E24" i="38" s="1"/>
  <c r="B24" i="38"/>
  <c r="C24" i="38" s="1"/>
  <c r="U39" i="48" s="1"/>
  <c r="D23" i="38"/>
  <c r="E23" i="38" s="1"/>
  <c r="T39" i="49" s="1"/>
  <c r="B23" i="38"/>
  <c r="C23" i="38" s="1"/>
  <c r="T39" i="48" s="1"/>
  <c r="D22" i="38"/>
  <c r="E22" i="38" s="1"/>
  <c r="S39" i="49" s="1"/>
  <c r="B22" i="38"/>
  <c r="C22" i="38" s="1"/>
  <c r="S39" i="48" s="1"/>
  <c r="D21" i="38"/>
  <c r="E21" i="38" s="1"/>
  <c r="B21" i="38"/>
  <c r="C21" i="38" s="1"/>
  <c r="R39" i="48" s="1"/>
  <c r="D20" i="38"/>
  <c r="E20" i="38" s="1"/>
  <c r="Q39" i="49" s="1"/>
  <c r="B20" i="38"/>
  <c r="C20" i="38" s="1"/>
  <c r="Q39" i="48" s="1"/>
  <c r="D19" i="38"/>
  <c r="E19" i="38" s="1"/>
  <c r="P39" i="49" s="1"/>
  <c r="B19" i="38"/>
  <c r="C19" i="38" s="1"/>
  <c r="P39" i="48" s="1"/>
  <c r="D18" i="38"/>
  <c r="E18" i="38" s="1"/>
  <c r="C18" i="38"/>
  <c r="O39" i="48" s="1"/>
  <c r="B18" i="38"/>
  <c r="D17" i="38"/>
  <c r="E17" i="38" s="1"/>
  <c r="N39" i="49" s="1"/>
  <c r="B17" i="38"/>
  <c r="C17" i="38" s="1"/>
  <c r="N39" i="48" s="1"/>
  <c r="E16" i="38"/>
  <c r="M39" i="49" s="1"/>
  <c r="D16" i="38"/>
  <c r="B16" i="38"/>
  <c r="C16" i="38" s="1"/>
  <c r="M39" i="48" s="1"/>
  <c r="D15" i="38"/>
  <c r="E15" i="38" s="1"/>
  <c r="L39" i="49" s="1"/>
  <c r="B15" i="38"/>
  <c r="C15" i="38" s="1"/>
  <c r="G12" i="38"/>
  <c r="F12" i="38"/>
  <c r="E12" i="38"/>
  <c r="D12" i="38"/>
  <c r="C12" i="38"/>
  <c r="B12" i="38"/>
  <c r="D29" i="37"/>
  <c r="E29" i="37" s="1"/>
  <c r="B29" i="37"/>
  <c r="C29" i="37" s="1"/>
  <c r="Z38" i="48" s="1"/>
  <c r="D28" i="37"/>
  <c r="E28" i="37" s="1"/>
  <c r="Y38" i="49" s="1"/>
  <c r="B28" i="37"/>
  <c r="C28" i="37" s="1"/>
  <c r="Y38" i="48" s="1"/>
  <c r="D27" i="37"/>
  <c r="E27" i="37" s="1"/>
  <c r="X38" i="49" s="1"/>
  <c r="B27" i="37"/>
  <c r="C27" i="37" s="1"/>
  <c r="D26" i="37"/>
  <c r="E26" i="37" s="1"/>
  <c r="B26" i="37"/>
  <c r="C26" i="37" s="1"/>
  <c r="W38" i="48" s="1"/>
  <c r="D25" i="37"/>
  <c r="E25" i="37" s="1"/>
  <c r="B25" i="37"/>
  <c r="C25" i="37" s="1"/>
  <c r="V38" i="48" s="1"/>
  <c r="D24" i="37"/>
  <c r="E24" i="37" s="1"/>
  <c r="U38" i="49" s="1"/>
  <c r="B24" i="37"/>
  <c r="C24" i="37" s="1"/>
  <c r="U38" i="48" s="1"/>
  <c r="D23" i="37"/>
  <c r="E23" i="37" s="1"/>
  <c r="T38" i="49" s="1"/>
  <c r="B23" i="37"/>
  <c r="C23" i="37" s="1"/>
  <c r="D22" i="37"/>
  <c r="E22" i="37" s="1"/>
  <c r="B22" i="37"/>
  <c r="C22" i="37" s="1"/>
  <c r="S38" i="48" s="1"/>
  <c r="D21" i="37"/>
  <c r="E21" i="37" s="1"/>
  <c r="B21" i="37"/>
  <c r="C21" i="37" s="1"/>
  <c r="R38" i="48" s="1"/>
  <c r="D20" i="37"/>
  <c r="E20" i="37" s="1"/>
  <c r="Q38" i="49" s="1"/>
  <c r="B20" i="37"/>
  <c r="C20" i="37" s="1"/>
  <c r="D19" i="37"/>
  <c r="E19" i="37" s="1"/>
  <c r="B19" i="37"/>
  <c r="C19" i="37" s="1"/>
  <c r="P38" i="48" s="1"/>
  <c r="D18" i="37"/>
  <c r="E18" i="37" s="1"/>
  <c r="B18" i="37"/>
  <c r="C18" i="37" s="1"/>
  <c r="O38" i="48" s="1"/>
  <c r="D17" i="37"/>
  <c r="E17" i="37" s="1"/>
  <c r="N38" i="49" s="1"/>
  <c r="B17" i="37"/>
  <c r="C17" i="37" s="1"/>
  <c r="N38" i="48" s="1"/>
  <c r="D16" i="37"/>
  <c r="E16" i="37" s="1"/>
  <c r="M38" i="49" s="1"/>
  <c r="B16" i="37"/>
  <c r="C16" i="37" s="1"/>
  <c r="D15" i="37"/>
  <c r="E15" i="37" s="1"/>
  <c r="C15" i="37"/>
  <c r="L38" i="48" s="1"/>
  <c r="B15" i="37"/>
  <c r="G12" i="37"/>
  <c r="F12" i="37"/>
  <c r="E12" i="37"/>
  <c r="D12" i="37"/>
  <c r="C12" i="37"/>
  <c r="B12" i="37"/>
  <c r="D29" i="36"/>
  <c r="E29" i="36" s="1"/>
  <c r="Z37" i="49" s="1"/>
  <c r="B29" i="36"/>
  <c r="C29" i="36" s="1"/>
  <c r="D28" i="36"/>
  <c r="E28" i="36" s="1"/>
  <c r="B28" i="36"/>
  <c r="C28" i="36" s="1"/>
  <c r="Y37" i="48" s="1"/>
  <c r="D27" i="36"/>
  <c r="E27" i="36" s="1"/>
  <c r="B27" i="36"/>
  <c r="C27" i="36" s="1"/>
  <c r="X37" i="48" s="1"/>
  <c r="D26" i="36"/>
  <c r="E26" i="36" s="1"/>
  <c r="W37" i="49" s="1"/>
  <c r="B26" i="36"/>
  <c r="C26" i="36" s="1"/>
  <c r="W37" i="48" s="1"/>
  <c r="D25" i="36"/>
  <c r="E25" i="36" s="1"/>
  <c r="V37" i="49" s="1"/>
  <c r="B25" i="36"/>
  <c r="C25" i="36" s="1"/>
  <c r="D24" i="36"/>
  <c r="E24" i="36" s="1"/>
  <c r="C24" i="36"/>
  <c r="U37" i="48" s="1"/>
  <c r="B24" i="36"/>
  <c r="D23" i="36"/>
  <c r="E23" i="36" s="1"/>
  <c r="B23" i="36"/>
  <c r="C23" i="36" s="1"/>
  <c r="T37" i="48" s="1"/>
  <c r="E22" i="36"/>
  <c r="S37" i="49" s="1"/>
  <c r="D22" i="36"/>
  <c r="B22" i="36"/>
  <c r="C22" i="36" s="1"/>
  <c r="S37" i="48" s="1"/>
  <c r="E21" i="36"/>
  <c r="R37" i="49" s="1"/>
  <c r="D21" i="36"/>
  <c r="B21" i="36"/>
  <c r="C21" i="36" s="1"/>
  <c r="D20" i="36"/>
  <c r="E20" i="36" s="1"/>
  <c r="C20" i="36"/>
  <c r="Q37" i="48" s="1"/>
  <c r="B20" i="36"/>
  <c r="D19" i="36"/>
  <c r="E19" i="36" s="1"/>
  <c r="P37" i="49" s="1"/>
  <c r="B19" i="36"/>
  <c r="C19" i="36" s="1"/>
  <c r="P37" i="48" s="1"/>
  <c r="D18" i="36"/>
  <c r="E18" i="36" s="1"/>
  <c r="O37" i="49" s="1"/>
  <c r="B18" i="36"/>
  <c r="C18" i="36" s="1"/>
  <c r="D17" i="36"/>
  <c r="E17" i="36" s="1"/>
  <c r="B17" i="36"/>
  <c r="C17" i="36" s="1"/>
  <c r="N37" i="48" s="1"/>
  <c r="D16" i="36"/>
  <c r="E16" i="36" s="1"/>
  <c r="C16" i="36"/>
  <c r="M37" i="48" s="1"/>
  <c r="B16" i="36"/>
  <c r="E15" i="36"/>
  <c r="L37" i="49" s="1"/>
  <c r="D15" i="36"/>
  <c r="B15" i="36"/>
  <c r="C15" i="36" s="1"/>
  <c r="L37" i="48" s="1"/>
  <c r="G12" i="36"/>
  <c r="F12" i="36"/>
  <c r="E12" i="36"/>
  <c r="D12" i="36"/>
  <c r="C12" i="36"/>
  <c r="B12" i="36"/>
  <c r="D29" i="35"/>
  <c r="E29" i="35" s="1"/>
  <c r="B29" i="35"/>
  <c r="C29" i="35" s="1"/>
  <c r="Z36" i="48" s="1"/>
  <c r="D28" i="35"/>
  <c r="E28" i="35" s="1"/>
  <c r="Y36" i="49" s="1"/>
  <c r="B28" i="35"/>
  <c r="C28" i="35" s="1"/>
  <c r="Y36" i="48" s="1"/>
  <c r="D27" i="35"/>
  <c r="E27" i="35" s="1"/>
  <c r="X36" i="49" s="1"/>
  <c r="B27" i="35"/>
  <c r="C27" i="35" s="1"/>
  <c r="D26" i="35"/>
  <c r="E26" i="35" s="1"/>
  <c r="C26" i="35"/>
  <c r="W36" i="48" s="1"/>
  <c r="B26" i="35"/>
  <c r="D25" i="35"/>
  <c r="E25" i="35" s="1"/>
  <c r="B25" i="35"/>
  <c r="C25" i="35" s="1"/>
  <c r="V36" i="48" s="1"/>
  <c r="D24" i="35"/>
  <c r="E24" i="35" s="1"/>
  <c r="U36" i="49" s="1"/>
  <c r="B24" i="35"/>
  <c r="C24" i="35" s="1"/>
  <c r="U36" i="48" s="1"/>
  <c r="E23" i="35"/>
  <c r="T36" i="49" s="1"/>
  <c r="D23" i="35"/>
  <c r="B23" i="35"/>
  <c r="C23" i="35" s="1"/>
  <c r="D22" i="35"/>
  <c r="E22" i="35" s="1"/>
  <c r="B22" i="35"/>
  <c r="C22" i="35" s="1"/>
  <c r="S36" i="48" s="1"/>
  <c r="D21" i="35"/>
  <c r="E21" i="35" s="1"/>
  <c r="B21" i="35"/>
  <c r="C21" i="35" s="1"/>
  <c r="R36" i="48" s="1"/>
  <c r="D20" i="35"/>
  <c r="E20" i="35" s="1"/>
  <c r="Q36" i="49" s="1"/>
  <c r="B20" i="35"/>
  <c r="C20" i="35" s="1"/>
  <c r="D19" i="35"/>
  <c r="E19" i="35" s="1"/>
  <c r="B19" i="35"/>
  <c r="C19" i="35" s="1"/>
  <c r="P36" i="48" s="1"/>
  <c r="D18" i="35"/>
  <c r="E18" i="35" s="1"/>
  <c r="B18" i="35"/>
  <c r="C18" i="35" s="1"/>
  <c r="O36" i="48" s="1"/>
  <c r="D17" i="35"/>
  <c r="E17" i="35" s="1"/>
  <c r="N36" i="49" s="1"/>
  <c r="B17" i="35"/>
  <c r="C17" i="35" s="1"/>
  <c r="N36" i="48" s="1"/>
  <c r="E16" i="35"/>
  <c r="M36" i="49" s="1"/>
  <c r="D16" i="35"/>
  <c r="B16" i="35"/>
  <c r="C16" i="35" s="1"/>
  <c r="D15" i="35"/>
  <c r="E15" i="35" s="1"/>
  <c r="B15" i="35"/>
  <c r="C15" i="35" s="1"/>
  <c r="L36" i="48" s="1"/>
  <c r="G12" i="35"/>
  <c r="F12" i="35"/>
  <c r="E12" i="35"/>
  <c r="D12" i="35"/>
  <c r="C12" i="35"/>
  <c r="B12" i="35"/>
  <c r="D29" i="34"/>
  <c r="E29" i="34" s="1"/>
  <c r="Z35" i="49" s="1"/>
  <c r="B29" i="34"/>
  <c r="C29" i="34" s="1"/>
  <c r="D28" i="34"/>
  <c r="E28" i="34" s="1"/>
  <c r="B28" i="34"/>
  <c r="C28" i="34" s="1"/>
  <c r="Y35" i="48" s="1"/>
  <c r="D27" i="34"/>
  <c r="E27" i="34" s="1"/>
  <c r="B27" i="34"/>
  <c r="C27" i="34" s="1"/>
  <c r="X35" i="48" s="1"/>
  <c r="E26" i="34"/>
  <c r="W35" i="49" s="1"/>
  <c r="D26" i="34"/>
  <c r="B26" i="34"/>
  <c r="C26" i="34" s="1"/>
  <c r="W35" i="48" s="1"/>
  <c r="D25" i="34"/>
  <c r="E25" i="34" s="1"/>
  <c r="V35" i="49" s="1"/>
  <c r="B25" i="34"/>
  <c r="C25" i="34" s="1"/>
  <c r="D24" i="34"/>
  <c r="E24" i="34" s="1"/>
  <c r="B24" i="34"/>
  <c r="C24" i="34" s="1"/>
  <c r="U35" i="48" s="1"/>
  <c r="D23" i="34"/>
  <c r="E23" i="34" s="1"/>
  <c r="B23" i="34"/>
  <c r="C23" i="34" s="1"/>
  <c r="T35" i="48" s="1"/>
  <c r="D22" i="34"/>
  <c r="E22" i="34" s="1"/>
  <c r="S35" i="49" s="1"/>
  <c r="B22" i="34"/>
  <c r="C22" i="34" s="1"/>
  <c r="S35" i="48" s="1"/>
  <c r="D21" i="34"/>
  <c r="E21" i="34" s="1"/>
  <c r="R35" i="49" s="1"/>
  <c r="B21" i="34"/>
  <c r="C21" i="34" s="1"/>
  <c r="D20" i="34"/>
  <c r="E20" i="34" s="1"/>
  <c r="B20" i="34"/>
  <c r="C20" i="34" s="1"/>
  <c r="Q35" i="48" s="1"/>
  <c r="D19" i="34"/>
  <c r="E19" i="34" s="1"/>
  <c r="P35" i="49" s="1"/>
  <c r="B19" i="34"/>
  <c r="C19" i="34" s="1"/>
  <c r="P35" i="48" s="1"/>
  <c r="D18" i="34"/>
  <c r="E18" i="34" s="1"/>
  <c r="O35" i="49" s="1"/>
  <c r="B18" i="34"/>
  <c r="C18" i="34" s="1"/>
  <c r="D17" i="34"/>
  <c r="E17" i="34" s="1"/>
  <c r="B17" i="34"/>
  <c r="C17" i="34" s="1"/>
  <c r="N35" i="48" s="1"/>
  <c r="D16" i="34"/>
  <c r="E16" i="34" s="1"/>
  <c r="B16" i="34"/>
  <c r="C16" i="34" s="1"/>
  <c r="M35" i="48" s="1"/>
  <c r="D15" i="34"/>
  <c r="E15" i="34" s="1"/>
  <c r="L35" i="49" s="1"/>
  <c r="B15" i="34"/>
  <c r="C15" i="34" s="1"/>
  <c r="L35" i="48" s="1"/>
  <c r="G12" i="34"/>
  <c r="F12" i="34"/>
  <c r="E12" i="34"/>
  <c r="D12" i="34"/>
  <c r="C12" i="34"/>
  <c r="B12" i="34"/>
  <c r="D29" i="33"/>
  <c r="E29" i="33" s="1"/>
  <c r="B29" i="33"/>
  <c r="C29" i="33" s="1"/>
  <c r="Z34" i="48" s="1"/>
  <c r="D28" i="33"/>
  <c r="E28" i="33" s="1"/>
  <c r="Y34" i="49" s="1"/>
  <c r="B28" i="33"/>
  <c r="C28" i="33" s="1"/>
  <c r="Y34" i="48" s="1"/>
  <c r="D27" i="33"/>
  <c r="E27" i="33" s="1"/>
  <c r="X34" i="49" s="1"/>
  <c r="B27" i="33"/>
  <c r="C27" i="33" s="1"/>
  <c r="D26" i="33"/>
  <c r="E26" i="33" s="1"/>
  <c r="B26" i="33"/>
  <c r="C26" i="33" s="1"/>
  <c r="W34" i="48" s="1"/>
  <c r="D25" i="33"/>
  <c r="E25" i="33" s="1"/>
  <c r="B25" i="33"/>
  <c r="C25" i="33" s="1"/>
  <c r="V34" i="48" s="1"/>
  <c r="D24" i="33"/>
  <c r="E24" i="33" s="1"/>
  <c r="U34" i="49" s="1"/>
  <c r="B24" i="33"/>
  <c r="C24" i="33" s="1"/>
  <c r="U34" i="48" s="1"/>
  <c r="D23" i="33"/>
  <c r="E23" i="33" s="1"/>
  <c r="T34" i="49" s="1"/>
  <c r="B23" i="33"/>
  <c r="C23" i="33" s="1"/>
  <c r="D22" i="33"/>
  <c r="E22" i="33" s="1"/>
  <c r="B22" i="33"/>
  <c r="C22" i="33" s="1"/>
  <c r="S34" i="48" s="1"/>
  <c r="D21" i="33"/>
  <c r="E21" i="33" s="1"/>
  <c r="B21" i="33"/>
  <c r="C21" i="33" s="1"/>
  <c r="R34" i="48" s="1"/>
  <c r="D20" i="33"/>
  <c r="E20" i="33" s="1"/>
  <c r="Q34" i="49" s="1"/>
  <c r="B20" i="33"/>
  <c r="C20" i="33" s="1"/>
  <c r="D19" i="33"/>
  <c r="E19" i="33" s="1"/>
  <c r="B19" i="33"/>
  <c r="C19" i="33" s="1"/>
  <c r="P34" i="48" s="1"/>
  <c r="D18" i="33"/>
  <c r="E18" i="33" s="1"/>
  <c r="B18" i="33"/>
  <c r="C18" i="33" s="1"/>
  <c r="O34" i="48" s="1"/>
  <c r="D17" i="33"/>
  <c r="E17" i="33" s="1"/>
  <c r="N34" i="49" s="1"/>
  <c r="B17" i="33"/>
  <c r="C17" i="33" s="1"/>
  <c r="N34" i="48" s="1"/>
  <c r="D16" i="33"/>
  <c r="E16" i="33" s="1"/>
  <c r="M34" i="49" s="1"/>
  <c r="B16" i="33"/>
  <c r="C16" i="33" s="1"/>
  <c r="D15" i="33"/>
  <c r="E15" i="33" s="1"/>
  <c r="B15" i="33"/>
  <c r="C15" i="33" s="1"/>
  <c r="L34" i="48" s="1"/>
  <c r="G12" i="33"/>
  <c r="F12" i="33"/>
  <c r="E12" i="33"/>
  <c r="D12" i="33"/>
  <c r="C12" i="33"/>
  <c r="B12" i="33"/>
  <c r="D29" i="32"/>
  <c r="E29" i="32" s="1"/>
  <c r="Z33" i="49" s="1"/>
  <c r="B29" i="32"/>
  <c r="C29" i="32" s="1"/>
  <c r="D28" i="32"/>
  <c r="E28" i="32" s="1"/>
  <c r="B28" i="32"/>
  <c r="C28" i="32" s="1"/>
  <c r="Y33" i="48" s="1"/>
  <c r="D27" i="32"/>
  <c r="E27" i="32" s="1"/>
  <c r="B27" i="32"/>
  <c r="C27" i="32" s="1"/>
  <c r="X33" i="48" s="1"/>
  <c r="D26" i="32"/>
  <c r="E26" i="32" s="1"/>
  <c r="W33" i="49" s="1"/>
  <c r="B26" i="32"/>
  <c r="C26" i="32" s="1"/>
  <c r="W33" i="48" s="1"/>
  <c r="D25" i="32"/>
  <c r="E25" i="32" s="1"/>
  <c r="V33" i="49" s="1"/>
  <c r="B25" i="32"/>
  <c r="C25" i="32" s="1"/>
  <c r="D24" i="32"/>
  <c r="E24" i="32" s="1"/>
  <c r="C24" i="32"/>
  <c r="U33" i="48" s="1"/>
  <c r="B24" i="32"/>
  <c r="D23" i="32"/>
  <c r="E23" i="32" s="1"/>
  <c r="B23" i="32"/>
  <c r="C23" i="32" s="1"/>
  <c r="T33" i="48" s="1"/>
  <c r="E22" i="32"/>
  <c r="S33" i="49" s="1"/>
  <c r="D22" i="32"/>
  <c r="B22" i="32"/>
  <c r="C22" i="32" s="1"/>
  <c r="S33" i="48" s="1"/>
  <c r="E21" i="32"/>
  <c r="R33" i="49" s="1"/>
  <c r="D21" i="32"/>
  <c r="B21" i="32"/>
  <c r="C21" i="32" s="1"/>
  <c r="D20" i="32"/>
  <c r="E20" i="32" s="1"/>
  <c r="C20" i="32"/>
  <c r="Q33" i="48" s="1"/>
  <c r="B20" i="32"/>
  <c r="D19" i="32"/>
  <c r="E19" i="32" s="1"/>
  <c r="P33" i="49" s="1"/>
  <c r="B19" i="32"/>
  <c r="C19" i="32" s="1"/>
  <c r="P33" i="48" s="1"/>
  <c r="D18" i="32"/>
  <c r="E18" i="32" s="1"/>
  <c r="O33" i="49" s="1"/>
  <c r="B18" i="32"/>
  <c r="C18" i="32" s="1"/>
  <c r="D17" i="32"/>
  <c r="E17" i="32" s="1"/>
  <c r="B17" i="32"/>
  <c r="C17" i="32" s="1"/>
  <c r="N33" i="48" s="1"/>
  <c r="D16" i="32"/>
  <c r="E16" i="32" s="1"/>
  <c r="C16" i="32"/>
  <c r="M33" i="48" s="1"/>
  <c r="B16" i="32"/>
  <c r="D15" i="32"/>
  <c r="E15" i="32" s="1"/>
  <c r="L33" i="49" s="1"/>
  <c r="B15" i="32"/>
  <c r="C15" i="32" s="1"/>
  <c r="L33" i="48" s="1"/>
  <c r="G12" i="32"/>
  <c r="F12" i="32"/>
  <c r="E12" i="32"/>
  <c r="D12" i="32"/>
  <c r="C12" i="32"/>
  <c r="B12" i="32"/>
  <c r="D29" i="31"/>
  <c r="E29" i="31" s="1"/>
  <c r="B29" i="31"/>
  <c r="C29" i="31" s="1"/>
  <c r="Z32" i="48" s="1"/>
  <c r="D28" i="31"/>
  <c r="E28" i="31" s="1"/>
  <c r="Y32" i="49" s="1"/>
  <c r="B28" i="31"/>
  <c r="C28" i="31" s="1"/>
  <c r="Y32" i="48" s="1"/>
  <c r="D27" i="31"/>
  <c r="E27" i="31" s="1"/>
  <c r="X32" i="49" s="1"/>
  <c r="B27" i="31"/>
  <c r="C27" i="31" s="1"/>
  <c r="D26" i="31"/>
  <c r="E26" i="31" s="1"/>
  <c r="W32" i="49" s="1"/>
  <c r="B26" i="31"/>
  <c r="C26" i="31" s="1"/>
  <c r="W32" i="48" s="1"/>
  <c r="D25" i="31"/>
  <c r="E25" i="31" s="1"/>
  <c r="B25" i="31"/>
  <c r="C25" i="31" s="1"/>
  <c r="V32" i="48" s="1"/>
  <c r="D24" i="31"/>
  <c r="E24" i="31" s="1"/>
  <c r="U32" i="49" s="1"/>
  <c r="B24" i="31"/>
  <c r="C24" i="31" s="1"/>
  <c r="U32" i="48" s="1"/>
  <c r="D23" i="31"/>
  <c r="E23" i="31" s="1"/>
  <c r="T32" i="49" s="1"/>
  <c r="B23" i="31"/>
  <c r="C23" i="31" s="1"/>
  <c r="D22" i="31"/>
  <c r="E22" i="31" s="1"/>
  <c r="S32" i="49" s="1"/>
  <c r="B22" i="31"/>
  <c r="C22" i="31" s="1"/>
  <c r="S32" i="48" s="1"/>
  <c r="D21" i="31"/>
  <c r="E21" i="31" s="1"/>
  <c r="B21" i="31"/>
  <c r="C21" i="31" s="1"/>
  <c r="R32" i="48" s="1"/>
  <c r="D20" i="31"/>
  <c r="E20" i="31" s="1"/>
  <c r="Q32" i="49" s="1"/>
  <c r="B20" i="31"/>
  <c r="C20" i="31" s="1"/>
  <c r="D19" i="31"/>
  <c r="E19" i="31" s="1"/>
  <c r="P32" i="49" s="1"/>
  <c r="B19" i="31"/>
  <c r="C19" i="31" s="1"/>
  <c r="P32" i="48" s="1"/>
  <c r="D18" i="31"/>
  <c r="E18" i="31" s="1"/>
  <c r="B18" i="31"/>
  <c r="C18" i="31" s="1"/>
  <c r="O32" i="48" s="1"/>
  <c r="D17" i="31"/>
  <c r="E17" i="31" s="1"/>
  <c r="N32" i="49" s="1"/>
  <c r="B17" i="31"/>
  <c r="C17" i="31" s="1"/>
  <c r="N32" i="48" s="1"/>
  <c r="E16" i="31"/>
  <c r="M32" i="49" s="1"/>
  <c r="D16" i="31"/>
  <c r="B16" i="31"/>
  <c r="C16" i="31" s="1"/>
  <c r="D15" i="31"/>
  <c r="E15" i="31" s="1"/>
  <c r="L32" i="49" s="1"/>
  <c r="B15" i="31"/>
  <c r="C15" i="31" s="1"/>
  <c r="L32" i="48" s="1"/>
  <c r="G12" i="31"/>
  <c r="F12" i="31"/>
  <c r="E12" i="31"/>
  <c r="D12" i="31"/>
  <c r="C12" i="31"/>
  <c r="B12" i="31"/>
  <c r="D29" i="30"/>
  <c r="E29" i="30" s="1"/>
  <c r="Z31" i="49" s="1"/>
  <c r="B29" i="30"/>
  <c r="C29" i="30" s="1"/>
  <c r="E28" i="30"/>
  <c r="Y31" i="49" s="1"/>
  <c r="D28" i="30"/>
  <c r="B28" i="30"/>
  <c r="C28" i="30" s="1"/>
  <c r="Y31" i="48" s="1"/>
  <c r="D27" i="30"/>
  <c r="E27" i="30" s="1"/>
  <c r="B27" i="30"/>
  <c r="C27" i="30" s="1"/>
  <c r="X31" i="48" s="1"/>
  <c r="D26" i="30"/>
  <c r="E26" i="30" s="1"/>
  <c r="W31" i="49" s="1"/>
  <c r="C26" i="30"/>
  <c r="W31" i="48" s="1"/>
  <c r="B26" i="30"/>
  <c r="D25" i="30"/>
  <c r="E25" i="30" s="1"/>
  <c r="V31" i="49" s="1"/>
  <c r="B25" i="30"/>
  <c r="C25" i="30" s="1"/>
  <c r="D24" i="30"/>
  <c r="E24" i="30" s="1"/>
  <c r="U31" i="49" s="1"/>
  <c r="B24" i="30"/>
  <c r="C24" i="30" s="1"/>
  <c r="U31" i="48" s="1"/>
  <c r="D23" i="30"/>
  <c r="E23" i="30" s="1"/>
  <c r="B23" i="30"/>
  <c r="C23" i="30" s="1"/>
  <c r="T31" i="48" s="1"/>
  <c r="D22" i="30"/>
  <c r="E22" i="30" s="1"/>
  <c r="S31" i="49" s="1"/>
  <c r="B22" i="30"/>
  <c r="C22" i="30" s="1"/>
  <c r="S31" i="48" s="1"/>
  <c r="D21" i="30"/>
  <c r="E21" i="30" s="1"/>
  <c r="R31" i="49" s="1"/>
  <c r="B21" i="30"/>
  <c r="C21" i="30" s="1"/>
  <c r="D20" i="30"/>
  <c r="E20" i="30" s="1"/>
  <c r="C20" i="30"/>
  <c r="Q31" i="48" s="1"/>
  <c r="B20" i="30"/>
  <c r="D19" i="30"/>
  <c r="E19" i="30" s="1"/>
  <c r="P31" i="49" s="1"/>
  <c r="B19" i="30"/>
  <c r="C19" i="30" s="1"/>
  <c r="P31" i="48" s="1"/>
  <c r="D18" i="30"/>
  <c r="E18" i="30" s="1"/>
  <c r="O31" i="49" s="1"/>
  <c r="B18" i="30"/>
  <c r="C18" i="30" s="1"/>
  <c r="D17" i="30"/>
  <c r="E17" i="30" s="1"/>
  <c r="N31" i="49" s="1"/>
  <c r="B17" i="30"/>
  <c r="C17" i="30" s="1"/>
  <c r="N31" i="48" s="1"/>
  <c r="D16" i="30"/>
  <c r="E16" i="30" s="1"/>
  <c r="B16" i="30"/>
  <c r="C16" i="30" s="1"/>
  <c r="M31" i="48" s="1"/>
  <c r="D15" i="30"/>
  <c r="E15" i="30" s="1"/>
  <c r="L31" i="49" s="1"/>
  <c r="B15" i="30"/>
  <c r="C15" i="30" s="1"/>
  <c r="L31" i="48" s="1"/>
  <c r="G12" i="30"/>
  <c r="F12" i="30"/>
  <c r="E12" i="30"/>
  <c r="D12" i="30"/>
  <c r="C12" i="30"/>
  <c r="B12" i="30"/>
  <c r="D29" i="29"/>
  <c r="E29" i="29" s="1"/>
  <c r="B29" i="29"/>
  <c r="C29" i="29" s="1"/>
  <c r="Z30" i="48" s="1"/>
  <c r="D28" i="29"/>
  <c r="E28" i="29" s="1"/>
  <c r="Y30" i="49" s="1"/>
  <c r="B28" i="29"/>
  <c r="C28" i="29" s="1"/>
  <c r="Y30" i="48" s="1"/>
  <c r="D27" i="29"/>
  <c r="E27" i="29" s="1"/>
  <c r="X30" i="49" s="1"/>
  <c r="B27" i="29"/>
  <c r="C27" i="29" s="1"/>
  <c r="D26" i="29"/>
  <c r="E26" i="29" s="1"/>
  <c r="W30" i="49" s="1"/>
  <c r="B26" i="29"/>
  <c r="C26" i="29" s="1"/>
  <c r="W30" i="48" s="1"/>
  <c r="D25" i="29"/>
  <c r="E25" i="29" s="1"/>
  <c r="B25" i="29"/>
  <c r="C25" i="29" s="1"/>
  <c r="V30" i="48" s="1"/>
  <c r="D24" i="29"/>
  <c r="E24" i="29" s="1"/>
  <c r="U30" i="49" s="1"/>
  <c r="B24" i="29"/>
  <c r="C24" i="29" s="1"/>
  <c r="U30" i="48" s="1"/>
  <c r="D23" i="29"/>
  <c r="E23" i="29" s="1"/>
  <c r="T30" i="49" s="1"/>
  <c r="B23" i="29"/>
  <c r="C23" i="29" s="1"/>
  <c r="D22" i="29"/>
  <c r="E22" i="29" s="1"/>
  <c r="S30" i="49" s="1"/>
  <c r="B22" i="29"/>
  <c r="C22" i="29" s="1"/>
  <c r="D21" i="29"/>
  <c r="E21" i="29" s="1"/>
  <c r="B21" i="29"/>
  <c r="C21" i="29" s="1"/>
  <c r="R30" i="48" s="1"/>
  <c r="D20" i="29"/>
  <c r="E20" i="29" s="1"/>
  <c r="B20" i="29"/>
  <c r="C20" i="29" s="1"/>
  <c r="Q30" i="48" s="1"/>
  <c r="D19" i="29"/>
  <c r="E19" i="29" s="1"/>
  <c r="P30" i="49" s="1"/>
  <c r="B19" i="29"/>
  <c r="C19" i="29" s="1"/>
  <c r="D18" i="29"/>
  <c r="E18" i="29" s="1"/>
  <c r="B18" i="29"/>
  <c r="C18" i="29" s="1"/>
  <c r="O30" i="48" s="1"/>
  <c r="D17" i="29"/>
  <c r="E17" i="29" s="1"/>
  <c r="B17" i="29"/>
  <c r="C17" i="29" s="1"/>
  <c r="N30" i="48" s="1"/>
  <c r="D16" i="29"/>
  <c r="E16" i="29" s="1"/>
  <c r="M30" i="49" s="1"/>
  <c r="B16" i="29"/>
  <c r="C16" i="29" s="1"/>
  <c r="M30" i="48" s="1"/>
  <c r="D15" i="29"/>
  <c r="E15" i="29" s="1"/>
  <c r="L30" i="49" s="1"/>
  <c r="B15" i="29"/>
  <c r="C15" i="29" s="1"/>
  <c r="G12" i="29"/>
  <c r="F12" i="29"/>
  <c r="E12" i="29"/>
  <c r="D12" i="29"/>
  <c r="C12" i="29"/>
  <c r="B12" i="29"/>
  <c r="D29" i="28"/>
  <c r="E29" i="28" s="1"/>
  <c r="B29" i="28"/>
  <c r="C29" i="28" s="1"/>
  <c r="Z29" i="48" s="1"/>
  <c r="D28" i="28"/>
  <c r="E28" i="28" s="1"/>
  <c r="Y29" i="49" s="1"/>
  <c r="B28" i="28"/>
  <c r="C28" i="28" s="1"/>
  <c r="D27" i="28"/>
  <c r="E27" i="28" s="1"/>
  <c r="B27" i="28"/>
  <c r="C27" i="28" s="1"/>
  <c r="X29" i="48" s="1"/>
  <c r="D26" i="28"/>
  <c r="E26" i="28" s="1"/>
  <c r="B26" i="28"/>
  <c r="C26" i="28" s="1"/>
  <c r="W29" i="48" s="1"/>
  <c r="D25" i="28"/>
  <c r="E25" i="28" s="1"/>
  <c r="B25" i="28"/>
  <c r="C25" i="28" s="1"/>
  <c r="V29" i="48" s="1"/>
  <c r="D24" i="28"/>
  <c r="E24" i="28" s="1"/>
  <c r="U29" i="49" s="1"/>
  <c r="B24" i="28"/>
  <c r="C24" i="28" s="1"/>
  <c r="D23" i="28"/>
  <c r="E23" i="28" s="1"/>
  <c r="B23" i="28"/>
  <c r="C23" i="28" s="1"/>
  <c r="T29" i="48" s="1"/>
  <c r="D22" i="28"/>
  <c r="E22" i="28" s="1"/>
  <c r="B22" i="28"/>
  <c r="C22" i="28" s="1"/>
  <c r="S29" i="48" s="1"/>
  <c r="D21" i="28"/>
  <c r="E21" i="28" s="1"/>
  <c r="R29" i="49" s="1"/>
  <c r="B21" i="28"/>
  <c r="C21" i="28" s="1"/>
  <c r="R29" i="48" s="1"/>
  <c r="D20" i="28"/>
  <c r="E20" i="28" s="1"/>
  <c r="B20" i="28"/>
  <c r="C20" i="28" s="1"/>
  <c r="Q29" i="48" s="1"/>
  <c r="D19" i="28"/>
  <c r="E19" i="28" s="1"/>
  <c r="C19" i="28"/>
  <c r="P29" i="48" s="1"/>
  <c r="B19" i="28"/>
  <c r="D18" i="28"/>
  <c r="E18" i="28" s="1"/>
  <c r="B18" i="28"/>
  <c r="C18" i="28" s="1"/>
  <c r="O29" i="48" s="1"/>
  <c r="D17" i="28"/>
  <c r="E17" i="28" s="1"/>
  <c r="N29" i="49" s="1"/>
  <c r="B17" i="28"/>
  <c r="C17" i="28" s="1"/>
  <c r="D16" i="28"/>
  <c r="E16" i="28" s="1"/>
  <c r="B16" i="28"/>
  <c r="C16" i="28" s="1"/>
  <c r="M29" i="48" s="1"/>
  <c r="D15" i="28"/>
  <c r="E15" i="28" s="1"/>
  <c r="B15" i="28"/>
  <c r="C15" i="28" s="1"/>
  <c r="L29" i="48" s="1"/>
  <c r="G12" i="28"/>
  <c r="F12" i="28"/>
  <c r="E12" i="28"/>
  <c r="D12" i="28"/>
  <c r="C12" i="28"/>
  <c r="B12" i="28"/>
  <c r="D29" i="27"/>
  <c r="E29" i="27" s="1"/>
  <c r="B29" i="27"/>
  <c r="C29" i="27" s="1"/>
  <c r="Z28" i="48" s="1"/>
  <c r="D28" i="27"/>
  <c r="E28" i="27" s="1"/>
  <c r="B28" i="27"/>
  <c r="C28" i="27" s="1"/>
  <c r="Y28" i="48" s="1"/>
  <c r="D27" i="27"/>
  <c r="E27" i="27" s="1"/>
  <c r="B27" i="27"/>
  <c r="C27" i="27" s="1"/>
  <c r="X28" i="48" s="1"/>
  <c r="D26" i="27"/>
  <c r="E26" i="27" s="1"/>
  <c r="W28" i="49" s="1"/>
  <c r="B26" i="27"/>
  <c r="C26" i="27" s="1"/>
  <c r="D25" i="27"/>
  <c r="E25" i="27" s="1"/>
  <c r="B25" i="27"/>
  <c r="C25" i="27" s="1"/>
  <c r="V28" i="48" s="1"/>
  <c r="D24" i="27"/>
  <c r="E24" i="27" s="1"/>
  <c r="B24" i="27"/>
  <c r="C24" i="27" s="1"/>
  <c r="U28" i="48" s="1"/>
  <c r="D23" i="27"/>
  <c r="E23" i="27" s="1"/>
  <c r="B23" i="27"/>
  <c r="C23" i="27" s="1"/>
  <c r="T28" i="48" s="1"/>
  <c r="D22" i="27"/>
  <c r="E22" i="27" s="1"/>
  <c r="S28" i="49" s="1"/>
  <c r="B22" i="27"/>
  <c r="C22" i="27" s="1"/>
  <c r="D21" i="27"/>
  <c r="E21" i="27" s="1"/>
  <c r="B21" i="27"/>
  <c r="C21" i="27" s="1"/>
  <c r="R28" i="48" s="1"/>
  <c r="D20" i="27"/>
  <c r="E20" i="27" s="1"/>
  <c r="B20" i="27"/>
  <c r="C20" i="27" s="1"/>
  <c r="Q28" i="48" s="1"/>
  <c r="E19" i="27"/>
  <c r="P28" i="49" s="1"/>
  <c r="D19" i="27"/>
  <c r="C19" i="27"/>
  <c r="B19" i="27"/>
  <c r="D18" i="27"/>
  <c r="E18" i="27" s="1"/>
  <c r="B18" i="27"/>
  <c r="C18" i="27" s="1"/>
  <c r="O28" i="48" s="1"/>
  <c r="D17" i="27"/>
  <c r="E17" i="27" s="1"/>
  <c r="B17" i="27"/>
  <c r="C17" i="27" s="1"/>
  <c r="N28" i="48" s="1"/>
  <c r="D16" i="27"/>
  <c r="E16" i="27" s="1"/>
  <c r="M28" i="49" s="1"/>
  <c r="B16" i="27"/>
  <c r="C16" i="27" s="1"/>
  <c r="M28" i="48" s="1"/>
  <c r="D15" i="27"/>
  <c r="E15" i="27" s="1"/>
  <c r="L28" i="49" s="1"/>
  <c r="C15" i="27"/>
  <c r="B15" i="27"/>
  <c r="G12" i="27"/>
  <c r="F12" i="27"/>
  <c r="E12" i="27"/>
  <c r="D12" i="27"/>
  <c r="C12" i="27"/>
  <c r="B12" i="27"/>
  <c r="D29" i="26"/>
  <c r="E29" i="26" s="1"/>
  <c r="B29" i="26"/>
  <c r="C29" i="26" s="1"/>
  <c r="Z27" i="48" s="1"/>
  <c r="D28" i="26"/>
  <c r="E28" i="26" s="1"/>
  <c r="Y27" i="49" s="1"/>
  <c r="B28" i="26"/>
  <c r="C28" i="26" s="1"/>
  <c r="D27" i="26"/>
  <c r="E27" i="26" s="1"/>
  <c r="B27" i="26"/>
  <c r="C27" i="26" s="1"/>
  <c r="X27" i="48" s="1"/>
  <c r="D26" i="26"/>
  <c r="E26" i="26" s="1"/>
  <c r="B26" i="26"/>
  <c r="C26" i="26" s="1"/>
  <c r="W27" i="48" s="1"/>
  <c r="D25" i="26"/>
  <c r="E25" i="26" s="1"/>
  <c r="V27" i="49" s="1"/>
  <c r="B25" i="26"/>
  <c r="C25" i="26" s="1"/>
  <c r="V27" i="48" s="1"/>
  <c r="D24" i="26"/>
  <c r="E24" i="26" s="1"/>
  <c r="U27" i="49" s="1"/>
  <c r="C24" i="26"/>
  <c r="B24" i="26"/>
  <c r="D23" i="26"/>
  <c r="E23" i="26" s="1"/>
  <c r="C23" i="26"/>
  <c r="T27" i="48" s="1"/>
  <c r="B23" i="26"/>
  <c r="D22" i="26"/>
  <c r="E22" i="26" s="1"/>
  <c r="C22" i="26"/>
  <c r="S27" i="48" s="1"/>
  <c r="B22" i="26"/>
  <c r="D21" i="26"/>
  <c r="E21" i="26" s="1"/>
  <c r="R27" i="49" s="1"/>
  <c r="B21" i="26"/>
  <c r="C21" i="26" s="1"/>
  <c r="R27" i="48" s="1"/>
  <c r="D20" i="26"/>
  <c r="E20" i="26" s="1"/>
  <c r="B20" i="26"/>
  <c r="C20" i="26" s="1"/>
  <c r="Q27" i="48" s="1"/>
  <c r="D19" i="26"/>
  <c r="E19" i="26" s="1"/>
  <c r="C19" i="26"/>
  <c r="P27" i="48" s="1"/>
  <c r="B19" i="26"/>
  <c r="D18" i="26"/>
  <c r="E18" i="26" s="1"/>
  <c r="B18" i="26"/>
  <c r="C18" i="26" s="1"/>
  <c r="O27" i="48" s="1"/>
  <c r="D17" i="26"/>
  <c r="E17" i="26" s="1"/>
  <c r="N27" i="49" s="1"/>
  <c r="C17" i="26"/>
  <c r="B17" i="26"/>
  <c r="D16" i="26"/>
  <c r="E16" i="26" s="1"/>
  <c r="B16" i="26"/>
  <c r="C16" i="26" s="1"/>
  <c r="M27" i="48" s="1"/>
  <c r="D15" i="26"/>
  <c r="E15" i="26" s="1"/>
  <c r="B15" i="26"/>
  <c r="C15" i="26" s="1"/>
  <c r="L27" i="48" s="1"/>
  <c r="G12" i="26"/>
  <c r="F12" i="26"/>
  <c r="E12" i="26"/>
  <c r="D12" i="26"/>
  <c r="C12" i="26"/>
  <c r="B12" i="26"/>
  <c r="D29" i="25"/>
  <c r="E29" i="25" s="1"/>
  <c r="B29" i="25"/>
  <c r="C29" i="25" s="1"/>
  <c r="Z26" i="48" s="1"/>
  <c r="D28" i="25"/>
  <c r="E28" i="25" s="1"/>
  <c r="B28" i="25"/>
  <c r="C28" i="25" s="1"/>
  <c r="Y26" i="48" s="1"/>
  <c r="D27" i="25"/>
  <c r="E27" i="25" s="1"/>
  <c r="B27" i="25"/>
  <c r="C27" i="25" s="1"/>
  <c r="X26" i="48" s="1"/>
  <c r="E26" i="25"/>
  <c r="W26" i="49" s="1"/>
  <c r="D26" i="25"/>
  <c r="B26" i="25"/>
  <c r="C26" i="25" s="1"/>
  <c r="D25" i="25"/>
  <c r="E25" i="25" s="1"/>
  <c r="B25" i="25"/>
  <c r="C25" i="25" s="1"/>
  <c r="V26" i="48" s="1"/>
  <c r="D24" i="25"/>
  <c r="E24" i="25" s="1"/>
  <c r="B24" i="25"/>
  <c r="C24" i="25" s="1"/>
  <c r="U26" i="48" s="1"/>
  <c r="E23" i="25"/>
  <c r="T26" i="49" s="1"/>
  <c r="D23" i="25"/>
  <c r="B23" i="25"/>
  <c r="C23" i="25" s="1"/>
  <c r="T26" i="48" s="1"/>
  <c r="D22" i="25"/>
  <c r="E22" i="25" s="1"/>
  <c r="S26" i="49" s="1"/>
  <c r="B22" i="25"/>
  <c r="C22" i="25" s="1"/>
  <c r="D21" i="25"/>
  <c r="E21" i="25" s="1"/>
  <c r="B21" i="25"/>
  <c r="C21" i="25" s="1"/>
  <c r="R26" i="48" s="1"/>
  <c r="D20" i="25"/>
  <c r="E20" i="25" s="1"/>
  <c r="B20" i="25"/>
  <c r="C20" i="25" s="1"/>
  <c r="Q26" i="48" s="1"/>
  <c r="D19" i="25"/>
  <c r="E19" i="25" s="1"/>
  <c r="P26" i="49" s="1"/>
  <c r="B19" i="25"/>
  <c r="C19" i="25" s="1"/>
  <c r="D18" i="25"/>
  <c r="E18" i="25" s="1"/>
  <c r="B18" i="25"/>
  <c r="C18" i="25" s="1"/>
  <c r="O26" i="48" s="1"/>
  <c r="D17" i="25"/>
  <c r="E17" i="25" s="1"/>
  <c r="B17" i="25"/>
  <c r="C17" i="25" s="1"/>
  <c r="N26" i="48" s="1"/>
  <c r="D16" i="25"/>
  <c r="E16" i="25" s="1"/>
  <c r="M26" i="49" s="1"/>
  <c r="B16" i="25"/>
  <c r="C16" i="25" s="1"/>
  <c r="M26" i="48" s="1"/>
  <c r="D15" i="25"/>
  <c r="E15" i="25" s="1"/>
  <c r="L26" i="49" s="1"/>
  <c r="B15" i="25"/>
  <c r="C15" i="25" s="1"/>
  <c r="G12" i="25"/>
  <c r="F12" i="25"/>
  <c r="E12" i="25"/>
  <c r="D12" i="25"/>
  <c r="C12" i="25"/>
  <c r="B12" i="25"/>
  <c r="D29" i="24"/>
  <c r="E29" i="24" s="1"/>
  <c r="B29" i="24"/>
  <c r="C29" i="24" s="1"/>
  <c r="Z25" i="48" s="1"/>
  <c r="D28" i="24"/>
  <c r="E28" i="24" s="1"/>
  <c r="Y25" i="49" s="1"/>
  <c r="B28" i="24"/>
  <c r="C28" i="24" s="1"/>
  <c r="D27" i="24"/>
  <c r="E27" i="24" s="1"/>
  <c r="B27" i="24"/>
  <c r="C27" i="24" s="1"/>
  <c r="X25" i="48" s="1"/>
  <c r="D26" i="24"/>
  <c r="E26" i="24" s="1"/>
  <c r="B26" i="24"/>
  <c r="C26" i="24" s="1"/>
  <c r="W25" i="48" s="1"/>
  <c r="E25" i="24"/>
  <c r="V25" i="49" s="1"/>
  <c r="D25" i="24"/>
  <c r="B25" i="24"/>
  <c r="C25" i="24" s="1"/>
  <c r="V25" i="48" s="1"/>
  <c r="D24" i="24"/>
  <c r="E24" i="24" s="1"/>
  <c r="U25" i="49" s="1"/>
  <c r="B24" i="24"/>
  <c r="C24" i="24" s="1"/>
  <c r="D23" i="24"/>
  <c r="E23" i="24" s="1"/>
  <c r="C23" i="24"/>
  <c r="T25" i="48" s="1"/>
  <c r="B23" i="24"/>
  <c r="D22" i="24"/>
  <c r="E22" i="24" s="1"/>
  <c r="B22" i="24"/>
  <c r="C22" i="24" s="1"/>
  <c r="S25" i="48" s="1"/>
  <c r="E21" i="24"/>
  <c r="R25" i="49" s="1"/>
  <c r="D21" i="24"/>
  <c r="B21" i="24"/>
  <c r="C21" i="24" s="1"/>
  <c r="R25" i="48" s="1"/>
  <c r="D20" i="24"/>
  <c r="E20" i="24" s="1"/>
  <c r="C20" i="24"/>
  <c r="Q25" i="48" s="1"/>
  <c r="B20" i="24"/>
  <c r="D19" i="24"/>
  <c r="E19" i="24" s="1"/>
  <c r="C19" i="24"/>
  <c r="P25" i="48" s="1"/>
  <c r="B19" i="24"/>
  <c r="D18" i="24"/>
  <c r="E18" i="24" s="1"/>
  <c r="B18" i="24"/>
  <c r="C18" i="24" s="1"/>
  <c r="O25" i="48" s="1"/>
  <c r="E17" i="24"/>
  <c r="N25" i="49" s="1"/>
  <c r="D17" i="24"/>
  <c r="B17" i="24"/>
  <c r="C17" i="24" s="1"/>
  <c r="D16" i="24"/>
  <c r="E16" i="24" s="1"/>
  <c r="B16" i="24"/>
  <c r="C16" i="24" s="1"/>
  <c r="M25" i="48" s="1"/>
  <c r="D15" i="24"/>
  <c r="E15" i="24" s="1"/>
  <c r="B15" i="24"/>
  <c r="C15" i="24" s="1"/>
  <c r="L25" i="48" s="1"/>
  <c r="G12" i="24"/>
  <c r="F12" i="24"/>
  <c r="E12" i="24"/>
  <c r="D12" i="24"/>
  <c r="C12" i="24"/>
  <c r="B12" i="24"/>
  <c r="D29" i="23"/>
  <c r="E29" i="23" s="1"/>
  <c r="B29" i="23"/>
  <c r="C29" i="23" s="1"/>
  <c r="Z24" i="48" s="1"/>
  <c r="D28" i="23"/>
  <c r="E28" i="23" s="1"/>
  <c r="B28" i="23"/>
  <c r="C28" i="23" s="1"/>
  <c r="Y24" i="48" s="1"/>
  <c r="D27" i="23"/>
  <c r="E27" i="23" s="1"/>
  <c r="B27" i="23"/>
  <c r="C27" i="23" s="1"/>
  <c r="X24" i="48" s="1"/>
  <c r="D26" i="23"/>
  <c r="E26" i="23" s="1"/>
  <c r="W24" i="49" s="1"/>
  <c r="B26" i="23"/>
  <c r="C26" i="23" s="1"/>
  <c r="D25" i="23"/>
  <c r="E25" i="23" s="1"/>
  <c r="B25" i="23"/>
  <c r="C25" i="23" s="1"/>
  <c r="V24" i="48" s="1"/>
  <c r="D24" i="23"/>
  <c r="E24" i="23" s="1"/>
  <c r="B24" i="23"/>
  <c r="C24" i="23" s="1"/>
  <c r="U24" i="48" s="1"/>
  <c r="E23" i="23"/>
  <c r="T24" i="49" s="1"/>
  <c r="D23" i="23"/>
  <c r="B23" i="23"/>
  <c r="C23" i="23" s="1"/>
  <c r="T24" i="48" s="1"/>
  <c r="D22" i="23"/>
  <c r="E22" i="23" s="1"/>
  <c r="S24" i="49" s="1"/>
  <c r="B22" i="23"/>
  <c r="C22" i="23" s="1"/>
  <c r="D21" i="23"/>
  <c r="E21" i="23" s="1"/>
  <c r="B21" i="23"/>
  <c r="C21" i="23" s="1"/>
  <c r="R24" i="48" s="1"/>
  <c r="D20" i="23"/>
  <c r="E20" i="23" s="1"/>
  <c r="B20" i="23"/>
  <c r="C20" i="23" s="1"/>
  <c r="Q24" i="48" s="1"/>
  <c r="D19" i="23"/>
  <c r="E19" i="23" s="1"/>
  <c r="P24" i="49" s="1"/>
  <c r="B19" i="23"/>
  <c r="C19" i="23" s="1"/>
  <c r="D18" i="23"/>
  <c r="E18" i="23" s="1"/>
  <c r="B18" i="23"/>
  <c r="C18" i="23" s="1"/>
  <c r="O24" i="48" s="1"/>
  <c r="D17" i="23"/>
  <c r="E17" i="23" s="1"/>
  <c r="B17" i="23"/>
  <c r="C17" i="23" s="1"/>
  <c r="N24" i="48" s="1"/>
  <c r="D16" i="23"/>
  <c r="E16" i="23" s="1"/>
  <c r="M24" i="49" s="1"/>
  <c r="B16" i="23"/>
  <c r="C16" i="23" s="1"/>
  <c r="M24" i="48" s="1"/>
  <c r="E15" i="23"/>
  <c r="L24" i="49" s="1"/>
  <c r="D15" i="23"/>
  <c r="C15" i="23"/>
  <c r="B15" i="23"/>
  <c r="G12" i="23"/>
  <c r="F12" i="23"/>
  <c r="E12" i="23"/>
  <c r="D12" i="23"/>
  <c r="C12" i="23"/>
  <c r="B12" i="23"/>
  <c r="D29" i="22"/>
  <c r="E29" i="22" s="1"/>
  <c r="B29" i="22"/>
  <c r="C29" i="22" s="1"/>
  <c r="Z23" i="48" s="1"/>
  <c r="E28" i="22"/>
  <c r="Y23" i="49" s="1"/>
  <c r="D28" i="22"/>
  <c r="B28" i="22"/>
  <c r="C28" i="22" s="1"/>
  <c r="D27" i="22"/>
  <c r="E27" i="22" s="1"/>
  <c r="B27" i="22"/>
  <c r="C27" i="22" s="1"/>
  <c r="X23" i="48" s="1"/>
  <c r="D26" i="22"/>
  <c r="E26" i="22" s="1"/>
  <c r="B26" i="22"/>
  <c r="C26" i="22" s="1"/>
  <c r="W23" i="48" s="1"/>
  <c r="E25" i="22"/>
  <c r="D25" i="22"/>
  <c r="B25" i="22"/>
  <c r="C25" i="22" s="1"/>
  <c r="V23" i="48" s="1"/>
  <c r="D24" i="22"/>
  <c r="E24" i="22" s="1"/>
  <c r="U23" i="49" s="1"/>
  <c r="B24" i="22"/>
  <c r="C24" i="22" s="1"/>
  <c r="D23" i="22"/>
  <c r="E23" i="22" s="1"/>
  <c r="B23" i="22"/>
  <c r="C23" i="22" s="1"/>
  <c r="T23" i="48" s="1"/>
  <c r="D22" i="22"/>
  <c r="E22" i="22" s="1"/>
  <c r="B22" i="22"/>
  <c r="C22" i="22" s="1"/>
  <c r="S23" i="48" s="1"/>
  <c r="E21" i="22"/>
  <c r="R23" i="49" s="1"/>
  <c r="D21" i="22"/>
  <c r="B21" i="22"/>
  <c r="C21" i="22" s="1"/>
  <c r="R23" i="48" s="1"/>
  <c r="D20" i="22"/>
  <c r="E20" i="22" s="1"/>
  <c r="C20" i="22"/>
  <c r="Q23" i="48" s="1"/>
  <c r="B20" i="22"/>
  <c r="D19" i="22"/>
  <c r="E19" i="22" s="1"/>
  <c r="B19" i="22"/>
  <c r="C19" i="22" s="1"/>
  <c r="P23" i="48" s="1"/>
  <c r="D18" i="22"/>
  <c r="E18" i="22" s="1"/>
  <c r="B18" i="22"/>
  <c r="C18" i="22" s="1"/>
  <c r="O23" i="48" s="1"/>
  <c r="D17" i="22"/>
  <c r="E17" i="22" s="1"/>
  <c r="N23" i="49" s="1"/>
  <c r="B17" i="22"/>
  <c r="C17" i="22" s="1"/>
  <c r="D16" i="22"/>
  <c r="E16" i="22" s="1"/>
  <c r="B16" i="22"/>
  <c r="C16" i="22" s="1"/>
  <c r="M23" i="48" s="1"/>
  <c r="D15" i="22"/>
  <c r="E15" i="22" s="1"/>
  <c r="B15" i="22"/>
  <c r="C15" i="22" s="1"/>
  <c r="L23" i="48" s="1"/>
  <c r="G12" i="22"/>
  <c r="F12" i="22"/>
  <c r="E12" i="22"/>
  <c r="D12" i="22"/>
  <c r="C12" i="22"/>
  <c r="B12" i="22"/>
  <c r="D29" i="21"/>
  <c r="E29" i="21" s="1"/>
  <c r="B29" i="21"/>
  <c r="C29" i="21" s="1"/>
  <c r="Z22" i="48" s="1"/>
  <c r="D28" i="21"/>
  <c r="E28" i="21" s="1"/>
  <c r="B28" i="21"/>
  <c r="C28" i="21" s="1"/>
  <c r="Y22" i="48" s="1"/>
  <c r="D27" i="21"/>
  <c r="E27" i="21" s="1"/>
  <c r="B27" i="21"/>
  <c r="C27" i="21" s="1"/>
  <c r="X22" i="48" s="1"/>
  <c r="D26" i="21"/>
  <c r="E26" i="21" s="1"/>
  <c r="W22" i="49" s="1"/>
  <c r="B26" i="21"/>
  <c r="C26" i="21" s="1"/>
  <c r="D25" i="21"/>
  <c r="E25" i="21" s="1"/>
  <c r="B25" i="21"/>
  <c r="C25" i="21" s="1"/>
  <c r="V22" i="48" s="1"/>
  <c r="D24" i="21"/>
  <c r="E24" i="21" s="1"/>
  <c r="B24" i="21"/>
  <c r="C24" i="21" s="1"/>
  <c r="U22" i="48" s="1"/>
  <c r="E23" i="21"/>
  <c r="D23" i="21"/>
  <c r="B23" i="21"/>
  <c r="C23" i="21" s="1"/>
  <c r="T22" i="48" s="1"/>
  <c r="D22" i="21"/>
  <c r="E22" i="21" s="1"/>
  <c r="S22" i="49" s="1"/>
  <c r="B22" i="21"/>
  <c r="C22" i="21" s="1"/>
  <c r="D21" i="21"/>
  <c r="E21" i="21" s="1"/>
  <c r="C21" i="21"/>
  <c r="R22" i="48" s="1"/>
  <c r="B21" i="21"/>
  <c r="D20" i="21"/>
  <c r="E20" i="21" s="1"/>
  <c r="B20" i="21"/>
  <c r="C20" i="21" s="1"/>
  <c r="Q22" i="48" s="1"/>
  <c r="D19" i="21"/>
  <c r="E19" i="21" s="1"/>
  <c r="P22" i="49" s="1"/>
  <c r="B19" i="21"/>
  <c r="C19" i="21" s="1"/>
  <c r="D18" i="21"/>
  <c r="E18" i="21" s="1"/>
  <c r="B18" i="21"/>
  <c r="C18" i="21" s="1"/>
  <c r="O22" i="48" s="1"/>
  <c r="E17" i="21"/>
  <c r="D17" i="21"/>
  <c r="B17" i="21"/>
  <c r="C17" i="21" s="1"/>
  <c r="N22" i="48" s="1"/>
  <c r="D16" i="21"/>
  <c r="E16" i="21" s="1"/>
  <c r="M22" i="49" s="1"/>
  <c r="B16" i="21"/>
  <c r="C16" i="21" s="1"/>
  <c r="M22" i="48" s="1"/>
  <c r="D15" i="21"/>
  <c r="E15" i="21" s="1"/>
  <c r="L22" i="49" s="1"/>
  <c r="B15" i="21"/>
  <c r="C15" i="21" s="1"/>
  <c r="G12" i="21"/>
  <c r="F12" i="21"/>
  <c r="E12" i="21"/>
  <c r="D12" i="21"/>
  <c r="C12" i="21"/>
  <c r="B12" i="21"/>
  <c r="D29" i="20"/>
  <c r="E29" i="20" s="1"/>
  <c r="B29" i="20"/>
  <c r="C29" i="20" s="1"/>
  <c r="Z21" i="48" s="1"/>
  <c r="D28" i="20"/>
  <c r="E28" i="20" s="1"/>
  <c r="Y21" i="49" s="1"/>
  <c r="B28" i="20"/>
  <c r="C28" i="20" s="1"/>
  <c r="D27" i="20"/>
  <c r="E27" i="20" s="1"/>
  <c r="B27" i="20"/>
  <c r="C27" i="20" s="1"/>
  <c r="X21" i="48" s="1"/>
  <c r="D26" i="20"/>
  <c r="E26" i="20" s="1"/>
  <c r="B26" i="20"/>
  <c r="C26" i="20" s="1"/>
  <c r="W21" i="48" s="1"/>
  <c r="D25" i="20"/>
  <c r="E25" i="20" s="1"/>
  <c r="V21" i="49" s="1"/>
  <c r="B25" i="20"/>
  <c r="C25" i="20" s="1"/>
  <c r="V21" i="48" s="1"/>
  <c r="D24" i="20"/>
  <c r="E24" i="20" s="1"/>
  <c r="U21" i="49" s="1"/>
  <c r="B24" i="20"/>
  <c r="C24" i="20" s="1"/>
  <c r="D23" i="20"/>
  <c r="E23" i="20" s="1"/>
  <c r="B23" i="20"/>
  <c r="C23" i="20" s="1"/>
  <c r="T21" i="48" s="1"/>
  <c r="D22" i="20"/>
  <c r="E22" i="20" s="1"/>
  <c r="B22" i="20"/>
  <c r="C22" i="20" s="1"/>
  <c r="S21" i="48" s="1"/>
  <c r="D21" i="20"/>
  <c r="E21" i="20" s="1"/>
  <c r="R21" i="49" s="1"/>
  <c r="B21" i="20"/>
  <c r="C21" i="20" s="1"/>
  <c r="R21" i="48" s="1"/>
  <c r="D20" i="20"/>
  <c r="E20" i="20" s="1"/>
  <c r="B20" i="20"/>
  <c r="C20" i="20" s="1"/>
  <c r="Q21" i="48" s="1"/>
  <c r="D19" i="20"/>
  <c r="E19" i="20" s="1"/>
  <c r="B19" i="20"/>
  <c r="C19" i="20" s="1"/>
  <c r="P21" i="48" s="1"/>
  <c r="D18" i="20"/>
  <c r="E18" i="20" s="1"/>
  <c r="O21" i="49" s="1"/>
  <c r="B18" i="20"/>
  <c r="C18" i="20" s="1"/>
  <c r="O21" i="48" s="1"/>
  <c r="E17" i="20"/>
  <c r="N21" i="49" s="1"/>
  <c r="D17" i="20"/>
  <c r="B17" i="20"/>
  <c r="C17" i="20" s="1"/>
  <c r="N21" i="48" s="1"/>
  <c r="D16" i="20"/>
  <c r="E16" i="20" s="1"/>
  <c r="B16" i="20"/>
  <c r="C16" i="20" s="1"/>
  <c r="M21" i="48" s="1"/>
  <c r="D15" i="20"/>
  <c r="E15" i="20" s="1"/>
  <c r="B15" i="20"/>
  <c r="C15" i="20" s="1"/>
  <c r="L21" i="48" s="1"/>
  <c r="G12" i="20"/>
  <c r="F12" i="20"/>
  <c r="E12" i="20"/>
  <c r="D12" i="20"/>
  <c r="C12" i="20"/>
  <c r="B12" i="20"/>
  <c r="D29" i="19"/>
  <c r="E29" i="19" s="1"/>
  <c r="B29" i="19"/>
  <c r="C29" i="19" s="1"/>
  <c r="Z20" i="48" s="1"/>
  <c r="D28" i="19"/>
  <c r="E28" i="19" s="1"/>
  <c r="C28" i="19"/>
  <c r="Y20" i="48" s="1"/>
  <c r="B28" i="19"/>
  <c r="D27" i="19"/>
  <c r="E27" i="19" s="1"/>
  <c r="X20" i="49" s="1"/>
  <c r="B27" i="19"/>
  <c r="C27" i="19" s="1"/>
  <c r="X20" i="48" s="1"/>
  <c r="D26" i="19"/>
  <c r="E26" i="19" s="1"/>
  <c r="W20" i="49" s="1"/>
  <c r="B26" i="19"/>
  <c r="C26" i="19" s="1"/>
  <c r="D25" i="19"/>
  <c r="E25" i="19" s="1"/>
  <c r="B25" i="19"/>
  <c r="C25" i="19" s="1"/>
  <c r="V20" i="48" s="1"/>
  <c r="D24" i="19"/>
  <c r="E24" i="19" s="1"/>
  <c r="B24" i="19"/>
  <c r="C24" i="19" s="1"/>
  <c r="U20" i="48" s="1"/>
  <c r="E23" i="19"/>
  <c r="T20" i="49" s="1"/>
  <c r="D23" i="19"/>
  <c r="B23" i="19"/>
  <c r="C23" i="19" s="1"/>
  <c r="T20" i="48" s="1"/>
  <c r="D22" i="19"/>
  <c r="E22" i="19" s="1"/>
  <c r="S20" i="49" s="1"/>
  <c r="B22" i="19"/>
  <c r="C22" i="19" s="1"/>
  <c r="D21" i="19"/>
  <c r="E21" i="19" s="1"/>
  <c r="B21" i="19"/>
  <c r="C21" i="19" s="1"/>
  <c r="R20" i="48" s="1"/>
  <c r="E20" i="19"/>
  <c r="Q20" i="49" s="1"/>
  <c r="D20" i="19"/>
  <c r="B20" i="19"/>
  <c r="C20" i="19" s="1"/>
  <c r="Q20" i="48" s="1"/>
  <c r="D19" i="19"/>
  <c r="E19" i="19" s="1"/>
  <c r="P20" i="49" s="1"/>
  <c r="B19" i="19"/>
  <c r="C19" i="19" s="1"/>
  <c r="D18" i="19"/>
  <c r="E18" i="19" s="1"/>
  <c r="B18" i="19"/>
  <c r="C18" i="19" s="1"/>
  <c r="O20" i="48" s="1"/>
  <c r="D17" i="19"/>
  <c r="E17" i="19" s="1"/>
  <c r="B17" i="19"/>
  <c r="C17" i="19" s="1"/>
  <c r="N20" i="48" s="1"/>
  <c r="D16" i="19"/>
  <c r="E16" i="19" s="1"/>
  <c r="M20" i="49" s="1"/>
  <c r="B16" i="19"/>
  <c r="C16" i="19" s="1"/>
  <c r="M20" i="48" s="1"/>
  <c r="D15" i="19"/>
  <c r="E15" i="19" s="1"/>
  <c r="L20" i="49" s="1"/>
  <c r="B15" i="19"/>
  <c r="C15" i="19" s="1"/>
  <c r="G12" i="19"/>
  <c r="F12" i="19"/>
  <c r="E12" i="19"/>
  <c r="D12" i="19"/>
  <c r="C12" i="19"/>
  <c r="B12" i="19"/>
  <c r="D29" i="18"/>
  <c r="E29" i="18" s="1"/>
  <c r="Z19" i="49" s="1"/>
  <c r="B29" i="18"/>
  <c r="C29" i="18" s="1"/>
  <c r="Z19" i="48" s="1"/>
  <c r="D28" i="18"/>
  <c r="E28" i="18" s="1"/>
  <c r="Y19" i="49" s="1"/>
  <c r="B28" i="18"/>
  <c r="C28" i="18" s="1"/>
  <c r="Y19" i="48" s="1"/>
  <c r="D27" i="18"/>
  <c r="E27" i="18" s="1"/>
  <c r="C27" i="18"/>
  <c r="X19" i="48" s="1"/>
  <c r="B27" i="18"/>
  <c r="D26" i="18"/>
  <c r="E26" i="18" s="1"/>
  <c r="B26" i="18"/>
  <c r="C26" i="18" s="1"/>
  <c r="W19" i="48" s="1"/>
  <c r="D25" i="18"/>
  <c r="E25" i="18" s="1"/>
  <c r="V19" i="49" s="1"/>
  <c r="B25" i="18"/>
  <c r="C25" i="18" s="1"/>
  <c r="V19" i="48" s="1"/>
  <c r="D24" i="18"/>
  <c r="E24" i="18" s="1"/>
  <c r="U19" i="49" s="1"/>
  <c r="B24" i="18"/>
  <c r="C24" i="18" s="1"/>
  <c r="U19" i="48" s="1"/>
  <c r="D23" i="18"/>
  <c r="E23" i="18" s="1"/>
  <c r="B23" i="18"/>
  <c r="C23" i="18" s="1"/>
  <c r="T19" i="48" s="1"/>
  <c r="D22" i="18"/>
  <c r="E22" i="18" s="1"/>
  <c r="B22" i="18"/>
  <c r="C22" i="18" s="1"/>
  <c r="S19" i="48" s="1"/>
  <c r="D21" i="18"/>
  <c r="E21" i="18" s="1"/>
  <c r="R19" i="49" s="1"/>
  <c r="B21" i="18"/>
  <c r="C21" i="18" s="1"/>
  <c r="R19" i="48" s="1"/>
  <c r="D20" i="18"/>
  <c r="E20" i="18" s="1"/>
  <c r="B20" i="18"/>
  <c r="C20" i="18" s="1"/>
  <c r="Q19" i="48" s="1"/>
  <c r="D19" i="18"/>
  <c r="E19" i="18" s="1"/>
  <c r="B19" i="18"/>
  <c r="C19" i="18" s="1"/>
  <c r="P19" i="48" s="1"/>
  <c r="D18" i="18"/>
  <c r="E18" i="18" s="1"/>
  <c r="O19" i="49" s="1"/>
  <c r="B18" i="18"/>
  <c r="C18" i="18" s="1"/>
  <c r="O19" i="48" s="1"/>
  <c r="D17" i="18"/>
  <c r="E17" i="18" s="1"/>
  <c r="N19" i="49" s="1"/>
  <c r="B17" i="18"/>
  <c r="C17" i="18" s="1"/>
  <c r="N19" i="48" s="1"/>
  <c r="D16" i="18"/>
  <c r="E16" i="18" s="1"/>
  <c r="B16" i="18"/>
  <c r="C16" i="18" s="1"/>
  <c r="M19" i="48" s="1"/>
  <c r="D15" i="18"/>
  <c r="E15" i="18" s="1"/>
  <c r="B15" i="18"/>
  <c r="C15" i="18" s="1"/>
  <c r="L19" i="48" s="1"/>
  <c r="G12" i="18"/>
  <c r="F12" i="18"/>
  <c r="E12" i="18"/>
  <c r="D12" i="18"/>
  <c r="C12" i="18"/>
  <c r="B12" i="18"/>
  <c r="D29" i="17"/>
  <c r="E29" i="17" s="1"/>
  <c r="B29" i="17"/>
  <c r="C29" i="17" s="1"/>
  <c r="Z18" i="48" s="1"/>
  <c r="D28" i="17"/>
  <c r="E28" i="17" s="1"/>
  <c r="B28" i="17"/>
  <c r="C28" i="17" s="1"/>
  <c r="Y18" i="48" s="1"/>
  <c r="D27" i="17"/>
  <c r="E27" i="17" s="1"/>
  <c r="X18" i="49" s="1"/>
  <c r="B27" i="17"/>
  <c r="C27" i="17" s="1"/>
  <c r="X18" i="48" s="1"/>
  <c r="D26" i="17"/>
  <c r="E26" i="17" s="1"/>
  <c r="W18" i="49" s="1"/>
  <c r="B26" i="17"/>
  <c r="C26" i="17" s="1"/>
  <c r="D25" i="17"/>
  <c r="E25" i="17" s="1"/>
  <c r="B25" i="17"/>
  <c r="C25" i="17" s="1"/>
  <c r="V18" i="48" s="1"/>
  <c r="D24" i="17"/>
  <c r="E24" i="17" s="1"/>
  <c r="B24" i="17"/>
  <c r="C24" i="17" s="1"/>
  <c r="U18" i="48" s="1"/>
  <c r="D23" i="17"/>
  <c r="E23" i="17" s="1"/>
  <c r="T18" i="49" s="1"/>
  <c r="B23" i="17"/>
  <c r="C23" i="17" s="1"/>
  <c r="T18" i="48" s="1"/>
  <c r="D22" i="17"/>
  <c r="E22" i="17" s="1"/>
  <c r="S18" i="49" s="1"/>
  <c r="B22" i="17"/>
  <c r="C22" i="17" s="1"/>
  <c r="D21" i="17"/>
  <c r="E21" i="17" s="1"/>
  <c r="B21" i="17"/>
  <c r="C21" i="17" s="1"/>
  <c r="R18" i="48" s="1"/>
  <c r="D20" i="17"/>
  <c r="E20" i="17" s="1"/>
  <c r="Q18" i="49" s="1"/>
  <c r="B20" i="17"/>
  <c r="C20" i="17" s="1"/>
  <c r="Q18" i="48" s="1"/>
  <c r="D19" i="17"/>
  <c r="E19" i="17" s="1"/>
  <c r="P18" i="49" s="1"/>
  <c r="B19" i="17"/>
  <c r="C19" i="17" s="1"/>
  <c r="D18" i="17"/>
  <c r="E18" i="17" s="1"/>
  <c r="B18" i="17"/>
  <c r="C18" i="17" s="1"/>
  <c r="O18" i="48" s="1"/>
  <c r="D17" i="17"/>
  <c r="E17" i="17" s="1"/>
  <c r="B17" i="17"/>
  <c r="C17" i="17" s="1"/>
  <c r="N18" i="48" s="1"/>
  <c r="D16" i="17"/>
  <c r="E16" i="17" s="1"/>
  <c r="M18" i="49" s="1"/>
  <c r="B16" i="17"/>
  <c r="C16" i="17" s="1"/>
  <c r="M18" i="48" s="1"/>
  <c r="D15" i="17"/>
  <c r="E15" i="17" s="1"/>
  <c r="L18" i="49" s="1"/>
  <c r="B15" i="17"/>
  <c r="C15" i="17" s="1"/>
  <c r="G12" i="17"/>
  <c r="F12" i="17"/>
  <c r="E12" i="17"/>
  <c r="D12" i="17"/>
  <c r="C12" i="17"/>
  <c r="B12" i="17"/>
  <c r="D29" i="16"/>
  <c r="E29" i="16" s="1"/>
  <c r="Z17" i="49" s="1"/>
  <c r="B29" i="16"/>
  <c r="C29" i="16" s="1"/>
  <c r="Z17" i="48" s="1"/>
  <c r="D28" i="16"/>
  <c r="E28" i="16" s="1"/>
  <c r="Y17" i="49" s="1"/>
  <c r="B28" i="16"/>
  <c r="C28" i="16" s="1"/>
  <c r="Y17" i="48" s="1"/>
  <c r="D27" i="16"/>
  <c r="E27" i="16" s="1"/>
  <c r="B27" i="16"/>
  <c r="C27" i="16" s="1"/>
  <c r="X17" i="48" s="1"/>
  <c r="D26" i="16"/>
  <c r="E26" i="16" s="1"/>
  <c r="B26" i="16"/>
  <c r="C26" i="16" s="1"/>
  <c r="W17" i="48" s="1"/>
  <c r="D25" i="16"/>
  <c r="E25" i="16" s="1"/>
  <c r="V17" i="49" s="1"/>
  <c r="B25" i="16"/>
  <c r="C25" i="16" s="1"/>
  <c r="V17" i="48" s="1"/>
  <c r="D24" i="16"/>
  <c r="E24" i="16" s="1"/>
  <c r="U17" i="49" s="1"/>
  <c r="B24" i="16"/>
  <c r="C24" i="16" s="1"/>
  <c r="U17" i="48" s="1"/>
  <c r="D23" i="16"/>
  <c r="E23" i="16" s="1"/>
  <c r="B23" i="16"/>
  <c r="C23" i="16" s="1"/>
  <c r="T17" i="48" s="1"/>
  <c r="D22" i="16"/>
  <c r="E22" i="16" s="1"/>
  <c r="B22" i="16"/>
  <c r="C22" i="16" s="1"/>
  <c r="S17" i="48" s="1"/>
  <c r="D21" i="16"/>
  <c r="E21" i="16" s="1"/>
  <c r="B21" i="16"/>
  <c r="C21" i="16" s="1"/>
  <c r="R17" i="48" s="1"/>
  <c r="D20" i="16"/>
  <c r="E20" i="16" s="1"/>
  <c r="Q17" i="49" s="1"/>
  <c r="B20" i="16"/>
  <c r="C20" i="16" s="1"/>
  <c r="Q17" i="48" s="1"/>
  <c r="D19" i="16"/>
  <c r="E19" i="16" s="1"/>
  <c r="C19" i="16"/>
  <c r="P17" i="48" s="1"/>
  <c r="B19" i="16"/>
  <c r="E18" i="16"/>
  <c r="O17" i="49" s="1"/>
  <c r="D18" i="16"/>
  <c r="B18" i="16"/>
  <c r="C18" i="16" s="1"/>
  <c r="O17" i="48" s="1"/>
  <c r="D17" i="16"/>
  <c r="E17" i="16" s="1"/>
  <c r="N17" i="49" s="1"/>
  <c r="B17" i="16"/>
  <c r="C17" i="16" s="1"/>
  <c r="N17" i="48" s="1"/>
  <c r="D16" i="16"/>
  <c r="E16" i="16" s="1"/>
  <c r="M17" i="49" s="1"/>
  <c r="B16" i="16"/>
  <c r="C16" i="16" s="1"/>
  <c r="D15" i="16"/>
  <c r="E15" i="16" s="1"/>
  <c r="B15" i="16"/>
  <c r="C15" i="16" s="1"/>
  <c r="L17" i="48" s="1"/>
  <c r="G12" i="16"/>
  <c r="F12" i="16"/>
  <c r="E12" i="16"/>
  <c r="D12" i="16"/>
  <c r="C12" i="16"/>
  <c r="B12" i="16"/>
  <c r="D29" i="15"/>
  <c r="E29" i="15" s="1"/>
  <c r="Z16" i="49" s="1"/>
  <c r="B29" i="15"/>
  <c r="C29" i="15" s="1"/>
  <c r="Z16" i="48" s="1"/>
  <c r="D28" i="15"/>
  <c r="E28" i="15" s="1"/>
  <c r="B28" i="15"/>
  <c r="C28" i="15" s="1"/>
  <c r="Y16" i="48" s="1"/>
  <c r="D27" i="15"/>
  <c r="E27" i="15" s="1"/>
  <c r="B27" i="15"/>
  <c r="C27" i="15" s="1"/>
  <c r="X16" i="48" s="1"/>
  <c r="D26" i="15"/>
  <c r="E26" i="15" s="1"/>
  <c r="W16" i="49" s="1"/>
  <c r="C26" i="15"/>
  <c r="W16" i="48" s="1"/>
  <c r="B26" i="15"/>
  <c r="D25" i="15"/>
  <c r="E25" i="15" s="1"/>
  <c r="V16" i="49" s="1"/>
  <c r="B25" i="15"/>
  <c r="C25" i="15" s="1"/>
  <c r="V16" i="48" s="1"/>
  <c r="D24" i="15"/>
  <c r="E24" i="15" s="1"/>
  <c r="C24" i="15"/>
  <c r="U16" i="48" s="1"/>
  <c r="B24" i="15"/>
  <c r="D23" i="15"/>
  <c r="E23" i="15" s="1"/>
  <c r="T16" i="49" s="1"/>
  <c r="B23" i="15"/>
  <c r="C23" i="15" s="1"/>
  <c r="T16" i="48" s="1"/>
  <c r="D22" i="15"/>
  <c r="E22" i="15" s="1"/>
  <c r="S16" i="49" s="1"/>
  <c r="B22" i="15"/>
  <c r="C22" i="15" s="1"/>
  <c r="S16" i="48" s="1"/>
  <c r="D21" i="15"/>
  <c r="E21" i="15" s="1"/>
  <c r="R16" i="49" s="1"/>
  <c r="B21" i="15"/>
  <c r="C21" i="15" s="1"/>
  <c r="D20" i="15"/>
  <c r="E20" i="15" s="1"/>
  <c r="B20" i="15"/>
  <c r="C20" i="15" s="1"/>
  <c r="Q16" i="48" s="1"/>
  <c r="D19" i="15"/>
  <c r="E19" i="15" s="1"/>
  <c r="P16" i="49" s="1"/>
  <c r="B19" i="15"/>
  <c r="C19" i="15" s="1"/>
  <c r="D18" i="15"/>
  <c r="E18" i="15" s="1"/>
  <c r="O16" i="49" s="1"/>
  <c r="B18" i="15"/>
  <c r="C18" i="15" s="1"/>
  <c r="D17" i="15"/>
  <c r="E17" i="15" s="1"/>
  <c r="B17" i="15"/>
  <c r="C17" i="15" s="1"/>
  <c r="N16" i="48" s="1"/>
  <c r="D16" i="15"/>
  <c r="E16" i="15" s="1"/>
  <c r="B16" i="15"/>
  <c r="C16" i="15" s="1"/>
  <c r="M16" i="48" s="1"/>
  <c r="D15" i="15"/>
  <c r="E15" i="15" s="1"/>
  <c r="L16" i="49" s="1"/>
  <c r="B15" i="15"/>
  <c r="C15" i="15" s="1"/>
  <c r="L16" i="48" s="1"/>
  <c r="G12" i="15"/>
  <c r="F12" i="15"/>
  <c r="E12" i="15"/>
  <c r="D12" i="15"/>
  <c r="C12" i="15"/>
  <c r="B12" i="15"/>
  <c r="D29" i="14"/>
  <c r="E29" i="14" s="1"/>
  <c r="Z15" i="49" s="1"/>
  <c r="B29" i="14"/>
  <c r="C29" i="14" s="1"/>
  <c r="Z15" i="48" s="1"/>
  <c r="D28" i="14"/>
  <c r="E28" i="14" s="1"/>
  <c r="Y15" i="49" s="1"/>
  <c r="B28" i="14"/>
  <c r="C28" i="14" s="1"/>
  <c r="D27" i="14"/>
  <c r="E27" i="14" s="1"/>
  <c r="X15" i="49" s="1"/>
  <c r="B27" i="14"/>
  <c r="C27" i="14" s="1"/>
  <c r="D26" i="14"/>
  <c r="E26" i="14" s="1"/>
  <c r="B26" i="14"/>
  <c r="C26" i="14" s="1"/>
  <c r="W15" i="48" s="1"/>
  <c r="D25" i="14"/>
  <c r="E25" i="14" s="1"/>
  <c r="B25" i="14"/>
  <c r="C25" i="14" s="1"/>
  <c r="V15" i="48" s="1"/>
  <c r="D24" i="14"/>
  <c r="E24" i="14" s="1"/>
  <c r="U15" i="49" s="1"/>
  <c r="B24" i="14"/>
  <c r="C24" i="14" s="1"/>
  <c r="U15" i="48" s="1"/>
  <c r="D23" i="14"/>
  <c r="E23" i="14" s="1"/>
  <c r="T15" i="49" s="1"/>
  <c r="B23" i="14"/>
  <c r="C23" i="14" s="1"/>
  <c r="T15" i="48" s="1"/>
  <c r="D22" i="14"/>
  <c r="E22" i="14" s="1"/>
  <c r="B22" i="14"/>
  <c r="C22" i="14" s="1"/>
  <c r="S15" i="48" s="1"/>
  <c r="D21" i="14"/>
  <c r="E21" i="14" s="1"/>
  <c r="B21" i="14"/>
  <c r="C21" i="14" s="1"/>
  <c r="R15" i="48" s="1"/>
  <c r="D20" i="14"/>
  <c r="E20" i="14" s="1"/>
  <c r="Q15" i="49" s="1"/>
  <c r="B20" i="14"/>
  <c r="C20" i="14" s="1"/>
  <c r="Q15" i="48" s="1"/>
  <c r="D19" i="14"/>
  <c r="E19" i="14" s="1"/>
  <c r="B19" i="14"/>
  <c r="C19" i="14" s="1"/>
  <c r="P15" i="48" s="1"/>
  <c r="E18" i="14"/>
  <c r="O15" i="49" s="1"/>
  <c r="D18" i="14"/>
  <c r="B18" i="14"/>
  <c r="C18" i="14" s="1"/>
  <c r="O15" i="48" s="1"/>
  <c r="D17" i="14"/>
  <c r="E17" i="14" s="1"/>
  <c r="N15" i="49" s="1"/>
  <c r="B17" i="14"/>
  <c r="C17" i="14" s="1"/>
  <c r="N15" i="48" s="1"/>
  <c r="D16" i="14"/>
  <c r="E16" i="14" s="1"/>
  <c r="M15" i="49" s="1"/>
  <c r="B16" i="14"/>
  <c r="C16" i="14" s="1"/>
  <c r="D15" i="14"/>
  <c r="E15" i="14" s="1"/>
  <c r="B15" i="14"/>
  <c r="C15" i="14" s="1"/>
  <c r="L15" i="48" s="1"/>
  <c r="G12" i="14"/>
  <c r="F12" i="14"/>
  <c r="E12" i="14"/>
  <c r="D12" i="14"/>
  <c r="C12" i="14"/>
  <c r="B12" i="14"/>
  <c r="D29" i="13"/>
  <c r="E29" i="13" s="1"/>
  <c r="Z14" i="49" s="1"/>
  <c r="B29" i="13"/>
  <c r="C29" i="13" s="1"/>
  <c r="Z14" i="48" s="1"/>
  <c r="D28" i="13"/>
  <c r="E28" i="13" s="1"/>
  <c r="B28" i="13"/>
  <c r="C28" i="13" s="1"/>
  <c r="Y14" i="48" s="1"/>
  <c r="D27" i="13"/>
  <c r="E27" i="13" s="1"/>
  <c r="B27" i="13"/>
  <c r="C27" i="13" s="1"/>
  <c r="X14" i="48" s="1"/>
  <c r="D26" i="13"/>
  <c r="E26" i="13" s="1"/>
  <c r="W14" i="49" s="1"/>
  <c r="B26" i="13"/>
  <c r="C26" i="13" s="1"/>
  <c r="W14" i="48" s="1"/>
  <c r="D25" i="13"/>
  <c r="E25" i="13" s="1"/>
  <c r="V14" i="49" s="1"/>
  <c r="B25" i="13"/>
  <c r="C25" i="13" s="1"/>
  <c r="V14" i="48" s="1"/>
  <c r="D24" i="13"/>
  <c r="E24" i="13" s="1"/>
  <c r="B24" i="13"/>
  <c r="C24" i="13" s="1"/>
  <c r="U14" i="48" s="1"/>
  <c r="D23" i="13"/>
  <c r="E23" i="13" s="1"/>
  <c r="T14" i="49" s="1"/>
  <c r="B23" i="13"/>
  <c r="C23" i="13" s="1"/>
  <c r="T14" i="48" s="1"/>
  <c r="D22" i="13"/>
  <c r="E22" i="13" s="1"/>
  <c r="S14" i="49" s="1"/>
  <c r="B22" i="13"/>
  <c r="C22" i="13" s="1"/>
  <c r="S14" i="48" s="1"/>
  <c r="D21" i="13"/>
  <c r="E21" i="13" s="1"/>
  <c r="R14" i="49" s="1"/>
  <c r="B21" i="13"/>
  <c r="C21" i="13" s="1"/>
  <c r="D20" i="13"/>
  <c r="E20" i="13" s="1"/>
  <c r="B20" i="13"/>
  <c r="C20" i="13" s="1"/>
  <c r="Q14" i="48" s="1"/>
  <c r="D19" i="13"/>
  <c r="E19" i="13" s="1"/>
  <c r="P14" i="49" s="1"/>
  <c r="B19" i="13"/>
  <c r="C19" i="13" s="1"/>
  <c r="D18" i="13"/>
  <c r="E18" i="13" s="1"/>
  <c r="O14" i="49" s="1"/>
  <c r="B18" i="13"/>
  <c r="C18" i="13" s="1"/>
  <c r="D17" i="13"/>
  <c r="E17" i="13" s="1"/>
  <c r="C17" i="13"/>
  <c r="N14" i="48" s="1"/>
  <c r="B17" i="13"/>
  <c r="D16" i="13"/>
  <c r="E16" i="13" s="1"/>
  <c r="B16" i="13"/>
  <c r="C16" i="13" s="1"/>
  <c r="M14" i="48" s="1"/>
  <c r="D15" i="13"/>
  <c r="E15" i="13" s="1"/>
  <c r="L14" i="49" s="1"/>
  <c r="B15" i="13"/>
  <c r="C15" i="13" s="1"/>
  <c r="L14" i="48" s="1"/>
  <c r="G12" i="13"/>
  <c r="F12" i="13"/>
  <c r="E12" i="13"/>
  <c r="D12" i="13"/>
  <c r="C12" i="13"/>
  <c r="B12" i="13"/>
  <c r="D29" i="12"/>
  <c r="E29" i="12" s="1"/>
  <c r="Z13" i="49" s="1"/>
  <c r="B29" i="12"/>
  <c r="C29" i="12" s="1"/>
  <c r="Z13" i="48" s="1"/>
  <c r="D28" i="12"/>
  <c r="E28" i="12" s="1"/>
  <c r="Y13" i="49" s="1"/>
  <c r="B28" i="12"/>
  <c r="C28" i="12" s="1"/>
  <c r="D27" i="12"/>
  <c r="E27" i="12" s="1"/>
  <c r="X13" i="49" s="1"/>
  <c r="B27" i="12"/>
  <c r="C27" i="12" s="1"/>
  <c r="D26" i="12"/>
  <c r="E26" i="12" s="1"/>
  <c r="B26" i="12"/>
  <c r="C26" i="12" s="1"/>
  <c r="W13" i="48" s="1"/>
  <c r="D25" i="12"/>
  <c r="E25" i="12" s="1"/>
  <c r="B25" i="12"/>
  <c r="C25" i="12" s="1"/>
  <c r="V13" i="48" s="1"/>
  <c r="D24" i="12"/>
  <c r="E24" i="12" s="1"/>
  <c r="B24" i="12"/>
  <c r="C24" i="12" s="1"/>
  <c r="U13" i="48" s="1"/>
  <c r="D23" i="12"/>
  <c r="E23" i="12" s="1"/>
  <c r="B23" i="12"/>
  <c r="C23" i="12" s="1"/>
  <c r="T13" i="48" s="1"/>
  <c r="D22" i="12"/>
  <c r="E22" i="12" s="1"/>
  <c r="S13" i="49" s="1"/>
  <c r="B22" i="12"/>
  <c r="C22" i="12" s="1"/>
  <c r="S13" i="48" s="1"/>
  <c r="D21" i="12"/>
  <c r="E21" i="12" s="1"/>
  <c r="R13" i="49" s="1"/>
  <c r="B21" i="12"/>
  <c r="C21" i="12" s="1"/>
  <c r="D20" i="12"/>
  <c r="E20" i="12" s="1"/>
  <c r="B20" i="12"/>
  <c r="C20" i="12" s="1"/>
  <c r="Q13" i="48" s="1"/>
  <c r="E19" i="12"/>
  <c r="P13" i="49" s="1"/>
  <c r="D19" i="12"/>
  <c r="B19" i="12"/>
  <c r="C19" i="12" s="1"/>
  <c r="P13" i="48" s="1"/>
  <c r="D18" i="12"/>
  <c r="E18" i="12" s="1"/>
  <c r="O13" i="49" s="1"/>
  <c r="B18" i="12"/>
  <c r="C18" i="12" s="1"/>
  <c r="D17" i="12"/>
  <c r="E17" i="12" s="1"/>
  <c r="B17" i="12"/>
  <c r="C17" i="12" s="1"/>
  <c r="N13" i="48" s="1"/>
  <c r="D16" i="12"/>
  <c r="E16" i="12" s="1"/>
  <c r="C16" i="12"/>
  <c r="M13" i="48" s="1"/>
  <c r="B16" i="12"/>
  <c r="E15" i="12"/>
  <c r="L13" i="49" s="1"/>
  <c r="D15" i="12"/>
  <c r="B15" i="12"/>
  <c r="C15" i="12" s="1"/>
  <c r="L13" i="48" s="1"/>
  <c r="G12" i="12"/>
  <c r="F12" i="12"/>
  <c r="E12" i="12"/>
  <c r="D12" i="12"/>
  <c r="C12" i="12"/>
  <c r="B12" i="12"/>
  <c r="D29" i="11"/>
  <c r="E29" i="11" s="1"/>
  <c r="B29" i="11"/>
  <c r="C29" i="11" s="1"/>
  <c r="Z12" i="48" s="1"/>
  <c r="D28" i="11"/>
  <c r="E28" i="11" s="1"/>
  <c r="Y12" i="49" s="1"/>
  <c r="B28" i="11"/>
  <c r="C28" i="11" s="1"/>
  <c r="Y12" i="48" s="1"/>
  <c r="D27" i="11"/>
  <c r="E27" i="11" s="1"/>
  <c r="X12" i="49" s="1"/>
  <c r="B27" i="11"/>
  <c r="C27" i="11" s="1"/>
  <c r="D26" i="11"/>
  <c r="E26" i="11" s="1"/>
  <c r="B26" i="11"/>
  <c r="C26" i="11" s="1"/>
  <c r="W12" i="48" s="1"/>
  <c r="D25" i="11"/>
  <c r="E25" i="11" s="1"/>
  <c r="B25" i="11"/>
  <c r="C25" i="11" s="1"/>
  <c r="V12" i="48" s="1"/>
  <c r="D24" i="11"/>
  <c r="E24" i="11" s="1"/>
  <c r="U12" i="49" s="1"/>
  <c r="B24" i="11"/>
  <c r="C24" i="11" s="1"/>
  <c r="U12" i="48" s="1"/>
  <c r="D23" i="11"/>
  <c r="E23" i="11" s="1"/>
  <c r="T12" i="49" s="1"/>
  <c r="B23" i="11"/>
  <c r="C23" i="11" s="1"/>
  <c r="D22" i="11"/>
  <c r="E22" i="11" s="1"/>
  <c r="B22" i="11"/>
  <c r="C22" i="11" s="1"/>
  <c r="S12" i="48" s="1"/>
  <c r="D21" i="11"/>
  <c r="E21" i="11" s="1"/>
  <c r="C21" i="11"/>
  <c r="R12" i="48" s="1"/>
  <c r="B21" i="11"/>
  <c r="D20" i="11"/>
  <c r="E20" i="11" s="1"/>
  <c r="Q12" i="49" s="1"/>
  <c r="B20" i="11"/>
  <c r="C20" i="11" s="1"/>
  <c r="D19" i="11"/>
  <c r="E19" i="11" s="1"/>
  <c r="B19" i="11"/>
  <c r="C19" i="11" s="1"/>
  <c r="P12" i="48" s="1"/>
  <c r="D18" i="11"/>
  <c r="E18" i="11" s="1"/>
  <c r="C18" i="11"/>
  <c r="O12" i="48" s="1"/>
  <c r="B18" i="11"/>
  <c r="D17" i="11"/>
  <c r="E17" i="11" s="1"/>
  <c r="N12" i="49" s="1"/>
  <c r="B17" i="11"/>
  <c r="C17" i="11" s="1"/>
  <c r="N12" i="48" s="1"/>
  <c r="D16" i="11"/>
  <c r="E16" i="11" s="1"/>
  <c r="M12" i="49" s="1"/>
  <c r="B16" i="11"/>
  <c r="C16" i="11" s="1"/>
  <c r="D15" i="11"/>
  <c r="E15" i="11" s="1"/>
  <c r="B15" i="11"/>
  <c r="C15" i="11" s="1"/>
  <c r="L12" i="48" s="1"/>
  <c r="G12" i="11"/>
  <c r="F12" i="11"/>
  <c r="E12" i="11"/>
  <c r="D12" i="11"/>
  <c r="C12" i="11"/>
  <c r="B12" i="11"/>
  <c r="D29" i="10"/>
  <c r="E29" i="10" s="1"/>
  <c r="Z11" i="49" s="1"/>
  <c r="B29" i="10"/>
  <c r="C29" i="10" s="1"/>
  <c r="D28" i="10"/>
  <c r="E28" i="10" s="1"/>
  <c r="B28" i="10"/>
  <c r="C28" i="10" s="1"/>
  <c r="Y11" i="48" s="1"/>
  <c r="D27" i="10"/>
  <c r="E27" i="10" s="1"/>
  <c r="B27" i="10"/>
  <c r="C27" i="10" s="1"/>
  <c r="X11" i="48" s="1"/>
  <c r="D26" i="10"/>
  <c r="E26" i="10" s="1"/>
  <c r="W11" i="49" s="1"/>
  <c r="B26" i="10"/>
  <c r="C26" i="10" s="1"/>
  <c r="W11" i="48" s="1"/>
  <c r="D25" i="10"/>
  <c r="E25" i="10" s="1"/>
  <c r="V11" i="49" s="1"/>
  <c r="B25" i="10"/>
  <c r="C25" i="10" s="1"/>
  <c r="D24" i="10"/>
  <c r="E24" i="10" s="1"/>
  <c r="B24" i="10"/>
  <c r="C24" i="10" s="1"/>
  <c r="U11" i="48" s="1"/>
  <c r="D23" i="10"/>
  <c r="E23" i="10" s="1"/>
  <c r="B23" i="10"/>
  <c r="C23" i="10" s="1"/>
  <c r="T11" i="48" s="1"/>
  <c r="D22" i="10"/>
  <c r="E22" i="10" s="1"/>
  <c r="S11" i="49" s="1"/>
  <c r="B22" i="10"/>
  <c r="C22" i="10" s="1"/>
  <c r="S11" i="48" s="1"/>
  <c r="D21" i="10"/>
  <c r="E21" i="10" s="1"/>
  <c r="R11" i="49" s="1"/>
  <c r="B21" i="10"/>
  <c r="C21" i="10" s="1"/>
  <c r="D20" i="10"/>
  <c r="E20" i="10" s="1"/>
  <c r="B20" i="10"/>
  <c r="C20" i="10" s="1"/>
  <c r="Q11" i="48" s="1"/>
  <c r="D19" i="10"/>
  <c r="E19" i="10" s="1"/>
  <c r="P11" i="49" s="1"/>
  <c r="B19" i="10"/>
  <c r="C19" i="10" s="1"/>
  <c r="P11" i="48" s="1"/>
  <c r="D18" i="10"/>
  <c r="E18" i="10" s="1"/>
  <c r="O11" i="49" s="1"/>
  <c r="B18" i="10"/>
  <c r="C18" i="10" s="1"/>
  <c r="D17" i="10"/>
  <c r="E17" i="10" s="1"/>
  <c r="B17" i="10"/>
  <c r="C17" i="10" s="1"/>
  <c r="N11" i="48" s="1"/>
  <c r="D16" i="10"/>
  <c r="E16" i="10" s="1"/>
  <c r="B16" i="10"/>
  <c r="C16" i="10" s="1"/>
  <c r="M11" i="48" s="1"/>
  <c r="D15" i="10"/>
  <c r="E15" i="10" s="1"/>
  <c r="L11" i="49" s="1"/>
  <c r="B15" i="10"/>
  <c r="C15" i="10" s="1"/>
  <c r="L11" i="48" s="1"/>
  <c r="G12" i="10"/>
  <c r="F12" i="10"/>
  <c r="E12" i="10"/>
  <c r="D12" i="10"/>
  <c r="C12" i="10"/>
  <c r="B12" i="10"/>
  <c r="D29" i="9"/>
  <c r="E29" i="9" s="1"/>
  <c r="B29" i="9"/>
  <c r="C29" i="9" s="1"/>
  <c r="Z10" i="48" s="1"/>
  <c r="D28" i="9"/>
  <c r="E28" i="9" s="1"/>
  <c r="Y10" i="49" s="1"/>
  <c r="B28" i="9"/>
  <c r="C28" i="9" s="1"/>
  <c r="Y10" i="48" s="1"/>
  <c r="D27" i="9"/>
  <c r="E27" i="9" s="1"/>
  <c r="X10" i="49" s="1"/>
  <c r="B27" i="9"/>
  <c r="C27" i="9" s="1"/>
  <c r="D26" i="9"/>
  <c r="E26" i="9" s="1"/>
  <c r="B26" i="9"/>
  <c r="C26" i="9" s="1"/>
  <c r="W10" i="48" s="1"/>
  <c r="D25" i="9"/>
  <c r="E25" i="9" s="1"/>
  <c r="B25" i="9"/>
  <c r="C25" i="9" s="1"/>
  <c r="V10" i="48" s="1"/>
  <c r="D24" i="9"/>
  <c r="E24" i="9" s="1"/>
  <c r="U10" i="49" s="1"/>
  <c r="B24" i="9"/>
  <c r="C24" i="9" s="1"/>
  <c r="U10" i="48" s="1"/>
  <c r="D23" i="9"/>
  <c r="E23" i="9" s="1"/>
  <c r="T10" i="49" s="1"/>
  <c r="B23" i="9"/>
  <c r="C23" i="9" s="1"/>
  <c r="D22" i="9"/>
  <c r="E22" i="9" s="1"/>
  <c r="B22" i="9"/>
  <c r="C22" i="9" s="1"/>
  <c r="S10" i="48" s="1"/>
  <c r="D21" i="9"/>
  <c r="E21" i="9" s="1"/>
  <c r="B21" i="9"/>
  <c r="C21" i="9" s="1"/>
  <c r="R10" i="48" s="1"/>
  <c r="D20" i="9"/>
  <c r="E20" i="9" s="1"/>
  <c r="Q10" i="49" s="1"/>
  <c r="B20" i="9"/>
  <c r="C20" i="9" s="1"/>
  <c r="D19" i="9"/>
  <c r="E19" i="9" s="1"/>
  <c r="B19" i="9"/>
  <c r="C19" i="9" s="1"/>
  <c r="P10" i="48" s="1"/>
  <c r="D18" i="9"/>
  <c r="E18" i="9" s="1"/>
  <c r="B18" i="9"/>
  <c r="C18" i="9" s="1"/>
  <c r="O10" i="48" s="1"/>
  <c r="D17" i="9"/>
  <c r="E17" i="9" s="1"/>
  <c r="N10" i="49" s="1"/>
  <c r="B17" i="9"/>
  <c r="C17" i="9" s="1"/>
  <c r="N10" i="48" s="1"/>
  <c r="D16" i="9"/>
  <c r="E16" i="9" s="1"/>
  <c r="M10" i="49" s="1"/>
  <c r="B16" i="9"/>
  <c r="C16" i="9" s="1"/>
  <c r="D15" i="9"/>
  <c r="E15" i="9" s="1"/>
  <c r="B15" i="9"/>
  <c r="C15" i="9" s="1"/>
  <c r="L10" i="48" s="1"/>
  <c r="G12" i="9"/>
  <c r="F12" i="9"/>
  <c r="E12" i="9"/>
  <c r="D12" i="9"/>
  <c r="C12" i="9"/>
  <c r="B12" i="9"/>
  <c r="D29" i="8"/>
  <c r="E29" i="8" s="1"/>
  <c r="Z9" i="49" s="1"/>
  <c r="B29" i="8"/>
  <c r="C29" i="8" s="1"/>
  <c r="Z9" i="48" s="1"/>
  <c r="D28" i="8"/>
  <c r="E28" i="8" s="1"/>
  <c r="B28" i="8"/>
  <c r="C28" i="8" s="1"/>
  <c r="Y9" i="48" s="1"/>
  <c r="D27" i="8"/>
  <c r="E27" i="8" s="1"/>
  <c r="B27" i="8"/>
  <c r="C27" i="8" s="1"/>
  <c r="X9" i="48" s="1"/>
  <c r="D26" i="8"/>
  <c r="E26" i="8" s="1"/>
  <c r="B26" i="8"/>
  <c r="C26" i="8" s="1"/>
  <c r="W9" i="48" s="1"/>
  <c r="D25" i="8"/>
  <c r="E25" i="8" s="1"/>
  <c r="V9" i="49" s="1"/>
  <c r="B25" i="8"/>
  <c r="C25" i="8" s="1"/>
  <c r="V9" i="48" s="1"/>
  <c r="D24" i="8"/>
  <c r="E24" i="8" s="1"/>
  <c r="B24" i="8"/>
  <c r="C24" i="8" s="1"/>
  <c r="U9" i="48" s="1"/>
  <c r="D23" i="8"/>
  <c r="E23" i="8" s="1"/>
  <c r="B23" i="8"/>
  <c r="C23" i="8" s="1"/>
  <c r="T9" i="48" s="1"/>
  <c r="D22" i="8"/>
  <c r="E22" i="8" s="1"/>
  <c r="B22" i="8"/>
  <c r="C22" i="8" s="1"/>
  <c r="S9" i="48" s="1"/>
  <c r="D21" i="8"/>
  <c r="E21" i="8" s="1"/>
  <c r="R9" i="49" s="1"/>
  <c r="B21" i="8"/>
  <c r="C21" i="8" s="1"/>
  <c r="R9" i="48" s="1"/>
  <c r="D20" i="8"/>
  <c r="E20" i="8" s="1"/>
  <c r="B20" i="8"/>
  <c r="C20" i="8" s="1"/>
  <c r="Q9" i="48" s="1"/>
  <c r="D19" i="8"/>
  <c r="E19" i="8" s="1"/>
  <c r="B19" i="8"/>
  <c r="C19" i="8" s="1"/>
  <c r="P9" i="48" s="1"/>
  <c r="E18" i="8"/>
  <c r="O9" i="49" s="1"/>
  <c r="D18" i="8"/>
  <c r="B18" i="8"/>
  <c r="C18" i="8" s="1"/>
  <c r="O9" i="48" s="1"/>
  <c r="D17" i="8"/>
  <c r="E17" i="8" s="1"/>
  <c r="N9" i="49" s="1"/>
  <c r="B17" i="8"/>
  <c r="C17" i="8" s="1"/>
  <c r="D16" i="8"/>
  <c r="E16" i="8" s="1"/>
  <c r="B16" i="8"/>
  <c r="C16" i="8" s="1"/>
  <c r="M9" i="48" s="1"/>
  <c r="E15" i="8"/>
  <c r="D15" i="8"/>
  <c r="B15" i="8"/>
  <c r="C15" i="8" s="1"/>
  <c r="L9" i="48" s="1"/>
  <c r="G12" i="8"/>
  <c r="F12" i="8"/>
  <c r="E12" i="8"/>
  <c r="D12" i="8"/>
  <c r="C12" i="8"/>
  <c r="B12" i="8"/>
  <c r="D29" i="7"/>
  <c r="E29" i="7" s="1"/>
  <c r="B29" i="7"/>
  <c r="C29" i="7" s="1"/>
  <c r="Z8" i="48" s="1"/>
  <c r="D28" i="7"/>
  <c r="E28" i="7" s="1"/>
  <c r="B28" i="7"/>
  <c r="C28" i="7" s="1"/>
  <c r="Y8" i="48" s="1"/>
  <c r="D27" i="7"/>
  <c r="E27" i="7" s="1"/>
  <c r="X8" i="49" s="1"/>
  <c r="B27" i="7"/>
  <c r="C27" i="7" s="1"/>
  <c r="X8" i="48" s="1"/>
  <c r="D26" i="7"/>
  <c r="E26" i="7" s="1"/>
  <c r="W8" i="49" s="1"/>
  <c r="B26" i="7"/>
  <c r="C26" i="7" s="1"/>
  <c r="W8" i="48" s="1"/>
  <c r="D25" i="7"/>
  <c r="E25" i="7" s="1"/>
  <c r="B25" i="7"/>
  <c r="C25" i="7" s="1"/>
  <c r="V8" i="48" s="1"/>
  <c r="D24" i="7"/>
  <c r="E24" i="7" s="1"/>
  <c r="B24" i="7"/>
  <c r="C24" i="7" s="1"/>
  <c r="U8" i="48" s="1"/>
  <c r="D23" i="7"/>
  <c r="E23" i="7" s="1"/>
  <c r="T8" i="49" s="1"/>
  <c r="B23" i="7"/>
  <c r="C23" i="7" s="1"/>
  <c r="T8" i="48" s="1"/>
  <c r="D22" i="7"/>
  <c r="E22" i="7" s="1"/>
  <c r="S8" i="49" s="1"/>
  <c r="B22" i="7"/>
  <c r="C22" i="7" s="1"/>
  <c r="D21" i="7"/>
  <c r="E21" i="7" s="1"/>
  <c r="B21" i="7"/>
  <c r="C21" i="7" s="1"/>
  <c r="R8" i="48" s="1"/>
  <c r="D20" i="7"/>
  <c r="E20" i="7" s="1"/>
  <c r="Q8" i="49" s="1"/>
  <c r="B20" i="7"/>
  <c r="C20" i="7" s="1"/>
  <c r="Q8" i="48" s="1"/>
  <c r="D19" i="7"/>
  <c r="E19" i="7" s="1"/>
  <c r="P8" i="49" s="1"/>
  <c r="B19" i="7"/>
  <c r="C19" i="7" s="1"/>
  <c r="P8" i="48" s="1"/>
  <c r="D18" i="7"/>
  <c r="E18" i="7" s="1"/>
  <c r="B18" i="7"/>
  <c r="C18" i="7" s="1"/>
  <c r="O8" i="48" s="1"/>
  <c r="D17" i="7"/>
  <c r="E17" i="7" s="1"/>
  <c r="B17" i="7"/>
  <c r="C17" i="7" s="1"/>
  <c r="N8" i="48" s="1"/>
  <c r="D16" i="7"/>
  <c r="E16" i="7" s="1"/>
  <c r="M8" i="49" s="1"/>
  <c r="B16" i="7"/>
  <c r="C16" i="7" s="1"/>
  <c r="M8" i="48" s="1"/>
  <c r="D15" i="7"/>
  <c r="E15" i="7" s="1"/>
  <c r="L8" i="49" s="1"/>
  <c r="B15" i="7"/>
  <c r="C15" i="7" s="1"/>
  <c r="G12" i="7"/>
  <c r="F12" i="7"/>
  <c r="E12" i="7"/>
  <c r="D12" i="7"/>
  <c r="C12" i="7"/>
  <c r="B12" i="7"/>
  <c r="D29" i="6"/>
  <c r="E29" i="6" s="1"/>
  <c r="Z7" i="49" s="1"/>
  <c r="B29" i="6"/>
  <c r="C29" i="6" s="1"/>
  <c r="Z7" i="48" s="1"/>
  <c r="D28" i="6"/>
  <c r="E28" i="6" s="1"/>
  <c r="Y7" i="49" s="1"/>
  <c r="B28" i="6"/>
  <c r="C28" i="6" s="1"/>
  <c r="Y7" i="48" s="1"/>
  <c r="D27" i="6"/>
  <c r="E27" i="6" s="1"/>
  <c r="B27" i="6"/>
  <c r="C27" i="6" s="1"/>
  <c r="X7" i="48" s="1"/>
  <c r="D26" i="6"/>
  <c r="E26" i="6" s="1"/>
  <c r="B26" i="6"/>
  <c r="C26" i="6" s="1"/>
  <c r="W7" i="48" s="1"/>
  <c r="D25" i="6"/>
  <c r="E25" i="6" s="1"/>
  <c r="V7" i="49" s="1"/>
  <c r="B25" i="6"/>
  <c r="C25" i="6" s="1"/>
  <c r="V7" i="48" s="1"/>
  <c r="D24" i="6"/>
  <c r="E24" i="6" s="1"/>
  <c r="U7" i="49" s="1"/>
  <c r="B24" i="6"/>
  <c r="C24" i="6" s="1"/>
  <c r="D23" i="6"/>
  <c r="E23" i="6" s="1"/>
  <c r="C23" i="6"/>
  <c r="T7" i="48" s="1"/>
  <c r="B23" i="6"/>
  <c r="D22" i="6"/>
  <c r="E22" i="6" s="1"/>
  <c r="B22" i="6"/>
  <c r="C22" i="6" s="1"/>
  <c r="S7" i="48" s="1"/>
  <c r="D21" i="6"/>
  <c r="E21" i="6" s="1"/>
  <c r="R7" i="49" s="1"/>
  <c r="B21" i="6"/>
  <c r="C21" i="6" s="1"/>
  <c r="R7" i="48" s="1"/>
  <c r="D20" i="6"/>
  <c r="E20" i="6" s="1"/>
  <c r="B20" i="6"/>
  <c r="C20" i="6" s="1"/>
  <c r="Q7" i="48" s="1"/>
  <c r="D19" i="6"/>
  <c r="E19" i="6" s="1"/>
  <c r="B19" i="6"/>
  <c r="C19" i="6" s="1"/>
  <c r="P7" i="48" s="1"/>
  <c r="D18" i="6"/>
  <c r="E18" i="6" s="1"/>
  <c r="O7" i="49" s="1"/>
  <c r="B18" i="6"/>
  <c r="C18" i="6" s="1"/>
  <c r="O7" i="48" s="1"/>
  <c r="D17" i="6"/>
  <c r="E17" i="6" s="1"/>
  <c r="N7" i="49" s="1"/>
  <c r="B17" i="6"/>
  <c r="C17" i="6" s="1"/>
  <c r="D16" i="6"/>
  <c r="E16" i="6" s="1"/>
  <c r="B16" i="6"/>
  <c r="C16" i="6" s="1"/>
  <c r="M7" i="48" s="1"/>
  <c r="D15" i="6"/>
  <c r="E15" i="6" s="1"/>
  <c r="B15" i="6"/>
  <c r="C15" i="6" s="1"/>
  <c r="L7" i="48" s="1"/>
  <c r="G12" i="6"/>
  <c r="F12" i="6"/>
  <c r="E12" i="6"/>
  <c r="D12" i="6"/>
  <c r="C12" i="6"/>
  <c r="B12" i="6"/>
  <c r="D29" i="5"/>
  <c r="E29" i="5" s="1"/>
  <c r="B29" i="5"/>
  <c r="C29" i="5" s="1"/>
  <c r="Z6" i="48" s="1"/>
  <c r="D28" i="5"/>
  <c r="E28" i="5" s="1"/>
  <c r="Y6" i="49" s="1"/>
  <c r="B28" i="5"/>
  <c r="C28" i="5" s="1"/>
  <c r="Y6" i="48" s="1"/>
  <c r="D27" i="5"/>
  <c r="E27" i="5" s="1"/>
  <c r="X6" i="49" s="1"/>
  <c r="B27" i="5"/>
  <c r="C27" i="5" s="1"/>
  <c r="X6" i="48" s="1"/>
  <c r="D26" i="5"/>
  <c r="E26" i="5" s="1"/>
  <c r="W6" i="49" s="1"/>
  <c r="B26" i="5"/>
  <c r="C26" i="5" s="1"/>
  <c r="W6" i="48" s="1"/>
  <c r="D25" i="5"/>
  <c r="E25" i="5" s="1"/>
  <c r="B25" i="5"/>
  <c r="C25" i="5" s="1"/>
  <c r="V6" i="48" s="1"/>
  <c r="D24" i="5"/>
  <c r="E24" i="5" s="1"/>
  <c r="U6" i="49" s="1"/>
  <c r="B24" i="5"/>
  <c r="C24" i="5" s="1"/>
  <c r="U6" i="48" s="1"/>
  <c r="D23" i="5"/>
  <c r="E23" i="5" s="1"/>
  <c r="T6" i="49" s="1"/>
  <c r="B23" i="5"/>
  <c r="C23" i="5" s="1"/>
  <c r="D22" i="5"/>
  <c r="E22" i="5" s="1"/>
  <c r="S6" i="49" s="1"/>
  <c r="B22" i="5"/>
  <c r="C22" i="5" s="1"/>
  <c r="D21" i="5"/>
  <c r="E21" i="5" s="1"/>
  <c r="B21" i="5"/>
  <c r="C21" i="5" s="1"/>
  <c r="R6" i="48" s="1"/>
  <c r="D20" i="5"/>
  <c r="E20" i="5" s="1"/>
  <c r="Q6" i="49" s="1"/>
  <c r="B20" i="5"/>
  <c r="C20" i="5" s="1"/>
  <c r="Q6" i="48" s="1"/>
  <c r="D19" i="5"/>
  <c r="E19" i="5" s="1"/>
  <c r="P6" i="49" s="1"/>
  <c r="C19" i="5"/>
  <c r="P6" i="48" s="1"/>
  <c r="B19" i="5"/>
  <c r="D18" i="5"/>
  <c r="E18" i="5" s="1"/>
  <c r="B18" i="5"/>
  <c r="C18" i="5" s="1"/>
  <c r="O6" i="48" s="1"/>
  <c r="D17" i="5"/>
  <c r="E17" i="5" s="1"/>
  <c r="B17" i="5"/>
  <c r="C17" i="5" s="1"/>
  <c r="N6" i="48" s="1"/>
  <c r="D16" i="5"/>
  <c r="E16" i="5" s="1"/>
  <c r="M6" i="49" s="1"/>
  <c r="B16" i="5"/>
  <c r="C16" i="5" s="1"/>
  <c r="M6" i="48" s="1"/>
  <c r="D15" i="5"/>
  <c r="E15" i="5" s="1"/>
  <c r="L6" i="49" s="1"/>
  <c r="B15" i="5"/>
  <c r="C15" i="5" s="1"/>
  <c r="G12" i="5"/>
  <c r="F12" i="5"/>
  <c r="E12" i="5"/>
  <c r="D12" i="5"/>
  <c r="C12" i="5"/>
  <c r="B12" i="5"/>
  <c r="D29" i="4"/>
  <c r="E29" i="4" s="1"/>
  <c r="Z5" i="49" s="1"/>
  <c r="B29" i="4"/>
  <c r="C29" i="4" s="1"/>
  <c r="Z5" i="48" s="1"/>
  <c r="D28" i="4"/>
  <c r="E28" i="4" s="1"/>
  <c r="Y5" i="49" s="1"/>
  <c r="B28" i="4"/>
  <c r="C28" i="4" s="1"/>
  <c r="D27" i="4"/>
  <c r="E27" i="4" s="1"/>
  <c r="X5" i="49" s="1"/>
  <c r="B27" i="4"/>
  <c r="C27" i="4" s="1"/>
  <c r="X5" i="48" s="1"/>
  <c r="D26" i="4"/>
  <c r="E26" i="4" s="1"/>
  <c r="B26" i="4"/>
  <c r="C26" i="4" s="1"/>
  <c r="W5" i="48" s="1"/>
  <c r="D25" i="4"/>
  <c r="E25" i="4" s="1"/>
  <c r="V5" i="49" s="1"/>
  <c r="B25" i="4"/>
  <c r="C25" i="4" s="1"/>
  <c r="V5" i="48" s="1"/>
  <c r="D24" i="4"/>
  <c r="E24" i="4" s="1"/>
  <c r="U5" i="49" s="1"/>
  <c r="B24" i="4"/>
  <c r="C24" i="4" s="1"/>
  <c r="D23" i="4"/>
  <c r="E23" i="4" s="1"/>
  <c r="T5" i="49" s="1"/>
  <c r="B23" i="4"/>
  <c r="C23" i="4" s="1"/>
  <c r="T5" i="48" s="1"/>
  <c r="D22" i="4"/>
  <c r="E22" i="4" s="1"/>
  <c r="C22" i="4"/>
  <c r="S5" i="48" s="1"/>
  <c r="B22" i="4"/>
  <c r="D21" i="4"/>
  <c r="E21" i="4" s="1"/>
  <c r="R5" i="49" s="1"/>
  <c r="B21" i="4"/>
  <c r="C21" i="4" s="1"/>
  <c r="R5" i="48" s="1"/>
  <c r="D20" i="4"/>
  <c r="E20" i="4" s="1"/>
  <c r="Q5" i="49" s="1"/>
  <c r="B20" i="4"/>
  <c r="C20" i="4" s="1"/>
  <c r="Q5" i="48" s="1"/>
  <c r="D19" i="4"/>
  <c r="E19" i="4" s="1"/>
  <c r="B19" i="4"/>
  <c r="C19" i="4" s="1"/>
  <c r="P5" i="48" s="1"/>
  <c r="D18" i="4"/>
  <c r="E18" i="4" s="1"/>
  <c r="O5" i="49" s="1"/>
  <c r="B18" i="4"/>
  <c r="C18" i="4" s="1"/>
  <c r="O5" i="48" s="1"/>
  <c r="D17" i="4"/>
  <c r="E17" i="4" s="1"/>
  <c r="N5" i="49" s="1"/>
  <c r="B17" i="4"/>
  <c r="C17" i="4" s="1"/>
  <c r="D16" i="4"/>
  <c r="E16" i="4" s="1"/>
  <c r="M5" i="49" s="1"/>
  <c r="B16" i="4"/>
  <c r="C16" i="4" s="1"/>
  <c r="M5" i="48" s="1"/>
  <c r="D15" i="4"/>
  <c r="E15" i="4" s="1"/>
  <c r="B15" i="4"/>
  <c r="C15" i="4" s="1"/>
  <c r="L5" i="48" s="1"/>
  <c r="G12" i="4"/>
  <c r="F12" i="4"/>
  <c r="E12" i="4"/>
  <c r="D12" i="4"/>
  <c r="C12" i="4"/>
  <c r="B12" i="4"/>
  <c r="D29" i="3"/>
  <c r="E29" i="3" s="1"/>
  <c r="Z4" i="49" s="1"/>
  <c r="B29" i="3"/>
  <c r="C29" i="3" s="1"/>
  <c r="Z4" i="48" s="1"/>
  <c r="D28" i="3"/>
  <c r="E28" i="3" s="1"/>
  <c r="B28" i="3"/>
  <c r="C28" i="3" s="1"/>
  <c r="Y4" i="48" s="1"/>
  <c r="D27" i="3"/>
  <c r="E27" i="3" s="1"/>
  <c r="X4" i="49" s="1"/>
  <c r="B27" i="3"/>
  <c r="C27" i="3" s="1"/>
  <c r="X4" i="48" s="1"/>
  <c r="D26" i="3"/>
  <c r="E26" i="3" s="1"/>
  <c r="W4" i="49" s="1"/>
  <c r="B26" i="3"/>
  <c r="C26" i="3" s="1"/>
  <c r="D25" i="3"/>
  <c r="E25" i="3" s="1"/>
  <c r="V4" i="49" s="1"/>
  <c r="B25" i="3"/>
  <c r="C25" i="3" s="1"/>
  <c r="V4" i="48" s="1"/>
  <c r="D24" i="3"/>
  <c r="E24" i="3" s="1"/>
  <c r="B24" i="3"/>
  <c r="C24" i="3" s="1"/>
  <c r="U4" i="48" s="1"/>
  <c r="D23" i="3"/>
  <c r="E23" i="3" s="1"/>
  <c r="T4" i="49" s="1"/>
  <c r="B23" i="3"/>
  <c r="C23" i="3" s="1"/>
  <c r="T4" i="48" s="1"/>
  <c r="D22" i="3"/>
  <c r="E22" i="3" s="1"/>
  <c r="S4" i="49" s="1"/>
  <c r="B22" i="3"/>
  <c r="C22" i="3" s="1"/>
  <c r="E21" i="3"/>
  <c r="R4" i="49" s="1"/>
  <c r="D21" i="3"/>
  <c r="B21" i="3"/>
  <c r="C21" i="3" s="1"/>
  <c r="R4" i="48" s="1"/>
  <c r="D20" i="3"/>
  <c r="E20" i="3" s="1"/>
  <c r="Q4" i="49" s="1"/>
  <c r="B20" i="3"/>
  <c r="C20" i="3" s="1"/>
  <c r="Q4" i="48" s="1"/>
  <c r="D19" i="3"/>
  <c r="E19" i="3" s="1"/>
  <c r="P4" i="49" s="1"/>
  <c r="B19" i="3"/>
  <c r="C19" i="3" s="1"/>
  <c r="D18" i="3"/>
  <c r="E18" i="3" s="1"/>
  <c r="O4" i="49" s="1"/>
  <c r="B18" i="3"/>
  <c r="C18" i="3" s="1"/>
  <c r="O4" i="48" s="1"/>
  <c r="D17" i="3"/>
  <c r="E17" i="3" s="1"/>
  <c r="B17" i="3"/>
  <c r="C17" i="3" s="1"/>
  <c r="N4" i="48" s="1"/>
  <c r="D16" i="3"/>
  <c r="E16" i="3" s="1"/>
  <c r="M4" i="49" s="1"/>
  <c r="B16" i="3"/>
  <c r="C16" i="3" s="1"/>
  <c r="M4" i="48" s="1"/>
  <c r="D15" i="3"/>
  <c r="E15" i="3" s="1"/>
  <c r="L4" i="49" s="1"/>
  <c r="B15" i="3"/>
  <c r="C15" i="3" s="1"/>
  <c r="G12" i="3"/>
  <c r="F12" i="3"/>
  <c r="E12" i="3"/>
  <c r="D12" i="3"/>
  <c r="C12" i="3"/>
  <c r="B12" i="3"/>
  <c r="D29" i="2"/>
  <c r="E29" i="2" s="1"/>
  <c r="Z3" i="49" s="1"/>
  <c r="B29" i="2"/>
  <c r="C29" i="2" s="1"/>
  <c r="Z3" i="48" s="1"/>
  <c r="D28" i="2"/>
  <c r="E28" i="2" s="1"/>
  <c r="Y3" i="49" s="1"/>
  <c r="B28" i="2"/>
  <c r="C28" i="2" s="1"/>
  <c r="D27" i="2"/>
  <c r="E27" i="2" s="1"/>
  <c r="X3" i="49" s="1"/>
  <c r="B27" i="2"/>
  <c r="C27" i="2" s="1"/>
  <c r="X3" i="48" s="1"/>
  <c r="D26" i="2"/>
  <c r="E26" i="2" s="1"/>
  <c r="B26" i="2"/>
  <c r="C26" i="2" s="1"/>
  <c r="W3" i="48" s="1"/>
  <c r="D25" i="2"/>
  <c r="E25" i="2" s="1"/>
  <c r="V3" i="49" s="1"/>
  <c r="B25" i="2"/>
  <c r="C25" i="2" s="1"/>
  <c r="V3" i="48" s="1"/>
  <c r="D24" i="2"/>
  <c r="E24" i="2" s="1"/>
  <c r="U3" i="49" s="1"/>
  <c r="B24" i="2"/>
  <c r="C24" i="2" s="1"/>
  <c r="D23" i="2"/>
  <c r="E23" i="2" s="1"/>
  <c r="T3" i="49" s="1"/>
  <c r="B23" i="2"/>
  <c r="C23" i="2" s="1"/>
  <c r="T3" i="48" s="1"/>
  <c r="D22" i="2"/>
  <c r="E22" i="2" s="1"/>
  <c r="C22" i="2"/>
  <c r="S3" i="48" s="1"/>
  <c r="B22" i="2"/>
  <c r="D21" i="2"/>
  <c r="E21" i="2" s="1"/>
  <c r="R3" i="49" s="1"/>
  <c r="B21" i="2"/>
  <c r="C21" i="2" s="1"/>
  <c r="R3" i="48" s="1"/>
  <c r="D20" i="2"/>
  <c r="E20" i="2" s="1"/>
  <c r="Q3" i="49" s="1"/>
  <c r="B20" i="2"/>
  <c r="C20" i="2" s="1"/>
  <c r="Q3" i="48" s="1"/>
  <c r="D19" i="2"/>
  <c r="E19" i="2" s="1"/>
  <c r="B19" i="2"/>
  <c r="C19" i="2" s="1"/>
  <c r="P3" i="48" s="1"/>
  <c r="D18" i="2"/>
  <c r="E18" i="2" s="1"/>
  <c r="O3" i="49" s="1"/>
  <c r="B18" i="2"/>
  <c r="C18" i="2" s="1"/>
  <c r="O3" i="48" s="1"/>
  <c r="D17" i="2"/>
  <c r="E17" i="2" s="1"/>
  <c r="N3" i="49" s="1"/>
  <c r="B17" i="2"/>
  <c r="C17" i="2" s="1"/>
  <c r="D16" i="2"/>
  <c r="E16" i="2" s="1"/>
  <c r="M3" i="49" s="1"/>
  <c r="C16" i="2"/>
  <c r="M3" i="48" s="1"/>
  <c r="B16" i="2"/>
  <c r="D15" i="2"/>
  <c r="E15" i="2" s="1"/>
  <c r="C15" i="2"/>
  <c r="L3" i="48" s="1"/>
  <c r="B15" i="2"/>
  <c r="G12" i="2"/>
  <c r="F12" i="2"/>
  <c r="E12" i="2"/>
  <c r="D12" i="2"/>
  <c r="C12" i="2"/>
  <c r="B12" i="2"/>
  <c r="D29" i="1"/>
  <c r="E29" i="1" s="1"/>
  <c r="Z2" i="49" s="1"/>
  <c r="B29" i="1"/>
  <c r="C29" i="1" s="1"/>
  <c r="Z2" i="48" s="1"/>
  <c r="D28" i="1"/>
  <c r="E28" i="1" s="1"/>
  <c r="B28" i="1"/>
  <c r="C28" i="1" s="1"/>
  <c r="Y2" i="48" s="1"/>
  <c r="D27" i="1"/>
  <c r="E27" i="1" s="1"/>
  <c r="X2" i="49" s="1"/>
  <c r="B27" i="1"/>
  <c r="C27" i="1" s="1"/>
  <c r="X2" i="48" s="1"/>
  <c r="D26" i="1"/>
  <c r="E26" i="1" s="1"/>
  <c r="W2" i="49" s="1"/>
  <c r="B26" i="1"/>
  <c r="C26" i="1" s="1"/>
  <c r="D25" i="1"/>
  <c r="E25" i="1" s="1"/>
  <c r="V2" i="49" s="1"/>
  <c r="C25" i="1"/>
  <c r="V2" i="48" s="1"/>
  <c r="B25" i="1"/>
  <c r="D24" i="1"/>
  <c r="E24" i="1" s="1"/>
  <c r="B24" i="1"/>
  <c r="C24" i="1" s="1"/>
  <c r="U2" i="48" s="1"/>
  <c r="D23" i="1"/>
  <c r="E23" i="1" s="1"/>
  <c r="T2" i="49" s="1"/>
  <c r="B23" i="1"/>
  <c r="C23" i="1" s="1"/>
  <c r="T2" i="48" s="1"/>
  <c r="D22" i="1"/>
  <c r="E22" i="1" s="1"/>
  <c r="S2" i="49" s="1"/>
  <c r="B22" i="1"/>
  <c r="C22" i="1" s="1"/>
  <c r="D21" i="1"/>
  <c r="E21" i="1" s="1"/>
  <c r="R2" i="49" s="1"/>
  <c r="B21" i="1"/>
  <c r="C21" i="1" s="1"/>
  <c r="R2" i="48" s="1"/>
  <c r="D20" i="1"/>
  <c r="E20" i="1" s="1"/>
  <c r="Q2" i="49" s="1"/>
  <c r="B20" i="1"/>
  <c r="C20" i="1" s="1"/>
  <c r="Q2" i="48" s="1"/>
  <c r="D19" i="1"/>
  <c r="E19" i="1" s="1"/>
  <c r="P2" i="49" s="1"/>
  <c r="B19" i="1"/>
  <c r="C19" i="1" s="1"/>
  <c r="D18" i="1"/>
  <c r="E18" i="1" s="1"/>
  <c r="O2" i="49" s="1"/>
  <c r="B18" i="1"/>
  <c r="C18" i="1" s="1"/>
  <c r="O2" i="48" s="1"/>
  <c r="D17" i="1"/>
  <c r="E17" i="1" s="1"/>
  <c r="B17" i="1"/>
  <c r="C17" i="1" s="1"/>
  <c r="N2" i="48" s="1"/>
  <c r="D16" i="1"/>
  <c r="E16" i="1" s="1"/>
  <c r="M2" i="49" s="1"/>
  <c r="B16" i="1"/>
  <c r="C16" i="1" s="1"/>
  <c r="M2" i="48" s="1"/>
  <c r="D15" i="1"/>
  <c r="E15" i="1" s="1"/>
  <c r="B15" i="1"/>
  <c r="C15" i="1" s="1"/>
  <c r="L2" i="48" s="1"/>
  <c r="G12" i="1"/>
  <c r="F12" i="1"/>
  <c r="E12" i="1"/>
  <c r="D12" i="1"/>
  <c r="C12" i="1"/>
  <c r="B12" i="1"/>
  <c r="F23" i="46" l="1"/>
  <c r="F18" i="45"/>
  <c r="Y39" i="49"/>
  <c r="F28" i="38"/>
  <c r="Q28" i="49"/>
  <c r="F20" i="27"/>
  <c r="O27" i="49"/>
  <c r="F18" i="26"/>
  <c r="Z23" i="49"/>
  <c r="F29" i="22"/>
  <c r="X22" i="49"/>
  <c r="F27" i="21"/>
  <c r="Q16" i="49"/>
  <c r="F20" i="15"/>
  <c r="Q14" i="49"/>
  <c r="F20" i="13"/>
  <c r="F24" i="5"/>
  <c r="F26" i="5"/>
  <c r="F29" i="14"/>
  <c r="Z21" i="49"/>
  <c r="F29" i="20"/>
  <c r="T22" i="49"/>
  <c r="F23" i="21"/>
  <c r="X28" i="49"/>
  <c r="F27" i="27"/>
  <c r="O44" i="49"/>
  <c r="F18" i="43"/>
  <c r="O25" i="49"/>
  <c r="F18" i="24"/>
  <c r="F29" i="12"/>
  <c r="V23" i="49"/>
  <c r="F25" i="22"/>
  <c r="X26" i="49"/>
  <c r="F27" i="25"/>
  <c r="O23" i="49"/>
  <c r="F18" i="22"/>
  <c r="X24" i="49"/>
  <c r="F27" i="23"/>
  <c r="Q26" i="49"/>
  <c r="F20" i="25"/>
  <c r="Q30" i="49"/>
  <c r="F20" i="29"/>
  <c r="Z25" i="49"/>
  <c r="F29" i="24"/>
  <c r="Z27" i="49"/>
  <c r="F29" i="26"/>
  <c r="V29" i="49"/>
  <c r="F25" i="28"/>
  <c r="S40" i="49"/>
  <c r="F22" i="39"/>
  <c r="L42" i="49"/>
  <c r="F15" i="41"/>
  <c r="M43" i="49"/>
  <c r="F16" i="42"/>
  <c r="Q22" i="49"/>
  <c r="F20" i="21"/>
  <c r="Q24" i="49"/>
  <c r="F20" i="23"/>
  <c r="T28" i="49"/>
  <c r="F23" i="27"/>
  <c r="Z29" i="49"/>
  <c r="F29" i="28"/>
  <c r="M45" i="49"/>
  <c r="F16" i="44"/>
  <c r="O29" i="49"/>
  <c r="F18" i="28"/>
  <c r="Q47" i="49"/>
  <c r="F20" i="46"/>
  <c r="F23" i="25"/>
  <c r="F25" i="26"/>
  <c r="F25" i="20"/>
  <c r="F23" i="23"/>
  <c r="F25" i="24"/>
  <c r="F26" i="39"/>
  <c r="N2" i="49"/>
  <c r="F17" i="1"/>
  <c r="U2" i="49"/>
  <c r="F24" i="1"/>
  <c r="N3" i="48"/>
  <c r="F17" i="2"/>
  <c r="U3" i="48"/>
  <c r="F24" i="2"/>
  <c r="N4" i="49"/>
  <c r="F17" i="3"/>
  <c r="U4" i="49"/>
  <c r="F24" i="3"/>
  <c r="N5" i="48"/>
  <c r="F17" i="4"/>
  <c r="U5" i="48"/>
  <c r="F24" i="4"/>
  <c r="N6" i="49"/>
  <c r="F17" i="5"/>
  <c r="P7" i="49"/>
  <c r="F19" i="6"/>
  <c r="U7" i="48"/>
  <c r="F24" i="6"/>
  <c r="N8" i="49"/>
  <c r="F17" i="7"/>
  <c r="S8" i="48"/>
  <c r="F22" i="7"/>
  <c r="P9" i="49"/>
  <c r="F19" i="8"/>
  <c r="P2" i="48"/>
  <c r="F19" i="1"/>
  <c r="W2" i="48"/>
  <c r="F26" i="1"/>
  <c r="P3" i="49"/>
  <c r="F19" i="2"/>
  <c r="W3" i="49"/>
  <c r="F26" i="2"/>
  <c r="P4" i="48"/>
  <c r="F19" i="3"/>
  <c r="W4" i="48"/>
  <c r="F26" i="3"/>
  <c r="P5" i="49"/>
  <c r="F19" i="4"/>
  <c r="W5" i="49"/>
  <c r="F26" i="4"/>
  <c r="T6" i="48"/>
  <c r="F23" i="5"/>
  <c r="Z6" i="49"/>
  <c r="F29" i="5"/>
  <c r="L7" i="49"/>
  <c r="F15" i="6"/>
  <c r="L2" i="49"/>
  <c r="F15" i="1"/>
  <c r="Y2" i="49"/>
  <c r="F28" i="1"/>
  <c r="Y3" i="48"/>
  <c r="F28" i="2"/>
  <c r="Y4" i="49"/>
  <c r="F28" i="3"/>
  <c r="Y5" i="48"/>
  <c r="F28" i="4"/>
  <c r="N7" i="48"/>
  <c r="F17" i="6"/>
  <c r="W7" i="49"/>
  <c r="F26" i="6"/>
  <c r="L8" i="48"/>
  <c r="F15" i="7"/>
  <c r="U8" i="49"/>
  <c r="F24" i="7"/>
  <c r="N9" i="48"/>
  <c r="F17" i="8"/>
  <c r="S2" i="48"/>
  <c r="F22" i="1"/>
  <c r="L3" i="49"/>
  <c r="F15" i="2"/>
  <c r="S3" i="49"/>
  <c r="F22" i="2"/>
  <c r="L4" i="48"/>
  <c r="F15" i="3"/>
  <c r="S4" i="48"/>
  <c r="F22" i="3"/>
  <c r="L5" i="49"/>
  <c r="F15" i="4"/>
  <c r="S5" i="49"/>
  <c r="F22" i="4"/>
  <c r="L6" i="48"/>
  <c r="F15" i="5"/>
  <c r="S6" i="48"/>
  <c r="F22" i="5"/>
  <c r="O6" i="49"/>
  <c r="F18" i="5"/>
  <c r="F19" i="5"/>
  <c r="U9" i="49"/>
  <c r="F24" i="8"/>
  <c r="F25" i="8"/>
  <c r="V13" i="49"/>
  <c r="F25" i="12"/>
  <c r="P14" i="48"/>
  <c r="F19" i="13"/>
  <c r="O16" i="48"/>
  <c r="F18" i="15"/>
  <c r="X16" i="49"/>
  <c r="F27" i="15"/>
  <c r="R17" i="49"/>
  <c r="F21" i="16"/>
  <c r="W17" i="49"/>
  <c r="F26" i="16"/>
  <c r="W19" i="49"/>
  <c r="F26" i="18"/>
  <c r="F18" i="1"/>
  <c r="F21" i="1"/>
  <c r="F25" i="1"/>
  <c r="F29" i="1"/>
  <c r="F16" i="2"/>
  <c r="F20" i="2"/>
  <c r="F23" i="2"/>
  <c r="F27" i="2"/>
  <c r="F18" i="3"/>
  <c r="F21" i="3"/>
  <c r="F25" i="3"/>
  <c r="F29" i="3"/>
  <c r="F16" i="4"/>
  <c r="F20" i="4"/>
  <c r="F23" i="4"/>
  <c r="F27" i="4"/>
  <c r="F20" i="5"/>
  <c r="R6" i="49"/>
  <c r="F21" i="5"/>
  <c r="M7" i="49"/>
  <c r="F16" i="6"/>
  <c r="F18" i="6"/>
  <c r="T7" i="49"/>
  <c r="F23" i="6"/>
  <c r="F25" i="6"/>
  <c r="F16" i="7"/>
  <c r="R8" i="49"/>
  <c r="F21" i="7"/>
  <c r="F23" i="7"/>
  <c r="Z8" i="49"/>
  <c r="F29" i="7"/>
  <c r="M9" i="49"/>
  <c r="F16" i="8"/>
  <c r="F18" i="8"/>
  <c r="T9" i="49"/>
  <c r="F23" i="8"/>
  <c r="Y9" i="49"/>
  <c r="F28" i="8"/>
  <c r="F29" i="8"/>
  <c r="X13" i="48"/>
  <c r="F27" i="12"/>
  <c r="M14" i="49"/>
  <c r="F16" i="13"/>
  <c r="U14" i="49"/>
  <c r="F24" i="13"/>
  <c r="Y14" i="49"/>
  <c r="F28" i="13"/>
  <c r="P15" i="49"/>
  <c r="F19" i="14"/>
  <c r="S15" i="49"/>
  <c r="F22" i="14"/>
  <c r="Y15" i="48"/>
  <c r="F28" i="14"/>
  <c r="R16" i="48"/>
  <c r="F21" i="15"/>
  <c r="M17" i="48"/>
  <c r="F16" i="16"/>
  <c r="L18" i="48"/>
  <c r="F15" i="17"/>
  <c r="N18" i="49"/>
  <c r="F17" i="17"/>
  <c r="P18" i="48"/>
  <c r="F19" i="17"/>
  <c r="S18" i="48"/>
  <c r="F22" i="17"/>
  <c r="U18" i="49"/>
  <c r="F24" i="17"/>
  <c r="W18" i="48"/>
  <c r="F26" i="17"/>
  <c r="Y18" i="49"/>
  <c r="F28" i="17"/>
  <c r="L19" i="49"/>
  <c r="F15" i="18"/>
  <c r="L20" i="48"/>
  <c r="F15" i="19"/>
  <c r="N20" i="49"/>
  <c r="F17" i="19"/>
  <c r="P20" i="48"/>
  <c r="F19" i="19"/>
  <c r="S20" i="48"/>
  <c r="F22" i="19"/>
  <c r="U20" i="49"/>
  <c r="F24" i="19"/>
  <c r="W20" i="48"/>
  <c r="F26" i="19"/>
  <c r="Y20" i="49"/>
  <c r="F28" i="19"/>
  <c r="L21" i="49"/>
  <c r="F15" i="20"/>
  <c r="V6" i="49"/>
  <c r="F25" i="5"/>
  <c r="S7" i="49"/>
  <c r="F22" i="6"/>
  <c r="Y8" i="49"/>
  <c r="F28" i="7"/>
  <c r="L9" i="49"/>
  <c r="F15" i="8"/>
  <c r="S9" i="49"/>
  <c r="F22" i="8"/>
  <c r="X9" i="49"/>
  <c r="F27" i="8"/>
  <c r="L10" i="49"/>
  <c r="F15" i="9"/>
  <c r="P10" i="49"/>
  <c r="F19" i="9"/>
  <c r="S10" i="49"/>
  <c r="F22" i="9"/>
  <c r="W10" i="49"/>
  <c r="F26" i="9"/>
  <c r="N11" i="49"/>
  <c r="F17" i="10"/>
  <c r="U11" i="49"/>
  <c r="F24" i="10"/>
  <c r="Y11" i="49"/>
  <c r="F28" i="10"/>
  <c r="L12" i="49"/>
  <c r="F15" i="11"/>
  <c r="P12" i="49"/>
  <c r="F19" i="11"/>
  <c r="S12" i="49"/>
  <c r="F22" i="11"/>
  <c r="W12" i="49"/>
  <c r="F26" i="11"/>
  <c r="N13" i="49"/>
  <c r="F17" i="12"/>
  <c r="U13" i="49"/>
  <c r="F24" i="12"/>
  <c r="O14" i="48"/>
  <c r="F18" i="13"/>
  <c r="X14" i="49"/>
  <c r="F27" i="13"/>
  <c r="R15" i="49"/>
  <c r="F21" i="14"/>
  <c r="V15" i="49"/>
  <c r="F25" i="14"/>
  <c r="P16" i="48"/>
  <c r="F19" i="15"/>
  <c r="P19" i="49"/>
  <c r="F19" i="18"/>
  <c r="P21" i="49"/>
  <c r="F19" i="20"/>
  <c r="F16" i="1"/>
  <c r="F20" i="1"/>
  <c r="F23" i="1"/>
  <c r="F27" i="1"/>
  <c r="F18" i="2"/>
  <c r="F21" i="2"/>
  <c r="F25" i="2"/>
  <c r="F29" i="2"/>
  <c r="F16" i="3"/>
  <c r="F20" i="3"/>
  <c r="F23" i="3"/>
  <c r="F27" i="3"/>
  <c r="F18" i="4"/>
  <c r="F21" i="4"/>
  <c r="F25" i="4"/>
  <c r="F29" i="4"/>
  <c r="F16" i="5"/>
  <c r="F27" i="5"/>
  <c r="F28" i="5"/>
  <c r="Q7" i="49"/>
  <c r="F20" i="6"/>
  <c r="F21" i="6"/>
  <c r="X7" i="49"/>
  <c r="F27" i="6"/>
  <c r="F28" i="6"/>
  <c r="F29" i="6"/>
  <c r="O8" i="49"/>
  <c r="F18" i="7"/>
  <c r="F19" i="7"/>
  <c r="F20" i="7"/>
  <c r="V8" i="49"/>
  <c r="F25" i="7"/>
  <c r="F26" i="7"/>
  <c r="F27" i="7"/>
  <c r="Q9" i="49"/>
  <c r="F20" i="8"/>
  <c r="F21" i="8"/>
  <c r="W9" i="49"/>
  <c r="F26" i="8"/>
  <c r="M10" i="48"/>
  <c r="F16" i="9"/>
  <c r="O10" i="49"/>
  <c r="F18" i="9"/>
  <c r="Q10" i="48"/>
  <c r="F20" i="9"/>
  <c r="R10" i="49"/>
  <c r="F21" i="9"/>
  <c r="T10" i="48"/>
  <c r="F23" i="9"/>
  <c r="V10" i="49"/>
  <c r="F25" i="9"/>
  <c r="X10" i="48"/>
  <c r="F27" i="9"/>
  <c r="Z10" i="49"/>
  <c r="F29" i="9"/>
  <c r="M11" i="49"/>
  <c r="F16" i="10"/>
  <c r="O11" i="48"/>
  <c r="F18" i="10"/>
  <c r="Q11" i="49"/>
  <c r="F20" i="10"/>
  <c r="R11" i="48"/>
  <c r="F21" i="10"/>
  <c r="T11" i="49"/>
  <c r="F23" i="10"/>
  <c r="V11" i="48"/>
  <c r="F25" i="10"/>
  <c r="X11" i="49"/>
  <c r="F27" i="10"/>
  <c r="Z11" i="48"/>
  <c r="F29" i="10"/>
  <c r="M12" i="48"/>
  <c r="F16" i="11"/>
  <c r="O12" i="49"/>
  <c r="F18" i="11"/>
  <c r="Q12" i="48"/>
  <c r="F20" i="11"/>
  <c r="R12" i="49"/>
  <c r="F21" i="11"/>
  <c r="T12" i="48"/>
  <c r="F23" i="11"/>
  <c r="V12" i="49"/>
  <c r="F25" i="11"/>
  <c r="X12" i="48"/>
  <c r="F27" i="11"/>
  <c r="Z12" i="49"/>
  <c r="F29" i="11"/>
  <c r="M13" i="49"/>
  <c r="F16" i="12"/>
  <c r="O13" i="48"/>
  <c r="F18" i="12"/>
  <c r="Q13" i="49"/>
  <c r="F20" i="12"/>
  <c r="R13" i="48"/>
  <c r="F21" i="12"/>
  <c r="T13" i="49"/>
  <c r="F23" i="12"/>
  <c r="Y13" i="48"/>
  <c r="F28" i="12"/>
  <c r="R14" i="48"/>
  <c r="F21" i="13"/>
  <c r="M15" i="48"/>
  <c r="F16" i="14"/>
  <c r="X15" i="48"/>
  <c r="F27" i="14"/>
  <c r="M16" i="49"/>
  <c r="F16" i="15"/>
  <c r="U16" i="49"/>
  <c r="F24" i="15"/>
  <c r="Y16" i="49"/>
  <c r="F28" i="15"/>
  <c r="P17" i="49"/>
  <c r="F19" i="16"/>
  <c r="S17" i="49"/>
  <c r="F22" i="16"/>
  <c r="S19" i="49"/>
  <c r="F22" i="18"/>
  <c r="W13" i="49"/>
  <c r="F26" i="12"/>
  <c r="F15" i="13"/>
  <c r="N14" i="49"/>
  <c r="F17" i="13"/>
  <c r="F24" i="14"/>
  <c r="W15" i="49"/>
  <c r="F26" i="14"/>
  <c r="F15" i="15"/>
  <c r="N16" i="49"/>
  <c r="F17" i="15"/>
  <c r="U21" i="48"/>
  <c r="F24" i="20"/>
  <c r="P22" i="48"/>
  <c r="F19" i="21"/>
  <c r="V22" i="49"/>
  <c r="F25" i="21"/>
  <c r="Y22" i="49"/>
  <c r="F28" i="21"/>
  <c r="M23" i="49"/>
  <c r="F16" i="22"/>
  <c r="P23" i="49"/>
  <c r="F19" i="22"/>
  <c r="U23" i="48"/>
  <c r="F24" i="22"/>
  <c r="P24" i="48"/>
  <c r="F19" i="23"/>
  <c r="V24" i="49"/>
  <c r="F25" i="23"/>
  <c r="Y24" i="49"/>
  <c r="F28" i="23"/>
  <c r="M25" i="49"/>
  <c r="F16" i="24"/>
  <c r="P25" i="49"/>
  <c r="F19" i="24"/>
  <c r="U25" i="48"/>
  <c r="F24" i="24"/>
  <c r="P26" i="48"/>
  <c r="F19" i="25"/>
  <c r="V26" i="49"/>
  <c r="F25" i="25"/>
  <c r="Y26" i="49"/>
  <c r="F28" i="25"/>
  <c r="M27" i="49"/>
  <c r="F16" i="26"/>
  <c r="P27" i="49"/>
  <c r="F19" i="26"/>
  <c r="U27" i="48"/>
  <c r="F24" i="26"/>
  <c r="P28" i="48"/>
  <c r="F19" i="27"/>
  <c r="V28" i="49"/>
  <c r="F25" i="27"/>
  <c r="Y28" i="49"/>
  <c r="F28" i="27"/>
  <c r="M29" i="49"/>
  <c r="F16" i="28"/>
  <c r="P29" i="49"/>
  <c r="F19" i="28"/>
  <c r="U29" i="48"/>
  <c r="F24" i="28"/>
  <c r="P30" i="48"/>
  <c r="F19" i="29"/>
  <c r="X30" i="48"/>
  <c r="F27" i="29"/>
  <c r="Q31" i="49"/>
  <c r="F20" i="30"/>
  <c r="X31" i="49"/>
  <c r="F27" i="30"/>
  <c r="Q32" i="48"/>
  <c r="F20" i="31"/>
  <c r="X32" i="48"/>
  <c r="F27" i="31"/>
  <c r="N33" i="49"/>
  <c r="F17" i="32"/>
  <c r="U33" i="49"/>
  <c r="F24" i="32"/>
  <c r="Y33" i="49"/>
  <c r="F28" i="32"/>
  <c r="L34" i="49"/>
  <c r="F15" i="33"/>
  <c r="P34" i="49"/>
  <c r="F19" i="33"/>
  <c r="S34" i="49"/>
  <c r="F22" i="33"/>
  <c r="W34" i="49"/>
  <c r="F26" i="33"/>
  <c r="N35" i="49"/>
  <c r="F17" i="34"/>
  <c r="U35" i="49"/>
  <c r="F24" i="34"/>
  <c r="Y35" i="49"/>
  <c r="F28" i="34"/>
  <c r="L36" i="49"/>
  <c r="F15" i="35"/>
  <c r="P36" i="49"/>
  <c r="F19" i="35"/>
  <c r="S36" i="49"/>
  <c r="F22" i="35"/>
  <c r="W36" i="49"/>
  <c r="F26" i="35"/>
  <c r="N37" i="49"/>
  <c r="F17" i="36"/>
  <c r="U37" i="49"/>
  <c r="F24" i="36"/>
  <c r="Y37" i="49"/>
  <c r="F28" i="36"/>
  <c r="L38" i="49"/>
  <c r="F15" i="37"/>
  <c r="P38" i="49"/>
  <c r="F19" i="37"/>
  <c r="S38" i="49"/>
  <c r="F22" i="37"/>
  <c r="W38" i="49"/>
  <c r="F26" i="37"/>
  <c r="L39" i="48"/>
  <c r="F15" i="38"/>
  <c r="W39" i="48"/>
  <c r="F26" i="38"/>
  <c r="L40" i="49"/>
  <c r="F15" i="39"/>
  <c r="P40" i="49"/>
  <c r="F19" i="39"/>
  <c r="O41" i="49"/>
  <c r="F18" i="40"/>
  <c r="L15" i="49"/>
  <c r="F15" i="14"/>
  <c r="L17" i="49"/>
  <c r="F15" i="16"/>
  <c r="O18" i="49"/>
  <c r="F18" i="17"/>
  <c r="R18" i="49"/>
  <c r="F21" i="17"/>
  <c r="V18" i="49"/>
  <c r="F25" i="17"/>
  <c r="Z18" i="49"/>
  <c r="F29" i="17"/>
  <c r="O20" i="49"/>
  <c r="F18" i="19"/>
  <c r="R20" i="49"/>
  <c r="F21" i="19"/>
  <c r="V20" i="49"/>
  <c r="F25" i="19"/>
  <c r="Z20" i="49"/>
  <c r="F29" i="19"/>
  <c r="X21" i="49"/>
  <c r="F27" i="20"/>
  <c r="L22" i="48"/>
  <c r="F15" i="21"/>
  <c r="R22" i="49"/>
  <c r="F21" i="21"/>
  <c r="U22" i="49"/>
  <c r="F24" i="21"/>
  <c r="L23" i="49"/>
  <c r="F15" i="22"/>
  <c r="X23" i="49"/>
  <c r="F27" i="22"/>
  <c r="L24" i="48"/>
  <c r="F15" i="23"/>
  <c r="R24" i="49"/>
  <c r="F21" i="23"/>
  <c r="U24" i="49"/>
  <c r="F24" i="23"/>
  <c r="L25" i="49"/>
  <c r="F15" i="24"/>
  <c r="X25" i="49"/>
  <c r="F27" i="24"/>
  <c r="L26" i="48"/>
  <c r="F15" i="25"/>
  <c r="R26" i="49"/>
  <c r="F21" i="25"/>
  <c r="U26" i="49"/>
  <c r="F24" i="25"/>
  <c r="L27" i="49"/>
  <c r="F15" i="26"/>
  <c r="X27" i="49"/>
  <c r="F27" i="26"/>
  <c r="L28" i="48"/>
  <c r="F15" i="27"/>
  <c r="R28" i="49"/>
  <c r="F21" i="27"/>
  <c r="U28" i="49"/>
  <c r="F24" i="27"/>
  <c r="L29" i="49"/>
  <c r="F15" i="28"/>
  <c r="X29" i="49"/>
  <c r="F27" i="28"/>
  <c r="L30" i="48"/>
  <c r="F15" i="29"/>
  <c r="R30" i="49"/>
  <c r="F21" i="29"/>
  <c r="Z30" i="49"/>
  <c r="F29" i="29"/>
  <c r="R31" i="48"/>
  <c r="F21" i="30"/>
  <c r="Z31" i="48"/>
  <c r="F29" i="30"/>
  <c r="R32" i="49"/>
  <c r="F21" i="31"/>
  <c r="Z32" i="49"/>
  <c r="F29" i="31"/>
  <c r="M33" i="49"/>
  <c r="F16" i="32"/>
  <c r="O33" i="48"/>
  <c r="F18" i="32"/>
  <c r="Q33" i="49"/>
  <c r="F20" i="32"/>
  <c r="R33" i="48"/>
  <c r="F21" i="32"/>
  <c r="T33" i="49"/>
  <c r="F23" i="32"/>
  <c r="V33" i="48"/>
  <c r="F25" i="32"/>
  <c r="X33" i="49"/>
  <c r="F27" i="32"/>
  <c r="Z33" i="48"/>
  <c r="F29" i="32"/>
  <c r="M34" i="48"/>
  <c r="F16" i="33"/>
  <c r="O34" i="49"/>
  <c r="F18" i="33"/>
  <c r="Q34" i="48"/>
  <c r="F20" i="33"/>
  <c r="R34" i="49"/>
  <c r="F21" i="33"/>
  <c r="T34" i="48"/>
  <c r="F23" i="33"/>
  <c r="V34" i="49"/>
  <c r="F25" i="33"/>
  <c r="X34" i="48"/>
  <c r="F27" i="33"/>
  <c r="Z34" i="49"/>
  <c r="F29" i="33"/>
  <c r="M35" i="49"/>
  <c r="F16" i="34"/>
  <c r="O35" i="48"/>
  <c r="F18" i="34"/>
  <c r="Q35" i="49"/>
  <c r="F20" i="34"/>
  <c r="R35" i="48"/>
  <c r="F21" i="34"/>
  <c r="T35" i="49"/>
  <c r="F23" i="34"/>
  <c r="V35" i="48"/>
  <c r="F25" i="34"/>
  <c r="X35" i="49"/>
  <c r="F27" i="34"/>
  <c r="Z35" i="48"/>
  <c r="F29" i="34"/>
  <c r="M36" i="48"/>
  <c r="F16" i="35"/>
  <c r="O36" i="49"/>
  <c r="F18" i="35"/>
  <c r="Q36" i="48"/>
  <c r="F20" i="35"/>
  <c r="R36" i="49"/>
  <c r="F21" i="35"/>
  <c r="T36" i="48"/>
  <c r="F23" i="35"/>
  <c r="V36" i="49"/>
  <c r="F25" i="35"/>
  <c r="X36" i="48"/>
  <c r="F27" i="35"/>
  <c r="Z36" i="49"/>
  <c r="F29" i="35"/>
  <c r="M37" i="49"/>
  <c r="F16" i="36"/>
  <c r="O37" i="48"/>
  <c r="F18" i="36"/>
  <c r="Q37" i="49"/>
  <c r="F20" i="36"/>
  <c r="R37" i="48"/>
  <c r="F21" i="36"/>
  <c r="T37" i="49"/>
  <c r="F23" i="36"/>
  <c r="V37" i="48"/>
  <c r="F25" i="36"/>
  <c r="X37" i="49"/>
  <c r="F27" i="36"/>
  <c r="Z37" i="48"/>
  <c r="F29" i="36"/>
  <c r="M38" i="48"/>
  <c r="F16" i="37"/>
  <c r="O38" i="49"/>
  <c r="F18" i="37"/>
  <c r="Q38" i="48"/>
  <c r="F20" i="37"/>
  <c r="R38" i="49"/>
  <c r="F21" i="37"/>
  <c r="T38" i="48"/>
  <c r="F23" i="37"/>
  <c r="V38" i="49"/>
  <c r="F25" i="37"/>
  <c r="X38" i="48"/>
  <c r="F27" i="37"/>
  <c r="Z38" i="49"/>
  <c r="F29" i="37"/>
  <c r="V40" i="48"/>
  <c r="F25" i="39"/>
  <c r="R41" i="49"/>
  <c r="F21" i="40"/>
  <c r="F17" i="9"/>
  <c r="F24" i="9"/>
  <c r="F28" i="9"/>
  <c r="F15" i="10"/>
  <c r="F19" i="10"/>
  <c r="F22" i="10"/>
  <c r="F26" i="10"/>
  <c r="F17" i="11"/>
  <c r="F24" i="11"/>
  <c r="F28" i="11"/>
  <c r="F15" i="12"/>
  <c r="F19" i="12"/>
  <c r="F22" i="12"/>
  <c r="F22" i="13"/>
  <c r="F23" i="13"/>
  <c r="F25" i="13"/>
  <c r="F17" i="14"/>
  <c r="F18" i="14"/>
  <c r="F20" i="14"/>
  <c r="F22" i="15"/>
  <c r="F23" i="15"/>
  <c r="F25" i="15"/>
  <c r="F17" i="16"/>
  <c r="F18" i="16"/>
  <c r="F20" i="16"/>
  <c r="T17" i="49"/>
  <c r="F23" i="16"/>
  <c r="X17" i="49"/>
  <c r="F27" i="16"/>
  <c r="F16" i="17"/>
  <c r="F20" i="17"/>
  <c r="F23" i="17"/>
  <c r="F27" i="17"/>
  <c r="M19" i="49"/>
  <c r="F16" i="18"/>
  <c r="Q19" i="49"/>
  <c r="F20" i="18"/>
  <c r="T19" i="49"/>
  <c r="F23" i="18"/>
  <c r="X19" i="49"/>
  <c r="F27" i="18"/>
  <c r="F16" i="19"/>
  <c r="F20" i="19"/>
  <c r="F23" i="19"/>
  <c r="F27" i="19"/>
  <c r="M21" i="49"/>
  <c r="F16" i="20"/>
  <c r="Q21" i="49"/>
  <c r="F20" i="20"/>
  <c r="T21" i="49"/>
  <c r="F23" i="20"/>
  <c r="W21" i="49"/>
  <c r="F26" i="20"/>
  <c r="O22" i="49"/>
  <c r="F18" i="21"/>
  <c r="W22" i="48"/>
  <c r="F26" i="21"/>
  <c r="N23" i="48"/>
  <c r="F17" i="22"/>
  <c r="T23" i="49"/>
  <c r="F23" i="22"/>
  <c r="W23" i="49"/>
  <c r="F26" i="22"/>
  <c r="O24" i="49"/>
  <c r="F18" i="23"/>
  <c r="W24" i="48"/>
  <c r="F26" i="23"/>
  <c r="N25" i="48"/>
  <c r="F17" i="24"/>
  <c r="T25" i="49"/>
  <c r="F23" i="24"/>
  <c r="W25" i="49"/>
  <c r="F26" i="24"/>
  <c r="O26" i="49"/>
  <c r="F18" i="25"/>
  <c r="W26" i="48"/>
  <c r="F26" i="25"/>
  <c r="N27" i="48"/>
  <c r="F17" i="26"/>
  <c r="T27" i="49"/>
  <c r="F23" i="26"/>
  <c r="W27" i="49"/>
  <c r="F26" i="26"/>
  <c r="O28" i="49"/>
  <c r="F18" i="27"/>
  <c r="W28" i="48"/>
  <c r="F26" i="27"/>
  <c r="N29" i="48"/>
  <c r="F17" i="28"/>
  <c r="T29" i="49"/>
  <c r="F23" i="28"/>
  <c r="W29" i="49"/>
  <c r="F26" i="28"/>
  <c r="O30" i="49"/>
  <c r="F18" i="29"/>
  <c r="T30" i="48"/>
  <c r="F23" i="29"/>
  <c r="M31" i="49"/>
  <c r="F16" i="30"/>
  <c r="T31" i="49"/>
  <c r="F23" i="30"/>
  <c r="M32" i="48"/>
  <c r="F16" i="31"/>
  <c r="T32" i="48"/>
  <c r="F23" i="31"/>
  <c r="O39" i="49"/>
  <c r="F18" i="38"/>
  <c r="R39" i="49"/>
  <c r="F21" i="38"/>
  <c r="X39" i="48"/>
  <c r="F27" i="38"/>
  <c r="V41" i="49"/>
  <c r="F25" i="40"/>
  <c r="O42" i="48"/>
  <c r="F18" i="41"/>
  <c r="F26" i="13"/>
  <c r="F29" i="13"/>
  <c r="F23" i="14"/>
  <c r="F26" i="15"/>
  <c r="F29" i="15"/>
  <c r="F24" i="16"/>
  <c r="F25" i="16"/>
  <c r="F28" i="16"/>
  <c r="F29" i="16"/>
  <c r="F17" i="18"/>
  <c r="F18" i="18"/>
  <c r="F21" i="18"/>
  <c r="F24" i="18"/>
  <c r="F25" i="18"/>
  <c r="F28" i="18"/>
  <c r="F29" i="18"/>
  <c r="F17" i="20"/>
  <c r="F18" i="20"/>
  <c r="F21" i="20"/>
  <c r="S21" i="49"/>
  <c r="F22" i="20"/>
  <c r="Y21" i="48"/>
  <c r="F28" i="20"/>
  <c r="F16" i="21"/>
  <c r="N22" i="49"/>
  <c r="F17" i="21"/>
  <c r="S22" i="48"/>
  <c r="F22" i="21"/>
  <c r="Z22" i="49"/>
  <c r="F29" i="21"/>
  <c r="Q23" i="49"/>
  <c r="F20" i="22"/>
  <c r="F21" i="22"/>
  <c r="S23" i="49"/>
  <c r="F22" i="22"/>
  <c r="Y23" i="48"/>
  <c r="F28" i="22"/>
  <c r="F16" i="23"/>
  <c r="N24" i="49"/>
  <c r="F17" i="23"/>
  <c r="S24" i="48"/>
  <c r="F22" i="23"/>
  <c r="Z24" i="49"/>
  <c r="F29" i="23"/>
  <c r="Q25" i="49"/>
  <c r="F20" i="24"/>
  <c r="F21" i="24"/>
  <c r="S25" i="49"/>
  <c r="F22" i="24"/>
  <c r="Y25" i="48"/>
  <c r="F28" i="24"/>
  <c r="F16" i="25"/>
  <c r="N26" i="49"/>
  <c r="F17" i="25"/>
  <c r="S26" i="48"/>
  <c r="F22" i="25"/>
  <c r="Z26" i="49"/>
  <c r="F29" i="25"/>
  <c r="Q27" i="49"/>
  <c r="F20" i="26"/>
  <c r="F21" i="26"/>
  <c r="S27" i="49"/>
  <c r="F22" i="26"/>
  <c r="Y27" i="48"/>
  <c r="F28" i="26"/>
  <c r="F16" i="27"/>
  <c r="N28" i="49"/>
  <c r="F17" i="27"/>
  <c r="S28" i="48"/>
  <c r="F22" i="27"/>
  <c r="Z28" i="49"/>
  <c r="F29" i="27"/>
  <c r="Q29" i="49"/>
  <c r="F20" i="28"/>
  <c r="F21" i="28"/>
  <c r="S29" i="49"/>
  <c r="F22" i="28"/>
  <c r="Y29" i="48"/>
  <c r="F28" i="28"/>
  <c r="F16" i="29"/>
  <c r="N30" i="49"/>
  <c r="F17" i="29"/>
  <c r="S30" i="48"/>
  <c r="F22" i="29"/>
  <c r="V30" i="49"/>
  <c r="F25" i="29"/>
  <c r="O31" i="48"/>
  <c r="F18" i="30"/>
  <c r="V31" i="48"/>
  <c r="F25" i="30"/>
  <c r="O32" i="49"/>
  <c r="F18" i="31"/>
  <c r="V32" i="49"/>
  <c r="F25" i="31"/>
  <c r="U39" i="49"/>
  <c r="F24" i="38"/>
  <c r="M40" i="49"/>
  <c r="F16" i="39"/>
  <c r="R40" i="48"/>
  <c r="F21" i="39"/>
  <c r="Z40" i="48"/>
  <c r="F29" i="39"/>
  <c r="Z39" i="49"/>
  <c r="F29" i="38"/>
  <c r="T40" i="49"/>
  <c r="F23" i="39"/>
  <c r="X40" i="49"/>
  <c r="F27" i="39"/>
  <c r="M42" i="49"/>
  <c r="F16" i="41"/>
  <c r="S42" i="49"/>
  <c r="F22" i="41"/>
  <c r="X42" i="49"/>
  <c r="F27" i="41"/>
  <c r="L43" i="49"/>
  <c r="F15" i="42"/>
  <c r="V43" i="49"/>
  <c r="F25" i="42"/>
  <c r="N44" i="49"/>
  <c r="F17" i="43"/>
  <c r="S44" i="49"/>
  <c r="F22" i="43"/>
  <c r="X44" i="49"/>
  <c r="F27" i="43"/>
  <c r="L45" i="49"/>
  <c r="F15" i="44"/>
  <c r="V45" i="49"/>
  <c r="F25" i="44"/>
  <c r="L46" i="49"/>
  <c r="F15" i="45"/>
  <c r="T46" i="49"/>
  <c r="F23" i="45"/>
  <c r="N47" i="49"/>
  <c r="F17" i="46"/>
  <c r="S47" i="49"/>
  <c r="F22" i="46"/>
  <c r="V47" i="49"/>
  <c r="F25" i="46"/>
  <c r="F24" i="29"/>
  <c r="F28" i="29"/>
  <c r="F15" i="30"/>
  <c r="F19" i="30"/>
  <c r="F22" i="30"/>
  <c r="F26" i="30"/>
  <c r="F17" i="31"/>
  <c r="F24" i="31"/>
  <c r="F28" i="31"/>
  <c r="F15" i="32"/>
  <c r="F19" i="32"/>
  <c r="F22" i="32"/>
  <c r="F26" i="32"/>
  <c r="F17" i="33"/>
  <c r="F24" i="33"/>
  <c r="F28" i="33"/>
  <c r="F15" i="34"/>
  <c r="F19" i="34"/>
  <c r="F22" i="34"/>
  <c r="F26" i="34"/>
  <c r="F17" i="35"/>
  <c r="F24" i="35"/>
  <c r="F28" i="35"/>
  <c r="F15" i="36"/>
  <c r="F19" i="36"/>
  <c r="F22" i="36"/>
  <c r="F26" i="36"/>
  <c r="F17" i="37"/>
  <c r="F24" i="37"/>
  <c r="F28" i="37"/>
  <c r="F16" i="38"/>
  <c r="F17" i="38"/>
  <c r="F19" i="38"/>
  <c r="L41" i="49"/>
  <c r="F15" i="40"/>
  <c r="P41" i="49"/>
  <c r="F19" i="40"/>
  <c r="S41" i="49"/>
  <c r="F22" i="40"/>
  <c r="W41" i="49"/>
  <c r="F26" i="40"/>
  <c r="F21" i="41"/>
  <c r="W42" i="49"/>
  <c r="F26" i="41"/>
  <c r="P43" i="49"/>
  <c r="F19" i="42"/>
  <c r="F20" i="42"/>
  <c r="U43" i="49"/>
  <c r="F24" i="42"/>
  <c r="Z43" i="49"/>
  <c r="F29" i="42"/>
  <c r="M44" i="49"/>
  <c r="F16" i="43"/>
  <c r="F21" i="43"/>
  <c r="W44" i="49"/>
  <c r="F26" i="43"/>
  <c r="P45" i="49"/>
  <c r="F19" i="44"/>
  <c r="F20" i="44"/>
  <c r="U45" i="49"/>
  <c r="F24" i="44"/>
  <c r="Y45" i="49"/>
  <c r="F28" i="44"/>
  <c r="N46" i="49"/>
  <c r="F17" i="45"/>
  <c r="Q46" i="49"/>
  <c r="F20" i="45"/>
  <c r="W46" i="49"/>
  <c r="F26" i="45"/>
  <c r="F29" i="45"/>
  <c r="F16" i="46"/>
  <c r="P47" i="49"/>
  <c r="F19" i="46"/>
  <c r="R47" i="49"/>
  <c r="F21" i="46"/>
  <c r="Y47" i="49"/>
  <c r="F28" i="46"/>
  <c r="F20" i="38"/>
  <c r="F22" i="38"/>
  <c r="F17" i="39"/>
  <c r="F16" i="40"/>
  <c r="F17" i="40"/>
  <c r="F20" i="40"/>
  <c r="F23" i="40"/>
  <c r="F24" i="40"/>
  <c r="F27" i="40"/>
  <c r="F28" i="40"/>
  <c r="Z41" i="49"/>
  <c r="F29" i="40"/>
  <c r="Q42" i="49"/>
  <c r="F20" i="41"/>
  <c r="F24" i="41"/>
  <c r="U42" i="49"/>
  <c r="F25" i="41"/>
  <c r="O43" i="49"/>
  <c r="F18" i="42"/>
  <c r="S43" i="49"/>
  <c r="F22" i="42"/>
  <c r="F23" i="42"/>
  <c r="Y43" i="49"/>
  <c r="F28" i="42"/>
  <c r="L44" i="49"/>
  <c r="F15" i="43"/>
  <c r="Q44" i="49"/>
  <c r="F20" i="43"/>
  <c r="U44" i="49"/>
  <c r="F24" i="43"/>
  <c r="F25" i="43"/>
  <c r="O45" i="49"/>
  <c r="F18" i="44"/>
  <c r="S45" i="49"/>
  <c r="F22" i="44"/>
  <c r="F23" i="44"/>
  <c r="F27" i="44"/>
  <c r="M46" i="49"/>
  <c r="F16" i="45"/>
  <c r="S46" i="49"/>
  <c r="F22" i="45"/>
  <c r="F25" i="45"/>
  <c r="Y46" i="49"/>
  <c r="F28" i="45"/>
  <c r="L47" i="49"/>
  <c r="F15" i="46"/>
  <c r="O47" i="49"/>
  <c r="F18" i="46"/>
  <c r="U47" i="49"/>
  <c r="F24" i="46"/>
  <c r="F27" i="46"/>
  <c r="F26" i="29"/>
  <c r="F17" i="30"/>
  <c r="F24" i="30"/>
  <c r="F28" i="30"/>
  <c r="F15" i="31"/>
  <c r="F19" i="31"/>
  <c r="F22" i="31"/>
  <c r="F26" i="31"/>
  <c r="F23" i="38"/>
  <c r="V39" i="49"/>
  <c r="F25" i="38"/>
  <c r="F18" i="39"/>
  <c r="Q40" i="49"/>
  <c r="F20" i="39"/>
  <c r="U40" i="49"/>
  <c r="F24" i="39"/>
  <c r="Y40" i="49"/>
  <c r="F28" i="39"/>
  <c r="N42" i="49"/>
  <c r="F17" i="41"/>
  <c r="P42" i="49"/>
  <c r="F19" i="41"/>
  <c r="T42" i="49"/>
  <c r="F23" i="41"/>
  <c r="Y42" i="49"/>
  <c r="F28" i="41"/>
  <c r="F29" i="41"/>
  <c r="N43" i="49"/>
  <c r="F17" i="42"/>
  <c r="R43" i="49"/>
  <c r="F21" i="42"/>
  <c r="W43" i="49"/>
  <c r="F26" i="42"/>
  <c r="F27" i="42"/>
  <c r="P44" i="49"/>
  <c r="F19" i="43"/>
  <c r="T44" i="49"/>
  <c r="F23" i="43"/>
  <c r="Y44" i="49"/>
  <c r="F28" i="43"/>
  <c r="F29" i="43"/>
  <c r="N45" i="49"/>
  <c r="F17" i="44"/>
  <c r="R45" i="49"/>
  <c r="F21" i="44"/>
  <c r="W45" i="49"/>
  <c r="F26" i="44"/>
  <c r="Z45" i="49"/>
  <c r="F29" i="44"/>
  <c r="P46" i="49"/>
  <c r="F19" i="45"/>
  <c r="U46" i="49"/>
  <c r="F24" i="45"/>
  <c r="X46" i="49"/>
  <c r="F27" i="45"/>
  <c r="W47" i="49"/>
  <c r="F26" i="46"/>
  <c r="Z47" i="49"/>
  <c r="F29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" authorId="0" shapeId="0" xr:uid="{00000000-0006-0000-0100-000001000000}">
      <text>
        <r>
          <rPr>
            <sz val="10"/>
            <color rgb="FF000000"/>
            <rFont val="Arial"/>
          </rPr>
          <t>different from B12 because weirdness in NoData for a few pixels, but so negligible it makes no difference to leave them out here.
	-Julie Fortin</t>
        </r>
      </text>
    </comment>
  </commentList>
</comments>
</file>

<file path=xl/sharedStrings.xml><?xml version="1.0" encoding="utf-8"?>
<sst xmlns="http://schemas.openxmlformats.org/spreadsheetml/2006/main" count="1814" uniqueCount="115">
  <si>
    <t># pixels H</t>
  </si>
  <si>
    <t>% cover H</t>
  </si>
  <si>
    <t># pixels R</t>
  </si>
  <si>
    <t>% cover R</t>
  </si>
  <si>
    <t># pixels in common</t>
  </si>
  <si>
    <t>% cover in common</t>
  </si>
  <si>
    <t>Coniferous Forest</t>
  </si>
  <si>
    <t>Broadleaf Forest</t>
  </si>
  <si>
    <t>Mixedwood Forest</t>
  </si>
  <si>
    <t>Wetland</t>
  </si>
  <si>
    <t>Shrub</t>
  </si>
  <si>
    <t>Herbaceous</t>
  </si>
  <si>
    <t>Rock</t>
  </si>
  <si>
    <t>Water</t>
  </si>
  <si>
    <t>Regenerating Area</t>
  </si>
  <si>
    <t>Snow/Ice</t>
  </si>
  <si>
    <t>OCCUR. PROB</t>
  </si>
  <si>
    <t>H ODDS</t>
  </si>
  <si>
    <t>H PROB</t>
  </si>
  <si>
    <t>R ODDS</t>
  </si>
  <si>
    <t>R PROB</t>
  </si>
  <si>
    <t>Gray Jay 1250</t>
  </si>
  <si>
    <t>Wilson Warbler 1250</t>
  </si>
  <si>
    <t>Savannah Sparrow 4250</t>
  </si>
  <si>
    <t>Golden-crowned Kinglet 250</t>
  </si>
  <si>
    <t>Ruby-crowned Kinglet 1500</t>
  </si>
  <si>
    <t>Dark-eyed Junco 1250</t>
  </si>
  <si>
    <t>American Robin 1500</t>
  </si>
  <si>
    <t>Hermit Thrush 500</t>
  </si>
  <si>
    <t>Pine Siskin 4500</t>
  </si>
  <si>
    <t>American Pipit 250</t>
  </si>
  <si>
    <t>Golden-crowned Sparrow 250</t>
  </si>
  <si>
    <t>Swainson's Thrush 4000</t>
  </si>
  <si>
    <t>Yellow-rumped Warbler 4500</t>
  </si>
  <si>
    <t>Chipping Sparrow 250</t>
  </si>
  <si>
    <t>Varied Thrush 3750</t>
  </si>
  <si>
    <t>Mean % cover H</t>
  </si>
  <si>
    <t>Std dev H</t>
  </si>
  <si>
    <t>Mean % cover R</t>
  </si>
  <si>
    <t>Std dev R</t>
  </si>
  <si>
    <t>Upland Shrub</t>
  </si>
  <si>
    <t>Upland Herbaceous</t>
  </si>
  <si>
    <t>Barren Land</t>
  </si>
  <si>
    <t>CF</t>
  </si>
  <si>
    <t>BF</t>
  </si>
  <si>
    <t>MF</t>
  </si>
  <si>
    <t>WE</t>
  </si>
  <si>
    <t>SH</t>
  </si>
  <si>
    <t>HE</t>
  </si>
  <si>
    <t>RO</t>
  </si>
  <si>
    <t>WA</t>
  </si>
  <si>
    <t>RG</t>
  </si>
  <si>
    <t>SN</t>
  </si>
  <si>
    <t>GRAJ</t>
  </si>
  <si>
    <t>WIWA</t>
  </si>
  <si>
    <t>SAVS</t>
  </si>
  <si>
    <t>GCKI</t>
  </si>
  <si>
    <t>RCKI</t>
  </si>
  <si>
    <t>DEJU</t>
  </si>
  <si>
    <t>AMRO</t>
  </si>
  <si>
    <t>HETH</t>
  </si>
  <si>
    <t>PISI</t>
  </si>
  <si>
    <t>AMPI</t>
  </si>
  <si>
    <t>GCSP</t>
  </si>
  <si>
    <t>SWTH</t>
  </si>
  <si>
    <t>YRWA</t>
  </si>
  <si>
    <t>CHSP</t>
  </si>
  <si>
    <t>VATH</t>
  </si>
  <si>
    <t>LAM5</t>
  </si>
  <si>
    <t>LAM15</t>
  </si>
  <si>
    <t>LAM33</t>
  </si>
  <si>
    <t>LAM35</t>
  </si>
  <si>
    <t>LAM36</t>
  </si>
  <si>
    <t>LAM37</t>
  </si>
  <si>
    <t>LAM39</t>
  </si>
  <si>
    <t>LAM42</t>
  </si>
  <si>
    <t>LAM51</t>
  </si>
  <si>
    <t>MIL1</t>
  </si>
  <si>
    <t>MIL2</t>
  </si>
  <si>
    <t>MIL4B</t>
  </si>
  <si>
    <t>MIL5</t>
  </si>
  <si>
    <t>MIL6</t>
  </si>
  <si>
    <t>MIL7</t>
  </si>
  <si>
    <t>MIL8</t>
  </si>
  <si>
    <t>MIL9</t>
  </si>
  <si>
    <t>MIL10</t>
  </si>
  <si>
    <t>MIL12</t>
  </si>
  <si>
    <t>MIL13</t>
  </si>
  <si>
    <t>MIL14</t>
  </si>
  <si>
    <t>MIL16</t>
  </si>
  <si>
    <t>MIL18</t>
  </si>
  <si>
    <t>MIL19</t>
  </si>
  <si>
    <t>MIL20</t>
  </si>
  <si>
    <t>NID11</t>
  </si>
  <si>
    <t>NID12</t>
  </si>
  <si>
    <t>NID15</t>
  </si>
  <si>
    <t>NID19</t>
  </si>
  <si>
    <t>NID21</t>
  </si>
  <si>
    <t>NID8</t>
  </si>
  <si>
    <t>NID12B</t>
  </si>
  <si>
    <t>NID2</t>
  </si>
  <si>
    <t>NID3</t>
  </si>
  <si>
    <t>NID5</t>
  </si>
  <si>
    <t>WHE245</t>
  </si>
  <si>
    <t>WHE247</t>
  </si>
  <si>
    <t>WHE248</t>
  </si>
  <si>
    <t>WHE249</t>
  </si>
  <si>
    <t>WHE250</t>
  </si>
  <si>
    <t>WHE251</t>
  </si>
  <si>
    <t>WHE254</t>
  </si>
  <si>
    <t>WHE289</t>
  </si>
  <si>
    <t>WHE292</t>
  </si>
  <si>
    <t>WHE297</t>
  </si>
  <si>
    <t>WHE309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</si>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</sst>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E69138"/>
        <bgColor rgb="FFE69138"/>
      </patternFill>
    </fill>
    <fill>
      <patternFill patternType="solid">
        <fgColor rgb="FFBF9000"/>
        <bgColor rgb="FFBF90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61C00"/>
        <bgColor rgb="FFA61C00"/>
      </patternFill>
    </fill>
    <fill>
      <patternFill patternType="solid">
        <fgColor rgb="FF1155CC"/>
        <bgColor rgb="FF1155CC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3" fillId="0" borderId="0" xfId="0" applyNumberFormat="1" applyFont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9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704850</xdr:colOff>
      <xdr:row>51</xdr:row>
      <xdr:rowOff>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3FC7D243-9CF6-45E9-AFE6-A85D4CACD9E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704850</xdr:colOff>
      <xdr:row>51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C5DAF165-0D89-429B-98C4-FDB89637DF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704850</xdr:colOff>
      <xdr:row>51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17E1411F-4D9B-47F8-AB0E-139C9198A6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704850</xdr:colOff>
      <xdr:row>51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52D3CD5-52BE-42D9-852F-7B77E69AA46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558800</xdr:colOff>
      <xdr:row>52</xdr:row>
      <xdr:rowOff>38100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5BE6F1F9-B29B-D640-AFD0-335D5B8728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558800</xdr:colOff>
      <xdr:row>53</xdr:row>
      <xdr:rowOff>38100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4B1D5E05-F46D-C544-9AF8-CCCD94F5D8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499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4"/>
  <sheetViews>
    <sheetView topLeftCell="A14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3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15">
      <c r="A2" s="3" t="s">
        <v>6</v>
      </c>
      <c r="B2" s="4">
        <v>5398740</v>
      </c>
      <c r="C2" s="4">
        <v>48.1</v>
      </c>
      <c r="D2" s="4">
        <v>2896731</v>
      </c>
      <c r="E2" s="4">
        <v>25.8</v>
      </c>
      <c r="F2" s="4">
        <v>2236905</v>
      </c>
      <c r="G2" s="4">
        <v>19.899999999999999</v>
      </c>
      <c r="J2" s="4"/>
      <c r="K2" s="14"/>
      <c r="L2" s="14"/>
      <c r="M2" s="14"/>
      <c r="N2" s="14"/>
    </row>
    <row r="3" spans="1:23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J3" s="4"/>
      <c r="K3" s="14"/>
      <c r="L3" s="14"/>
      <c r="M3" s="14"/>
      <c r="N3" s="14"/>
    </row>
    <row r="4" spans="1:23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J4" s="4"/>
      <c r="K4" s="14"/>
      <c r="L4" s="14"/>
      <c r="M4" s="14"/>
      <c r="N4" s="14"/>
    </row>
    <row r="5" spans="1:23" ht="15.75" customHeight="1" x14ac:dyDescent="0.15">
      <c r="A5" s="7" t="s">
        <v>9</v>
      </c>
      <c r="B5" s="4">
        <v>438582</v>
      </c>
      <c r="C5" s="4">
        <v>3.9</v>
      </c>
      <c r="D5" s="4">
        <v>668222</v>
      </c>
      <c r="E5" s="4">
        <v>5.9</v>
      </c>
      <c r="F5" s="4">
        <v>325394</v>
      </c>
      <c r="G5" s="4">
        <v>2.9</v>
      </c>
      <c r="J5" s="4"/>
      <c r="K5" s="14"/>
      <c r="M5" s="14"/>
    </row>
    <row r="6" spans="1:23" ht="15.75" customHeight="1" x14ac:dyDescent="0.15">
      <c r="A6" s="8" t="s">
        <v>10</v>
      </c>
      <c r="B6" s="4">
        <v>1570923</v>
      </c>
      <c r="C6" s="4">
        <v>14</v>
      </c>
      <c r="D6" s="4">
        <v>1330547</v>
      </c>
      <c r="E6" s="4">
        <v>11.8</v>
      </c>
      <c r="F6" s="4">
        <v>831420</v>
      </c>
      <c r="G6" s="4">
        <v>7.4</v>
      </c>
      <c r="J6" s="4"/>
    </row>
    <row r="7" spans="1:23" ht="15.75" customHeight="1" x14ac:dyDescent="0.15">
      <c r="A7" s="9" t="s">
        <v>11</v>
      </c>
      <c r="B7" s="4">
        <v>1186709</v>
      </c>
      <c r="C7" s="4">
        <v>10.5</v>
      </c>
      <c r="D7" s="4">
        <v>437660</v>
      </c>
      <c r="E7" s="4">
        <v>3.9</v>
      </c>
      <c r="F7" s="4">
        <v>221345</v>
      </c>
      <c r="G7" s="4">
        <v>1.9</v>
      </c>
      <c r="J7" s="4"/>
      <c r="K7" s="14"/>
      <c r="M7" s="14"/>
    </row>
    <row r="8" spans="1:23" ht="15.75" customHeight="1" x14ac:dyDescent="0.15">
      <c r="A8" s="10" t="s">
        <v>12</v>
      </c>
      <c r="B8" s="4">
        <v>2483224</v>
      </c>
      <c r="C8" s="4">
        <v>22.1</v>
      </c>
      <c r="D8" s="4">
        <v>2053571</v>
      </c>
      <c r="E8" s="4">
        <v>18.3</v>
      </c>
      <c r="F8" s="4">
        <v>1866572</v>
      </c>
      <c r="G8" s="4">
        <v>16.600000000000001</v>
      </c>
      <c r="J8" s="4"/>
    </row>
    <row r="9" spans="1:23" ht="15.75" customHeight="1" x14ac:dyDescent="0.15">
      <c r="A9" s="11" t="s">
        <v>13</v>
      </c>
      <c r="B9" s="4">
        <v>74554</v>
      </c>
      <c r="C9" s="4">
        <v>0.6</v>
      </c>
      <c r="D9" s="4">
        <v>16440</v>
      </c>
      <c r="E9" s="4">
        <v>0.1</v>
      </c>
      <c r="F9" s="4">
        <v>5169</v>
      </c>
      <c r="G9" s="4">
        <v>0</v>
      </c>
      <c r="J9" s="4"/>
    </row>
    <row r="10" spans="1:23" ht="15.75" customHeight="1" x14ac:dyDescent="0.15">
      <c r="A10" s="12" t="s">
        <v>14</v>
      </c>
      <c r="B10" s="4">
        <v>0</v>
      </c>
      <c r="C10" s="4">
        <v>0</v>
      </c>
      <c r="D10" s="4">
        <v>3807111</v>
      </c>
      <c r="E10" s="4">
        <v>33.9</v>
      </c>
      <c r="F10" s="4">
        <v>0</v>
      </c>
      <c r="G10" s="4">
        <v>0</v>
      </c>
      <c r="J10" s="4"/>
    </row>
    <row r="11" spans="1:23" ht="15.75" customHeight="1" x14ac:dyDescent="0.15">
      <c r="A11" s="13" t="s">
        <v>15</v>
      </c>
      <c r="B11" s="4">
        <v>57550</v>
      </c>
      <c r="C11" s="4">
        <v>0.5</v>
      </c>
      <c r="D11" s="4">
        <v>0</v>
      </c>
      <c r="E11" s="4">
        <v>0</v>
      </c>
      <c r="F11" s="4">
        <v>0</v>
      </c>
      <c r="G11" s="4">
        <v>0</v>
      </c>
      <c r="J11" s="4"/>
    </row>
    <row r="12" spans="1:23" ht="15.75" customHeight="1" x14ac:dyDescent="0.15">
      <c r="A12" s="1"/>
      <c r="B12">
        <f t="shared" ref="B12:G12" si="0">SUM(B2:B11)</f>
        <v>11210282</v>
      </c>
      <c r="C12">
        <f t="shared" si="0"/>
        <v>99.699999999999989</v>
      </c>
      <c r="D12">
        <f t="shared" si="0"/>
        <v>11210282</v>
      </c>
      <c r="E12">
        <f t="shared" si="0"/>
        <v>99.699999999999989</v>
      </c>
      <c r="F12">
        <f t="shared" si="0"/>
        <v>5486805</v>
      </c>
      <c r="G12">
        <f t="shared" si="0"/>
        <v>48.699999999999996</v>
      </c>
    </row>
    <row r="13" spans="1:23" ht="15.75" customHeight="1" x14ac:dyDescent="0.15">
      <c r="A13" s="1"/>
    </row>
    <row r="14" spans="1:23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3" ht="15.75" customHeight="1" x14ac:dyDescent="0.15">
      <c r="A15" s="2" t="s">
        <v>21</v>
      </c>
      <c r="B15">
        <f>EXP(-(-4.41432+0.04345*C2+0.06422*C6))</f>
        <v>4.1590845917562005</v>
      </c>
      <c r="C15">
        <f t="shared" ref="C15:C29" si="1">B15/(1+B15)</f>
        <v>0.80616716353170115</v>
      </c>
      <c r="D15">
        <f>EXP(-(-4.41432+0.04345*E2+0.06422*E6))</f>
        <v>12.622917360383656</v>
      </c>
      <c r="E15">
        <f t="shared" ref="E15:E29" si="2">D15/(1+D15)</f>
        <v>0.92659428420904422</v>
      </c>
      <c r="F15">
        <f t="shared" ref="F15:F29" si="3">E15-C15</f>
        <v>0.12042712067734307</v>
      </c>
    </row>
    <row r="16" spans="1:23" ht="15.75" customHeight="1" x14ac:dyDescent="0.15">
      <c r="A16" s="2" t="s">
        <v>22</v>
      </c>
      <c r="B16">
        <f>EXP(-(-2.04493-0.05813*(C7)+0.07854*(C6)))</f>
        <v>4.7385680930748881</v>
      </c>
      <c r="C16">
        <f t="shared" si="1"/>
        <v>0.82574050115275854</v>
      </c>
      <c r="D16">
        <f>EXP(-(-2.04493-0.05813*(E7)+0.07854*(E6)))</f>
        <v>3.8376684203908646</v>
      </c>
      <c r="E16">
        <f t="shared" si="2"/>
        <v>0.79328885051629816</v>
      </c>
      <c r="F16">
        <f t="shared" si="3"/>
        <v>-3.2451650636460383E-2</v>
      </c>
    </row>
    <row r="17" spans="1:6" ht="15.75" customHeight="1" x14ac:dyDescent="0.15">
      <c r="A17" s="2" t="s">
        <v>23</v>
      </c>
      <c r="B17">
        <f>EXP(-(-5.26319+0.23697*(C7)))</f>
        <v>16.038707188991133</v>
      </c>
      <c r="C17">
        <f t="shared" si="1"/>
        <v>0.94131010123549108</v>
      </c>
      <c r="D17">
        <f>EXP(-(-5.26319+0.23697*(E7)))</f>
        <v>76.631406557913991</v>
      </c>
      <c r="E17">
        <f t="shared" si="2"/>
        <v>0.98711861546326629</v>
      </c>
      <c r="F17">
        <f t="shared" si="3"/>
        <v>4.580851422777521E-2</v>
      </c>
    </row>
    <row r="18" spans="1:6" ht="15.75" customHeight="1" x14ac:dyDescent="0.15">
      <c r="A18" s="2" t="s">
        <v>24</v>
      </c>
      <c r="B18">
        <f>EXP(-(-6.22088+0.04872*(C2)+0.04949*(C5)+0.04056*(C6)))</f>
        <v>22.569444991803536</v>
      </c>
      <c r="C18">
        <f t="shared" si="1"/>
        <v>0.95757218719627224</v>
      </c>
      <c r="D18">
        <f>EXP(-(-6.22088+0.04872*(E2)+0.04949*(E5)+0.04056*(E6)))</f>
        <v>66.241357266404307</v>
      </c>
      <c r="E18">
        <f t="shared" si="2"/>
        <v>0.98512820025273895</v>
      </c>
      <c r="F18">
        <f t="shared" si="3"/>
        <v>2.7556013056466711E-2</v>
      </c>
    </row>
    <row r="19" spans="1:6" ht="15.75" customHeight="1" x14ac:dyDescent="0.15">
      <c r="A19" s="2" t="s">
        <v>25</v>
      </c>
      <c r="B19">
        <f>EXP(-(-4.84614+0.03008*C2+0.7327*C3+0.03927*C5+0.04634*C6))</f>
        <v>13.428495782758649</v>
      </c>
      <c r="C19">
        <f t="shared" si="1"/>
        <v>0.9306927059440977</v>
      </c>
      <c r="D19">
        <f>EXP(-(-4.84614+0.03008*E2+0.7327*E3+0.03927*E5+0.04634*E6))</f>
        <v>26.885066936699104</v>
      </c>
      <c r="E19">
        <f t="shared" si="2"/>
        <v>0.96413851176079068</v>
      </c>
      <c r="F19">
        <f t="shared" si="3"/>
        <v>3.3445805816692986E-2</v>
      </c>
    </row>
    <row r="20" spans="1:6" ht="15.75" customHeight="1" x14ac:dyDescent="0.15">
      <c r="A20" s="2" t="s">
        <v>26</v>
      </c>
      <c r="B20">
        <f>EXP(-(-1.56105-0.14222*C7+0.04149*C6))</f>
        <v>11.863897912669298</v>
      </c>
      <c r="C20">
        <f t="shared" si="1"/>
        <v>0.92226306468001995</v>
      </c>
      <c r="D20">
        <f>EXP(-(-1.56105-0.14222*E7+0.04149*E6))</f>
        <v>5.0841405576274434</v>
      </c>
      <c r="E20">
        <f t="shared" si="2"/>
        <v>0.83563824824093846</v>
      </c>
      <c r="F20">
        <f t="shared" si="3"/>
        <v>-8.6624816439081487E-2</v>
      </c>
    </row>
    <row r="21" spans="1:6" ht="15.75" customHeight="1" x14ac:dyDescent="0.15">
      <c r="A21" s="2" t="s">
        <v>27</v>
      </c>
      <c r="B21">
        <f>EXP(-(-0.802771-0.025303*C2+0.485604*C3))</f>
        <v>7.5371588449939688</v>
      </c>
      <c r="C21">
        <f t="shared" si="1"/>
        <v>0.88286501186675459</v>
      </c>
      <c r="D21">
        <f>EXP(-(-0.802771-0.025303*E2+0.485604*E3))</f>
        <v>4.287005197494044</v>
      </c>
      <c r="E21">
        <f t="shared" si="2"/>
        <v>0.81085700455259924</v>
      </c>
      <c r="F21">
        <f t="shared" si="3"/>
        <v>-7.2008007314155353E-2</v>
      </c>
    </row>
    <row r="22" spans="1:6" ht="15.75" customHeight="1" x14ac:dyDescent="0.15">
      <c r="A22" s="2" t="s">
        <v>28</v>
      </c>
      <c r="B22">
        <f>EXP(-(-2.360104+0.014709*C2+0.938919*C3-0.018119*C5))</f>
        <v>5.6027928688573203</v>
      </c>
      <c r="C22">
        <f t="shared" si="1"/>
        <v>0.84854893681178578</v>
      </c>
      <c r="D22">
        <f>EXP(-(-2.360104+0.014709*E2+0.938919*E3-0.018119*E5))</f>
        <v>8.0648402212128492</v>
      </c>
      <c r="E22">
        <f t="shared" si="2"/>
        <v>0.88968365954648865</v>
      </c>
      <c r="F22">
        <f t="shared" si="3"/>
        <v>4.1134722734702867E-2</v>
      </c>
    </row>
    <row r="23" spans="1:6" ht="15.75" customHeight="1" x14ac:dyDescent="0.15">
      <c r="A23" s="2" t="s">
        <v>29</v>
      </c>
      <c r="B23">
        <f>EXP(-(-1.022244+0.015959*C2-2.13038*C3))</f>
        <v>1.2899663077380761</v>
      </c>
      <c r="C23">
        <f t="shared" si="1"/>
        <v>0.56331235240410404</v>
      </c>
      <c r="D23">
        <f>EXP(-(-1.022244+0.015959*E2-2.13038*E3))</f>
        <v>1.8413551590096031</v>
      </c>
      <c r="E23">
        <f t="shared" si="2"/>
        <v>0.64805526094507493</v>
      </c>
      <c r="F23">
        <f t="shared" si="3"/>
        <v>8.4742908540970885E-2</v>
      </c>
    </row>
    <row r="24" spans="1:6" ht="15.75" customHeight="1" x14ac:dyDescent="0.15">
      <c r="A24" s="2" t="s">
        <v>30</v>
      </c>
      <c r="B24">
        <f>EXP(-(0.21381-0.08054*C2-0.03271*C5+0.72939*C3))</f>
        <v>44.156184653885106</v>
      </c>
      <c r="C24">
        <f t="shared" si="1"/>
        <v>0.97785463923347737</v>
      </c>
      <c r="D24">
        <f>EXP(-(0.21381-0.08054*E2-0.03271*E5+0.72939*E3))</f>
        <v>7.8233355145194761</v>
      </c>
      <c r="E24">
        <f t="shared" si="2"/>
        <v>0.88666417610954229</v>
      </c>
      <c r="F24">
        <f t="shared" si="3"/>
        <v>-9.1190463123935084E-2</v>
      </c>
    </row>
    <row r="25" spans="1:6" ht="15.75" customHeight="1" x14ac:dyDescent="0.15">
      <c r="A25" s="2" t="s">
        <v>31</v>
      </c>
      <c r="B25">
        <f>EXP(-(-0.11314-0.0841*C2-0.02521*C5+1.28239*C3))</f>
        <v>70.574507801817347</v>
      </c>
      <c r="C25">
        <f t="shared" si="1"/>
        <v>0.98602854520817806</v>
      </c>
      <c r="D25">
        <f>EXP(-(-0.11314-0.0841*E2-0.02521*E5+1.28239*E3))</f>
        <v>11.377742105437601</v>
      </c>
      <c r="E25">
        <f t="shared" si="2"/>
        <v>0.91920982102537951</v>
      </c>
      <c r="F25">
        <f t="shared" si="3"/>
        <v>-6.681872418279855E-2</v>
      </c>
    </row>
    <row r="26" spans="1:6" ht="15.75" customHeight="1" x14ac:dyDescent="0.15">
      <c r="A26" s="2" t="s">
        <v>32</v>
      </c>
      <c r="B26">
        <f>EXP(-(-9.52346+0.0714*C2+0.11318*C5+0.14192*C6+1.47314*C3))</f>
        <v>38.893922325543379</v>
      </c>
      <c r="C26">
        <f t="shared" si="1"/>
        <v>0.97493352516606979</v>
      </c>
      <c r="D26">
        <f>EXP(-(-9.52346+0.0714*E2+0.11318*E5+0.14192*E6+1.47314*E3))</f>
        <v>208.28805469852372</v>
      </c>
      <c r="E26">
        <f t="shared" si="2"/>
        <v>0.99522189643627545</v>
      </c>
      <c r="F26">
        <f t="shared" si="3"/>
        <v>2.0288371270205663E-2</v>
      </c>
    </row>
    <row r="27" spans="1:6" ht="15.75" customHeight="1" x14ac:dyDescent="0.15">
      <c r="A27" s="2" t="s">
        <v>33</v>
      </c>
      <c r="B27">
        <f>EXP(-(-1.00599+0.03107*C2-0.12507*C7))</f>
        <v>2.2813286169967366</v>
      </c>
      <c r="C27">
        <f t="shared" si="1"/>
        <v>0.69524539699554433</v>
      </c>
      <c r="D27">
        <f>EXP(-(-1.00599+0.03107*E2-0.12507*E7))</f>
        <v>1.9980206190141205</v>
      </c>
      <c r="E27">
        <f t="shared" si="2"/>
        <v>0.66644659024098263</v>
      </c>
      <c r="F27">
        <f t="shared" si="3"/>
        <v>-2.8798806754561701E-2</v>
      </c>
    </row>
    <row r="28" spans="1:6" ht="15.75" customHeight="1" x14ac:dyDescent="0.15">
      <c r="A28" s="2" t="s">
        <v>34</v>
      </c>
      <c r="B28">
        <f>EXP(-(1.049734-0.018323*C2-0.023371*C5-0.012844*C7))</f>
        <v>1.0593030586057177</v>
      </c>
      <c r="C28">
        <f t="shared" si="1"/>
        <v>0.51439881768686102</v>
      </c>
      <c r="D28">
        <f>EXP(-(1.049734-0.018323*E2-0.023371*E5-0.012844*E7))</f>
        <v>0.67772064769204865</v>
      </c>
      <c r="E28">
        <f t="shared" si="2"/>
        <v>0.40395321391815314</v>
      </c>
      <c r="F28">
        <f t="shared" si="3"/>
        <v>-0.11044560376870788</v>
      </c>
    </row>
    <row r="29" spans="1:6" ht="13" x14ac:dyDescent="0.15">
      <c r="A29" s="2" t="s">
        <v>35</v>
      </c>
      <c r="B29">
        <f>EXP(-(-3.7924+1.94461*C3-0.10873*C5+0.04748*C6))</f>
        <v>34.873492032666768</v>
      </c>
      <c r="C29">
        <f t="shared" si="1"/>
        <v>0.97212426381325268</v>
      </c>
      <c r="D29">
        <f>EXP(-(-3.7924+1.94461*E3-0.10873*E5+0.04748*E6))</f>
        <v>48.117358712448549</v>
      </c>
      <c r="E29">
        <f t="shared" si="2"/>
        <v>0.979640599042502</v>
      </c>
      <c r="F29">
        <f t="shared" si="3"/>
        <v>7.5163352292493268E-3</v>
      </c>
    </row>
    <row r="30" spans="1:6" ht="13" x14ac:dyDescent="0.15">
      <c r="A30" s="1"/>
    </row>
    <row r="31" spans="1:6" ht="13" x14ac:dyDescent="0.15">
      <c r="A31" s="1"/>
    </row>
    <row r="32" spans="1:6" ht="13" x14ac:dyDescent="0.15">
      <c r="A32" s="1"/>
    </row>
    <row r="33" spans="1:9" ht="13" x14ac:dyDescent="0.15">
      <c r="A33" s="4"/>
      <c r="B33" s="4"/>
      <c r="C33" s="4"/>
      <c r="D33" s="4"/>
      <c r="E33" s="4"/>
      <c r="F33" s="4"/>
      <c r="G33" s="4"/>
      <c r="H33" s="4"/>
      <c r="I33" s="4"/>
    </row>
    <row r="34" spans="1:9" ht="13" x14ac:dyDescent="0.15">
      <c r="A34" s="4"/>
      <c r="B34" s="4"/>
      <c r="C34" s="4"/>
      <c r="D34" s="4"/>
      <c r="E34" s="4"/>
      <c r="F34" s="4"/>
      <c r="G34" s="4"/>
      <c r="H34" s="4"/>
      <c r="I34" s="4"/>
    </row>
    <row r="35" spans="1:9" ht="13" x14ac:dyDescent="0.15">
      <c r="A35" s="4"/>
      <c r="B35" s="4"/>
      <c r="C35" s="4"/>
      <c r="D35" s="4"/>
      <c r="E35" s="4"/>
      <c r="F35" s="4"/>
      <c r="G35" s="4"/>
      <c r="H35" s="4"/>
      <c r="I35" s="4"/>
    </row>
    <row r="36" spans="1:9" ht="13" x14ac:dyDescent="0.15">
      <c r="A36" s="4"/>
      <c r="B36" s="4"/>
      <c r="C36" s="4"/>
      <c r="D36" s="4"/>
      <c r="E36" s="4"/>
      <c r="F36" s="4"/>
      <c r="G36" s="4"/>
      <c r="H36" s="4"/>
      <c r="I36" s="4"/>
    </row>
    <row r="37" spans="1:9" ht="13" x14ac:dyDescent="0.15">
      <c r="A37" s="4"/>
      <c r="B37" s="4"/>
      <c r="C37" s="4"/>
      <c r="D37" s="4"/>
      <c r="E37" s="4"/>
      <c r="F37" s="4"/>
      <c r="G37" s="4"/>
      <c r="H37" s="4"/>
      <c r="I37" s="4"/>
    </row>
    <row r="38" spans="1:9" ht="13" x14ac:dyDescent="0.15">
      <c r="A38" s="4"/>
      <c r="B38" s="4"/>
      <c r="C38" s="4"/>
      <c r="D38" s="4"/>
      <c r="E38" s="4"/>
      <c r="F38" s="4"/>
      <c r="G38" s="4"/>
      <c r="H38" s="4"/>
      <c r="I38" s="4"/>
    </row>
    <row r="39" spans="1:9" ht="13" x14ac:dyDescent="0.15">
      <c r="A39" s="4"/>
      <c r="B39" s="4"/>
      <c r="C39" s="4"/>
      <c r="D39" s="4"/>
      <c r="E39" s="4"/>
      <c r="F39" s="4"/>
      <c r="G39" s="4"/>
      <c r="H39" s="4"/>
      <c r="I39" s="4"/>
    </row>
    <row r="40" spans="1:9" ht="13" x14ac:dyDescent="0.15">
      <c r="A40" s="4"/>
      <c r="B40" s="4"/>
      <c r="C40" s="4"/>
      <c r="D40" s="4"/>
      <c r="E40" s="4"/>
      <c r="F40" s="4"/>
      <c r="G40" s="4"/>
      <c r="H40" s="4"/>
      <c r="I40" s="4"/>
    </row>
    <row r="41" spans="1:9" ht="13" x14ac:dyDescent="0.15">
      <c r="A41" s="1"/>
    </row>
    <row r="42" spans="1:9" ht="13" x14ac:dyDescent="0.15">
      <c r="A42" s="1"/>
    </row>
    <row r="43" spans="1:9" ht="13" x14ac:dyDescent="0.15">
      <c r="A43" s="1"/>
    </row>
    <row r="44" spans="1:9" ht="13" x14ac:dyDescent="0.15">
      <c r="A44" s="1"/>
    </row>
    <row r="45" spans="1:9" ht="13" x14ac:dyDescent="0.15">
      <c r="A45" s="1"/>
    </row>
    <row r="46" spans="1:9" ht="13" x14ac:dyDescent="0.15">
      <c r="A46" s="1"/>
    </row>
    <row r="47" spans="1:9" ht="13" x14ac:dyDescent="0.15">
      <c r="A47" s="1"/>
    </row>
    <row r="48" spans="1:9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</sheetData>
  <conditionalFormatting sqref="F15:F31">
    <cfRule type="cellIs" dxfId="91" priority="1" operator="lessThanOrEqual">
      <formula>0</formula>
    </cfRule>
  </conditionalFormatting>
  <conditionalFormatting sqref="F15:F31">
    <cfRule type="cellIs" dxfId="90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98"/>
  <sheetViews>
    <sheetView topLeftCell="A13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18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4"/>
      <c r="J1" s="4"/>
      <c r="K1" s="4"/>
      <c r="L1" s="4"/>
      <c r="M1" s="4"/>
      <c r="N1" s="4"/>
      <c r="O1" s="1"/>
      <c r="P1" s="1"/>
      <c r="Q1" s="1"/>
      <c r="R1" s="1"/>
    </row>
    <row r="2" spans="1:18" ht="15.75" customHeight="1" x14ac:dyDescent="0.15">
      <c r="A2" s="3" t="s">
        <v>6</v>
      </c>
      <c r="B2" s="4">
        <v>134328</v>
      </c>
      <c r="C2" s="4">
        <v>0.2</v>
      </c>
      <c r="D2" s="4">
        <v>4006370</v>
      </c>
      <c r="E2" s="4">
        <v>8.3000000000000007</v>
      </c>
      <c r="F2" s="4">
        <v>133203</v>
      </c>
      <c r="G2" s="4">
        <v>0.2</v>
      </c>
      <c r="H2" s="4"/>
      <c r="I2" s="4"/>
      <c r="J2" s="4"/>
      <c r="K2" s="4"/>
      <c r="L2" s="4"/>
      <c r="M2" s="4"/>
      <c r="N2" s="4"/>
    </row>
    <row r="3" spans="1:18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  <c r="N3" s="4"/>
    </row>
    <row r="4" spans="1:18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  <c r="N4" s="4"/>
      <c r="O4" s="4"/>
    </row>
    <row r="5" spans="1:18" ht="15.75" customHeight="1" x14ac:dyDescent="0.15">
      <c r="A5" s="7" t="s">
        <v>9</v>
      </c>
      <c r="B5" s="4">
        <v>186403</v>
      </c>
      <c r="C5" s="4">
        <v>0.3</v>
      </c>
      <c r="D5" s="4">
        <v>453735</v>
      </c>
      <c r="E5" s="4">
        <v>0.9</v>
      </c>
      <c r="F5" s="4">
        <v>109196</v>
      </c>
      <c r="G5" s="4">
        <v>0.2</v>
      </c>
      <c r="H5" s="4"/>
      <c r="I5" s="4"/>
      <c r="J5" s="4"/>
      <c r="K5" s="4"/>
      <c r="L5" s="4"/>
      <c r="M5" s="4"/>
      <c r="N5" s="4"/>
    </row>
    <row r="6" spans="1:18" ht="15.75" customHeight="1" x14ac:dyDescent="0.15">
      <c r="A6" s="8" t="s">
        <v>10</v>
      </c>
      <c r="B6" s="4">
        <v>3194429</v>
      </c>
      <c r="C6" s="4">
        <v>6.6</v>
      </c>
      <c r="D6" s="4">
        <v>6375647</v>
      </c>
      <c r="E6" s="4">
        <v>13.2</v>
      </c>
      <c r="F6" s="4">
        <v>2360651</v>
      </c>
      <c r="G6" s="4">
        <v>4.9000000000000004</v>
      </c>
      <c r="H6" s="4"/>
      <c r="I6" s="4"/>
      <c r="J6" s="4"/>
      <c r="K6" s="4"/>
      <c r="L6" s="4"/>
      <c r="M6" s="4"/>
      <c r="N6" s="4"/>
    </row>
    <row r="7" spans="1:18" ht="15.75" customHeight="1" x14ac:dyDescent="0.15">
      <c r="A7" s="9" t="s">
        <v>11</v>
      </c>
      <c r="B7" s="4">
        <v>17252624</v>
      </c>
      <c r="C7" s="4">
        <v>36</v>
      </c>
      <c r="D7" s="4">
        <v>11980974</v>
      </c>
      <c r="E7" s="4">
        <v>24.9</v>
      </c>
      <c r="F7" s="4">
        <v>9578442</v>
      </c>
      <c r="G7" s="4">
        <v>19.899999999999999</v>
      </c>
      <c r="H7" s="4"/>
      <c r="I7" s="4"/>
      <c r="J7" s="4"/>
      <c r="K7" s="4"/>
      <c r="L7" s="4"/>
      <c r="M7" s="4"/>
      <c r="N7" s="4"/>
    </row>
    <row r="8" spans="1:18" ht="15.75" customHeight="1" x14ac:dyDescent="0.15">
      <c r="A8" s="10" t="s">
        <v>12</v>
      </c>
      <c r="B8" s="4">
        <v>20367222</v>
      </c>
      <c r="C8" s="4">
        <v>42.4</v>
      </c>
      <c r="D8" s="4">
        <v>24235261</v>
      </c>
      <c r="E8" s="4">
        <v>50.5</v>
      </c>
      <c r="F8" s="4">
        <v>18204616</v>
      </c>
      <c r="G8" s="4">
        <v>38</v>
      </c>
      <c r="H8" s="4"/>
      <c r="I8" s="4"/>
      <c r="J8" s="4"/>
      <c r="K8" s="4"/>
      <c r="L8" s="4"/>
      <c r="M8" s="4"/>
      <c r="N8" s="4"/>
    </row>
    <row r="9" spans="1:18" ht="15.75" customHeight="1" x14ac:dyDescent="0.15">
      <c r="A9" s="11" t="s">
        <v>13</v>
      </c>
      <c r="B9" s="4">
        <v>106458</v>
      </c>
      <c r="C9" s="4">
        <v>0.2</v>
      </c>
      <c r="D9" s="4">
        <v>28493</v>
      </c>
      <c r="E9" s="4">
        <v>0</v>
      </c>
      <c r="F9" s="4">
        <v>9026</v>
      </c>
      <c r="G9" s="4">
        <v>0</v>
      </c>
      <c r="H9" s="4"/>
      <c r="I9" s="4"/>
      <c r="J9" s="4"/>
      <c r="K9" s="4"/>
      <c r="L9" s="4"/>
    </row>
    <row r="10" spans="1:18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</row>
    <row r="11" spans="1:18" ht="15.75" customHeight="1" x14ac:dyDescent="0.15">
      <c r="A11" s="13" t="s">
        <v>15</v>
      </c>
      <c r="B11" s="4">
        <v>6663386</v>
      </c>
      <c r="C11" s="4">
        <v>13.8</v>
      </c>
      <c r="D11" s="4">
        <v>824079</v>
      </c>
      <c r="E11" s="4">
        <v>1.7</v>
      </c>
      <c r="F11" s="4">
        <v>745016</v>
      </c>
      <c r="G11" s="4">
        <v>1.5</v>
      </c>
      <c r="H11" s="4"/>
      <c r="I11" s="4"/>
      <c r="J11" s="4"/>
      <c r="K11" s="4"/>
      <c r="L11" s="4"/>
    </row>
    <row r="12" spans="1:18" ht="15.75" customHeight="1" x14ac:dyDescent="0.15">
      <c r="A12" s="1"/>
      <c r="B12">
        <f t="shared" ref="B12:G12" si="0">SUM(B2:B11)</f>
        <v>47904850</v>
      </c>
      <c r="C12">
        <f t="shared" si="0"/>
        <v>99.5</v>
      </c>
      <c r="D12">
        <f t="shared" si="0"/>
        <v>47904559</v>
      </c>
      <c r="E12">
        <f t="shared" si="0"/>
        <v>99.5</v>
      </c>
      <c r="F12">
        <f t="shared" si="0"/>
        <v>31140150</v>
      </c>
      <c r="G12">
        <f t="shared" si="0"/>
        <v>64.7</v>
      </c>
      <c r="H12" s="4"/>
      <c r="I12" s="4"/>
      <c r="J12" s="4"/>
      <c r="K12" s="4"/>
      <c r="L12" s="4"/>
    </row>
    <row r="13" spans="1:18" ht="15.75" customHeight="1" x14ac:dyDescent="0.15">
      <c r="A13" s="1"/>
      <c r="I13" s="14"/>
    </row>
    <row r="14" spans="1:18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18" ht="15.75" customHeight="1" x14ac:dyDescent="0.15">
      <c r="A15" s="2" t="s">
        <v>21</v>
      </c>
      <c r="B15">
        <f>EXP(-(-4.41432+0.04345*C2+0.06422*C6))</f>
        <v>53.612272155776388</v>
      </c>
      <c r="C15">
        <f t="shared" ref="C15:C29" si="1">B15/(1+B15)</f>
        <v>0.9816890973305854</v>
      </c>
      <c r="D15">
        <f>EXP(-(-4.41432+0.04345*E2+0.06422*E6))</f>
        <v>24.679698929598612</v>
      </c>
      <c r="E15">
        <f t="shared" ref="E15:E29" si="2">D15/(1+D15)</f>
        <v>0.96105873348665338</v>
      </c>
      <c r="F15">
        <f t="shared" ref="F15:F29" si="3">E15-C15</f>
        <v>-2.063036384393202E-2</v>
      </c>
    </row>
    <row r="16" spans="1:18" ht="15.75" customHeight="1" x14ac:dyDescent="0.15">
      <c r="A16" s="2" t="s">
        <v>22</v>
      </c>
      <c r="B16">
        <f>EXP(-(-2.04493-0.05813*(C7)+0.07854*(C6)))</f>
        <v>37.309425906751173</v>
      </c>
      <c r="C16">
        <f t="shared" si="1"/>
        <v>0.97389676362067923</v>
      </c>
      <c r="D16">
        <f>EXP(-(-2.04493-0.05813*(E7)+0.07854*(E6)))</f>
        <v>11.653877998165434</v>
      </c>
      <c r="E16">
        <f t="shared" si="2"/>
        <v>0.92097284325445683</v>
      </c>
      <c r="F16">
        <f t="shared" si="3"/>
        <v>-5.2923920366222399E-2</v>
      </c>
    </row>
    <row r="17" spans="1:14" ht="15.75" customHeight="1" x14ac:dyDescent="0.15">
      <c r="A17" s="2" t="s">
        <v>23</v>
      </c>
      <c r="B17">
        <f>EXP(-(-5.26319+0.23697*(C7)))</f>
        <v>3.809279966043011E-2</v>
      </c>
      <c r="C17">
        <f t="shared" si="1"/>
        <v>3.6694984950180393E-2</v>
      </c>
      <c r="D17">
        <f>EXP(-(-5.26319+0.23697*(E7)))</f>
        <v>0.52868472911267061</v>
      </c>
      <c r="E17">
        <f t="shared" si="2"/>
        <v>0.34584287985891449</v>
      </c>
      <c r="F17">
        <f t="shared" si="3"/>
        <v>0.30914789490873407</v>
      </c>
    </row>
    <row r="18" spans="1:14" ht="15.75" customHeight="1" x14ac:dyDescent="0.15">
      <c r="A18" s="2" t="s">
        <v>24</v>
      </c>
      <c r="B18">
        <f>EXP(-(-6.22088+0.04872*(C2)+0.04949*(C5)+0.04056*(C6)))</f>
        <v>375.62563657618153</v>
      </c>
      <c r="C18">
        <f t="shared" si="1"/>
        <v>0.99734484351864416</v>
      </c>
      <c r="D18">
        <f>EXP(-(-6.22088+0.04872*(E2)+0.04949*(E5)+0.04056*(E6)))</f>
        <v>188.02426055319256</v>
      </c>
      <c r="E18">
        <f t="shared" si="2"/>
        <v>0.99470967378963193</v>
      </c>
      <c r="F18">
        <f t="shared" si="3"/>
        <v>-2.6351697290122322E-3</v>
      </c>
    </row>
    <row r="19" spans="1:14" ht="15.75" customHeight="1" x14ac:dyDescent="0.15">
      <c r="A19" s="2" t="s">
        <v>25</v>
      </c>
      <c r="B19">
        <f>EXP(-(-4.84614+0.03008*C2+0.7327*C3+0.03927*C5+0.04634*C6))</f>
        <v>92.065382133222414</v>
      </c>
      <c r="C19">
        <f t="shared" si="1"/>
        <v>0.98925486601915513</v>
      </c>
      <c r="D19">
        <f>EXP(-(-4.84614+0.03008*E2+0.7327*E3+0.03927*E5+0.04634*E6))</f>
        <v>51.906550703454229</v>
      </c>
      <c r="E19">
        <f t="shared" si="2"/>
        <v>0.98109874889396809</v>
      </c>
      <c r="F19">
        <f t="shared" si="3"/>
        <v>-8.1561171251870457E-3</v>
      </c>
    </row>
    <row r="20" spans="1:14" ht="15.75" customHeight="1" x14ac:dyDescent="0.15">
      <c r="A20" s="2" t="s">
        <v>26</v>
      </c>
      <c r="B20">
        <f>EXP(-(-1.56105-0.14222*C7+0.04149*C6))</f>
        <v>606.15516430325977</v>
      </c>
      <c r="C20">
        <f t="shared" si="1"/>
        <v>0.99835297456269267</v>
      </c>
      <c r="D20">
        <f>EXP(-(-1.56105-0.14222*E7+0.04149*E6))</f>
        <v>95.074424435345406</v>
      </c>
      <c r="E20">
        <f t="shared" si="2"/>
        <v>0.98959140264563372</v>
      </c>
      <c r="F20">
        <f t="shared" si="3"/>
        <v>-8.7615719170589523E-3</v>
      </c>
    </row>
    <row r="21" spans="1:14" ht="15.75" customHeight="1" x14ac:dyDescent="0.15">
      <c r="A21" s="2" t="s">
        <v>27</v>
      </c>
      <c r="B21">
        <f>EXP(-(-0.802771-0.025303*C2+0.485604*C3))</f>
        <v>2.2430389039654894</v>
      </c>
      <c r="C21">
        <f t="shared" si="1"/>
        <v>0.69164723902102121</v>
      </c>
      <c r="D21">
        <f>EXP(-(-0.802771-0.025303*E2+0.485604*E3))</f>
        <v>2.7532606494183711</v>
      </c>
      <c r="E21">
        <f t="shared" si="2"/>
        <v>0.73356500030048111</v>
      </c>
      <c r="F21">
        <f t="shared" si="3"/>
        <v>4.1917761279459897E-2</v>
      </c>
      <c r="I21" s="4"/>
      <c r="J21" s="4"/>
      <c r="K21" s="4"/>
      <c r="L21" s="4"/>
      <c r="M21" s="4"/>
      <c r="N21" s="4"/>
    </row>
    <row r="22" spans="1:14" ht="15.75" customHeight="1" x14ac:dyDescent="0.15">
      <c r="A22" s="2" t="s">
        <v>28</v>
      </c>
      <c r="B22">
        <f>EXP(-(-2.360104+0.014709*C2+0.938919*C3-0.018119*C5))</f>
        <v>10.618501455794155</v>
      </c>
      <c r="C22">
        <f t="shared" si="1"/>
        <v>0.91393038045355679</v>
      </c>
      <c r="D22">
        <f>EXP(-(-2.360104+0.014709*E2+0.938919*E3-0.018119*E5))</f>
        <v>9.5288724993449083</v>
      </c>
      <c r="E22">
        <f t="shared" si="2"/>
        <v>0.90502306870348947</v>
      </c>
      <c r="F22">
        <f t="shared" si="3"/>
        <v>-8.9073117500673149E-3</v>
      </c>
      <c r="I22" s="4"/>
      <c r="J22" s="4"/>
      <c r="K22" s="4"/>
      <c r="L22" s="4"/>
      <c r="M22" s="4"/>
      <c r="N22" s="4"/>
    </row>
    <row r="23" spans="1:14" ht="15.75" customHeight="1" x14ac:dyDescent="0.15">
      <c r="A23" s="2" t="s">
        <v>29</v>
      </c>
      <c r="B23">
        <f>EXP(-(-1.022244+0.015959*C2-2.13038*C3))</f>
        <v>2.7705675751884455</v>
      </c>
      <c r="C23">
        <f t="shared" si="1"/>
        <v>0.73478793840473156</v>
      </c>
      <c r="D23">
        <f>EXP(-(-1.022244+0.015959*E2-2.13038*E3))</f>
        <v>2.4346044504690356</v>
      </c>
      <c r="E23">
        <f t="shared" si="2"/>
        <v>0.7088456576525316</v>
      </c>
      <c r="F23">
        <f t="shared" si="3"/>
        <v>-2.5942280752199953E-2</v>
      </c>
    </row>
    <row r="24" spans="1:14" ht="15.75" customHeight="1" x14ac:dyDescent="0.15">
      <c r="A24" s="2" t="s">
        <v>30</v>
      </c>
      <c r="B24">
        <f>EXP(-(0.21381-0.08054*C2-0.03271*C5+0.72939*C3))</f>
        <v>0.82870668857005325</v>
      </c>
      <c r="C24">
        <f t="shared" si="1"/>
        <v>0.4531654495221733</v>
      </c>
      <c r="D24">
        <f>EXP(-(0.21381-0.08054*E2-0.03271*E5+0.72939*E3))</f>
        <v>1.6227317588810282</v>
      </c>
      <c r="E24">
        <f t="shared" si="2"/>
        <v>0.61871815651226048</v>
      </c>
      <c r="F24">
        <f t="shared" si="3"/>
        <v>0.16555270699008717</v>
      </c>
    </row>
    <row r="25" spans="1:14" ht="15.75" customHeight="1" x14ac:dyDescent="0.15">
      <c r="A25" s="2" t="s">
        <v>31</v>
      </c>
      <c r="B25">
        <f>EXP(-(-0.11314-0.0841*C2-0.02521*C5+1.28239*C3))</f>
        <v>1.1474280965147996</v>
      </c>
      <c r="C25">
        <f t="shared" si="1"/>
        <v>0.53432666657246186</v>
      </c>
      <c r="D25">
        <f>EXP(-(-0.11314-0.0841*E2-0.02521*E5+1.28239*E3))</f>
        <v>2.3021857551842757</v>
      </c>
      <c r="E25">
        <f t="shared" si="2"/>
        <v>0.69717027625413042</v>
      </c>
      <c r="F25">
        <f t="shared" si="3"/>
        <v>0.16284360968166856</v>
      </c>
    </row>
    <row r="26" spans="1:14" ht="15.75" customHeight="1" x14ac:dyDescent="0.15">
      <c r="A26" s="2" t="s">
        <v>32</v>
      </c>
      <c r="B26">
        <f>EXP(-(-9.52346+0.0714*C2+0.11318*C5+0.14192*C6+1.47314*C3))</f>
        <v>5107.9529190023713</v>
      </c>
      <c r="C26">
        <f t="shared" si="1"/>
        <v>0.99980426517608323</v>
      </c>
      <c r="D26">
        <f>EXP(-(-9.52346+0.0714*E2+0.11318*E5+0.14192*E6+1.47314*E3))</f>
        <v>1049.043420690904</v>
      </c>
      <c r="E26">
        <f t="shared" si="2"/>
        <v>0.99904765842983712</v>
      </c>
      <c r="F26">
        <f t="shared" si="3"/>
        <v>-7.5660674624611346E-4</v>
      </c>
    </row>
    <row r="27" spans="1:14" ht="15.75" customHeight="1" x14ac:dyDescent="0.15">
      <c r="A27" s="2" t="s">
        <v>33</v>
      </c>
      <c r="B27">
        <f>EXP(-(-1.00599+0.03107*C2-0.12507*C7))</f>
        <v>245.25439039554507</v>
      </c>
      <c r="C27">
        <f t="shared" si="1"/>
        <v>0.99593915869522665</v>
      </c>
      <c r="D27">
        <f>EXP(-(-1.00599+0.03107*E2-0.12507*E7))</f>
        <v>47.577121265146069</v>
      </c>
      <c r="E27">
        <f t="shared" si="2"/>
        <v>0.97941417741611836</v>
      </c>
      <c r="F27">
        <f t="shared" si="3"/>
        <v>-1.6524981279108286E-2</v>
      </c>
    </row>
    <row r="28" spans="1:14" ht="15.75" customHeight="1" x14ac:dyDescent="0.15">
      <c r="A28" s="2" t="s">
        <v>34</v>
      </c>
      <c r="B28">
        <f>EXP(-(1.049734-0.018323*C2-0.023371*C5-0.012844*C7))</f>
        <v>0.56176363266762297</v>
      </c>
      <c r="C28">
        <f t="shared" si="1"/>
        <v>0.35969824172950143</v>
      </c>
      <c r="D28">
        <f>EXP(-(1.049734-0.018323*E2-0.023371*E5-0.012844*E7))</f>
        <v>0.57303779762581364</v>
      </c>
      <c r="E28">
        <f t="shared" si="2"/>
        <v>0.36428736708723702</v>
      </c>
      <c r="F28">
        <f t="shared" si="3"/>
        <v>4.5891253577355906E-3</v>
      </c>
    </row>
    <row r="29" spans="1:14" ht="13" x14ac:dyDescent="0.15">
      <c r="A29" s="2" t="s">
        <v>35</v>
      </c>
      <c r="B29">
        <f>EXP(-(-3.7924+1.94461*C3-0.10873*C5+0.04748*C6))</f>
        <v>33.50353648581531</v>
      </c>
      <c r="C29">
        <f t="shared" si="1"/>
        <v>0.97101746366170005</v>
      </c>
      <c r="D29">
        <f>EXP(-(-3.7924+1.94461*E3-0.10873*E5+0.04748*E6))</f>
        <v>26.141419226280401</v>
      </c>
      <c r="E29">
        <f t="shared" si="2"/>
        <v>0.96315594289071949</v>
      </c>
      <c r="F29">
        <f t="shared" si="3"/>
        <v>-7.8615207709805679E-3</v>
      </c>
    </row>
    <row r="30" spans="1:14" ht="13" x14ac:dyDescent="0.15">
      <c r="A30" s="2"/>
    </row>
    <row r="31" spans="1:14" ht="13" x14ac:dyDescent="0.15">
      <c r="A31" s="2"/>
    </row>
    <row r="32" spans="1:14" ht="13" x14ac:dyDescent="0.15">
      <c r="A32" s="2"/>
    </row>
    <row r="33" spans="1:1" ht="13" x14ac:dyDescent="0.15">
      <c r="A33" s="2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</sheetData>
  <conditionalFormatting sqref="F15:F30">
    <cfRule type="cellIs" dxfId="89" priority="1" operator="greaterThan">
      <formula>0</formula>
    </cfRule>
  </conditionalFormatting>
  <conditionalFormatting sqref="F15:F30">
    <cfRule type="cellIs" dxfId="88" priority="2" operator="lessThanOrEqual">
      <formula>0</formula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97"/>
  <sheetViews>
    <sheetView topLeftCell="A16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0</v>
      </c>
      <c r="C2" s="4">
        <v>0</v>
      </c>
      <c r="D2" s="4">
        <v>464003</v>
      </c>
      <c r="E2" s="4">
        <v>4.3</v>
      </c>
      <c r="F2" s="4">
        <v>0</v>
      </c>
      <c r="G2" s="4">
        <v>0</v>
      </c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20" ht="15.75" customHeight="1" x14ac:dyDescent="0.15">
      <c r="A5" s="7" t="s">
        <v>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20" ht="15.75" customHeight="1" x14ac:dyDescent="0.15">
      <c r="A6" s="8" t="s">
        <v>10</v>
      </c>
      <c r="B6" s="4">
        <v>279679</v>
      </c>
      <c r="C6" s="4">
        <v>2.6</v>
      </c>
      <c r="D6" s="4">
        <v>73188</v>
      </c>
      <c r="E6" s="4">
        <v>0.6</v>
      </c>
      <c r="F6" s="4">
        <v>3893</v>
      </c>
      <c r="G6" s="4">
        <v>0</v>
      </c>
    </row>
    <row r="7" spans="1:20" ht="15.75" customHeight="1" x14ac:dyDescent="0.15">
      <c r="A7" s="9" t="s">
        <v>11</v>
      </c>
      <c r="B7" s="4">
        <v>2068528</v>
      </c>
      <c r="C7" s="4">
        <v>19.399999999999999</v>
      </c>
      <c r="D7" s="4">
        <v>2294702</v>
      </c>
      <c r="E7" s="4">
        <v>21.5</v>
      </c>
      <c r="F7" s="4">
        <v>1362007</v>
      </c>
      <c r="G7" s="4">
        <v>12.7</v>
      </c>
    </row>
    <row r="8" spans="1:20" ht="15.75" customHeight="1" x14ac:dyDescent="0.15">
      <c r="A8" s="10" t="s">
        <v>12</v>
      </c>
      <c r="B8" s="4">
        <v>7006684</v>
      </c>
      <c r="C8" s="4">
        <v>65.8</v>
      </c>
      <c r="D8" s="4">
        <v>6993108</v>
      </c>
      <c r="E8" s="4">
        <v>65.7</v>
      </c>
      <c r="F8" s="4">
        <v>5884377</v>
      </c>
      <c r="G8" s="4">
        <v>55.2</v>
      </c>
    </row>
    <row r="9" spans="1:20" ht="15.75" customHeight="1" x14ac:dyDescent="0.15">
      <c r="A9" s="11" t="s">
        <v>13</v>
      </c>
      <c r="B9" s="4">
        <v>556920</v>
      </c>
      <c r="C9" s="4">
        <v>5.2</v>
      </c>
      <c r="D9" s="4">
        <v>544143</v>
      </c>
      <c r="E9" s="4">
        <v>5.0999999999999996</v>
      </c>
      <c r="F9" s="4">
        <v>471721</v>
      </c>
      <c r="G9" s="4">
        <v>4.4000000000000004</v>
      </c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20" ht="15.75" customHeight="1" x14ac:dyDescent="0.15">
      <c r="A11" s="13" t="s">
        <v>15</v>
      </c>
      <c r="B11" s="4">
        <v>731671</v>
      </c>
      <c r="C11" s="4">
        <v>6.8</v>
      </c>
      <c r="D11" s="4">
        <v>274338</v>
      </c>
      <c r="E11" s="4">
        <v>2.5</v>
      </c>
      <c r="F11" s="4">
        <v>213471</v>
      </c>
      <c r="G11" s="4">
        <v>2</v>
      </c>
    </row>
    <row r="12" spans="1:20" ht="15.75" customHeight="1" x14ac:dyDescent="0.15">
      <c r="A12" s="1"/>
      <c r="B12">
        <f t="shared" ref="B12:G12" si="0">SUM(B2:B11)</f>
        <v>10643482</v>
      </c>
      <c r="C12">
        <f t="shared" si="0"/>
        <v>99.8</v>
      </c>
      <c r="D12">
        <f t="shared" si="0"/>
        <v>10643482</v>
      </c>
      <c r="E12">
        <f t="shared" si="0"/>
        <v>99.699999999999989</v>
      </c>
      <c r="F12">
        <f t="shared" si="0"/>
        <v>7935469</v>
      </c>
      <c r="G12">
        <f t="shared" si="0"/>
        <v>74.300000000000011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69.919739104684908</v>
      </c>
      <c r="C15">
        <f t="shared" ref="C15:C29" si="1">B15/(1+B15)</f>
        <v>0.9858995533172521</v>
      </c>
      <c r="D15">
        <f>EXP(-(-4.41432+0.04345*E2+0.06422*E6))</f>
        <v>65.953701273037083</v>
      </c>
      <c r="E15">
        <f t="shared" ref="E15:E29" si="2">D15/(1+D15)</f>
        <v>0.98506430591608374</v>
      </c>
      <c r="F15">
        <f t="shared" ref="F15:F29" si="3">E15-C15</f>
        <v>-8.3524740116835972E-4</v>
      </c>
    </row>
    <row r="16" spans="1:20" ht="15.75" customHeight="1" x14ac:dyDescent="0.15">
      <c r="A16" s="2" t="s">
        <v>22</v>
      </c>
      <c r="B16">
        <f>EXP(-(-2.04493-0.05813*(C7)+0.07854*(C6)))</f>
        <v>19.461691599810667</v>
      </c>
      <c r="C16">
        <f t="shared" si="1"/>
        <v>0.95112818531536991</v>
      </c>
      <c r="D16">
        <f>EXP(-(-2.04493-0.05813*(E7)+0.07854*(E6)))</f>
        <v>25.728543046715622</v>
      </c>
      <c r="E16">
        <f t="shared" si="2"/>
        <v>0.96258681222346387</v>
      </c>
      <c r="F16">
        <f t="shared" si="3"/>
        <v>1.1458626908093961E-2</v>
      </c>
    </row>
    <row r="17" spans="1:10" ht="15.75" customHeight="1" x14ac:dyDescent="0.15">
      <c r="A17" s="2" t="s">
        <v>23</v>
      </c>
      <c r="B17">
        <f>EXP(-(-5.26319+0.23697*(C7)))</f>
        <v>1.946381484983023</v>
      </c>
      <c r="C17">
        <f t="shared" si="1"/>
        <v>0.66060063671430447</v>
      </c>
      <c r="D17">
        <f>EXP(-(-5.26319+0.23697*(E7)))</f>
        <v>1.1833329607973211</v>
      </c>
      <c r="E17">
        <f t="shared" si="2"/>
        <v>0.54198465467456025</v>
      </c>
      <c r="F17">
        <f t="shared" si="3"/>
        <v>-0.11861598203974422</v>
      </c>
    </row>
    <row r="18" spans="1:10" ht="15.75" customHeight="1" x14ac:dyDescent="0.15">
      <c r="A18" s="2" t="s">
        <v>24</v>
      </c>
      <c r="B18">
        <f>EXP(-(-6.22088+0.04872*(C2)+0.04949*(C5)+0.04056*(C6)))</f>
        <v>452.78798878398374</v>
      </c>
      <c r="C18">
        <f t="shared" si="1"/>
        <v>0.9977963277461801</v>
      </c>
      <c r="D18">
        <f>EXP(-(-6.22088+0.04872*(E2)+0.04949*(E5)+0.04056*(E6)))</f>
        <v>398.23727659756958</v>
      </c>
      <c r="E18">
        <f t="shared" si="2"/>
        <v>0.99749522387157252</v>
      </c>
      <c r="F18">
        <f t="shared" si="3"/>
        <v>-3.0110387460757781E-4</v>
      </c>
    </row>
    <row r="19" spans="1:10" ht="15.75" customHeight="1" x14ac:dyDescent="0.15">
      <c r="A19" s="2" t="s">
        <v>25</v>
      </c>
      <c r="B19">
        <f>EXP(-(-4.84614+0.03008*C2+0.7327*C3+0.03927*C5+0.04634*C6))</f>
        <v>112.80447384230327</v>
      </c>
      <c r="C19">
        <f t="shared" si="1"/>
        <v>0.99121299922368888</v>
      </c>
      <c r="D19">
        <f>EXP(-(-4.84614+0.03008*E2+0.7327*E3+0.03927*E5+0.04634*E6))</f>
        <v>108.74351108449241</v>
      </c>
      <c r="E19">
        <f t="shared" si="2"/>
        <v>0.99088784393612039</v>
      </c>
      <c r="F19">
        <f t="shared" si="3"/>
        <v>-3.2515528756849044E-4</v>
      </c>
      <c r="J19" s="4"/>
    </row>
    <row r="20" spans="1:10" ht="15.75" customHeight="1" x14ac:dyDescent="0.15">
      <c r="A20" s="2" t="s">
        <v>26</v>
      </c>
      <c r="B20">
        <f>EXP(-(-1.56105-0.14222*C7+0.04149*C6))</f>
        <v>67.507857600514143</v>
      </c>
      <c r="C20">
        <f t="shared" si="1"/>
        <v>0.98540313425313575</v>
      </c>
      <c r="D20">
        <f>EXP(-(-1.56105-0.14222*E7+0.04149*E6))</f>
        <v>98.877924163806298</v>
      </c>
      <c r="E20">
        <f t="shared" si="2"/>
        <v>0.98998777749565625</v>
      </c>
      <c r="F20">
        <f t="shared" si="3"/>
        <v>4.584643242520503E-3</v>
      </c>
      <c r="J20" s="4"/>
    </row>
    <row r="21" spans="1:10" ht="15.75" customHeight="1" x14ac:dyDescent="0.15">
      <c r="A21" s="2" t="s">
        <v>27</v>
      </c>
      <c r="B21">
        <f>EXP(-(-0.802771-0.025303*C2+0.485604*C3))</f>
        <v>2.2317164546452712</v>
      </c>
      <c r="C21">
        <f t="shared" si="1"/>
        <v>0.6905669126502112</v>
      </c>
      <c r="D21">
        <f>EXP(-(-0.802771-0.025303*E2+0.485604*E3))</f>
        <v>2.4882356872687672</v>
      </c>
      <c r="E21">
        <f t="shared" si="2"/>
        <v>0.71332212337321044</v>
      </c>
      <c r="F21">
        <f t="shared" si="3"/>
        <v>2.2755210722999242E-2</v>
      </c>
      <c r="J21" s="4"/>
    </row>
    <row r="22" spans="1:10" ht="15.75" customHeight="1" x14ac:dyDescent="0.15">
      <c r="A22" s="2" t="s">
        <v>28</v>
      </c>
      <c r="B22">
        <f>EXP(-(-2.360104+0.014709*C2+0.938919*C3-0.018119*C5))</f>
        <v>10.592052968662687</v>
      </c>
      <c r="C22">
        <f t="shared" si="1"/>
        <v>0.91373400357095114</v>
      </c>
      <c r="D22">
        <f>EXP(-(-2.360104+0.014709*E2+0.938919*E3-0.018119*E5))</f>
        <v>9.9428659096266934</v>
      </c>
      <c r="E22">
        <f t="shared" si="2"/>
        <v>0.90861626120079964</v>
      </c>
      <c r="F22">
        <f t="shared" si="3"/>
        <v>-5.1177423701515012E-3</v>
      </c>
      <c r="J22" s="4"/>
    </row>
    <row r="23" spans="1:10" ht="15.75" customHeight="1" x14ac:dyDescent="0.15">
      <c r="A23" s="2" t="s">
        <v>29</v>
      </c>
      <c r="B23">
        <f>EXP(-(-1.022244+0.015959*C2-2.13038*C3))</f>
        <v>2.7794248005013307</v>
      </c>
      <c r="C23">
        <f t="shared" si="1"/>
        <v>0.73540947292631598</v>
      </c>
      <c r="D23">
        <f>EXP(-(-1.022244+0.015959*E2-2.13038*E3))</f>
        <v>2.5950876693575493</v>
      </c>
      <c r="E23">
        <f t="shared" si="2"/>
        <v>0.7218426664463784</v>
      </c>
      <c r="F23">
        <f t="shared" si="3"/>
        <v>-1.3566806479937576E-2</v>
      </c>
      <c r="J23" s="4"/>
    </row>
    <row r="24" spans="1:10" ht="15.75" customHeight="1" x14ac:dyDescent="0.15">
      <c r="A24" s="2" t="s">
        <v>30</v>
      </c>
      <c r="B24">
        <f>EXP(-(0.21381-0.08054*C2-0.03271*C5+0.72939*C3))</f>
        <v>0.80750179578939707</v>
      </c>
      <c r="C24">
        <f t="shared" si="1"/>
        <v>0.44675020388388259</v>
      </c>
      <c r="D24">
        <f>EXP(-(0.21381-0.08054*E2-0.03271*E5+0.72939*E3))</f>
        <v>1.1416927163195789</v>
      </c>
      <c r="E24">
        <f t="shared" si="2"/>
        <v>0.53307960923616371</v>
      </c>
      <c r="F24">
        <f t="shared" si="3"/>
        <v>8.6329405352281119E-2</v>
      </c>
      <c r="J24" s="4"/>
    </row>
    <row r="25" spans="1:10" ht="15.75" customHeight="1" x14ac:dyDescent="0.15">
      <c r="A25" s="2" t="s">
        <v>31</v>
      </c>
      <c r="B25">
        <f>EXP(-(-0.11314-0.0841*C2-0.02521*C5+1.28239*C3))</f>
        <v>1.1197886923921039</v>
      </c>
      <c r="C25">
        <f t="shared" si="1"/>
        <v>0.52825486635107166</v>
      </c>
      <c r="D25">
        <f>EXP(-(-0.11314-0.0841*E2-0.02521*E5+1.28239*E3))</f>
        <v>1.6076443967490759</v>
      </c>
      <c r="E25">
        <f t="shared" si="2"/>
        <v>0.61651212824620949</v>
      </c>
      <c r="F25">
        <f t="shared" si="3"/>
        <v>8.8257261895137828E-2</v>
      </c>
      <c r="J25" s="4"/>
    </row>
    <row r="26" spans="1:10" ht="15.75" customHeight="1" x14ac:dyDescent="0.15">
      <c r="A26" s="2" t="s">
        <v>32</v>
      </c>
      <c r="B26">
        <f>EXP(-(-9.52346+0.0714*C2+0.11318*C5+0.14192*C6+1.47314*C3))</f>
        <v>9456.5982088298115</v>
      </c>
      <c r="C26">
        <f t="shared" si="1"/>
        <v>0.99989426490976685</v>
      </c>
      <c r="D26">
        <f>EXP(-(-9.52346+0.0714*E2+0.11318*E5+0.14192*E6+1.47314*E3))</f>
        <v>9239.915319153888</v>
      </c>
      <c r="E26">
        <f t="shared" si="2"/>
        <v>0.9998917856115479</v>
      </c>
      <c r="F26">
        <f t="shared" si="3"/>
        <v>-2.4792982189492108E-6</v>
      </c>
      <c r="J26" s="4"/>
    </row>
    <row r="27" spans="1:10" ht="15.75" customHeight="1" x14ac:dyDescent="0.15">
      <c r="A27" s="2" t="s">
        <v>33</v>
      </c>
      <c r="B27">
        <f>EXP(-(-1.00599+0.03107*C2-0.12507*C7))</f>
        <v>30.94922628657887</v>
      </c>
      <c r="C27">
        <f t="shared" si="1"/>
        <v>0.96870033749705931</v>
      </c>
      <c r="D27">
        <f>EXP(-(-1.00599+0.03107*E2-0.12507*E7))</f>
        <v>35.212248823003137</v>
      </c>
      <c r="E27">
        <f t="shared" si="2"/>
        <v>0.97238503455314906</v>
      </c>
      <c r="F27">
        <f t="shared" si="3"/>
        <v>3.6846970560897585E-3</v>
      </c>
      <c r="J27" s="4"/>
    </row>
    <row r="28" spans="1:10" ht="15.75" customHeight="1" x14ac:dyDescent="0.15">
      <c r="A28" s="2" t="s">
        <v>34</v>
      </c>
      <c r="B28">
        <f>EXP(-(1.049734-0.018323*C2-0.023371*C5-0.012844*C7))</f>
        <v>0.44907723070801964</v>
      </c>
      <c r="C28">
        <f t="shared" si="1"/>
        <v>0.30990565664233116</v>
      </c>
      <c r="D28">
        <f>EXP(-(1.049734-0.018323*E2-0.023371*E5-0.012844*E7))</f>
        <v>0.49917472211393515</v>
      </c>
      <c r="E28">
        <f t="shared" si="2"/>
        <v>0.33296634124811408</v>
      </c>
      <c r="F28">
        <f t="shared" si="3"/>
        <v>2.3060684605782922E-2</v>
      </c>
      <c r="J28" s="4"/>
    </row>
    <row r="29" spans="1:10" ht="13" x14ac:dyDescent="0.15">
      <c r="A29" s="2" t="s">
        <v>35</v>
      </c>
      <c r="B29">
        <f>EXP(-(-3.7924+1.94461*C3-0.10873*C5+0.04748*C6))</f>
        <v>39.21079141069751</v>
      </c>
      <c r="C29">
        <f t="shared" si="1"/>
        <v>0.97513105400522004</v>
      </c>
      <c r="D29">
        <f>EXP(-(-3.7924+1.94461*E3-0.10873*E5+0.04748*E6))</f>
        <v>43.116769286010751</v>
      </c>
      <c r="E29">
        <f t="shared" si="2"/>
        <v>0.97733288234419524</v>
      </c>
      <c r="F29">
        <f t="shared" si="3"/>
        <v>2.201828338975198E-3</v>
      </c>
      <c r="J29" s="4"/>
    </row>
    <row r="30" spans="1:10" ht="13" x14ac:dyDescent="0.15">
      <c r="A30" s="2"/>
    </row>
    <row r="31" spans="1:10" ht="13" x14ac:dyDescent="0.15">
      <c r="A31" s="2"/>
    </row>
    <row r="32" spans="1:10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31">
    <cfRule type="cellIs" dxfId="87" priority="1" operator="lessThanOrEqual">
      <formula>0</formula>
    </cfRule>
  </conditionalFormatting>
  <conditionalFormatting sqref="F15:F31 I17:I29">
    <cfRule type="cellIs" dxfId="86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97"/>
  <sheetViews>
    <sheetView topLeftCell="A11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381868</v>
      </c>
      <c r="C2" s="4">
        <v>4.7</v>
      </c>
      <c r="D2" s="4">
        <v>499139</v>
      </c>
      <c r="E2" s="4">
        <v>6.1</v>
      </c>
      <c r="F2" s="4">
        <v>364022</v>
      </c>
      <c r="G2" s="4">
        <v>4.5</v>
      </c>
      <c r="I2" s="4"/>
      <c r="J2" s="4"/>
      <c r="K2" s="4"/>
      <c r="L2" s="4"/>
      <c r="M2" s="4"/>
      <c r="N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I3" s="4"/>
      <c r="J3" s="4"/>
      <c r="K3" s="4"/>
      <c r="L3" s="4"/>
      <c r="M3" s="4"/>
      <c r="N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I4" s="4"/>
      <c r="J4" s="4"/>
      <c r="K4" s="4"/>
      <c r="L4" s="4"/>
      <c r="M4" s="4"/>
      <c r="N4" s="4"/>
    </row>
    <row r="5" spans="1:20" ht="15.75" customHeight="1" x14ac:dyDescent="0.15">
      <c r="A5" s="7" t="s">
        <v>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I5" s="4"/>
      <c r="J5" s="4"/>
      <c r="K5" s="4"/>
      <c r="L5" s="4"/>
      <c r="M5" s="4"/>
      <c r="N5" s="4"/>
    </row>
    <row r="6" spans="1:20" ht="15.75" customHeight="1" x14ac:dyDescent="0.15">
      <c r="A6" s="8" t="s">
        <v>10</v>
      </c>
      <c r="B6" s="4">
        <v>74411</v>
      </c>
      <c r="C6" s="4">
        <v>0.9</v>
      </c>
      <c r="D6" s="4">
        <v>106001</v>
      </c>
      <c r="E6" s="4">
        <v>1.3</v>
      </c>
      <c r="F6" s="4">
        <v>19809</v>
      </c>
      <c r="G6" s="4">
        <v>0.2</v>
      </c>
      <c r="I6" s="4"/>
      <c r="J6" s="4"/>
      <c r="K6" s="4"/>
      <c r="L6" s="4"/>
      <c r="M6" s="4"/>
      <c r="N6" s="4"/>
    </row>
    <row r="7" spans="1:20" ht="15.75" customHeight="1" x14ac:dyDescent="0.15">
      <c r="A7" s="9" t="s">
        <v>11</v>
      </c>
      <c r="B7" s="4">
        <v>692202</v>
      </c>
      <c r="C7" s="4">
        <v>8.5</v>
      </c>
      <c r="D7" s="4">
        <v>888226</v>
      </c>
      <c r="E7" s="4">
        <v>10.9</v>
      </c>
      <c r="F7" s="4">
        <v>421517</v>
      </c>
      <c r="G7" s="4">
        <v>5.2</v>
      </c>
      <c r="I7" s="4"/>
      <c r="J7" s="4"/>
      <c r="K7" s="4"/>
      <c r="L7" s="4"/>
      <c r="M7" s="4"/>
      <c r="N7" s="4"/>
    </row>
    <row r="8" spans="1:20" ht="15.75" customHeight="1" x14ac:dyDescent="0.15">
      <c r="A8" s="10" t="s">
        <v>12</v>
      </c>
      <c r="B8" s="4">
        <v>6866809</v>
      </c>
      <c r="C8" s="4">
        <v>84.9</v>
      </c>
      <c r="D8" s="4">
        <v>6559322</v>
      </c>
      <c r="E8" s="4">
        <v>81.099999999999994</v>
      </c>
      <c r="F8" s="4">
        <v>6245396</v>
      </c>
      <c r="G8" s="4">
        <v>77.2</v>
      </c>
      <c r="I8" s="4"/>
      <c r="J8" s="4"/>
      <c r="K8" s="4"/>
      <c r="L8" s="4"/>
      <c r="M8" s="4"/>
      <c r="N8" s="4"/>
    </row>
    <row r="9" spans="1:20" ht="15.75" customHeight="1" x14ac:dyDescent="0.15">
      <c r="A9" s="11" t="s">
        <v>13</v>
      </c>
      <c r="B9" s="4">
        <v>11605</v>
      </c>
      <c r="C9" s="4">
        <v>0.1</v>
      </c>
      <c r="D9" s="4">
        <v>19984</v>
      </c>
      <c r="E9" s="4">
        <v>0.2</v>
      </c>
      <c r="F9" s="4">
        <v>1142</v>
      </c>
      <c r="G9" s="4">
        <v>0</v>
      </c>
      <c r="I9" s="4"/>
      <c r="J9" s="4"/>
      <c r="K9" s="4"/>
      <c r="L9" s="4"/>
      <c r="M9" s="4"/>
      <c r="N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I10" s="4"/>
      <c r="J10" s="4"/>
      <c r="K10" s="4"/>
      <c r="L10" s="4"/>
      <c r="M10" s="4"/>
      <c r="N10" s="4"/>
    </row>
    <row r="11" spans="1:20" ht="15.75" customHeight="1" x14ac:dyDescent="0.15">
      <c r="A11" s="13" t="s">
        <v>15</v>
      </c>
      <c r="B11" s="4">
        <v>55823</v>
      </c>
      <c r="C11" s="4">
        <v>0.6</v>
      </c>
      <c r="D11" s="4">
        <v>10046</v>
      </c>
      <c r="E11" s="4">
        <v>0.1</v>
      </c>
      <c r="F11" s="4">
        <v>2566</v>
      </c>
      <c r="G11" s="4">
        <v>0</v>
      </c>
      <c r="I11" s="4"/>
      <c r="J11" s="4"/>
      <c r="K11" s="4"/>
      <c r="L11" s="4"/>
      <c r="M11" s="4"/>
      <c r="N11" s="4"/>
    </row>
    <row r="12" spans="1:20" ht="15.75" customHeight="1" x14ac:dyDescent="0.15">
      <c r="A12" s="1"/>
      <c r="B12">
        <f t="shared" ref="B12:G12" si="0">SUM(B2:B11)</f>
        <v>8082718</v>
      </c>
      <c r="C12">
        <f t="shared" si="0"/>
        <v>99.699999999999989</v>
      </c>
      <c r="D12">
        <f t="shared" si="0"/>
        <v>8082718</v>
      </c>
      <c r="E12">
        <f t="shared" si="0"/>
        <v>99.699999999999989</v>
      </c>
      <c r="F12">
        <f t="shared" si="0"/>
        <v>7054452</v>
      </c>
      <c r="G12">
        <f t="shared" si="0"/>
        <v>87.100000000000009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63.580511472469986</v>
      </c>
      <c r="C15">
        <f t="shared" ref="C15:C29" si="1">B15/(1+B15)</f>
        <v>0.98451545246082017</v>
      </c>
      <c r="D15">
        <f>EXP(-(-4.41432+0.04345*E2+0.06422*E6))</f>
        <v>58.310897675711459</v>
      </c>
      <c r="E15">
        <f t="shared" ref="E15:E29" si="2">D15/(1+D15)</f>
        <v>0.98313969204331375</v>
      </c>
      <c r="F15">
        <f t="shared" ref="F15:F29" si="3">E15-C15</f>
        <v>-1.375760417506422E-3</v>
      </c>
    </row>
    <row r="16" spans="1:20" ht="15.75" customHeight="1" x14ac:dyDescent="0.15">
      <c r="A16" s="2" t="s">
        <v>22</v>
      </c>
      <c r="B16">
        <f>EXP(-(-2.04493-0.05813*(C7)+0.07854*(C6)))</f>
        <v>11.802944095849259</v>
      </c>
      <c r="C16">
        <f t="shared" si="1"/>
        <v>0.92189296520288622</v>
      </c>
      <c r="D16">
        <f>EXP(-(-2.04493-0.05813*(E7)+0.07854*(E6)))</f>
        <v>13.150305627648969</v>
      </c>
      <c r="E16">
        <f t="shared" si="2"/>
        <v>0.92933014831523841</v>
      </c>
      <c r="F16">
        <f t="shared" si="3"/>
        <v>7.437183112352197E-3</v>
      </c>
    </row>
    <row r="17" spans="1:10" ht="15.75" customHeight="1" x14ac:dyDescent="0.15">
      <c r="A17" s="2" t="s">
        <v>23</v>
      </c>
      <c r="B17">
        <f>EXP(-(-5.26319+0.23697*(C7)))</f>
        <v>25.763145456180951</v>
      </c>
      <c r="C17">
        <f t="shared" si="1"/>
        <v>0.96263518420742844</v>
      </c>
      <c r="D17">
        <f>EXP(-(-5.26319+0.23697*(E7)))</f>
        <v>14.588258604549564</v>
      </c>
      <c r="E17">
        <f t="shared" si="2"/>
        <v>0.93584915253406553</v>
      </c>
      <c r="F17">
        <f t="shared" si="3"/>
        <v>-2.6786031673362909E-2</v>
      </c>
    </row>
    <row r="18" spans="1:10" ht="15.75" customHeight="1" x14ac:dyDescent="0.15">
      <c r="A18" s="2" t="s">
        <v>24</v>
      </c>
      <c r="B18">
        <f>EXP(-(-6.22088+0.04872*(C2)+0.04949*(C5)+0.04056*(C6)))</f>
        <v>385.82812566320723</v>
      </c>
      <c r="C18">
        <f t="shared" si="1"/>
        <v>0.99741487256572792</v>
      </c>
      <c r="D18">
        <f>EXP(-(-6.22088+0.04872*(E2)+0.04949*(E5)+0.04056*(E6)))</f>
        <v>354.58922257900127</v>
      </c>
      <c r="E18">
        <f t="shared" si="2"/>
        <v>0.99718776628620165</v>
      </c>
      <c r="F18">
        <f t="shared" si="3"/>
        <v>-2.2710627952626794E-4</v>
      </c>
    </row>
    <row r="19" spans="1:10" ht="15.75" customHeight="1" x14ac:dyDescent="0.15">
      <c r="A19" s="2" t="s">
        <v>25</v>
      </c>
      <c r="B19">
        <f>EXP(-(-4.84614+0.03008*C2+0.7327*C3+0.03927*C5+0.04634*C6))</f>
        <v>105.9596117204775</v>
      </c>
      <c r="C19">
        <f t="shared" si="1"/>
        <v>0.99065067660666772</v>
      </c>
      <c r="D19">
        <f>EXP(-(-4.84614+0.03008*E2+0.7327*E3+0.03927*E5+0.04634*E6))</f>
        <v>99.724361982286652</v>
      </c>
      <c r="E19">
        <f t="shared" si="2"/>
        <v>0.99007191527134364</v>
      </c>
      <c r="F19">
        <f t="shared" si="3"/>
        <v>-5.7876133532408502E-4</v>
      </c>
      <c r="J19" s="4"/>
    </row>
    <row r="20" spans="1:10" ht="15.75" customHeight="1" x14ac:dyDescent="0.15">
      <c r="A20" s="2" t="s">
        <v>26</v>
      </c>
      <c r="B20">
        <f>EXP(-(-1.56105-0.14222*C7+0.04149*C6))</f>
        <v>15.372481570758785</v>
      </c>
      <c r="C20">
        <f t="shared" si="1"/>
        <v>0.93892190406944787</v>
      </c>
      <c r="D20">
        <f>EXP(-(-1.56105-0.14222*E7+0.04149*E6))</f>
        <v>21.270284398558978</v>
      </c>
      <c r="E20">
        <f t="shared" si="2"/>
        <v>0.9550971158650895</v>
      </c>
      <c r="F20">
        <f t="shared" si="3"/>
        <v>1.6175211795641631E-2</v>
      </c>
      <c r="J20" s="4"/>
    </row>
    <row r="21" spans="1:10" ht="15.75" customHeight="1" x14ac:dyDescent="0.15">
      <c r="A21" s="2" t="s">
        <v>27</v>
      </c>
      <c r="B21">
        <f>EXP(-(-0.802771-0.025303*C2+0.485604*C3))</f>
        <v>2.5135474951664656</v>
      </c>
      <c r="C21">
        <f t="shared" si="1"/>
        <v>0.71538736807295622</v>
      </c>
      <c r="D21">
        <f>EXP(-(-0.802771-0.025303*E2+0.485604*E3))</f>
        <v>2.6041837854874896</v>
      </c>
      <c r="E21">
        <f t="shared" si="2"/>
        <v>0.7225446704392342</v>
      </c>
      <c r="F21">
        <f t="shared" si="3"/>
        <v>7.1573023662779844E-3</v>
      </c>
      <c r="J21" s="4"/>
    </row>
    <row r="22" spans="1:10" ht="15.75" customHeight="1" x14ac:dyDescent="0.15">
      <c r="A22" s="2" t="s">
        <v>28</v>
      </c>
      <c r="B22">
        <f>EXP(-(-2.360104+0.014709*C2+0.938919*C3-0.018119*C5))</f>
        <v>9.8845378215908291</v>
      </c>
      <c r="C22">
        <f t="shared" si="1"/>
        <v>0.90812655379667329</v>
      </c>
      <c r="D22">
        <f>EXP(-(-2.360104+0.014709*E2+0.938919*E3-0.018119*E5))</f>
        <v>9.6830709705556668</v>
      </c>
      <c r="E22">
        <f t="shared" si="2"/>
        <v>0.90639395706008441</v>
      </c>
      <c r="F22">
        <f t="shared" si="3"/>
        <v>-1.7325967365888761E-3</v>
      </c>
      <c r="J22" s="4"/>
    </row>
    <row r="23" spans="1:10" ht="15.75" customHeight="1" x14ac:dyDescent="0.15">
      <c r="A23" s="2" t="s">
        <v>29</v>
      </c>
      <c r="B23">
        <f>EXP(-(-1.022244+0.015959*C2-2.13038*C3))</f>
        <v>2.5785744307430964</v>
      </c>
      <c r="C23">
        <f t="shared" si="1"/>
        <v>0.72055911666692696</v>
      </c>
      <c r="D23">
        <f>EXP(-(-1.022244+0.015959*E2-2.13038*E3))</f>
        <v>2.5216012086500132</v>
      </c>
      <c r="E23">
        <f t="shared" si="2"/>
        <v>0.7160382619293385</v>
      </c>
      <c r="F23">
        <f t="shared" si="3"/>
        <v>-4.5208547375884534E-3</v>
      </c>
      <c r="J23" s="4"/>
    </row>
    <row r="24" spans="1:10" ht="15.75" customHeight="1" x14ac:dyDescent="0.15">
      <c r="A24" s="2" t="s">
        <v>30</v>
      </c>
      <c r="B24">
        <f>EXP(-(0.21381-0.08054*C2-0.03271*C5+0.72939*C3))</f>
        <v>1.1790723674072561</v>
      </c>
      <c r="C24">
        <f t="shared" si="1"/>
        <v>0.5410891281275626</v>
      </c>
      <c r="D24">
        <f>EXP(-(0.21381-0.08054*E2-0.03271*E5+0.72939*E3))</f>
        <v>1.3198050020947893</v>
      </c>
      <c r="E24">
        <f t="shared" si="2"/>
        <v>0.56892928539381649</v>
      </c>
      <c r="F24">
        <f t="shared" si="3"/>
        <v>2.7840157266253884E-2</v>
      </c>
      <c r="J24" s="4"/>
    </row>
    <row r="25" spans="1:10" ht="15.75" customHeight="1" x14ac:dyDescent="0.15">
      <c r="A25" s="2" t="s">
        <v>31</v>
      </c>
      <c r="B25">
        <f>EXP(-(-0.11314-0.0841*C2-0.02521*C5+1.28239*C3))</f>
        <v>1.6626454858420447</v>
      </c>
      <c r="C25">
        <f t="shared" si="1"/>
        <v>0.62443366744944029</v>
      </c>
      <c r="D25">
        <f>EXP(-(-0.11314-0.0841*E2-0.02521*E5+1.28239*E3))</f>
        <v>1.8703956761346063</v>
      </c>
      <c r="E25">
        <f t="shared" si="2"/>
        <v>0.65161597464965482</v>
      </c>
      <c r="F25">
        <f t="shared" si="3"/>
        <v>2.7182307200214528E-2</v>
      </c>
      <c r="J25" s="4"/>
    </row>
    <row r="26" spans="1:10" ht="15.75" customHeight="1" x14ac:dyDescent="0.15">
      <c r="A26" s="2" t="s">
        <v>32</v>
      </c>
      <c r="B26">
        <f>EXP(-(-9.52346+0.0714*C2+0.11318*C5+0.14192*C6+1.47314*C3))</f>
        <v>8605.4585843234545</v>
      </c>
      <c r="C26">
        <f t="shared" si="1"/>
        <v>0.99988380819007006</v>
      </c>
      <c r="D26">
        <f>EXP(-(-9.52346+0.0714*E2+0.11318*E5+0.14192*E6+1.47314*E3))</f>
        <v>7357.1212448573979</v>
      </c>
      <c r="E26">
        <f t="shared" si="2"/>
        <v>0.99986409574309487</v>
      </c>
      <c r="F26">
        <f t="shared" si="3"/>
        <v>-1.971244697518415E-5</v>
      </c>
      <c r="J26" s="4"/>
    </row>
    <row r="27" spans="1:10" ht="15.75" customHeight="1" x14ac:dyDescent="0.15">
      <c r="A27" s="2" t="s">
        <v>33</v>
      </c>
      <c r="B27">
        <f>EXP(-(-1.00599+0.03107*C2-0.12507*C7))</f>
        <v>6.8418352017725823</v>
      </c>
      <c r="C27">
        <f t="shared" si="1"/>
        <v>0.87247882998434367</v>
      </c>
      <c r="D27">
        <f>EXP(-(-1.00599+0.03107*E2-0.12507*E7))</f>
        <v>8.8438827028483065</v>
      </c>
      <c r="E27">
        <f t="shared" si="2"/>
        <v>0.89841406788495637</v>
      </c>
      <c r="F27">
        <f t="shared" si="3"/>
        <v>2.5935237900612695E-2</v>
      </c>
      <c r="J27" s="4"/>
    </row>
    <row r="28" spans="1:10" ht="15.75" customHeight="1" x14ac:dyDescent="0.15">
      <c r="A28" s="2" t="s">
        <v>34</v>
      </c>
      <c r="B28">
        <f>EXP(-(1.049734-0.018323*C2-0.023371*C5-0.012844*C7))</f>
        <v>0.42552060787621104</v>
      </c>
      <c r="C28">
        <f t="shared" si="1"/>
        <v>0.2985018985521129</v>
      </c>
      <c r="D28">
        <f>EXP(-(1.049734-0.018323*E2-0.023371*E5-0.012844*E7))</f>
        <v>0.45024468479683699</v>
      </c>
      <c r="E28">
        <f t="shared" si="2"/>
        <v>0.31046118597560052</v>
      </c>
      <c r="F28">
        <f t="shared" si="3"/>
        <v>1.1959287423487619E-2</v>
      </c>
      <c r="J28" s="4"/>
    </row>
    <row r="29" spans="1:10" ht="13" x14ac:dyDescent="0.15">
      <c r="A29" s="2" t="s">
        <v>35</v>
      </c>
      <c r="B29">
        <f>EXP(-(-3.7924+1.94461*C3-0.10873*C5+0.04748*C6))</f>
        <v>42.506967344001325</v>
      </c>
      <c r="C29">
        <f t="shared" si="1"/>
        <v>0.97701517570523388</v>
      </c>
      <c r="D29">
        <f>EXP(-(-3.7924+1.94461*E3-0.10873*E5+0.04748*E6))</f>
        <v>41.707292766470509</v>
      </c>
      <c r="E29">
        <f t="shared" si="2"/>
        <v>0.97658479535408294</v>
      </c>
      <c r="F29">
        <f t="shared" si="3"/>
        <v>-4.3038035115094964E-4</v>
      </c>
      <c r="J29" s="4"/>
    </row>
    <row r="30" spans="1:10" ht="13" x14ac:dyDescent="0.15">
      <c r="A30" s="2"/>
    </row>
    <row r="31" spans="1:10" ht="13" x14ac:dyDescent="0.15">
      <c r="A31" s="2"/>
    </row>
    <row r="32" spans="1:10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85" priority="1" operator="lessThanOrEqual">
      <formula>0</formula>
    </cfRule>
  </conditionalFormatting>
  <conditionalFormatting sqref="F15:F29 I17:I29">
    <cfRule type="cellIs" dxfId="84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97"/>
  <sheetViews>
    <sheetView topLeftCell="A12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8522228</v>
      </c>
      <c r="C2" s="4">
        <v>50.8</v>
      </c>
      <c r="D2" s="4">
        <v>355280</v>
      </c>
      <c r="E2" s="4">
        <v>2.1</v>
      </c>
      <c r="F2" s="4">
        <v>198609</v>
      </c>
      <c r="G2" s="4">
        <v>1.1000000000000001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823880</v>
      </c>
      <c r="C5" s="4">
        <v>4.9000000000000004</v>
      </c>
      <c r="D5" s="4">
        <v>959860</v>
      </c>
      <c r="E5" s="4">
        <v>5.7</v>
      </c>
      <c r="F5" s="4">
        <v>693954</v>
      </c>
      <c r="G5" s="4">
        <v>4.0999999999999996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83538</v>
      </c>
      <c r="C6" s="4">
        <v>0.4</v>
      </c>
      <c r="D6" s="4">
        <v>127702</v>
      </c>
      <c r="E6" s="4">
        <v>0.7</v>
      </c>
      <c r="F6" s="4">
        <v>8481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941695</v>
      </c>
      <c r="C7" s="4">
        <v>5.6</v>
      </c>
      <c r="D7" s="4">
        <v>170550</v>
      </c>
      <c r="E7" s="4">
        <v>1</v>
      </c>
      <c r="F7" s="4">
        <v>136796</v>
      </c>
      <c r="G7" s="4">
        <v>0.8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6196821</v>
      </c>
      <c r="C8" s="4">
        <v>36.9</v>
      </c>
      <c r="D8" s="4">
        <v>5810893</v>
      </c>
      <c r="E8" s="4">
        <v>34.6</v>
      </c>
      <c r="F8" s="4">
        <v>5486414</v>
      </c>
      <c r="G8" s="4">
        <v>32.700000000000003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164270</v>
      </c>
      <c r="C9" s="4">
        <v>0.9</v>
      </c>
      <c r="D9" s="4">
        <v>58880</v>
      </c>
      <c r="E9" s="4">
        <v>0.3</v>
      </c>
      <c r="F9" s="4">
        <v>24583</v>
      </c>
      <c r="G9" s="4">
        <v>0.1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9221190</v>
      </c>
      <c r="E10" s="4">
        <v>55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29933</v>
      </c>
      <c r="C11" s="4">
        <v>0.1</v>
      </c>
      <c r="D11" s="4">
        <v>58010</v>
      </c>
      <c r="E11" s="4">
        <v>0.3</v>
      </c>
      <c r="F11" s="4">
        <v>15795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16762365</v>
      </c>
      <c r="C12">
        <f t="shared" si="0"/>
        <v>99.6</v>
      </c>
      <c r="D12">
        <f t="shared" si="0"/>
        <v>16762365</v>
      </c>
      <c r="E12">
        <f t="shared" si="0"/>
        <v>99.7</v>
      </c>
      <c r="F12">
        <f t="shared" si="0"/>
        <v>6564632</v>
      </c>
      <c r="G12">
        <f t="shared" si="0"/>
        <v>38.800000000000004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8.8584517207896223</v>
      </c>
      <c r="C15">
        <f t="shared" ref="C15:C29" si="1">B15/(1+B15)</f>
        <v>0.89856419361559703</v>
      </c>
      <c r="D15">
        <f>EXP(-(-4.41432+0.04345*E2+0.06422*E6))</f>
        <v>72.10482766824407</v>
      </c>
      <c r="E15">
        <f t="shared" ref="E15:E29" si="2">D15/(1+D15)</f>
        <v>0.98632101282642937</v>
      </c>
      <c r="F15">
        <f t="shared" ref="F15:F29" si="3">E15-C15</f>
        <v>8.7756819210832337E-2</v>
      </c>
    </row>
    <row r="16" spans="1:20" ht="15.75" customHeight="1" x14ac:dyDescent="0.15">
      <c r="A16" s="2" t="s">
        <v>22</v>
      </c>
      <c r="B16">
        <f>EXP(-(-2.04493-0.05813*(C7)+0.07854*(C6)))</f>
        <v>10.371296100346477</v>
      </c>
      <c r="C16">
        <f t="shared" si="1"/>
        <v>0.91205927704498602</v>
      </c>
      <c r="D16">
        <f>EXP(-(-2.04493-0.05813*(E7)+0.07854*(E6)))</f>
        <v>7.7530165508365814</v>
      </c>
      <c r="E16">
        <f t="shared" si="2"/>
        <v>0.88575367198358346</v>
      </c>
      <c r="F16">
        <f t="shared" si="3"/>
        <v>-2.6305605061402559E-2</v>
      </c>
    </row>
    <row r="17" spans="1:6" ht="15.75" customHeight="1" x14ac:dyDescent="0.15">
      <c r="A17" s="2" t="s">
        <v>23</v>
      </c>
      <c r="B17">
        <f>EXP(-(-5.26319+0.23697*(C7)))</f>
        <v>51.221430042852703</v>
      </c>
      <c r="C17">
        <f t="shared" si="1"/>
        <v>0.98085077334765813</v>
      </c>
      <c r="D17">
        <f>EXP(-(-5.26319+0.23697*(E7)))</f>
        <v>152.3560171162986</v>
      </c>
      <c r="E17">
        <f t="shared" si="2"/>
        <v>0.99347922553803913</v>
      </c>
      <c r="F17">
        <f t="shared" si="3"/>
        <v>1.2628452190381001E-2</v>
      </c>
    </row>
    <row r="18" spans="1:6" ht="15.75" customHeight="1" x14ac:dyDescent="0.15">
      <c r="A18" s="2" t="s">
        <v>24</v>
      </c>
      <c r="B18">
        <f>EXP(-(-6.22088+0.04872*(C2)+0.04949*(C5)+0.04056*(C6)))</f>
        <v>32.693588881125045</v>
      </c>
      <c r="C18">
        <f t="shared" si="1"/>
        <v>0.9703207632903661</v>
      </c>
      <c r="D18">
        <f>EXP(-(-6.22088+0.04872*(E2)+0.04949*(E5)+0.04056*(E6)))</f>
        <v>332.98019042575362</v>
      </c>
      <c r="E18">
        <f t="shared" si="2"/>
        <v>0.9970058104382622</v>
      </c>
      <c r="F18">
        <f t="shared" si="3"/>
        <v>2.6685047147896102E-2</v>
      </c>
    </row>
    <row r="19" spans="1:6" ht="15.75" customHeight="1" x14ac:dyDescent="0.15">
      <c r="A19" s="2" t="s">
        <v>25</v>
      </c>
      <c r="B19">
        <f>EXP(-(-4.84614+0.03008*C2+0.7327*C3+0.03927*C5+0.04634*C6))</f>
        <v>22.356497618633146</v>
      </c>
      <c r="C19">
        <f t="shared" si="1"/>
        <v>0.95718536159281742</v>
      </c>
      <c r="D19">
        <f>EXP(-(-4.84614+0.03008*E2+0.7327*E3+0.03927*E5+0.04634*E6))</f>
        <v>92.452500082130456</v>
      </c>
      <c r="E19">
        <f t="shared" si="2"/>
        <v>0.98929937669809631</v>
      </c>
      <c r="F19">
        <f t="shared" si="3"/>
        <v>3.2114015105278892E-2</v>
      </c>
    </row>
    <row r="20" spans="1:6" ht="15.75" customHeight="1" x14ac:dyDescent="0.15">
      <c r="A20" s="2" t="s">
        <v>26</v>
      </c>
      <c r="B20">
        <f>EXP(-(-1.56105-0.14222*C7+0.04149*C6))</f>
        <v>10.390438414144652</v>
      </c>
      <c r="C20">
        <f t="shared" si="1"/>
        <v>0.91220706669567697</v>
      </c>
      <c r="D20">
        <f>EXP(-(-1.56105-0.14222*E7+0.04149*E6))</f>
        <v>5.3346698550544964</v>
      </c>
      <c r="E20">
        <f t="shared" si="2"/>
        <v>0.8421385766138878</v>
      </c>
      <c r="F20">
        <f t="shared" si="3"/>
        <v>-7.006849008178917E-2</v>
      </c>
    </row>
    <row r="21" spans="1:6" ht="15.75" customHeight="1" x14ac:dyDescent="0.15">
      <c r="A21" s="2" t="s">
        <v>27</v>
      </c>
      <c r="B21">
        <f>EXP(-(-0.802771-0.025303*C2+0.485604*C3))</f>
        <v>8.0700800363822989</v>
      </c>
      <c r="C21">
        <f t="shared" si="1"/>
        <v>0.88974738966042677</v>
      </c>
      <c r="D21">
        <f>EXP(-(-0.802771-0.025303*E2+0.485604*E3))</f>
        <v>2.3535087506609704</v>
      </c>
      <c r="E21">
        <f t="shared" si="2"/>
        <v>0.70180486339780634</v>
      </c>
      <c r="F21">
        <f t="shared" si="3"/>
        <v>-0.18794252626262042</v>
      </c>
    </row>
    <row r="22" spans="1:6" ht="15.75" customHeight="1" x14ac:dyDescent="0.15">
      <c r="A22" s="2" t="s">
        <v>28</v>
      </c>
      <c r="B22">
        <f>EXP(-(-2.360104+0.014709*C2+0.938919*C3-0.018119*C5))</f>
        <v>5.4830959729585933</v>
      </c>
      <c r="C22">
        <f t="shared" si="1"/>
        <v>0.84575270763057286</v>
      </c>
      <c r="D22">
        <f>EXP(-(-2.360104+0.014709*E2+0.938919*E3-0.018119*E5))</f>
        <v>11.387239655277142</v>
      </c>
      <c r="E22">
        <f t="shared" si="2"/>
        <v>0.91927176450695491</v>
      </c>
      <c r="F22">
        <f t="shared" si="3"/>
        <v>7.351905687638205E-2</v>
      </c>
    </row>
    <row r="23" spans="1:6" ht="15.75" customHeight="1" x14ac:dyDescent="0.15">
      <c r="A23" s="2" t="s">
        <v>29</v>
      </c>
      <c r="B23">
        <f>EXP(-(-1.022244+0.015959*C2-2.13038*C3))</f>
        <v>1.2355630782754863</v>
      </c>
      <c r="C23">
        <f t="shared" si="1"/>
        <v>0.55268540184900516</v>
      </c>
      <c r="D23">
        <f>EXP(-(-1.022244+0.015959*E2-2.13038*E3))</f>
        <v>2.6878190427788216</v>
      </c>
      <c r="E23">
        <f t="shared" si="2"/>
        <v>0.72883702036353537</v>
      </c>
      <c r="F23">
        <f t="shared" si="3"/>
        <v>0.17615161851453021</v>
      </c>
    </row>
    <row r="24" spans="1:6" ht="15.75" customHeight="1" x14ac:dyDescent="0.15">
      <c r="A24" s="2" t="s">
        <v>30</v>
      </c>
      <c r="B24">
        <f>EXP(-(0.21381-0.08054*C2-0.03271*C5+0.72939*C3))</f>
        <v>56.707189407159028</v>
      </c>
      <c r="C24">
        <f t="shared" si="1"/>
        <v>0.98267113664218864</v>
      </c>
      <c r="D24">
        <f>EXP(-(0.21381-0.08054*E2-0.03271*E5+0.72939*E3))</f>
        <v>1.1523127387033194</v>
      </c>
      <c r="E24">
        <f t="shared" si="2"/>
        <v>0.53538350537178014</v>
      </c>
      <c r="F24">
        <f t="shared" si="3"/>
        <v>-0.44728763127040849</v>
      </c>
    </row>
    <row r="25" spans="1:6" ht="15.75" customHeight="1" x14ac:dyDescent="0.15">
      <c r="A25" s="2" t="s">
        <v>31</v>
      </c>
      <c r="B25">
        <f>EXP(-(-0.11314-0.0841*C2-0.02521*C5+1.28239*C3))</f>
        <v>90.826309877852978</v>
      </c>
      <c r="C25">
        <f t="shared" si="1"/>
        <v>0.98910987492222879</v>
      </c>
      <c r="D25">
        <f>EXP(-(-0.11314-0.0841*E2-0.02521*E5+1.28239*E3))</f>
        <v>1.5425655934346132</v>
      </c>
      <c r="E25">
        <f t="shared" si="2"/>
        <v>0.60669647910669844</v>
      </c>
      <c r="F25">
        <f t="shared" si="3"/>
        <v>-0.38241339581553035</v>
      </c>
    </row>
    <row r="26" spans="1:6" ht="15.75" customHeight="1" x14ac:dyDescent="0.15">
      <c r="A26" s="2" t="s">
        <v>32</v>
      </c>
      <c r="B26">
        <f>EXP(-(-9.52346+0.0714*C2+0.11318*C5+0.14192*C6+1.47314*C3))</f>
        <v>197.35220991619053</v>
      </c>
      <c r="C26">
        <f t="shared" si="1"/>
        <v>0.99495846302684232</v>
      </c>
      <c r="D26">
        <f>EXP(-(-9.52346+0.0714*E2+0.11318*E5+0.14192*E6+1.47314*E3))</f>
        <v>5591.7635533538678</v>
      </c>
      <c r="E26">
        <f t="shared" si="2"/>
        <v>0.99982119751881871</v>
      </c>
      <c r="F26">
        <f t="shared" si="3"/>
        <v>4.8627344919763837E-3</v>
      </c>
    </row>
    <row r="27" spans="1:6" ht="15.75" customHeight="1" x14ac:dyDescent="0.15">
      <c r="A27" s="2" t="s">
        <v>33</v>
      </c>
      <c r="B27">
        <f>EXP(-(-1.00599+0.03107*C2-0.12507*C7))</f>
        <v>1.1365825534592886</v>
      </c>
      <c r="C27">
        <f t="shared" si="1"/>
        <v>0.5319628542407947</v>
      </c>
      <c r="D27">
        <f>EXP(-(-1.00599+0.03107*E2-0.12507*E7))</f>
        <v>2.9031983250958513</v>
      </c>
      <c r="E27">
        <f t="shared" si="2"/>
        <v>0.74379984906981567</v>
      </c>
      <c r="F27">
        <f t="shared" si="3"/>
        <v>0.21183699482902096</v>
      </c>
    </row>
    <row r="28" spans="1:6" ht="15.75" customHeight="1" x14ac:dyDescent="0.15">
      <c r="A28" s="2" t="s">
        <v>34</v>
      </c>
      <c r="B28">
        <f>EXP(-(1.049734-0.018323*C2-0.023371*C5-0.012844*C7))</f>
        <v>1.069850265610812</v>
      </c>
      <c r="C28">
        <f t="shared" si="1"/>
        <v>0.51687326536883549</v>
      </c>
      <c r="D28">
        <f>EXP(-(1.049734-0.018323*E2-0.023371*E5-0.012844*E7))</f>
        <v>0.42096861364121196</v>
      </c>
      <c r="E28">
        <f t="shared" si="2"/>
        <v>0.29625468824570717</v>
      </c>
      <c r="F28">
        <f t="shared" si="3"/>
        <v>-0.22061857712312832</v>
      </c>
    </row>
    <row r="29" spans="1:6" ht="13" x14ac:dyDescent="0.15">
      <c r="A29" s="2" t="s">
        <v>35</v>
      </c>
      <c r="B29">
        <f>EXP(-(-3.7924+1.94461*C3-0.10873*C5+0.04748*C6))</f>
        <v>74.157039498630283</v>
      </c>
      <c r="C29">
        <f t="shared" si="1"/>
        <v>0.98669452646523914</v>
      </c>
      <c r="D29">
        <f>EXP(-(-3.7924+1.94461*E3-0.10873*E5+0.04748*E6))</f>
        <v>79.752253634061802</v>
      </c>
      <c r="E29">
        <f t="shared" si="2"/>
        <v>0.98761644468114018</v>
      </c>
      <c r="F29">
        <f t="shared" si="3"/>
        <v>9.2191821590104084E-4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83" priority="1" operator="lessThanOrEqual">
      <formula>0</formula>
    </cfRule>
  </conditionalFormatting>
  <conditionalFormatting sqref="F15:F29 I17:I29">
    <cfRule type="cellIs" dxfId="82" priority="2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97"/>
  <sheetViews>
    <sheetView topLeftCell="A12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3803892</v>
      </c>
      <c r="C2" s="4">
        <v>38.700000000000003</v>
      </c>
      <c r="D2" s="4">
        <v>4353213</v>
      </c>
      <c r="E2" s="4">
        <v>44.3</v>
      </c>
      <c r="F2" s="4">
        <v>3765165</v>
      </c>
      <c r="G2" s="4">
        <v>38.299999999999997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95535</v>
      </c>
      <c r="C5" s="4">
        <v>0.9</v>
      </c>
      <c r="D5" s="4">
        <v>68165</v>
      </c>
      <c r="E5" s="4">
        <v>0.6</v>
      </c>
      <c r="F5" s="4">
        <v>48627</v>
      </c>
      <c r="G5" s="4">
        <v>0.4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57405</v>
      </c>
      <c r="C6" s="4">
        <v>0.5</v>
      </c>
      <c r="D6" s="4">
        <v>80758</v>
      </c>
      <c r="E6" s="4">
        <v>0.8</v>
      </c>
      <c r="F6" s="4">
        <v>6419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624159</v>
      </c>
      <c r="C7" s="4">
        <v>6.3</v>
      </c>
      <c r="D7" s="4">
        <v>237007</v>
      </c>
      <c r="E7" s="4">
        <v>2.4</v>
      </c>
      <c r="F7" s="4">
        <v>178758</v>
      </c>
      <c r="G7" s="4">
        <v>1.8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5089492</v>
      </c>
      <c r="C8" s="4">
        <v>51.8</v>
      </c>
      <c r="D8" s="4">
        <v>5008780</v>
      </c>
      <c r="E8" s="4">
        <v>51</v>
      </c>
      <c r="F8" s="4">
        <v>4764018</v>
      </c>
      <c r="G8" s="4">
        <v>48.5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34207</v>
      </c>
      <c r="C9" s="4">
        <v>0.3</v>
      </c>
      <c r="D9" s="4">
        <v>17629</v>
      </c>
      <c r="E9" s="4">
        <v>0.1</v>
      </c>
      <c r="F9" s="4">
        <v>9744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105697</v>
      </c>
      <c r="C11" s="4">
        <v>1</v>
      </c>
      <c r="D11" s="4">
        <v>44835</v>
      </c>
      <c r="E11" s="4">
        <v>0.4</v>
      </c>
      <c r="F11" s="4">
        <v>23406</v>
      </c>
      <c r="G11" s="4">
        <v>0.2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9810387</v>
      </c>
      <c r="C12">
        <f t="shared" si="0"/>
        <v>99.499999999999986</v>
      </c>
      <c r="D12">
        <f t="shared" si="0"/>
        <v>9810387</v>
      </c>
      <c r="E12">
        <f t="shared" si="0"/>
        <v>99.6</v>
      </c>
      <c r="F12">
        <f t="shared" si="0"/>
        <v>8796137</v>
      </c>
      <c r="G12">
        <f t="shared" si="0"/>
        <v>89.2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14.890076732895501</v>
      </c>
      <c r="C15">
        <f t="shared" ref="C15:C29" si="1">B15/(1+B15)</f>
        <v>0.9370676418490913</v>
      </c>
      <c r="D15">
        <f>EXP(-(-4.41432+0.04345*E2+0.06422*E6))</f>
        <v>11.451365722940425</v>
      </c>
      <c r="E15">
        <f t="shared" ref="E15:E29" si="2">D15/(1+D15)</f>
        <v>0.91968752486664196</v>
      </c>
      <c r="F15">
        <f t="shared" ref="F15:F29" si="3">E15-C15</f>
        <v>-1.7380116982449345E-2</v>
      </c>
    </row>
    <row r="16" spans="1:20" ht="15.75" customHeight="1" x14ac:dyDescent="0.15">
      <c r="A16" s="2" t="s">
        <v>22</v>
      </c>
      <c r="B16">
        <f>EXP(-(-2.04493-0.05813*(C7)+0.07854*(C6)))</f>
        <v>10.717511580372232</v>
      </c>
      <c r="C16">
        <f t="shared" si="1"/>
        <v>0.9146576478170434</v>
      </c>
      <c r="D16">
        <f>EXP(-(-2.04493-0.05813*(E7)+0.07854*(E6)))</f>
        <v>8.344561422410635</v>
      </c>
      <c r="E16">
        <f t="shared" si="2"/>
        <v>0.89298588186260452</v>
      </c>
      <c r="F16">
        <f t="shared" si="3"/>
        <v>-2.1671765954438871E-2</v>
      </c>
    </row>
    <row r="17" spans="1:6" ht="15.75" customHeight="1" x14ac:dyDescent="0.15">
      <c r="A17" s="2" t="s">
        <v>23</v>
      </c>
      <c r="B17">
        <f>EXP(-(-5.26319+0.23697*(C7)))</f>
        <v>43.392169562471658</v>
      </c>
      <c r="C17">
        <f t="shared" si="1"/>
        <v>0.97747350467760463</v>
      </c>
      <c r="D17">
        <f>EXP(-(-5.26319+0.23697*(E7)))</f>
        <v>109.33996791233895</v>
      </c>
      <c r="E17">
        <f t="shared" si="2"/>
        <v>0.99093710086272213</v>
      </c>
      <c r="F17">
        <f t="shared" si="3"/>
        <v>1.3463596185117499E-2</v>
      </c>
    </row>
    <row r="18" spans="1:6" ht="15.75" customHeight="1" x14ac:dyDescent="0.15">
      <c r="A18" s="2" t="s">
        <v>24</v>
      </c>
      <c r="B18">
        <f>EXP(-(-6.22088+0.04872*(C2)+0.04949*(C5)+0.04056*(C6)))</f>
        <v>71.56420365514758</v>
      </c>
      <c r="C18">
        <f t="shared" si="1"/>
        <v>0.98621910047063455</v>
      </c>
      <c r="D18">
        <f>EXP(-(-6.22088+0.04872*(E2)+0.04949*(E5)+0.04056*(E6)))</f>
        <v>54.622287749501261</v>
      </c>
      <c r="E18">
        <f t="shared" si="2"/>
        <v>0.98202159529101773</v>
      </c>
      <c r="F18">
        <f t="shared" si="3"/>
        <v>-4.1975051796168117E-3</v>
      </c>
    </row>
    <row r="19" spans="1:6" ht="15.75" customHeight="1" x14ac:dyDescent="0.15">
      <c r="A19" s="2" t="s">
        <v>25</v>
      </c>
      <c r="B19">
        <f>EXP(-(-4.84614+0.03008*C2+0.7327*C3+0.03927*C5+0.04634*C6))</f>
        <v>37.469639809905551</v>
      </c>
      <c r="C19">
        <f t="shared" si="1"/>
        <v>0.97400547535819382</v>
      </c>
      <c r="D19">
        <f>EXP(-(-4.84614+0.03008*E2+0.7327*E3+0.03927*E5+0.04634*E6))</f>
        <v>31.593834790764618</v>
      </c>
      <c r="E19">
        <f t="shared" si="2"/>
        <v>0.96931935114663625</v>
      </c>
      <c r="F19">
        <f t="shared" si="3"/>
        <v>-4.686124211557563E-3</v>
      </c>
    </row>
    <row r="20" spans="1:6" ht="15.75" customHeight="1" x14ac:dyDescent="0.15">
      <c r="A20" s="2" t="s">
        <v>26</v>
      </c>
      <c r="B20">
        <f>EXP(-(-1.56105-0.14222*C7+0.04149*C6))</f>
        <v>11.430566052685171</v>
      </c>
      <c r="C20">
        <f t="shared" si="1"/>
        <v>0.91955314055999993</v>
      </c>
      <c r="D20">
        <f>EXP(-(-1.56105-0.14222*E7+0.04149*E6))</f>
        <v>6.4830170749941836</v>
      </c>
      <c r="E20">
        <f t="shared" si="2"/>
        <v>0.86636406278669664</v>
      </c>
      <c r="F20">
        <f t="shared" si="3"/>
        <v>-5.3189077773303284E-2</v>
      </c>
    </row>
    <row r="21" spans="1:6" ht="15.75" customHeight="1" x14ac:dyDescent="0.15">
      <c r="A21" s="2" t="s">
        <v>27</v>
      </c>
      <c r="B21">
        <f>EXP(-(-0.802771-0.025303*C2+0.485604*C3))</f>
        <v>5.9417107680653825</v>
      </c>
      <c r="C21">
        <f t="shared" si="1"/>
        <v>0.8559432921635981</v>
      </c>
      <c r="D21">
        <f>EXP(-(-0.802771-0.025303*E2+0.485604*E3))</f>
        <v>6.8462010007713419</v>
      </c>
      <c r="E21">
        <f t="shared" si="2"/>
        <v>0.87254978557117102</v>
      </c>
      <c r="F21">
        <f t="shared" si="3"/>
        <v>1.660649340757292E-2</v>
      </c>
    </row>
    <row r="22" spans="1:6" ht="15.75" customHeight="1" x14ac:dyDescent="0.15">
      <c r="A22" s="2" t="s">
        <v>28</v>
      </c>
      <c r="B22">
        <f>EXP(-(-2.360104+0.014709*C2+0.938919*C3-0.018119*C5))</f>
        <v>6.0931963728384924</v>
      </c>
      <c r="C22">
        <f t="shared" si="1"/>
        <v>0.85901983429794304</v>
      </c>
      <c r="D22">
        <f>EXP(-(-2.360104+0.014709*E2+0.938919*E3-0.018119*E5))</f>
        <v>5.5809929020535751</v>
      </c>
      <c r="E22">
        <f t="shared" si="2"/>
        <v>0.8480472453194785</v>
      </c>
      <c r="F22">
        <f t="shared" si="3"/>
        <v>-1.0972588978464537E-2</v>
      </c>
    </row>
    <row r="23" spans="1:6" ht="15.75" customHeight="1" x14ac:dyDescent="0.15">
      <c r="A23" s="2" t="s">
        <v>29</v>
      </c>
      <c r="B23">
        <f>EXP(-(-1.022244+0.015959*C2-2.13038*C3))</f>
        <v>1.4987489098702154</v>
      </c>
      <c r="C23">
        <f t="shared" si="1"/>
        <v>0.59979972535458159</v>
      </c>
      <c r="D23">
        <f>EXP(-(-1.022244+0.015959*E2-2.13038*E3))</f>
        <v>1.3706160358813733</v>
      </c>
      <c r="E23">
        <f t="shared" si="2"/>
        <v>0.57816871865198138</v>
      </c>
      <c r="F23">
        <f t="shared" si="3"/>
        <v>-2.1631006702600208E-2</v>
      </c>
    </row>
    <row r="24" spans="1:6" ht="15.75" customHeight="1" x14ac:dyDescent="0.15">
      <c r="A24" s="2" t="s">
        <v>30</v>
      </c>
      <c r="B24">
        <f>EXP(-(0.21381-0.08054*C2-0.03271*C5+0.72939*C3))</f>
        <v>18.775015064123572</v>
      </c>
      <c r="C24">
        <f t="shared" si="1"/>
        <v>0.94943113839573101</v>
      </c>
      <c r="D24">
        <f>EXP(-(0.21381-0.08054*E2-0.03271*E5+0.72939*E3))</f>
        <v>29.187425997256486</v>
      </c>
      <c r="E24">
        <f t="shared" si="2"/>
        <v>0.96687362479693095</v>
      </c>
      <c r="F24">
        <f t="shared" si="3"/>
        <v>1.7442486401199941E-2</v>
      </c>
    </row>
    <row r="25" spans="1:6" ht="15.75" customHeight="1" x14ac:dyDescent="0.15">
      <c r="A25" s="2" t="s">
        <v>31</v>
      </c>
      <c r="B25">
        <f>EXP(-(-0.11314-0.0841*C2-0.02521*C5+1.28239*C3))</f>
        <v>29.680759274592077</v>
      </c>
      <c r="C25">
        <f t="shared" si="1"/>
        <v>0.96740628251569583</v>
      </c>
      <c r="D25">
        <f>EXP(-(-0.11314-0.0841*E2-0.02521*E5+1.28239*E3))</f>
        <v>47.176505319079851</v>
      </c>
      <c r="E25">
        <f t="shared" si="2"/>
        <v>0.97924299420688865</v>
      </c>
      <c r="F25">
        <f t="shared" si="3"/>
        <v>1.1836711691192825E-2</v>
      </c>
    </row>
    <row r="26" spans="1:6" ht="15.75" customHeight="1" x14ac:dyDescent="0.15">
      <c r="A26" s="2" t="s">
        <v>32</v>
      </c>
      <c r="B26">
        <f>EXP(-(-9.52346+0.0714*C2+0.11318*C5+0.14192*C6+1.47314*C3))</f>
        <v>725.93320031052588</v>
      </c>
      <c r="C26">
        <f t="shared" si="1"/>
        <v>0.99862435778201786</v>
      </c>
      <c r="D26">
        <f>EXP(-(-9.52346+0.0714*E2+0.11318*E5+0.14192*E6+1.47314*E3))</f>
        <v>482.50727577896959</v>
      </c>
      <c r="E26">
        <f t="shared" si="2"/>
        <v>0.99793177879611239</v>
      </c>
      <c r="F26">
        <f t="shared" si="3"/>
        <v>-6.9257898590546763E-4</v>
      </c>
    </row>
    <row r="27" spans="1:6" ht="15.75" customHeight="1" x14ac:dyDescent="0.15">
      <c r="A27" s="2" t="s">
        <v>33</v>
      </c>
      <c r="B27">
        <f>EXP(-(-1.00599+0.03107*C2-0.12507*C7))</f>
        <v>1.806736176281696</v>
      </c>
      <c r="C27">
        <f t="shared" si="1"/>
        <v>0.64371428691784693</v>
      </c>
      <c r="D27">
        <f>EXP(-(-1.00599+0.03107*E2-0.12507*E7))</f>
        <v>0.93216727573394265</v>
      </c>
      <c r="E27">
        <f t="shared" si="2"/>
        <v>0.48244646694984245</v>
      </c>
      <c r="F27">
        <f t="shared" si="3"/>
        <v>-0.16126781996800449</v>
      </c>
    </row>
    <row r="28" spans="1:6" ht="15.75" customHeight="1" x14ac:dyDescent="0.15">
      <c r="A28" s="2" t="s">
        <v>34</v>
      </c>
      <c r="B28">
        <f>EXP(-(1.049734-0.018323*C2-0.023371*C5-0.012844*C7))</f>
        <v>0.78766468999077022</v>
      </c>
      <c r="C28">
        <f t="shared" si="1"/>
        <v>0.44061097945322003</v>
      </c>
      <c r="D28">
        <f>EXP(-(1.049734-0.018323*E2-0.023371*E5-0.012844*E7))</f>
        <v>0.82433613617763102</v>
      </c>
      <c r="E28">
        <f t="shared" si="2"/>
        <v>0.4518554008938227</v>
      </c>
      <c r="F28">
        <f t="shared" si="3"/>
        <v>1.124442144060267E-2</v>
      </c>
    </row>
    <row r="29" spans="1:6" ht="13" x14ac:dyDescent="0.15">
      <c r="A29" s="2" t="s">
        <v>35</v>
      </c>
      <c r="B29">
        <f>EXP(-(-3.7924+1.94461*C3-0.10873*C5+0.04748*C6))</f>
        <v>47.775693214243475</v>
      </c>
      <c r="C29">
        <f t="shared" si="1"/>
        <v>0.97949798487522099</v>
      </c>
      <c r="D29">
        <f>EXP(-(-3.7924+1.94461*E3-0.10873*E5+0.04748*E6))</f>
        <v>45.588431994231634</v>
      </c>
      <c r="E29">
        <f t="shared" si="2"/>
        <v>0.9785354441608205</v>
      </c>
      <c r="F29">
        <f t="shared" si="3"/>
        <v>-9.6254071440049493E-4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81" priority="1" operator="lessThanOrEqual">
      <formula>0</formula>
    </cfRule>
  </conditionalFormatting>
  <conditionalFormatting sqref="F15:F29 I17:I29">
    <cfRule type="cellIs" dxfId="80" priority="2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97"/>
  <sheetViews>
    <sheetView topLeftCell="A9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6147501</v>
      </c>
      <c r="C2" s="4">
        <v>31.3</v>
      </c>
      <c r="D2" s="4">
        <v>1388647</v>
      </c>
      <c r="E2" s="4">
        <v>7</v>
      </c>
      <c r="F2" s="4">
        <v>824479</v>
      </c>
      <c r="G2" s="4">
        <v>4.2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354342</v>
      </c>
      <c r="C5" s="4">
        <v>1.8</v>
      </c>
      <c r="D5" s="4">
        <v>283644</v>
      </c>
      <c r="E5" s="4">
        <v>1.4</v>
      </c>
      <c r="F5" s="4">
        <v>257474</v>
      </c>
      <c r="G5" s="4">
        <v>1.3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225278</v>
      </c>
      <c r="C6" s="4">
        <v>1.1000000000000001</v>
      </c>
      <c r="D6" s="4">
        <v>238318</v>
      </c>
      <c r="E6" s="4">
        <v>1.2</v>
      </c>
      <c r="F6" s="4">
        <v>38689</v>
      </c>
      <c r="G6" s="4">
        <v>0.1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1803973</v>
      </c>
      <c r="C7" s="4">
        <v>9.1999999999999993</v>
      </c>
      <c r="D7" s="4">
        <v>927205</v>
      </c>
      <c r="E7" s="4">
        <v>4.7</v>
      </c>
      <c r="F7" s="4">
        <v>681791</v>
      </c>
      <c r="G7" s="4">
        <v>3.4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10961154</v>
      </c>
      <c r="C8" s="4">
        <v>55.9</v>
      </c>
      <c r="D8" s="4">
        <v>10242877</v>
      </c>
      <c r="E8" s="4">
        <v>52.2</v>
      </c>
      <c r="F8" s="4">
        <v>9513934</v>
      </c>
      <c r="G8" s="4">
        <v>48.5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38015</v>
      </c>
      <c r="C9" s="4">
        <v>0.1</v>
      </c>
      <c r="D9" s="4">
        <v>52946</v>
      </c>
      <c r="E9" s="4">
        <v>0.2</v>
      </c>
      <c r="F9" s="4">
        <v>13730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5968769</v>
      </c>
      <c r="E10" s="4">
        <v>30.4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60307</v>
      </c>
      <c r="C11" s="4">
        <v>0.3</v>
      </c>
      <c r="D11" s="4">
        <v>488164</v>
      </c>
      <c r="E11" s="4">
        <v>2.4</v>
      </c>
      <c r="F11" s="4">
        <v>44275</v>
      </c>
      <c r="G11" s="4">
        <v>0.2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19590570</v>
      </c>
      <c r="C12">
        <f t="shared" si="0"/>
        <v>99.7</v>
      </c>
      <c r="D12">
        <f t="shared" si="0"/>
        <v>19590570</v>
      </c>
      <c r="E12">
        <f t="shared" si="0"/>
        <v>99.5</v>
      </c>
      <c r="F12">
        <f t="shared" si="0"/>
        <v>11374372</v>
      </c>
      <c r="G12">
        <f t="shared" si="0"/>
        <v>57.7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19.76065817072331</v>
      </c>
      <c r="C15">
        <f t="shared" ref="C15:C29" si="1">B15/(1+B15)</f>
        <v>0.95183197026912181</v>
      </c>
      <c r="D15">
        <f>EXP(-(-4.41432+0.04345*E2+0.06422*E6))</f>
        <v>56.435929299793862</v>
      </c>
      <c r="E15">
        <f t="shared" ref="E15:E29" si="2">D15/(1+D15)</f>
        <v>0.98258929537327799</v>
      </c>
      <c r="F15">
        <f t="shared" ref="F15:F29" si="3">E15-C15</f>
        <v>3.0757325104156186E-2</v>
      </c>
    </row>
    <row r="16" spans="1:20" ht="15.75" customHeight="1" x14ac:dyDescent="0.15">
      <c r="A16" s="2" t="s">
        <v>22</v>
      </c>
      <c r="B16">
        <f>EXP(-(-2.04493-0.05813*(C7)+0.07854*(C6)))</f>
        <v>12.101531320397649</v>
      </c>
      <c r="C16">
        <f t="shared" si="1"/>
        <v>0.9236730443529827</v>
      </c>
      <c r="D16">
        <f>EXP(-(-2.04493-0.05813*(E7)+0.07854*(E6)))</f>
        <v>9.2432448661870001</v>
      </c>
      <c r="E16">
        <f t="shared" si="2"/>
        <v>0.90237468565249235</v>
      </c>
      <c r="F16">
        <f t="shared" si="3"/>
        <v>-2.129835870049035E-2</v>
      </c>
    </row>
    <row r="17" spans="1:6" ht="15.75" customHeight="1" x14ac:dyDescent="0.15">
      <c r="A17" s="2" t="s">
        <v>23</v>
      </c>
      <c r="B17">
        <f>EXP(-(-5.26319+0.23697*(C7)))</f>
        <v>21.825216030906507</v>
      </c>
      <c r="C17">
        <f t="shared" si="1"/>
        <v>0.95618880458147915</v>
      </c>
      <c r="D17">
        <f>EXP(-(-5.26319+0.23697*(E7)))</f>
        <v>63.397916618734008</v>
      </c>
      <c r="E17">
        <f t="shared" si="2"/>
        <v>0.98447154733404707</v>
      </c>
      <c r="F17">
        <f t="shared" si="3"/>
        <v>2.8282742752567924E-2</v>
      </c>
    </row>
    <row r="18" spans="1:6" ht="15.75" customHeight="1" x14ac:dyDescent="0.15">
      <c r="A18" s="2" t="s">
        <v>24</v>
      </c>
      <c r="B18">
        <f>EXP(-(-6.22088+0.04872*(C2)+0.04949*(C5)+0.04056*(C6)))</f>
        <v>95.798401592555791</v>
      </c>
      <c r="C18">
        <f t="shared" si="1"/>
        <v>0.98966925090138158</v>
      </c>
      <c r="D18">
        <f>EXP(-(-6.22088+0.04872*(E2)+0.04949*(E5)+0.04056*(E6)))</f>
        <v>317.94614083743988</v>
      </c>
      <c r="E18">
        <f t="shared" si="2"/>
        <v>0.99686467440121906</v>
      </c>
      <c r="F18">
        <f t="shared" si="3"/>
        <v>7.1954234998374833E-3</v>
      </c>
    </row>
    <row r="19" spans="1:6" ht="15.75" customHeight="1" x14ac:dyDescent="0.15">
      <c r="A19" s="2" t="s">
        <v>25</v>
      </c>
      <c r="B19">
        <f>EXP(-(-4.84614+0.03008*C2+0.7327*C3+0.03927*C5+0.04634*C6))</f>
        <v>43.946632498451969</v>
      </c>
      <c r="C19">
        <f t="shared" si="1"/>
        <v>0.97775139216415285</v>
      </c>
      <c r="D19">
        <f>EXP(-(-4.84614+0.03008*E2+0.7327*E3+0.03927*E5+0.04634*E6))</f>
        <v>92.295372054764172</v>
      </c>
      <c r="E19">
        <f t="shared" si="2"/>
        <v>0.98928135471271816</v>
      </c>
      <c r="F19">
        <f t="shared" si="3"/>
        <v>1.1529962548565309E-2</v>
      </c>
    </row>
    <row r="20" spans="1:6" ht="15.75" customHeight="1" x14ac:dyDescent="0.15">
      <c r="A20" s="2" t="s">
        <v>26</v>
      </c>
      <c r="B20">
        <f>EXP(-(-1.56105-0.14222*C7+0.04149*C6))</f>
        <v>16.841313422786236</v>
      </c>
      <c r="C20">
        <f t="shared" si="1"/>
        <v>0.94395031485054015</v>
      </c>
      <c r="D20">
        <f>EXP(-(-1.56105-0.14222*E7+0.04149*E6))</f>
        <v>8.8436173903469353</v>
      </c>
      <c r="E20">
        <f t="shared" si="2"/>
        <v>0.89841132986531536</v>
      </c>
      <c r="F20">
        <f t="shared" si="3"/>
        <v>-4.5538984985224795E-2</v>
      </c>
    </row>
    <row r="21" spans="1:6" ht="15.75" customHeight="1" x14ac:dyDescent="0.15">
      <c r="A21" s="2" t="s">
        <v>27</v>
      </c>
      <c r="B21">
        <f>EXP(-(-0.802771-0.025303*C2+0.485604*C3))</f>
        <v>4.9271212866836995</v>
      </c>
      <c r="C21">
        <f t="shared" si="1"/>
        <v>0.83128403290030983</v>
      </c>
      <c r="D21">
        <f>EXP(-(-0.802771-0.025303*E2+0.485604*E3))</f>
        <v>2.6641684961938381</v>
      </c>
      <c r="E21">
        <f t="shared" si="2"/>
        <v>0.72708678625484835</v>
      </c>
      <c r="F21">
        <f t="shared" si="3"/>
        <v>-0.10419724664546148</v>
      </c>
    </row>
    <row r="22" spans="1:6" ht="15.75" customHeight="1" x14ac:dyDescent="0.15">
      <c r="A22" s="2" t="s">
        <v>28</v>
      </c>
      <c r="B22">
        <f>EXP(-(-2.360104+0.014709*C2+0.938919*C3-0.018119*C5))</f>
        <v>6.9055573467153319</v>
      </c>
      <c r="C22">
        <f t="shared" si="1"/>
        <v>0.87350670469609726</v>
      </c>
      <c r="D22">
        <f>EXP(-(-2.360104+0.014709*E2+0.938919*E3-0.018119*E5))</f>
        <v>9.8012271771985233</v>
      </c>
      <c r="E22">
        <f t="shared" si="2"/>
        <v>0.9074179272785774</v>
      </c>
      <c r="F22">
        <f t="shared" si="3"/>
        <v>3.3911222582480138E-2</v>
      </c>
    </row>
    <row r="23" spans="1:6" ht="15.75" customHeight="1" x14ac:dyDescent="0.15">
      <c r="A23" s="2" t="s">
        <v>29</v>
      </c>
      <c r="B23">
        <f>EXP(-(-1.022244+0.015959*C2-2.13038*C3))</f>
        <v>1.6866213049985959</v>
      </c>
      <c r="C23">
        <f t="shared" si="1"/>
        <v>0.62778527880373425</v>
      </c>
      <c r="D23">
        <f>EXP(-(-1.022244+0.015959*E2-2.13038*E3))</f>
        <v>2.4856420589530779</v>
      </c>
      <c r="E23">
        <f t="shared" si="2"/>
        <v>0.71310880948563238</v>
      </c>
      <c r="F23">
        <f t="shared" si="3"/>
        <v>8.532353068189813E-2</v>
      </c>
    </row>
    <row r="24" spans="1:6" ht="15.75" customHeight="1" x14ac:dyDescent="0.15">
      <c r="A24" s="2" t="s">
        <v>30</v>
      </c>
      <c r="B24">
        <f>EXP(-(0.21381-0.08054*C2-0.03271*C5+0.72939*C3))</f>
        <v>10.654368544270534</v>
      </c>
      <c r="C24">
        <f t="shared" si="1"/>
        <v>0.91419526538899309</v>
      </c>
      <c r="D24">
        <f>EXP(-(0.21381-0.08054*E2-0.03271*E5+0.72939*E3))</f>
        <v>1.4855186937676812</v>
      </c>
      <c r="E24">
        <f t="shared" si="2"/>
        <v>0.59766949147980575</v>
      </c>
      <c r="F24">
        <f t="shared" si="3"/>
        <v>-0.31652577390918735</v>
      </c>
    </row>
    <row r="25" spans="1:6" ht="15.75" customHeight="1" x14ac:dyDescent="0.15">
      <c r="A25" s="2" t="s">
        <v>31</v>
      </c>
      <c r="B25">
        <f>EXP(-(-0.11314-0.0841*C2-0.02521*C5+1.28239*C3))</f>
        <v>16.294831962108621</v>
      </c>
      <c r="C25">
        <f t="shared" si="1"/>
        <v>0.94217925897222321</v>
      </c>
      <c r="D25">
        <f>EXP(-(-0.11314-0.0841*E2-0.02521*E5+1.28239*E3))</f>
        <v>2.0899371630532881</v>
      </c>
      <c r="E25">
        <f t="shared" si="2"/>
        <v>0.67636882330258752</v>
      </c>
      <c r="F25">
        <f t="shared" si="3"/>
        <v>-0.26581043566963569</v>
      </c>
    </row>
    <row r="26" spans="1:6" ht="15.75" customHeight="1" x14ac:dyDescent="0.15">
      <c r="A26" s="2" t="s">
        <v>32</v>
      </c>
      <c r="B26">
        <f>EXP(-(-9.52346+0.0714*C2+0.11318*C5+0.14192*C6+1.47314*C3))</f>
        <v>1021.2718078274243</v>
      </c>
      <c r="C26">
        <f t="shared" si="1"/>
        <v>0.99902178658127605</v>
      </c>
      <c r="D26">
        <f>EXP(-(-9.52346+0.0714*E2+0.11318*E5+0.14192*E6+1.47314*E3))</f>
        <v>5972.3991898290069</v>
      </c>
      <c r="E26">
        <f t="shared" si="2"/>
        <v>0.99983259113141099</v>
      </c>
      <c r="F26">
        <f t="shared" si="3"/>
        <v>8.1080455013493591E-4</v>
      </c>
    </row>
    <row r="27" spans="1:6" ht="15.75" customHeight="1" x14ac:dyDescent="0.15">
      <c r="A27" s="2" t="s">
        <v>33</v>
      </c>
      <c r="B27">
        <f>EXP(-(-1.00599+0.03107*C2-0.12507*C7))</f>
        <v>3.2678850435932536</v>
      </c>
      <c r="C27">
        <f t="shared" si="1"/>
        <v>0.76569190833732692</v>
      </c>
      <c r="D27">
        <f>EXP(-(-1.00599+0.03107*E2-0.12507*E7))</f>
        <v>3.9603365142425</v>
      </c>
      <c r="E27">
        <f t="shared" si="2"/>
        <v>0.79840077439731694</v>
      </c>
      <c r="F27">
        <f t="shared" si="3"/>
        <v>3.2708866059990016E-2</v>
      </c>
    </row>
    <row r="28" spans="1:6" ht="15.75" customHeight="1" x14ac:dyDescent="0.15">
      <c r="A28" s="2" t="s">
        <v>34</v>
      </c>
      <c r="B28">
        <f>EXP(-(1.049734-0.018323*C2-0.023371*C5-0.012844*C7))</f>
        <v>0.72906564719928757</v>
      </c>
      <c r="C28">
        <f t="shared" si="1"/>
        <v>0.42165295943518183</v>
      </c>
      <c r="D28">
        <f>EXP(-(1.049734-0.018323*E2-0.023371*E5-0.012844*E7))</f>
        <v>0.43675328872589331</v>
      </c>
      <c r="E28">
        <f t="shared" si="2"/>
        <v>0.30398628084102336</v>
      </c>
      <c r="F28">
        <f t="shared" si="3"/>
        <v>-0.11766667859415847</v>
      </c>
    </row>
    <row r="29" spans="1:6" ht="13" x14ac:dyDescent="0.15">
      <c r="A29" s="2" t="s">
        <v>35</v>
      </c>
      <c r="B29">
        <f>EXP(-(-3.7924+1.94461*C3-0.10873*C5+0.04748*C6))</f>
        <v>51.207499708492435</v>
      </c>
      <c r="C29">
        <f t="shared" si="1"/>
        <v>0.98084566383022298</v>
      </c>
      <c r="D29">
        <f>EXP(-(-3.7924+1.94461*E3-0.10873*E5+0.04748*E6))</f>
        <v>48.795885705922238</v>
      </c>
      <c r="E29">
        <f t="shared" si="2"/>
        <v>0.97991801961500069</v>
      </c>
      <c r="F29">
        <f t="shared" si="3"/>
        <v>-9.2764421522228968E-4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79" priority="1" operator="lessThanOrEqual">
      <formula>0</formula>
    </cfRule>
  </conditionalFormatting>
  <conditionalFormatting sqref="F15:F29 I17:I29">
    <cfRule type="cellIs" dxfId="78" priority="2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997"/>
  <sheetViews>
    <sheetView topLeftCell="A16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3825255</v>
      </c>
      <c r="C2" s="4">
        <v>39.299999999999997</v>
      </c>
      <c r="D2" s="4">
        <v>3984768</v>
      </c>
      <c r="E2" s="4">
        <v>40.9</v>
      </c>
      <c r="F2" s="4">
        <v>3250761</v>
      </c>
      <c r="G2" s="4">
        <v>33.4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185312</v>
      </c>
      <c r="C5" s="4">
        <v>1.9</v>
      </c>
      <c r="D5" s="4">
        <v>153646</v>
      </c>
      <c r="E5" s="4">
        <v>1.5</v>
      </c>
      <c r="F5" s="4">
        <v>131265</v>
      </c>
      <c r="G5" s="4">
        <v>1.3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740005</v>
      </c>
      <c r="C6" s="4">
        <v>7.6</v>
      </c>
      <c r="D6" s="4">
        <v>700258</v>
      </c>
      <c r="E6" s="4">
        <v>7.1</v>
      </c>
      <c r="F6" s="4">
        <v>110331</v>
      </c>
      <c r="G6" s="4">
        <v>1.1000000000000001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329703</v>
      </c>
      <c r="C7" s="4">
        <v>3.3</v>
      </c>
      <c r="D7" s="4">
        <v>162468</v>
      </c>
      <c r="E7" s="4">
        <v>1.6</v>
      </c>
      <c r="F7" s="4">
        <v>65661</v>
      </c>
      <c r="G7" s="4">
        <v>0.6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4282136</v>
      </c>
      <c r="C8" s="4">
        <v>44</v>
      </c>
      <c r="D8" s="4">
        <v>4394968</v>
      </c>
      <c r="E8" s="4">
        <v>45.1</v>
      </c>
      <c r="F8" s="4">
        <v>3851067</v>
      </c>
      <c r="G8" s="4">
        <v>39.5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35801</v>
      </c>
      <c r="C9" s="4">
        <v>0.3</v>
      </c>
      <c r="D9" s="4">
        <v>0</v>
      </c>
      <c r="E9" s="4">
        <v>0</v>
      </c>
      <c r="F9" s="4">
        <v>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329486</v>
      </c>
      <c r="C11" s="4">
        <v>3.3</v>
      </c>
      <c r="D11" s="4">
        <v>331590</v>
      </c>
      <c r="E11" s="4">
        <v>3.4</v>
      </c>
      <c r="F11" s="4">
        <v>192146</v>
      </c>
      <c r="G11" s="4">
        <v>1.9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9727698</v>
      </c>
      <c r="C12">
        <f t="shared" si="0"/>
        <v>99.699999999999989</v>
      </c>
      <c r="D12">
        <f t="shared" si="0"/>
        <v>9727698</v>
      </c>
      <c r="E12">
        <f t="shared" si="0"/>
        <v>99.600000000000009</v>
      </c>
      <c r="F12">
        <f t="shared" si="0"/>
        <v>7601231</v>
      </c>
      <c r="G12">
        <f t="shared" si="0"/>
        <v>77.800000000000011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9.1950288902178539</v>
      </c>
      <c r="C15">
        <f t="shared" ref="C15:C29" si="1">B15/(1+B15)</f>
        <v>0.90191298026045796</v>
      </c>
      <c r="D15">
        <f>EXP(-(-4.41432+0.04345*E2+0.06422*E6))</f>
        <v>8.8573976277546329</v>
      </c>
      <c r="E15">
        <f t="shared" ref="E15:E29" si="2">D15/(1+D15)</f>
        <v>0.89855334665770348</v>
      </c>
      <c r="F15">
        <f t="shared" ref="F15:F29" si="3">E15-C15</f>
        <v>-3.359633602754486E-3</v>
      </c>
    </row>
    <row r="16" spans="1:20" ht="15.75" customHeight="1" x14ac:dyDescent="0.15">
      <c r="A16" s="2" t="s">
        <v>22</v>
      </c>
      <c r="B16">
        <f>EXP(-(-2.04493-0.05813*(C7)+0.07854*(C6)))</f>
        <v>5.1544220668465064</v>
      </c>
      <c r="C16">
        <f t="shared" si="1"/>
        <v>0.83751520627957277</v>
      </c>
      <c r="D16">
        <f>EXP(-(-2.04493-0.05813*(E7)+0.07854*(E6)))</f>
        <v>4.8564319421645834</v>
      </c>
      <c r="E16">
        <f t="shared" si="2"/>
        <v>0.82924756748212258</v>
      </c>
      <c r="F16">
        <f t="shared" si="3"/>
        <v>-8.267638797450183E-3</v>
      </c>
    </row>
    <row r="17" spans="1:6" ht="15.75" customHeight="1" x14ac:dyDescent="0.15">
      <c r="A17" s="2" t="s">
        <v>23</v>
      </c>
      <c r="B17">
        <f>EXP(-(-5.26319+0.23697*(C7)))</f>
        <v>88.339646095794137</v>
      </c>
      <c r="C17">
        <f t="shared" si="1"/>
        <v>0.98880676112229327</v>
      </c>
      <c r="D17">
        <f>EXP(-(-5.26319+0.23697*(E7)))</f>
        <v>132.16326310072731</v>
      </c>
      <c r="E17">
        <f t="shared" si="2"/>
        <v>0.99249042133156817</v>
      </c>
      <c r="F17">
        <f t="shared" si="3"/>
        <v>3.6836602092749082E-3</v>
      </c>
    </row>
    <row r="18" spans="1:6" ht="15.75" customHeight="1" x14ac:dyDescent="0.15">
      <c r="A18" s="2" t="s">
        <v>24</v>
      </c>
      <c r="B18">
        <f>EXP(-(-6.22088+0.04872*(C2)+0.04949*(C5)+0.04056*(C6)))</f>
        <v>49.595346065299694</v>
      </c>
      <c r="C18">
        <f t="shared" si="1"/>
        <v>0.98023533629537041</v>
      </c>
      <c r="D18">
        <f>EXP(-(-6.22088+0.04872*(E2)+0.04949*(E5)+0.04056*(E6)))</f>
        <v>47.752002346230192</v>
      </c>
      <c r="E18">
        <f t="shared" si="2"/>
        <v>0.97948802199142238</v>
      </c>
      <c r="F18">
        <f t="shared" si="3"/>
        <v>-7.4731430394803233E-4</v>
      </c>
    </row>
    <row r="19" spans="1:6" ht="15.75" customHeight="1" x14ac:dyDescent="0.15">
      <c r="A19" s="2" t="s">
        <v>25</v>
      </c>
      <c r="B19">
        <f>EXP(-(-4.84614+0.03008*C2+0.7327*C3+0.03927*C5+0.04634*C6))</f>
        <v>25.462301862979587</v>
      </c>
      <c r="C19">
        <f t="shared" si="1"/>
        <v>0.96221039253584406</v>
      </c>
      <c r="D19">
        <f>EXP(-(-4.84614+0.03008*E2+0.7327*E3+0.03927*E5+0.04634*E6))</f>
        <v>25.227861528898185</v>
      </c>
      <c r="E19">
        <f t="shared" si="2"/>
        <v>0.96187260639232108</v>
      </c>
      <c r="F19">
        <f t="shared" si="3"/>
        <v>-3.3778614352297787E-4</v>
      </c>
    </row>
    <row r="20" spans="1:6" ht="15.75" customHeight="1" x14ac:dyDescent="0.15">
      <c r="A20" s="2" t="s">
        <v>26</v>
      </c>
      <c r="B20">
        <f>EXP(-(-1.56105-0.14222*C7+0.04149*C6))</f>
        <v>5.5569644670008174</v>
      </c>
      <c r="C20">
        <f t="shared" si="1"/>
        <v>0.84749040428193689</v>
      </c>
      <c r="D20">
        <f>EXP(-(-1.56105-0.14222*E7+0.04149*E6))</f>
        <v>4.4549819086257818</v>
      </c>
      <c r="E20">
        <f t="shared" si="2"/>
        <v>0.81668133519952957</v>
      </c>
      <c r="F20">
        <f t="shared" si="3"/>
        <v>-3.0809069082407325E-2</v>
      </c>
    </row>
    <row r="21" spans="1:6" ht="15.75" customHeight="1" x14ac:dyDescent="0.15">
      <c r="A21" s="2" t="s">
        <v>27</v>
      </c>
      <c r="B21">
        <f>EXP(-(-0.802771-0.025303*C2+0.485604*C3))</f>
        <v>6.0326048547071602</v>
      </c>
      <c r="C21">
        <f t="shared" si="1"/>
        <v>0.85780517736174722</v>
      </c>
      <c r="D21">
        <f>EXP(-(-0.802771-0.025303*E2+0.485604*E3))</f>
        <v>6.2818448295028801</v>
      </c>
      <c r="E21">
        <f t="shared" si="2"/>
        <v>0.86267216297325733</v>
      </c>
      <c r="F21">
        <f t="shared" si="3"/>
        <v>4.8669856115101107E-3</v>
      </c>
    </row>
    <row r="22" spans="1:6" ht="15.75" customHeight="1" x14ac:dyDescent="0.15">
      <c r="A22" s="2" t="s">
        <v>28</v>
      </c>
      <c r="B22">
        <f>EXP(-(-2.360104+0.014709*C2+0.938919*C3-0.018119*C5))</f>
        <v>6.1500880574470873</v>
      </c>
      <c r="C22">
        <f t="shared" si="1"/>
        <v>0.86014158259792872</v>
      </c>
      <c r="D22">
        <f>EXP(-(-2.360104+0.014709*E2+0.938919*E3-0.018119*E5))</f>
        <v>5.9636600801608202</v>
      </c>
      <c r="E22">
        <f t="shared" si="2"/>
        <v>0.85639735591790889</v>
      </c>
      <c r="F22">
        <f t="shared" si="3"/>
        <v>-3.7442266800198354E-3</v>
      </c>
    </row>
    <row r="23" spans="1:6" ht="15.75" customHeight="1" x14ac:dyDescent="0.15">
      <c r="A23" s="2" t="s">
        <v>29</v>
      </c>
      <c r="B23">
        <f>EXP(-(-1.022244+0.015959*C2-2.13038*C3))</f>
        <v>1.4844662796364039</v>
      </c>
      <c r="C23">
        <f t="shared" si="1"/>
        <v>0.59749906521317409</v>
      </c>
      <c r="D23">
        <f>EXP(-(-1.022244+0.015959*E2-2.13038*E3))</f>
        <v>1.4470411711371001</v>
      </c>
      <c r="E23">
        <f t="shared" si="2"/>
        <v>0.59134320591127765</v>
      </c>
      <c r="F23">
        <f t="shared" si="3"/>
        <v>-6.155859301896438E-3</v>
      </c>
    </row>
    <row r="24" spans="1:6" ht="15.75" customHeight="1" x14ac:dyDescent="0.15">
      <c r="A24" s="2" t="s">
        <v>30</v>
      </c>
      <c r="B24">
        <f>EXP(-(0.21381-0.08054*C2-0.03271*C5+0.72939*C3))</f>
        <v>20.359772138622997</v>
      </c>
      <c r="C24">
        <f t="shared" si="1"/>
        <v>0.95318302117128917</v>
      </c>
      <c r="D24">
        <f>EXP(-(0.21381-0.08054*E2-0.03271*E5+0.72939*E3))</f>
        <v>22.858910555698824</v>
      </c>
      <c r="E24">
        <f t="shared" si="2"/>
        <v>0.95808693788991361</v>
      </c>
      <c r="F24">
        <f t="shared" si="3"/>
        <v>4.9039167186244459E-3</v>
      </c>
    </row>
    <row r="25" spans="1:6" ht="15.75" customHeight="1" x14ac:dyDescent="0.15">
      <c r="A25" s="2" t="s">
        <v>31</v>
      </c>
      <c r="B25">
        <f>EXP(-(-0.11314-0.0841*C2-0.02521*C5+1.28239*C3))</f>
        <v>32.013862112013015</v>
      </c>
      <c r="C25">
        <f t="shared" si="1"/>
        <v>0.96970969356426429</v>
      </c>
      <c r="D25">
        <f>EXP(-(-0.11314-0.0841*E2-0.02521*E5+1.28239*E3))</f>
        <v>36.257454444210502</v>
      </c>
      <c r="E25">
        <f t="shared" si="2"/>
        <v>0.97315973367162256</v>
      </c>
      <c r="F25">
        <f t="shared" si="3"/>
        <v>3.4500401073582765E-3</v>
      </c>
    </row>
    <row r="26" spans="1:6" ht="15.75" customHeight="1" x14ac:dyDescent="0.15">
      <c r="A26" s="2" t="s">
        <v>32</v>
      </c>
      <c r="B26">
        <f>EXP(-(-9.52346+0.0714*C2+0.11318*C5+0.14192*C6+1.47314*C3))</f>
        <v>226.74045652116709</v>
      </c>
      <c r="C26">
        <f t="shared" si="1"/>
        <v>0.9956090366407645</v>
      </c>
      <c r="D26">
        <f>EXP(-(-9.52346+0.0714*E2+0.11318*E5+0.14192*E6+1.47314*E3))</f>
        <v>227.19257366973463</v>
      </c>
      <c r="E26">
        <f t="shared" si="2"/>
        <v>0.99561773644111962</v>
      </c>
      <c r="F26">
        <f t="shared" si="3"/>
        <v>8.699800355116416E-6</v>
      </c>
    </row>
    <row r="27" spans="1:6" ht="15.75" customHeight="1" x14ac:dyDescent="0.15">
      <c r="A27" s="2" t="s">
        <v>33</v>
      </c>
      <c r="B27">
        <f>EXP(-(-1.00599+0.03107*C2-0.12507*C7))</f>
        <v>1.2185602025968836</v>
      </c>
      <c r="C27">
        <f t="shared" si="1"/>
        <v>0.54925721698718233</v>
      </c>
      <c r="D27">
        <f>EXP(-(-1.00599+0.03107*E2-0.12507*E7))</f>
        <v>0.93738518309793839</v>
      </c>
      <c r="E27">
        <f t="shared" si="2"/>
        <v>0.48384037994913881</v>
      </c>
      <c r="F27">
        <f t="shared" si="3"/>
        <v>-6.5416837038043518E-2</v>
      </c>
    </row>
    <row r="28" spans="1:6" ht="15.75" customHeight="1" x14ac:dyDescent="0.15">
      <c r="A28" s="2" t="s">
        <v>34</v>
      </c>
      <c r="B28">
        <f>EXP(-(1.049734-0.018323*C2-0.023371*C5-0.012844*C7))</f>
        <v>0.78438916332211783</v>
      </c>
      <c r="C28">
        <f t="shared" si="1"/>
        <v>0.43958413301601068</v>
      </c>
      <c r="D28">
        <f>EXP(-(1.049734-0.018323*E2-0.023371*E5-0.012844*E7))</f>
        <v>0.78292654472794532</v>
      </c>
      <c r="E28">
        <f t="shared" si="2"/>
        <v>0.43912439749300564</v>
      </c>
      <c r="F28">
        <f t="shared" si="3"/>
        <v>-4.5973552300504483E-4</v>
      </c>
    </row>
    <row r="29" spans="1:6" ht="13" x14ac:dyDescent="0.15">
      <c r="A29" s="2" t="s">
        <v>35</v>
      </c>
      <c r="B29">
        <f>EXP(-(-3.7924+1.94461*C3-0.10873*C5+0.04748*C6))</f>
        <v>38.021013738482608</v>
      </c>
      <c r="C29">
        <f t="shared" si="1"/>
        <v>0.97437278265751981</v>
      </c>
      <c r="D29">
        <f>EXP(-(-3.7924+1.94461*E3-0.10873*E5+0.04748*E6))</f>
        <v>37.277390870914978</v>
      </c>
      <c r="E29">
        <f t="shared" si="2"/>
        <v>0.9738749173533704</v>
      </c>
      <c r="F29">
        <f t="shared" si="3"/>
        <v>-4.978653041494141E-4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77" priority="1" operator="lessThanOrEqual">
      <formula>0</formula>
    </cfRule>
  </conditionalFormatting>
  <conditionalFormatting sqref="F15:F29 I17:I29">
    <cfRule type="cellIs" dxfId="76" priority="2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997"/>
  <sheetViews>
    <sheetView topLeftCell="A10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4626409</v>
      </c>
      <c r="C2" s="4">
        <v>62.5</v>
      </c>
      <c r="D2" s="4">
        <v>4860171</v>
      </c>
      <c r="E2" s="4">
        <v>65.599999999999994</v>
      </c>
      <c r="F2" s="4">
        <v>4548149</v>
      </c>
      <c r="G2" s="4">
        <v>61.4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52896</v>
      </c>
      <c r="C6" s="4">
        <v>0.7</v>
      </c>
      <c r="D6" s="4">
        <v>65995</v>
      </c>
      <c r="E6" s="4">
        <v>0.8</v>
      </c>
      <c r="F6" s="4">
        <v>4412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27789</v>
      </c>
      <c r="C7" s="4">
        <v>0.3</v>
      </c>
      <c r="D7" s="4">
        <v>8976</v>
      </c>
      <c r="E7" s="4">
        <v>0.1</v>
      </c>
      <c r="F7" s="4">
        <v>4046</v>
      </c>
      <c r="G7" s="4">
        <v>0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2660591</v>
      </c>
      <c r="C8" s="4">
        <v>35.9</v>
      </c>
      <c r="D8" s="4">
        <v>2449238</v>
      </c>
      <c r="E8" s="4">
        <v>33</v>
      </c>
      <c r="F8" s="4">
        <v>2380413</v>
      </c>
      <c r="G8" s="4">
        <v>32.1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25004</v>
      </c>
      <c r="C9" s="4">
        <v>0.3</v>
      </c>
      <c r="D9" s="4">
        <v>15603</v>
      </c>
      <c r="E9" s="4">
        <v>0.2</v>
      </c>
      <c r="F9" s="4">
        <v>8085</v>
      </c>
      <c r="G9" s="4">
        <v>0.1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7294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7399983</v>
      </c>
      <c r="C12">
        <f t="shared" si="0"/>
        <v>99.7</v>
      </c>
      <c r="D12">
        <f t="shared" si="0"/>
        <v>7399983</v>
      </c>
      <c r="E12">
        <f t="shared" si="0"/>
        <v>99.699999999999989</v>
      </c>
      <c r="F12">
        <f t="shared" si="0"/>
        <v>6945105</v>
      </c>
      <c r="G12">
        <f t="shared" si="0"/>
        <v>93.6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5.226495620243834</v>
      </c>
      <c r="C15">
        <f t="shared" ref="C15:C29" si="1">B15/(1+B15)</f>
        <v>0.83939601647694739</v>
      </c>
      <c r="D15">
        <f>EXP(-(-4.41432+0.04345*E2+0.06422*E6))</f>
        <v>4.538624533680176</v>
      </c>
      <c r="E15">
        <f t="shared" ref="E15:E29" si="2">D15/(1+D15)</f>
        <v>0.81944975798250341</v>
      </c>
      <c r="F15">
        <f t="shared" ref="F15:F29" si="3">E15-C15</f>
        <v>-1.994625849444398E-2</v>
      </c>
    </row>
    <row r="16" spans="1:20" ht="15.75" customHeight="1" x14ac:dyDescent="0.15">
      <c r="A16" s="2" t="s">
        <v>22</v>
      </c>
      <c r="B16">
        <f>EXP(-(-2.04493-0.05813*(C7)+0.07854*(C6)))</f>
        <v>7.4438709312405962</v>
      </c>
      <c r="C16">
        <f t="shared" si="1"/>
        <v>0.88157090413352901</v>
      </c>
      <c r="D16">
        <f>EXP(-(-2.04493-0.05813*(E7)+0.07854*(E6)))</f>
        <v>7.3002675633765923</v>
      </c>
      <c r="E16">
        <f t="shared" si="2"/>
        <v>0.8795219560858113</v>
      </c>
      <c r="F16">
        <f t="shared" si="3"/>
        <v>-2.0489480477177135E-3</v>
      </c>
    </row>
    <row r="17" spans="1:6" ht="15.75" customHeight="1" x14ac:dyDescent="0.15">
      <c r="A17" s="2" t="s">
        <v>23</v>
      </c>
      <c r="B17">
        <f>EXP(-(-5.26319+0.23697*(C7)))</f>
        <v>179.84565305256066</v>
      </c>
      <c r="C17">
        <f t="shared" si="1"/>
        <v>0.99447042279910725</v>
      </c>
      <c r="D17">
        <f>EXP(-(-5.26319+0.23697*(E7)))</f>
        <v>188.57447090837925</v>
      </c>
      <c r="E17">
        <f t="shared" si="2"/>
        <v>0.99472502813691988</v>
      </c>
      <c r="F17">
        <f t="shared" si="3"/>
        <v>2.5460533781263006E-4</v>
      </c>
    </row>
    <row r="18" spans="1:6" ht="15.75" customHeight="1" x14ac:dyDescent="0.15">
      <c r="A18" s="2" t="s">
        <v>24</v>
      </c>
      <c r="B18">
        <f>EXP(-(-6.22088+0.04872*(C2)+0.04949*(C5)+0.04056*(C6)))</f>
        <v>23.277517952067722</v>
      </c>
      <c r="C18">
        <f t="shared" si="1"/>
        <v>0.95880962782215429</v>
      </c>
      <c r="D18">
        <f>EXP(-(-6.22088+0.04872*(E2)+0.04949*(E5)+0.04056*(E6)))</f>
        <v>19.93346544615418</v>
      </c>
      <c r="E18">
        <f t="shared" si="2"/>
        <v>0.95222960084787511</v>
      </c>
      <c r="F18">
        <f t="shared" si="3"/>
        <v>-6.5800269742791739E-3</v>
      </c>
    </row>
    <row r="19" spans="1:6" ht="15.75" customHeight="1" x14ac:dyDescent="0.15">
      <c r="A19" s="2" t="s">
        <v>25</v>
      </c>
      <c r="B19">
        <f>EXP(-(-4.84614+0.03008*C2+0.7327*C3+0.03927*C5+0.04634*C6))</f>
        <v>18.797088672529242</v>
      </c>
      <c r="C19">
        <f t="shared" si="1"/>
        <v>0.94948752230485201</v>
      </c>
      <c r="D19">
        <f>EXP(-(-4.84614+0.03008*E2+0.7327*E3+0.03927*E5+0.04634*E6))</f>
        <v>17.04437095582842</v>
      </c>
      <c r="E19">
        <f t="shared" si="2"/>
        <v>0.94458105508648971</v>
      </c>
      <c r="F19">
        <f t="shared" si="3"/>
        <v>-4.9064672183622982E-3</v>
      </c>
    </row>
    <row r="20" spans="1:6" ht="15.75" customHeight="1" x14ac:dyDescent="0.15">
      <c r="A20" s="2" t="s">
        <v>26</v>
      </c>
      <c r="B20">
        <f>EXP(-(-1.56105-0.14222*C7+0.04149*C6))</f>
        <v>4.8291622238461933</v>
      </c>
      <c r="C20">
        <f t="shared" si="1"/>
        <v>0.8284487613144208</v>
      </c>
      <c r="D20">
        <f>EXP(-(-1.56105-0.14222*E7+0.04149*E6))</f>
        <v>4.6743027161931341</v>
      </c>
      <c r="E20">
        <f t="shared" si="2"/>
        <v>0.82376689260052449</v>
      </c>
      <c r="F20">
        <f t="shared" si="3"/>
        <v>-4.6818687138963089E-3</v>
      </c>
    </row>
    <row r="21" spans="1:6" ht="15.75" customHeight="1" x14ac:dyDescent="0.15">
      <c r="A21" s="2" t="s">
        <v>27</v>
      </c>
      <c r="B21">
        <f>EXP(-(-0.802771-0.025303*C2+0.485604*C3))</f>
        <v>10.850471117374706</v>
      </c>
      <c r="C21">
        <f t="shared" si="1"/>
        <v>0.91561516921180974</v>
      </c>
      <c r="D21">
        <f>EXP(-(-0.802771-0.025303*E2+0.485604*E3))</f>
        <v>11.735844606522541</v>
      </c>
      <c r="E21">
        <f t="shared" si="2"/>
        <v>0.92148145404601911</v>
      </c>
      <c r="F21">
        <f t="shared" si="3"/>
        <v>5.8662848342093676E-3</v>
      </c>
    </row>
    <row r="22" spans="1:6" ht="15.75" customHeight="1" x14ac:dyDescent="0.15">
      <c r="A22" s="2" t="s">
        <v>28</v>
      </c>
      <c r="B22">
        <f>EXP(-(-2.360104+0.014709*C2+0.938919*C3-0.018119*C5))</f>
        <v>4.2240378201589852</v>
      </c>
      <c r="C22">
        <f t="shared" si="1"/>
        <v>0.80857718982410298</v>
      </c>
      <c r="D22">
        <f>EXP(-(-2.360104+0.014709*E2+0.938919*E3-0.018119*E5))</f>
        <v>4.0357558193317056</v>
      </c>
      <c r="E22">
        <f t="shared" si="2"/>
        <v>0.80142007756589162</v>
      </c>
      <c r="F22">
        <f t="shared" si="3"/>
        <v>-7.1571122582113622E-3</v>
      </c>
    </row>
    <row r="23" spans="1:6" ht="15.75" customHeight="1" x14ac:dyDescent="0.15">
      <c r="A23" s="2" t="s">
        <v>29</v>
      </c>
      <c r="B23">
        <f>EXP(-(-1.022244+0.015959*C2-2.13038*C3))</f>
        <v>1.0251167412424218</v>
      </c>
      <c r="C23">
        <f t="shared" si="1"/>
        <v>0.50620130699897636</v>
      </c>
      <c r="D23">
        <f>EXP(-(-1.022244+0.015959*E2-2.13038*E3))</f>
        <v>0.97563532969163347</v>
      </c>
      <c r="E23">
        <f t="shared" si="2"/>
        <v>0.49383371264367659</v>
      </c>
      <c r="F23">
        <f t="shared" si="3"/>
        <v>-1.2367594355299771E-2</v>
      </c>
    </row>
    <row r="24" spans="1:6" ht="15.75" customHeight="1" x14ac:dyDescent="0.15">
      <c r="A24" s="2" t="s">
        <v>30</v>
      </c>
      <c r="B24">
        <f>EXP(-(0.21381-0.08054*C2-0.03271*C5+0.72939*C3))</f>
        <v>123.95765309750992</v>
      </c>
      <c r="C24">
        <f t="shared" si="1"/>
        <v>0.99199728887978034</v>
      </c>
      <c r="D24">
        <f>EXP(-(0.21381-0.08054*E2-0.03271*E5+0.72939*E3))</f>
        <v>159.11289790958597</v>
      </c>
      <c r="E24">
        <f t="shared" si="2"/>
        <v>0.99375440696498607</v>
      </c>
      <c r="F24">
        <f t="shared" si="3"/>
        <v>1.7571180852057333E-3</v>
      </c>
    </row>
    <row r="25" spans="1:6" ht="15.75" customHeight="1" x14ac:dyDescent="0.15">
      <c r="A25" s="2" t="s">
        <v>31</v>
      </c>
      <c r="B25">
        <f>EXP(-(-0.11314-0.0841*C2-0.02521*C5+1.28239*C3))</f>
        <v>214.73184132214507</v>
      </c>
      <c r="C25">
        <f t="shared" si="1"/>
        <v>0.99536461565491974</v>
      </c>
      <c r="D25">
        <f>EXP(-(-0.11314-0.0841*E2-0.02521*E5+1.28239*E3))</f>
        <v>278.68998523815998</v>
      </c>
      <c r="E25">
        <f t="shared" si="2"/>
        <v>0.99642461277564698</v>
      </c>
      <c r="F25">
        <f t="shared" si="3"/>
        <v>1.0599971207272407E-3</v>
      </c>
    </row>
    <row r="26" spans="1:6" ht="15.75" customHeight="1" x14ac:dyDescent="0.15">
      <c r="A26" s="2" t="s">
        <v>32</v>
      </c>
      <c r="B26">
        <f>EXP(-(-9.52346+0.0714*C2+0.11318*C5+0.14192*C6+1.47314*C3))</f>
        <v>142.82441376020464</v>
      </c>
      <c r="C26">
        <f t="shared" si="1"/>
        <v>0.99304707751726162</v>
      </c>
      <c r="D26">
        <f>EXP(-(-9.52346+0.0714*E2+0.11318*E5+0.14192*E6+1.47314*E3))</f>
        <v>112.85276449056936</v>
      </c>
      <c r="E26">
        <f t="shared" si="2"/>
        <v>0.99121672622992973</v>
      </c>
      <c r="F26">
        <f t="shared" si="3"/>
        <v>-1.8303512873318883E-3</v>
      </c>
    </row>
    <row r="27" spans="1:6" ht="15.75" customHeight="1" x14ac:dyDescent="0.15">
      <c r="A27" s="2" t="s">
        <v>33</v>
      </c>
      <c r="B27">
        <f>EXP(-(-1.00599+0.03107*C2-0.12507*C7))</f>
        <v>0.40723535209180112</v>
      </c>
      <c r="C27">
        <f t="shared" si="1"/>
        <v>0.28938681186942999</v>
      </c>
      <c r="D27">
        <f>EXP(-(-1.00599+0.03107*E2-0.12507*E7))</f>
        <v>0.36070493840370854</v>
      </c>
      <c r="E27">
        <f t="shared" si="2"/>
        <v>0.26508681509370013</v>
      </c>
      <c r="F27">
        <f t="shared" si="3"/>
        <v>-2.429999677572986E-2</v>
      </c>
    </row>
    <row r="28" spans="1:6" ht="15.75" customHeight="1" x14ac:dyDescent="0.15">
      <c r="A28" s="2" t="s">
        <v>34</v>
      </c>
      <c r="B28">
        <f>EXP(-(1.049734-0.018323*C2-0.023371*C5-0.012844*C7))</f>
        <v>1.1044049686252033</v>
      </c>
      <c r="C28">
        <f t="shared" si="1"/>
        <v>0.52480629208298502</v>
      </c>
      <c r="D28">
        <f>EXP(-(1.049734-0.018323*E2-0.023371*E5-0.012844*E7))</f>
        <v>1.1659534916031693</v>
      </c>
      <c r="E28">
        <f t="shared" si="2"/>
        <v>0.53830956949134112</v>
      </c>
      <c r="F28">
        <f t="shared" si="3"/>
        <v>1.3503277408356107E-2</v>
      </c>
    </row>
    <row r="29" spans="1:6" ht="13" x14ac:dyDescent="0.15">
      <c r="A29" s="2" t="s">
        <v>35</v>
      </c>
      <c r="B29">
        <f>EXP(-(-3.7924+1.94461*C3-0.10873*C5+0.04748*C6))</f>
        <v>42.912536098704926</v>
      </c>
      <c r="C29">
        <f t="shared" si="1"/>
        <v>0.97722745965406699</v>
      </c>
      <c r="D29">
        <f>EXP(-(-3.7924+1.94461*E3-0.10873*E5+0.04748*E6))</f>
        <v>42.709270312145691</v>
      </c>
      <c r="E29">
        <f t="shared" si="2"/>
        <v>0.97712155813037849</v>
      </c>
      <c r="F29">
        <f t="shared" si="3"/>
        <v>-1.0590152368850081E-4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75" priority="1" operator="lessThanOrEqual">
      <formula>0</formula>
    </cfRule>
  </conditionalFormatting>
  <conditionalFormatting sqref="F15:F29 I17:I29">
    <cfRule type="cellIs" dxfId="74" priority="2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97"/>
  <sheetViews>
    <sheetView topLeftCell="A12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7881045</v>
      </c>
      <c r="C2" s="4">
        <v>72.099999999999994</v>
      </c>
      <c r="D2" s="4">
        <v>8641406</v>
      </c>
      <c r="E2" s="4">
        <v>79.099999999999994</v>
      </c>
      <c r="F2" s="4">
        <v>7619626</v>
      </c>
      <c r="G2" s="4">
        <v>69.7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15907</v>
      </c>
      <c r="C5" s="4">
        <v>0.1</v>
      </c>
      <c r="D5" s="4">
        <v>208957</v>
      </c>
      <c r="E5" s="4">
        <v>1.9</v>
      </c>
      <c r="F5" s="4">
        <v>0</v>
      </c>
      <c r="G5" s="4">
        <v>0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102568</v>
      </c>
      <c r="C6" s="4">
        <v>0.9</v>
      </c>
      <c r="D6" s="4">
        <v>65402</v>
      </c>
      <c r="E6" s="4">
        <v>0.5</v>
      </c>
      <c r="F6" s="4">
        <v>1184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2074187</v>
      </c>
      <c r="C7" s="4">
        <v>18.899999999999999</v>
      </c>
      <c r="D7" s="4">
        <v>1227973</v>
      </c>
      <c r="E7" s="4">
        <v>11.2</v>
      </c>
      <c r="F7" s="4">
        <v>1162312</v>
      </c>
      <c r="G7" s="4">
        <v>10.6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846039</v>
      </c>
      <c r="C8" s="4">
        <v>7.7</v>
      </c>
      <c r="D8" s="4">
        <v>779023</v>
      </c>
      <c r="E8" s="4">
        <v>7.1</v>
      </c>
      <c r="F8" s="4">
        <v>695218</v>
      </c>
      <c r="G8" s="4">
        <v>6.3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3015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10922761</v>
      </c>
      <c r="C12">
        <f t="shared" si="0"/>
        <v>99.7</v>
      </c>
      <c r="D12">
        <f t="shared" si="0"/>
        <v>10922761</v>
      </c>
      <c r="E12">
        <f t="shared" si="0"/>
        <v>99.8</v>
      </c>
      <c r="F12">
        <f t="shared" si="0"/>
        <v>9478340</v>
      </c>
      <c r="G12">
        <f t="shared" si="0"/>
        <v>86.6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3.4000053324889885</v>
      </c>
      <c r="C15">
        <f t="shared" ref="C15:C29" si="1">B15/(1+B15)</f>
        <v>0.77272754816541978</v>
      </c>
      <c r="D15">
        <f>EXP(-(-4.41432+0.04345*E2+0.06422*E6))</f>
        <v>2.5736239424596894</v>
      </c>
      <c r="E15">
        <f t="shared" ref="E15:E29" si="2">D15/(1+D15)</f>
        <v>0.72017201135279219</v>
      </c>
      <c r="F15">
        <f t="shared" ref="F15:F29" si="3">E15-C15</f>
        <v>-5.255553681262759E-2</v>
      </c>
    </row>
    <row r="16" spans="1:20" ht="15.75" customHeight="1" x14ac:dyDescent="0.15">
      <c r="A16" s="2" t="s">
        <v>22</v>
      </c>
      <c r="B16">
        <f>EXP(-(-2.04493-0.05813*(C7)+0.07854*(C6)))</f>
        <v>21.604486468564112</v>
      </c>
      <c r="C16">
        <f t="shared" si="1"/>
        <v>0.9557609945534179</v>
      </c>
      <c r="D16">
        <f>EXP(-(-2.04493-0.05813*(E7)+0.07854*(E6)))</f>
        <v>14.249417091238621</v>
      </c>
      <c r="E16">
        <f t="shared" si="2"/>
        <v>0.9344237229517095</v>
      </c>
      <c r="F16">
        <f t="shared" si="3"/>
        <v>-2.1337271601708396E-2</v>
      </c>
    </row>
    <row r="17" spans="1:6" ht="15.75" customHeight="1" x14ac:dyDescent="0.15">
      <c r="A17" s="2" t="s">
        <v>23</v>
      </c>
      <c r="B17">
        <f>EXP(-(-5.26319+0.23697*(C7)))</f>
        <v>2.191216786920402</v>
      </c>
      <c r="C17">
        <f t="shared" si="1"/>
        <v>0.68663990359457117</v>
      </c>
      <c r="D17">
        <f>EXP(-(-5.26319+0.23697*(E7)))</f>
        <v>13.587170473867861</v>
      </c>
      <c r="E17">
        <f t="shared" si="2"/>
        <v>0.93144660907394983</v>
      </c>
      <c r="F17">
        <f t="shared" si="3"/>
        <v>0.24480670547937866</v>
      </c>
    </row>
    <row r="18" spans="1:6" ht="15.75" customHeight="1" x14ac:dyDescent="0.15">
      <c r="A18" s="2" t="s">
        <v>24</v>
      </c>
      <c r="B18">
        <f>EXP(-(-6.22088+0.04872*(C2)+0.04949*(C5)+0.04056*(C6)))</f>
        <v>14.392611721238667</v>
      </c>
      <c r="C18">
        <f t="shared" si="1"/>
        <v>0.9350337669714488</v>
      </c>
      <c r="D18">
        <f>EXP(-(-6.22088+0.04872*(E2)+0.04949*(E5)+0.04056*(E6)))</f>
        <v>9.5145004684947132</v>
      </c>
      <c r="E18">
        <f t="shared" si="2"/>
        <v>0.90489324690256423</v>
      </c>
      <c r="F18">
        <f t="shared" si="3"/>
        <v>-3.0140520068884569E-2</v>
      </c>
    </row>
    <row r="19" spans="1:6" ht="15.75" customHeight="1" x14ac:dyDescent="0.15">
      <c r="A19" s="2" t="s">
        <v>25</v>
      </c>
      <c r="B19">
        <f>EXP(-(-4.84614+0.03008*C2+0.7327*C3+0.03927*C5+0.04634*C6))</f>
        <v>13.897917378134695</v>
      </c>
      <c r="C19">
        <f t="shared" si="1"/>
        <v>0.93287652397188914</v>
      </c>
      <c r="D19">
        <f>EXP(-(-4.84614+0.03008*E2+0.7327*E3+0.03927*E5+0.04634*E6))</f>
        <v>10.687010157541362</v>
      </c>
      <c r="E19">
        <f t="shared" si="2"/>
        <v>0.91443491649960429</v>
      </c>
      <c r="F19">
        <f t="shared" si="3"/>
        <v>-1.8441607472284849E-2</v>
      </c>
    </row>
    <row r="20" spans="1:6" ht="15.75" customHeight="1" x14ac:dyDescent="0.15">
      <c r="A20" s="2" t="s">
        <v>26</v>
      </c>
      <c r="B20">
        <f>EXP(-(-1.56105-0.14222*C7+0.04149*C6))</f>
        <v>67.468916802179351</v>
      </c>
      <c r="C20">
        <f t="shared" si="1"/>
        <v>0.98539483247720705</v>
      </c>
      <c r="D20">
        <f>EXP(-(-1.56105-0.14222*E7+0.04149*E6))</f>
        <v>22.946582161701361</v>
      </c>
      <c r="E20">
        <f t="shared" si="2"/>
        <v>0.95824038715640447</v>
      </c>
      <c r="F20">
        <f t="shared" si="3"/>
        <v>-2.7154445320802578E-2</v>
      </c>
    </row>
    <row r="21" spans="1:6" ht="15.75" customHeight="1" x14ac:dyDescent="0.15">
      <c r="A21" s="2" t="s">
        <v>27</v>
      </c>
      <c r="B21">
        <f>EXP(-(-0.802771-0.025303*C2+0.485604*C3))</f>
        <v>13.833833575513166</v>
      </c>
      <c r="C21">
        <f t="shared" si="1"/>
        <v>0.93258654312727751</v>
      </c>
      <c r="D21">
        <f>EXP(-(-0.802771-0.025303*E2+0.485604*E3))</f>
        <v>16.514492025524323</v>
      </c>
      <c r="E21">
        <f t="shared" si="2"/>
        <v>0.9429044246020567</v>
      </c>
      <c r="F21">
        <f t="shared" si="3"/>
        <v>1.0317881474779189E-2</v>
      </c>
    </row>
    <row r="22" spans="1:6" ht="15.75" customHeight="1" x14ac:dyDescent="0.15">
      <c r="A22" s="2" t="s">
        <v>28</v>
      </c>
      <c r="B22">
        <f>EXP(-(-2.360104+0.014709*C2+0.938919*C3-0.018119*C5))</f>
        <v>3.6744262572480193</v>
      </c>
      <c r="C22">
        <f t="shared" si="1"/>
        <v>0.78607000197095189</v>
      </c>
      <c r="D22">
        <f>EXP(-(-2.360104+0.014709*E2+0.938919*E3-0.018119*E5))</f>
        <v>3.4248175492386803</v>
      </c>
      <c r="E22">
        <f t="shared" si="2"/>
        <v>0.77400198112754803</v>
      </c>
      <c r="F22">
        <f t="shared" si="3"/>
        <v>-1.2068020843403859E-2</v>
      </c>
    </row>
    <row r="23" spans="1:6" ht="15.75" customHeight="1" x14ac:dyDescent="0.15">
      <c r="A23" s="2" t="s">
        <v>29</v>
      </c>
      <c r="B23">
        <f>EXP(-(-1.022244+0.015959*C2-2.13038*C3))</f>
        <v>0.87950159612202738</v>
      </c>
      <c r="C23">
        <f t="shared" si="1"/>
        <v>0.46794405385805554</v>
      </c>
      <c r="D23">
        <f>EXP(-(-1.022244+0.015959*E2-2.13038*E3))</f>
        <v>0.78653905579419103</v>
      </c>
      <c r="E23">
        <f t="shared" si="2"/>
        <v>0.44025852849018277</v>
      </c>
      <c r="F23">
        <f t="shared" si="3"/>
        <v>-2.7685525367872776E-2</v>
      </c>
    </row>
    <row r="24" spans="1:6" ht="15.75" customHeight="1" x14ac:dyDescent="0.15">
      <c r="A24" s="2" t="s">
        <v>30</v>
      </c>
      <c r="B24">
        <f>EXP(-(0.21381-0.08054*C2-0.03271*C5+0.72939*C3))</f>
        <v>269.45327535184896</v>
      </c>
      <c r="C24">
        <f t="shared" si="1"/>
        <v>0.99630250364430217</v>
      </c>
      <c r="D24">
        <f>EXP(-(0.21381-0.08054*E2-0.03271*E5+0.72939*E3))</f>
        <v>502.22739740276813</v>
      </c>
      <c r="E24">
        <f t="shared" si="2"/>
        <v>0.99801282679527958</v>
      </c>
      <c r="F24">
        <f t="shared" si="3"/>
        <v>1.7103231509774108E-3</v>
      </c>
    </row>
    <row r="25" spans="1:6" ht="15.75" customHeight="1" x14ac:dyDescent="0.15">
      <c r="A25" s="2" t="s">
        <v>31</v>
      </c>
      <c r="B25">
        <f>EXP(-(-0.11314-0.0841*C2-0.02521*C5+1.28239*C3))</f>
        <v>482.63998352628658</v>
      </c>
      <c r="C25">
        <f t="shared" si="1"/>
        <v>0.99793234630290728</v>
      </c>
      <c r="D25">
        <f>EXP(-(-0.11314-0.0841*E2-0.02521*E5+1.28239*E3))</f>
        <v>909.91300860331751</v>
      </c>
      <c r="E25">
        <f t="shared" si="2"/>
        <v>0.99890220033026722</v>
      </c>
      <c r="F25">
        <f t="shared" si="3"/>
        <v>9.6985402735993986E-4</v>
      </c>
    </row>
    <row r="26" spans="1:6" ht="15.75" customHeight="1" x14ac:dyDescent="0.15">
      <c r="A26" s="2" t="s">
        <v>32</v>
      </c>
      <c r="B26">
        <f>EXP(-(-9.52346+0.0714*C2+0.11318*C5+0.14192*C6+1.47314*C3))</f>
        <v>69.163550709172824</v>
      </c>
      <c r="C26">
        <f t="shared" si="1"/>
        <v>0.98574758560687747</v>
      </c>
      <c r="D26">
        <f>EXP(-(-9.52346+0.0714*E2+0.11318*E5+0.14192*E6+1.47314*E3))</f>
        <v>36.22385935766912</v>
      </c>
      <c r="E26">
        <f t="shared" si="2"/>
        <v>0.97313550993218079</v>
      </c>
      <c r="F26">
        <f t="shared" si="3"/>
        <v>-1.2612075674696688E-2</v>
      </c>
    </row>
    <row r="27" spans="1:6" ht="15.75" customHeight="1" x14ac:dyDescent="0.15">
      <c r="A27" s="2" t="s">
        <v>33</v>
      </c>
      <c r="B27">
        <f>EXP(-(-1.00599+0.03107*C2-0.12507*C7))</f>
        <v>3.0946227235039747</v>
      </c>
      <c r="C27">
        <f t="shared" si="1"/>
        <v>0.7557772553110218</v>
      </c>
      <c r="D27">
        <f>EXP(-(-1.00599+0.03107*E2-0.12507*E7))</f>
        <v>0.95040886762858701</v>
      </c>
      <c r="E27">
        <f t="shared" si="2"/>
        <v>0.48728699064219577</v>
      </c>
      <c r="F27">
        <f t="shared" si="3"/>
        <v>-0.26849026466882603</v>
      </c>
    </row>
    <row r="28" spans="1:6" ht="15.75" customHeight="1" x14ac:dyDescent="0.15">
      <c r="A28" s="2" t="s">
        <v>34</v>
      </c>
      <c r="B28">
        <f>EXP(-(1.049734-0.018323*C2-0.023371*C5-0.012844*C7))</f>
        <v>1.6760553054601</v>
      </c>
      <c r="C28">
        <f t="shared" si="1"/>
        <v>0.62631564528593786</v>
      </c>
      <c r="D28">
        <f>EXP(-(1.049734-0.018323*E2-0.023371*E5-0.012844*E7))</f>
        <v>1.8001554098847525</v>
      </c>
      <c r="E28">
        <f t="shared" si="2"/>
        <v>0.64287696444635634</v>
      </c>
      <c r="F28">
        <f t="shared" si="3"/>
        <v>1.6561319160418475E-2</v>
      </c>
    </row>
    <row r="29" spans="1:6" ht="13" x14ac:dyDescent="0.15">
      <c r="A29" s="2" t="s">
        <v>35</v>
      </c>
      <c r="B29">
        <f>EXP(-(-3.7924+1.94461*C3-0.10873*C5+0.04748*C6))</f>
        <v>42.971667363445249</v>
      </c>
      <c r="C29">
        <f t="shared" si="1"/>
        <v>0.977258083216755</v>
      </c>
      <c r="D29">
        <f>EXP(-(-3.7924+1.94461*E3-0.10873*E5+0.04748*E6))</f>
        <v>53.263271309113271</v>
      </c>
      <c r="E29">
        <f t="shared" si="2"/>
        <v>0.98157132852710904</v>
      </c>
      <c r="F29">
        <f t="shared" si="3"/>
        <v>4.3132453103540414E-3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73" priority="1" operator="lessThanOrEqual">
      <formula>0</formula>
    </cfRule>
  </conditionalFormatting>
  <conditionalFormatting sqref="F15:F29 I17:I29">
    <cfRule type="cellIs" dxfId="72" priority="2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997"/>
  <sheetViews>
    <sheetView topLeftCell="A11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4729146</v>
      </c>
      <c r="C2" s="4">
        <v>36.5</v>
      </c>
      <c r="D2" s="4">
        <v>10999114</v>
      </c>
      <c r="E2" s="4">
        <v>84.9</v>
      </c>
      <c r="F2" s="4">
        <v>4703555</v>
      </c>
      <c r="G2" s="4">
        <v>36.299999999999997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330676</v>
      </c>
      <c r="C5" s="4">
        <v>2.5</v>
      </c>
      <c r="D5" s="4">
        <v>173548</v>
      </c>
      <c r="E5" s="4">
        <v>1.3</v>
      </c>
      <c r="F5" s="4">
        <v>149307</v>
      </c>
      <c r="G5" s="4">
        <v>1.1000000000000001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111596</v>
      </c>
      <c r="C6" s="4">
        <v>0.8</v>
      </c>
      <c r="D6" s="4">
        <v>50226</v>
      </c>
      <c r="E6" s="4">
        <v>0.3</v>
      </c>
      <c r="F6" s="4">
        <v>4842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446400</v>
      </c>
      <c r="C7" s="4">
        <v>3.4</v>
      </c>
      <c r="D7" s="4">
        <v>270681</v>
      </c>
      <c r="E7" s="4">
        <v>2</v>
      </c>
      <c r="F7" s="4">
        <v>179391</v>
      </c>
      <c r="G7" s="4">
        <v>1.3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1523112</v>
      </c>
      <c r="C8" s="4">
        <v>11.7</v>
      </c>
      <c r="D8" s="4">
        <v>1453797</v>
      </c>
      <c r="E8" s="4">
        <v>11.2</v>
      </c>
      <c r="F8" s="4">
        <v>1380742</v>
      </c>
      <c r="G8" s="4">
        <v>10.6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16992</v>
      </c>
      <c r="C9" s="4">
        <v>0.1</v>
      </c>
      <c r="D9" s="4">
        <v>1857</v>
      </c>
      <c r="E9" s="4">
        <v>0</v>
      </c>
      <c r="F9" s="4">
        <v>1000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5758876</v>
      </c>
      <c r="C10" s="4">
        <v>44.4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37555</v>
      </c>
      <c r="C11" s="4">
        <v>0.2</v>
      </c>
      <c r="D11" s="4">
        <v>5130</v>
      </c>
      <c r="E11" s="4">
        <v>0</v>
      </c>
      <c r="F11" s="4">
        <v>2401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12954353</v>
      </c>
      <c r="C12">
        <f t="shared" si="0"/>
        <v>99.6</v>
      </c>
      <c r="D12">
        <f t="shared" si="0"/>
        <v>12954353</v>
      </c>
      <c r="E12">
        <f t="shared" si="0"/>
        <v>99.7</v>
      </c>
      <c r="F12">
        <f t="shared" si="0"/>
        <v>6421238</v>
      </c>
      <c r="G12">
        <f t="shared" si="0"/>
        <v>49.3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16.071041695187908</v>
      </c>
      <c r="C15">
        <f t="shared" ref="C15:C29" si="1">B15/(1+B15)</f>
        <v>0.94142126661890313</v>
      </c>
      <c r="D15">
        <f>EXP(-(-4.41432+0.04345*E2+0.06422*E6))</f>
        <v>2.0261734212173437</v>
      </c>
      <c r="E15">
        <f t="shared" ref="E15:E29" si="2">D15/(1+D15)</f>
        <v>0.6695496718764623</v>
      </c>
      <c r="F15">
        <f t="shared" ref="F15:F29" si="3">E15-C15</f>
        <v>-0.27187159474244083</v>
      </c>
    </row>
    <row r="16" spans="1:20" ht="15.75" customHeight="1" x14ac:dyDescent="0.15">
      <c r="A16" s="2" t="s">
        <v>22</v>
      </c>
      <c r="B16">
        <f>EXP(-(-2.04493-0.05813*(C7)+0.07854*(C6)))</f>
        <v>8.8440065180728524</v>
      </c>
      <c r="C16">
        <f t="shared" si="1"/>
        <v>0.89841534560505665</v>
      </c>
      <c r="D16">
        <f>EXP(-(-2.04493-0.05813*(E7)+0.07854*(E6)))</f>
        <v>8.4793008544862776</v>
      </c>
      <c r="E16">
        <f t="shared" si="2"/>
        <v>0.89450698787276817</v>
      </c>
      <c r="F16">
        <f t="shared" si="3"/>
        <v>-3.908357732288481E-3</v>
      </c>
    </row>
    <row r="17" spans="1:6" ht="15.75" customHeight="1" x14ac:dyDescent="0.15">
      <c r="A17" s="2" t="s">
        <v>23</v>
      </c>
      <c r="B17">
        <f>EXP(-(-5.26319+0.23697*(C7)))</f>
        <v>86.270870202245035</v>
      </c>
      <c r="C17">
        <f t="shared" si="1"/>
        <v>0.98854142284037549</v>
      </c>
      <c r="D17">
        <f>EXP(-(-5.26319+0.23697*(E7)))</f>
        <v>120.21117646302089</v>
      </c>
      <c r="E17">
        <f t="shared" si="2"/>
        <v>0.99174993569751313</v>
      </c>
      <c r="F17">
        <f t="shared" si="3"/>
        <v>3.2085128571376353E-3</v>
      </c>
    </row>
    <row r="18" spans="1:6" ht="15.75" customHeight="1" x14ac:dyDescent="0.15">
      <c r="A18" s="2" t="s">
        <v>24</v>
      </c>
      <c r="B18">
        <f>EXP(-(-6.22088+0.04872*(C2)+0.04949*(C5)+0.04056*(C6)))</f>
        <v>72.706224510433671</v>
      </c>
      <c r="C18">
        <f t="shared" si="1"/>
        <v>0.9864326248340336</v>
      </c>
      <c r="D18">
        <f>EXP(-(-6.22088+0.04872*(E2)+0.04949*(E5)+0.04056*(E6)))</f>
        <v>7.4487557126046013</v>
      </c>
      <c r="E18">
        <f t="shared" si="2"/>
        <v>0.8816393757830977</v>
      </c>
      <c r="F18">
        <f t="shared" si="3"/>
        <v>-0.1047932490509359</v>
      </c>
    </row>
    <row r="19" spans="1:6" ht="15.75" customHeight="1" x14ac:dyDescent="0.15">
      <c r="A19" s="2" t="s">
        <v>25</v>
      </c>
      <c r="B19">
        <f>EXP(-(-4.84614+0.03008*C2+0.7327*C3+0.03927*C5+0.04634*C6))</f>
        <v>37.076116418319046</v>
      </c>
      <c r="C19">
        <f t="shared" si="1"/>
        <v>0.97373681735254691</v>
      </c>
      <c r="D19">
        <f>EXP(-(-4.84614+0.03008*E2+0.7327*E3+0.03927*E5+0.04634*E6))</f>
        <v>9.2756714555263429</v>
      </c>
      <c r="E19">
        <f t="shared" si="2"/>
        <v>0.90268275855956925</v>
      </c>
      <c r="F19">
        <f t="shared" si="3"/>
        <v>-7.1054058792977659E-2</v>
      </c>
    </row>
    <row r="20" spans="1:6" ht="15.75" customHeight="1" x14ac:dyDescent="0.15">
      <c r="A20" s="2" t="s">
        <v>26</v>
      </c>
      <c r="B20">
        <f>EXP(-(-1.56105-0.14222*C7+0.04149*C6))</f>
        <v>7.4738181518452427</v>
      </c>
      <c r="C20">
        <f t="shared" si="1"/>
        <v>0.88198944300188431</v>
      </c>
      <c r="D20">
        <f>EXP(-(-1.56105-0.14222*E7+0.04149*E6))</f>
        <v>6.2528852673495834</v>
      </c>
      <c r="E20">
        <f t="shared" si="2"/>
        <v>0.86212383580618401</v>
      </c>
      <c r="F20">
        <f t="shared" si="3"/>
        <v>-1.9865607195700297E-2</v>
      </c>
    </row>
    <row r="21" spans="1:6" ht="15.75" customHeight="1" x14ac:dyDescent="0.15">
      <c r="A21" s="2" t="s">
        <v>27</v>
      </c>
      <c r="B21">
        <f>EXP(-(-0.802771-0.025303*C2+0.485604*C3))</f>
        <v>5.6199934588543359</v>
      </c>
      <c r="C21">
        <f t="shared" si="1"/>
        <v>0.84894244892908688</v>
      </c>
      <c r="D21">
        <f>EXP(-(-0.802771-0.025303*E2+0.485604*E3))</f>
        <v>19.124987000500951</v>
      </c>
      <c r="E21">
        <f t="shared" si="2"/>
        <v>0.95031052690990025</v>
      </c>
      <c r="F21">
        <f t="shared" si="3"/>
        <v>0.10136807798081338</v>
      </c>
    </row>
    <row r="22" spans="1:6" ht="15.75" customHeight="1" x14ac:dyDescent="0.15">
      <c r="A22" s="2" t="s">
        <v>28</v>
      </c>
      <c r="B22">
        <f>EXP(-(-2.360104+0.014709*C2+0.938919*C3-0.018119*C5))</f>
        <v>6.4787202592252866</v>
      </c>
      <c r="C22">
        <f t="shared" si="1"/>
        <v>0.8662872837412976</v>
      </c>
      <c r="D22">
        <f>EXP(-(-2.360104+0.014709*E2+0.938919*E3-0.018119*E5))</f>
        <v>3.1107523185249524</v>
      </c>
      <c r="E22">
        <f t="shared" si="2"/>
        <v>0.75673552612412653</v>
      </c>
      <c r="F22">
        <f t="shared" si="3"/>
        <v>-0.10955175761717106</v>
      </c>
    </row>
    <row r="23" spans="1:6" ht="15.75" customHeight="1" x14ac:dyDescent="0.15">
      <c r="A23" s="2" t="s">
        <v>29</v>
      </c>
      <c r="B23">
        <f>EXP(-(-1.022244+0.015959*C2-2.13038*C3))</f>
        <v>1.5523043432634565</v>
      </c>
      <c r="C23">
        <f t="shared" si="1"/>
        <v>0.60819719535430927</v>
      </c>
      <c r="D23">
        <f>EXP(-(-1.022244+0.015959*E2-2.13038*E3))</f>
        <v>0.71700311062701172</v>
      </c>
      <c r="E23">
        <f t="shared" si="2"/>
        <v>0.41758987283673471</v>
      </c>
      <c r="F23">
        <f t="shared" si="3"/>
        <v>-0.19060732251757456</v>
      </c>
    </row>
    <row r="24" spans="1:6" ht="15.75" customHeight="1" x14ac:dyDescent="0.15">
      <c r="A24" s="2" t="s">
        <v>30</v>
      </c>
      <c r="B24">
        <f>EXP(-(0.21381-0.08054*C2-0.03271*C5+0.72939*C3))</f>
        <v>16.571345017650358</v>
      </c>
      <c r="C24">
        <f t="shared" si="1"/>
        <v>0.94308916027796941</v>
      </c>
      <c r="D24">
        <f>EXP(-(0.21381-0.08054*E2-0.03271*E5+0.72939*E3))</f>
        <v>785.6873973302545</v>
      </c>
      <c r="E24">
        <f t="shared" si="2"/>
        <v>0.99872884705742881</v>
      </c>
      <c r="F24">
        <f t="shared" si="3"/>
        <v>5.5639686779459407E-2</v>
      </c>
    </row>
    <row r="25" spans="1:6" ht="15.75" customHeight="1" x14ac:dyDescent="0.15">
      <c r="A25" s="2" t="s">
        <v>31</v>
      </c>
      <c r="B25">
        <f>EXP(-(-0.11314-0.0841*C2-0.02521*C5+1.28239*C3))</f>
        <v>25.682632878817802</v>
      </c>
      <c r="C25">
        <f t="shared" si="1"/>
        <v>0.96252243905083834</v>
      </c>
      <c r="D25">
        <f>EXP(-(-0.11314-0.0841*E2-0.02521*E5+1.28239*E3))</f>
        <v>1459.7245025305499</v>
      </c>
      <c r="E25">
        <f t="shared" si="2"/>
        <v>0.99931540821128995</v>
      </c>
      <c r="F25">
        <f t="shared" si="3"/>
        <v>3.6792969160451605E-2</v>
      </c>
    </row>
    <row r="26" spans="1:6" ht="15.75" customHeight="1" x14ac:dyDescent="0.15">
      <c r="A26" s="2" t="s">
        <v>32</v>
      </c>
      <c r="B26">
        <f>EXP(-(-9.52346+0.0714*C2+0.11318*C5+0.14192*C6+1.47314*C3))</f>
        <v>679.17172209862406</v>
      </c>
      <c r="C26">
        <f t="shared" si="1"/>
        <v>0.99852978304226681</v>
      </c>
      <c r="D26">
        <f>EXP(-(-9.52346+0.0714*E2+0.11318*E5+0.14192*E6+1.47314*E3))</f>
        <v>26.361114797612089</v>
      </c>
      <c r="E26">
        <f t="shared" si="2"/>
        <v>0.96345178157407263</v>
      </c>
      <c r="F26">
        <f t="shared" si="3"/>
        <v>-3.5078001468194175E-2</v>
      </c>
    </row>
    <row r="27" spans="1:6" ht="15.75" customHeight="1" x14ac:dyDescent="0.15">
      <c r="A27" s="2" t="s">
        <v>33</v>
      </c>
      <c r="B27">
        <f>EXP(-(-1.00599+0.03107*C2-0.12507*C7))</f>
        <v>1.3460481456355164</v>
      </c>
      <c r="C27">
        <f t="shared" si="1"/>
        <v>0.57375128815648746</v>
      </c>
      <c r="D27">
        <f>EXP(-(-1.00599+0.03107*E2-0.12507*E7))</f>
        <v>0.25114796789984589</v>
      </c>
      <c r="E27">
        <f t="shared" si="2"/>
        <v>0.20073402534587359</v>
      </c>
      <c r="F27">
        <f t="shared" si="3"/>
        <v>-0.37301726281061387</v>
      </c>
    </row>
    <row r="28" spans="1:6" ht="15.75" customHeight="1" x14ac:dyDescent="0.15">
      <c r="A28" s="2" t="s">
        <v>34</v>
      </c>
      <c r="B28">
        <f>EXP(-(1.049734-0.018323*C2-0.023371*C5-0.012844*C7))</f>
        <v>0.75665536001340761</v>
      </c>
      <c r="C28">
        <f t="shared" si="1"/>
        <v>0.43073637392802677</v>
      </c>
      <c r="D28">
        <f>EXP(-(1.049734-0.018323*E2-0.023371*E5-0.012844*E7))</f>
        <v>1.7541054291801494</v>
      </c>
      <c r="E28">
        <f t="shared" si="2"/>
        <v>0.63690569380356554</v>
      </c>
      <c r="F28">
        <f t="shared" si="3"/>
        <v>0.20616931987553877</v>
      </c>
    </row>
    <row r="29" spans="1:6" ht="13" x14ac:dyDescent="0.15">
      <c r="A29" s="2" t="s">
        <v>35</v>
      </c>
      <c r="B29">
        <f>EXP(-(-3.7924+1.94461*C3-0.10873*C5+0.04748*C6))</f>
        <v>56.049823469784663</v>
      </c>
      <c r="C29">
        <f t="shared" si="1"/>
        <v>0.98247146197516932</v>
      </c>
      <c r="D29">
        <f>EXP(-(-3.7924+1.94461*E3-0.10873*E5+0.04748*E6))</f>
        <v>50.375502731566137</v>
      </c>
      <c r="E29">
        <f t="shared" si="2"/>
        <v>0.98053547027607812</v>
      </c>
      <c r="F29">
        <f t="shared" si="3"/>
        <v>-1.9359916990911996E-3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71" priority="1" operator="lessThanOrEqual">
      <formula>0</formula>
    </cfRule>
  </conditionalFormatting>
  <conditionalFormatting sqref="F15:F29 I17:I29">
    <cfRule type="cellIs" dxfId="70" priority="2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997"/>
  <sheetViews>
    <sheetView topLeftCell="A10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4399783</v>
      </c>
      <c r="C2" s="4">
        <v>40.5</v>
      </c>
      <c r="D2" s="4">
        <v>5370897</v>
      </c>
      <c r="E2" s="4">
        <v>49.5</v>
      </c>
      <c r="F2" s="4">
        <v>4388837</v>
      </c>
      <c r="G2" s="4">
        <v>40.4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2562793</v>
      </c>
      <c r="C5" s="4">
        <v>23.6</v>
      </c>
      <c r="D5" s="4">
        <v>2330701</v>
      </c>
      <c r="E5" s="4">
        <v>21.5</v>
      </c>
      <c r="F5" s="4">
        <v>2301251</v>
      </c>
      <c r="G5" s="4">
        <v>21.2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28211</v>
      </c>
      <c r="C6" s="4">
        <v>0.2</v>
      </c>
      <c r="D6" s="4">
        <v>82146</v>
      </c>
      <c r="E6" s="4">
        <v>0.7</v>
      </c>
      <c r="F6" s="4">
        <v>42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617552</v>
      </c>
      <c r="C7" s="4">
        <v>5.6</v>
      </c>
      <c r="D7" s="4">
        <v>378025</v>
      </c>
      <c r="E7" s="4">
        <v>3.4</v>
      </c>
      <c r="F7" s="4">
        <v>47942</v>
      </c>
      <c r="G7" s="4">
        <v>0.4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3192755</v>
      </c>
      <c r="C8" s="4">
        <v>29.4</v>
      </c>
      <c r="D8" s="4">
        <v>2651096</v>
      </c>
      <c r="E8" s="4">
        <v>24.4</v>
      </c>
      <c r="F8" s="4">
        <v>2574937</v>
      </c>
      <c r="G8" s="4">
        <v>23.7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23764</v>
      </c>
      <c r="C9" s="4">
        <v>0.2</v>
      </c>
      <c r="D9" s="4">
        <v>14500</v>
      </c>
      <c r="E9" s="4">
        <v>0.1</v>
      </c>
      <c r="F9" s="4">
        <v>2562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15036</v>
      </c>
      <c r="C11" s="4">
        <v>0.1</v>
      </c>
      <c r="D11" s="4">
        <v>12529</v>
      </c>
      <c r="E11" s="4">
        <v>0.1</v>
      </c>
      <c r="F11" s="4">
        <v>3057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10839894</v>
      </c>
      <c r="C12">
        <f t="shared" si="0"/>
        <v>99.59999999999998</v>
      </c>
      <c r="D12">
        <f t="shared" si="0"/>
        <v>10839894</v>
      </c>
      <c r="E12">
        <f t="shared" si="0"/>
        <v>99.699999999999989</v>
      </c>
      <c r="F12">
        <f t="shared" si="0"/>
        <v>9318628</v>
      </c>
      <c r="G12">
        <f t="shared" si="0"/>
        <v>85.699999999999989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14.037762222042851</v>
      </c>
      <c r="C15">
        <f t="shared" ref="C15:C29" si="1">B15/(1+B15)</f>
        <v>0.93350074397810556</v>
      </c>
      <c r="D15">
        <f>EXP(-(-4.41432+0.04345*E2+0.06422*E6))</f>
        <v>9.1943668719706935</v>
      </c>
      <c r="E15">
        <f t="shared" ref="E15:E29" si="2">D15/(1+D15)</f>
        <v>0.90190661052728149</v>
      </c>
      <c r="F15">
        <f t="shared" ref="F15:F29" si="3">E15-C15</f>
        <v>-3.1594133450824069E-2</v>
      </c>
    </row>
    <row r="16" spans="1:20" ht="15.75" customHeight="1" x14ac:dyDescent="0.15">
      <c r="A16" s="2" t="s">
        <v>22</v>
      </c>
      <c r="B16">
        <f>EXP(-(-2.04493-0.05813*(C7)+0.07854*(C6)))</f>
        <v>10.535494658769133</v>
      </c>
      <c r="C16">
        <f t="shared" si="1"/>
        <v>0.91331104303881649</v>
      </c>
      <c r="D16">
        <f>EXP(-(-2.04493-0.05813*(E7)+0.07854*(E6)))</f>
        <v>8.9137408334574069</v>
      </c>
      <c r="E16">
        <f t="shared" si="2"/>
        <v>0.89912990294993911</v>
      </c>
      <c r="F16">
        <f t="shared" si="3"/>
        <v>-1.4181140088877386E-2</v>
      </c>
    </row>
    <row r="17" spans="1:6" ht="15.75" customHeight="1" x14ac:dyDescent="0.15">
      <c r="A17" s="2" t="s">
        <v>23</v>
      </c>
      <c r="B17">
        <f>EXP(-(-5.26319+0.23697*(C7)))</f>
        <v>51.221430042852703</v>
      </c>
      <c r="C17">
        <f t="shared" si="1"/>
        <v>0.98085077334765813</v>
      </c>
      <c r="D17">
        <f>EXP(-(-5.26319+0.23697*(E7)))</f>
        <v>86.270870202245035</v>
      </c>
      <c r="E17">
        <f t="shared" si="2"/>
        <v>0.98854142284037549</v>
      </c>
      <c r="F17">
        <f t="shared" si="3"/>
        <v>7.6906494927173608E-3</v>
      </c>
    </row>
    <row r="18" spans="1:6" ht="15.75" customHeight="1" x14ac:dyDescent="0.15">
      <c r="A18" s="2" t="s">
        <v>24</v>
      </c>
      <c r="B18">
        <f>EXP(-(-6.22088+0.04872*(C2)+0.04949*(C5)+0.04056*(C6)))</f>
        <v>21.577346689997462</v>
      </c>
      <c r="C18">
        <f t="shared" si="1"/>
        <v>0.95570781572650276</v>
      </c>
      <c r="D18">
        <f>EXP(-(-6.22088+0.04872*(E2)+0.04949*(E5)+0.04056*(E6)))</f>
        <v>15.132019569157171</v>
      </c>
      <c r="E18">
        <f t="shared" si="2"/>
        <v>0.9380114810973883</v>
      </c>
      <c r="F18">
        <f t="shared" si="3"/>
        <v>-1.7696334629114463E-2</v>
      </c>
    </row>
    <row r="19" spans="1:6" ht="15.75" customHeight="1" x14ac:dyDescent="0.15">
      <c r="A19" s="2" t="s">
        <v>25</v>
      </c>
      <c r="B19">
        <f>EXP(-(-4.84614+0.03008*C2+0.7327*C3+0.03927*C5+0.04634*C6))</f>
        <v>14.759102336314323</v>
      </c>
      <c r="C19">
        <f t="shared" si="1"/>
        <v>0.93654460903552483</v>
      </c>
      <c r="D19">
        <f>EXP(-(-4.84614+0.03008*E2+0.7327*E3+0.03927*E5+0.04634*E6))</f>
        <v>11.946483890771477</v>
      </c>
      <c r="E19">
        <f t="shared" si="2"/>
        <v>0.92275895073620562</v>
      </c>
      <c r="F19">
        <f t="shared" si="3"/>
        <v>-1.3785658299319214E-2</v>
      </c>
    </row>
    <row r="20" spans="1:6" ht="15.75" customHeight="1" x14ac:dyDescent="0.15">
      <c r="A20" s="2" t="s">
        <v>26</v>
      </c>
      <c r="B20">
        <f>EXP(-(-1.56105-0.14222*C7+0.04149*C6))</f>
        <v>10.477016989822614</v>
      </c>
      <c r="C20">
        <f t="shared" si="1"/>
        <v>0.91286934567695055</v>
      </c>
      <c r="D20">
        <f>EXP(-(-1.56105-0.14222*E7+0.04149*E6))</f>
        <v>7.5048914403190476</v>
      </c>
      <c r="E20">
        <f t="shared" si="2"/>
        <v>0.88242060383518706</v>
      </c>
      <c r="F20">
        <f t="shared" si="3"/>
        <v>-3.0448741841763494E-2</v>
      </c>
    </row>
    <row r="21" spans="1:6" ht="15.75" customHeight="1" x14ac:dyDescent="0.15">
      <c r="A21" s="2" t="s">
        <v>27</v>
      </c>
      <c r="B21">
        <f>EXP(-(-0.802771-0.025303*C2+0.485604*C3))</f>
        <v>6.2185856908260533</v>
      </c>
      <c r="C21">
        <f t="shared" si="1"/>
        <v>0.86146870829962185</v>
      </c>
      <c r="D21">
        <f>EXP(-(-0.802771-0.025303*E2+0.485604*E3))</f>
        <v>7.8089420989743381</v>
      </c>
      <c r="E21">
        <f t="shared" si="2"/>
        <v>0.88647899046624068</v>
      </c>
      <c r="F21">
        <f t="shared" si="3"/>
        <v>2.5010282166618825E-2</v>
      </c>
    </row>
    <row r="22" spans="1:6" ht="15.75" customHeight="1" x14ac:dyDescent="0.15">
      <c r="A22" s="2" t="s">
        <v>28</v>
      </c>
      <c r="B22">
        <f>EXP(-(-2.360104+0.014709*C2+0.938919*C3-0.018119*C5))</f>
        <v>8.9530826217807054</v>
      </c>
      <c r="C22">
        <f t="shared" si="1"/>
        <v>0.89952861460110234</v>
      </c>
      <c r="D22">
        <f>EXP(-(-2.360104+0.014709*E2+0.938919*E3-0.018119*E5))</f>
        <v>7.5501467488061085</v>
      </c>
      <c r="E22">
        <f t="shared" si="2"/>
        <v>0.88304294307701392</v>
      </c>
      <c r="F22">
        <f t="shared" si="3"/>
        <v>-1.6485671524088419E-2</v>
      </c>
    </row>
    <row r="23" spans="1:6" ht="15.75" customHeight="1" x14ac:dyDescent="0.15">
      <c r="A23" s="2" t="s">
        <v>29</v>
      </c>
      <c r="B23">
        <f>EXP(-(-1.022244+0.015959*C2-2.13038*C3))</f>
        <v>1.4563080497111802</v>
      </c>
      <c r="C23">
        <f t="shared" si="1"/>
        <v>0.59288493960780586</v>
      </c>
      <c r="D23">
        <f>EXP(-(-1.022244+0.015959*E2-2.13038*E3))</f>
        <v>1.2614646922457609</v>
      </c>
      <c r="E23">
        <f t="shared" si="2"/>
        <v>0.55780870538069549</v>
      </c>
      <c r="F23">
        <f t="shared" si="3"/>
        <v>-3.507623422711037E-2</v>
      </c>
    </row>
    <row r="24" spans="1:6" ht="15.75" customHeight="1" x14ac:dyDescent="0.15">
      <c r="A24" s="2" t="s">
        <v>30</v>
      </c>
      <c r="B24">
        <f>EXP(-(0.21381-0.08054*C2-0.03271*C5+0.72939*C3))</f>
        <v>45.604937994019231</v>
      </c>
      <c r="C24">
        <f t="shared" si="1"/>
        <v>0.97854304622981525</v>
      </c>
      <c r="D24">
        <f>EXP(-(0.21381-0.08054*E2-0.03271*E5+0.72939*E3))</f>
        <v>87.898698677282425</v>
      </c>
      <c r="E24">
        <f t="shared" si="2"/>
        <v>0.9887512414143409</v>
      </c>
      <c r="F24">
        <f t="shared" si="3"/>
        <v>1.0208195184525648E-2</v>
      </c>
    </row>
    <row r="25" spans="1:6" ht="15.75" customHeight="1" x14ac:dyDescent="0.15">
      <c r="A25" s="2" t="s">
        <v>31</v>
      </c>
      <c r="B25">
        <f>EXP(-(-0.11314-0.0841*C2-0.02521*C5+1.28239*C3))</f>
        <v>61.199927201524531</v>
      </c>
      <c r="C25">
        <f t="shared" si="1"/>
        <v>0.98392281076535582</v>
      </c>
      <c r="D25">
        <f>EXP(-(-0.11314-0.0841*E2-0.02521*E5+1.28239*E3))</f>
        <v>123.73039937313577</v>
      </c>
      <c r="E25">
        <f t="shared" si="2"/>
        <v>0.99198270826497992</v>
      </c>
      <c r="F25">
        <f t="shared" si="3"/>
        <v>8.0598974996241024E-3</v>
      </c>
    </row>
    <row r="26" spans="1:6" ht="15.75" customHeight="1" x14ac:dyDescent="0.15">
      <c r="A26" s="2" t="s">
        <v>32</v>
      </c>
      <c r="B26">
        <f>EXP(-(-9.52346+0.0714*C2+0.11318*C5+0.14192*C6+1.47314*C3))</f>
        <v>51.025627167645595</v>
      </c>
      <c r="C26">
        <f t="shared" si="1"/>
        <v>0.9807787036035599</v>
      </c>
      <c r="D26">
        <f>EXP(-(-9.52346+0.0714*E2+0.11318*E5+0.14192*E6+1.47314*E3))</f>
        <v>31.704099681079313</v>
      </c>
      <c r="E26">
        <f t="shared" si="2"/>
        <v>0.96942279378574236</v>
      </c>
      <c r="F26">
        <f t="shared" si="3"/>
        <v>-1.1355909817817533E-2</v>
      </c>
    </row>
    <row r="27" spans="1:6" ht="15.75" customHeight="1" x14ac:dyDescent="0.15">
      <c r="A27" s="2" t="s">
        <v>33</v>
      </c>
      <c r="B27">
        <f>EXP(-(-1.00599+0.03107*C2-0.12507*C7))</f>
        <v>1.565252260780984</v>
      </c>
      <c r="C27">
        <f t="shared" si="1"/>
        <v>0.61017479049192891</v>
      </c>
      <c r="D27">
        <f>EXP(-(-1.00599+0.03107*E2-0.12507*E7))</f>
        <v>0.89876201632008745</v>
      </c>
      <c r="E27">
        <f t="shared" si="2"/>
        <v>0.47334105516916813</v>
      </c>
      <c r="F27">
        <f t="shared" si="3"/>
        <v>-0.13683373532276077</v>
      </c>
    </row>
    <row r="28" spans="1:6" ht="15.75" customHeight="1" x14ac:dyDescent="0.15">
      <c r="A28" s="2" t="s">
        <v>34</v>
      </c>
      <c r="B28">
        <f>EXP(-(1.049734-0.018323*C2-0.023371*C5-0.012844*C7))</f>
        <v>1.3713964126031428</v>
      </c>
      <c r="C28">
        <f t="shared" si="1"/>
        <v>0.57830753446140448</v>
      </c>
      <c r="D28">
        <f>EXP(-(1.049734-0.018323*E2-0.023371*E5-0.012844*E7))</f>
        <v>1.4969064322843515</v>
      </c>
      <c r="E28">
        <f t="shared" si="2"/>
        <v>0.59950441591632764</v>
      </c>
      <c r="F28">
        <f t="shared" si="3"/>
        <v>2.1196881454923155E-2</v>
      </c>
    </row>
    <row r="29" spans="1:6" ht="13" x14ac:dyDescent="0.15">
      <c r="A29" s="2" t="s">
        <v>35</v>
      </c>
      <c r="B29">
        <f>EXP(-(-3.7924+1.94461*C3-0.10873*C5+0.04748*C6))</f>
        <v>571.88161318370328</v>
      </c>
      <c r="C29">
        <f t="shared" si="1"/>
        <v>0.99825443865366414</v>
      </c>
      <c r="D29">
        <f>EXP(-(-3.7924+1.94461*E3-0.10873*E5+0.04748*E6))</f>
        <v>444.45952791558545</v>
      </c>
      <c r="E29">
        <f t="shared" si="2"/>
        <v>0.99775512714998094</v>
      </c>
      <c r="F29">
        <f t="shared" si="3"/>
        <v>-4.9931150368320854E-4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69" priority="1" operator="lessThanOrEqual">
      <formula>0</formula>
    </cfRule>
  </conditionalFormatting>
  <conditionalFormatting sqref="F15:F29 I17:I29">
    <cfRule type="cellIs" dxfId="68" priority="2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997"/>
  <sheetViews>
    <sheetView topLeftCell="A12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3088007</v>
      </c>
      <c r="C2" s="4">
        <v>65.3</v>
      </c>
      <c r="D2" s="4">
        <v>4361469</v>
      </c>
      <c r="E2" s="4">
        <v>92.3</v>
      </c>
      <c r="F2" s="4">
        <v>3083195</v>
      </c>
      <c r="G2" s="4">
        <v>65.2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93196</v>
      </c>
      <c r="C5" s="4">
        <v>1.9</v>
      </c>
      <c r="D5" s="4">
        <v>93582</v>
      </c>
      <c r="E5" s="4">
        <v>1.9</v>
      </c>
      <c r="F5" s="4">
        <v>82845</v>
      </c>
      <c r="G5" s="4">
        <v>1.7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9686</v>
      </c>
      <c r="C6" s="4">
        <v>0.2</v>
      </c>
      <c r="D6" s="4">
        <v>187</v>
      </c>
      <c r="E6" s="4">
        <v>0</v>
      </c>
      <c r="F6" s="4">
        <v>0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157414</v>
      </c>
      <c r="C7" s="4">
        <v>3.3</v>
      </c>
      <c r="D7" s="4">
        <v>35277</v>
      </c>
      <c r="E7" s="4">
        <v>0.7</v>
      </c>
      <c r="F7" s="4">
        <v>23959</v>
      </c>
      <c r="G7" s="4">
        <v>0.5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247377</v>
      </c>
      <c r="C8" s="4">
        <v>5.2</v>
      </c>
      <c r="D8" s="4">
        <v>232463</v>
      </c>
      <c r="E8" s="4">
        <v>4.9000000000000004</v>
      </c>
      <c r="F8" s="4">
        <v>230650</v>
      </c>
      <c r="G8" s="4">
        <v>4.8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759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1126336</v>
      </c>
      <c r="C10" s="4">
        <v>23.8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815</v>
      </c>
      <c r="C11" s="4">
        <v>0</v>
      </c>
      <c r="D11" s="4">
        <v>612</v>
      </c>
      <c r="E11" s="4">
        <v>0</v>
      </c>
      <c r="F11" s="4">
        <v>37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4723590</v>
      </c>
      <c r="C12">
        <f t="shared" si="0"/>
        <v>99.7</v>
      </c>
      <c r="D12">
        <f t="shared" si="0"/>
        <v>4723590</v>
      </c>
      <c r="E12">
        <f t="shared" si="0"/>
        <v>99.800000000000011</v>
      </c>
      <c r="F12">
        <f t="shared" si="0"/>
        <v>3420686</v>
      </c>
      <c r="G12">
        <f t="shared" si="0"/>
        <v>72.2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4.7788073165350999</v>
      </c>
      <c r="C15">
        <f t="shared" ref="C15:C29" si="1">B15/(1+B15)</f>
        <v>0.82695391190174039</v>
      </c>
      <c r="D15">
        <f>EXP(-(-4.41432+0.04345*E2+0.06422*E6))</f>
        <v>1.4976317094080873</v>
      </c>
      <c r="E15">
        <f t="shared" ref="E15:E29" si="2">D15/(1+D15)</f>
        <v>0.59962071420169893</v>
      </c>
      <c r="F15">
        <f t="shared" ref="F15:F29" si="3">E15-C15</f>
        <v>-0.22733319770004146</v>
      </c>
    </row>
    <row r="16" spans="1:20" ht="15.75" customHeight="1" x14ac:dyDescent="0.15">
      <c r="A16" s="2" t="s">
        <v>22</v>
      </c>
      <c r="B16">
        <f>EXP(-(-2.04493-0.05813*(C7)+0.07854*(C6)))</f>
        <v>9.2170128576177195</v>
      </c>
      <c r="C16">
        <f t="shared" si="1"/>
        <v>0.90212403430084676</v>
      </c>
      <c r="D16">
        <f>EXP(-(-2.04493-0.05813*(E7)+0.07854*(E6)))</f>
        <v>8.0495887244911142</v>
      </c>
      <c r="E16">
        <f t="shared" si="2"/>
        <v>0.88949774067702359</v>
      </c>
      <c r="F16">
        <f t="shared" si="3"/>
        <v>-1.262629362382317E-2</v>
      </c>
    </row>
    <row r="17" spans="1:6" ht="15.75" customHeight="1" x14ac:dyDescent="0.15">
      <c r="A17" s="2" t="s">
        <v>23</v>
      </c>
      <c r="B17">
        <f>EXP(-(-5.26319+0.23697*(C7)))</f>
        <v>88.339646095794137</v>
      </c>
      <c r="C17">
        <f t="shared" si="1"/>
        <v>0.98880676112229327</v>
      </c>
      <c r="D17">
        <f>EXP(-(-5.26319+0.23697*(E7)))</f>
        <v>163.58144485832997</v>
      </c>
      <c r="E17">
        <f t="shared" si="2"/>
        <v>0.99392398091497625</v>
      </c>
      <c r="F17">
        <f t="shared" si="3"/>
        <v>5.117219792682981E-3</v>
      </c>
    </row>
    <row r="18" spans="1:6" ht="15.75" customHeight="1" x14ac:dyDescent="0.15">
      <c r="A18" s="2" t="s">
        <v>24</v>
      </c>
      <c r="B18">
        <f>EXP(-(-6.22088+0.04872*(C2)+0.04949*(C5)+0.04056*(C6)))</f>
        <v>18.865238579310596</v>
      </c>
      <c r="C18">
        <f t="shared" si="1"/>
        <v>0.94966081096848809</v>
      </c>
      <c r="D18">
        <f>EXP(-(-6.22088+0.04872*(E2)+0.04949*(E5)+0.04056*(E6)))</f>
        <v>5.1038389915387405</v>
      </c>
      <c r="E18">
        <f t="shared" si="2"/>
        <v>0.83616867984456678</v>
      </c>
      <c r="F18">
        <f t="shared" si="3"/>
        <v>-0.11349213112392131</v>
      </c>
    </row>
    <row r="19" spans="1:6" ht="15.75" customHeight="1" x14ac:dyDescent="0.15">
      <c r="A19" s="2" t="s">
        <v>25</v>
      </c>
      <c r="B19">
        <f>EXP(-(-4.84614+0.03008*C2+0.7327*C3+0.03927*C5+0.04634*C6))</f>
        <v>16.412364767647581</v>
      </c>
      <c r="C19">
        <f t="shared" si="1"/>
        <v>0.94256954679366622</v>
      </c>
      <c r="D19">
        <f>EXP(-(-4.84614+0.03008*E2+0.7327*E3+0.03927*E5+0.04634*E6))</f>
        <v>7.3532544680999701</v>
      </c>
      <c r="E19">
        <f t="shared" si="2"/>
        <v>0.88028618021648042</v>
      </c>
      <c r="F19">
        <f t="shared" si="3"/>
        <v>-6.2283366577185806E-2</v>
      </c>
    </row>
    <row r="20" spans="1:6" ht="15.75" customHeight="1" x14ac:dyDescent="0.15">
      <c r="A20" s="2" t="s">
        <v>26</v>
      </c>
      <c r="B20">
        <f>EXP(-(-1.56105-0.14222*C7+0.04149*C6))</f>
        <v>7.5540058597136106</v>
      </c>
      <c r="C20">
        <f t="shared" si="1"/>
        <v>0.88309570785897495</v>
      </c>
      <c r="D20">
        <f>EXP(-(-1.56105-0.14222*E7+0.04149*E6))</f>
        <v>5.2624884277304931</v>
      </c>
      <c r="E20">
        <f t="shared" si="2"/>
        <v>0.84031906620825536</v>
      </c>
      <c r="F20">
        <f t="shared" si="3"/>
        <v>-4.2776641650719593E-2</v>
      </c>
    </row>
    <row r="21" spans="1:6" ht="15.75" customHeight="1" x14ac:dyDescent="0.15">
      <c r="A21" s="2" t="s">
        <v>27</v>
      </c>
      <c r="B21">
        <f>EXP(-(-0.802771-0.025303*C2+0.485604*C3))</f>
        <v>11.647096249802059</v>
      </c>
      <c r="C21">
        <f t="shared" si="1"/>
        <v>0.92093046654755628</v>
      </c>
      <c r="D21">
        <f>EXP(-(-0.802771-0.025303*E2+0.485604*E3))</f>
        <v>23.063191382583437</v>
      </c>
      <c r="E21">
        <f t="shared" si="2"/>
        <v>0.95844275249692013</v>
      </c>
      <c r="F21">
        <f t="shared" si="3"/>
        <v>3.7512285949363844E-2</v>
      </c>
    </row>
    <row r="22" spans="1:6" ht="15.75" customHeight="1" x14ac:dyDescent="0.15">
      <c r="A22" s="2" t="s">
        <v>28</v>
      </c>
      <c r="B22">
        <f>EXP(-(-2.360104+0.014709*C2+0.938919*C3-0.018119*C5))</f>
        <v>4.1955833976018031</v>
      </c>
      <c r="C22">
        <f t="shared" si="1"/>
        <v>0.80752883295808831</v>
      </c>
      <c r="D22">
        <f>EXP(-(-2.360104+0.014709*E2+0.938919*E3-0.018119*E5))</f>
        <v>2.8204301252403905</v>
      </c>
      <c r="E22">
        <f t="shared" si="2"/>
        <v>0.73824936794595142</v>
      </c>
      <c r="F22">
        <f t="shared" si="3"/>
        <v>-6.9279465012136887E-2</v>
      </c>
    </row>
    <row r="23" spans="1:6" ht="15.75" customHeight="1" x14ac:dyDescent="0.15">
      <c r="A23" s="2" t="s">
        <v>29</v>
      </c>
      <c r="B23">
        <f>EXP(-(-1.022244+0.015959*C2-2.13038*C3))</f>
        <v>0.98031757861728863</v>
      </c>
      <c r="C23">
        <f t="shared" si="1"/>
        <v>0.49503048864605492</v>
      </c>
      <c r="D23">
        <f>EXP(-(-1.022244+0.015959*E2-2.13038*E3))</f>
        <v>0.63713628378877973</v>
      </c>
      <c r="E23">
        <f t="shared" si="2"/>
        <v>0.38917730313463744</v>
      </c>
      <c r="F23">
        <f t="shared" si="3"/>
        <v>-0.10585318551141748</v>
      </c>
    </row>
    <row r="24" spans="1:6" ht="15.75" customHeight="1" x14ac:dyDescent="0.15">
      <c r="A24" s="2" t="s">
        <v>30</v>
      </c>
      <c r="B24">
        <f>EXP(-(0.21381-0.08054*C2-0.03271*C5+0.72939*C3))</f>
        <v>165.27338804448456</v>
      </c>
      <c r="C24">
        <f t="shared" si="1"/>
        <v>0.99398580848227824</v>
      </c>
      <c r="D24">
        <f>EXP(-(0.21381-0.08054*E2-0.03271*E5+0.72939*E3))</f>
        <v>1454.1560835091027</v>
      </c>
      <c r="E24">
        <f t="shared" si="2"/>
        <v>0.99931278849648308</v>
      </c>
      <c r="F24">
        <f t="shared" si="3"/>
        <v>5.3269800142048407E-3</v>
      </c>
    </row>
    <row r="25" spans="1:6" ht="15.75" customHeight="1" x14ac:dyDescent="0.15">
      <c r="A25" s="2" t="s">
        <v>31</v>
      </c>
      <c r="B25">
        <f>EXP(-(-0.11314-0.0841*C2-0.02521*C5+1.28239*C3))</f>
        <v>285.07975978209436</v>
      </c>
      <c r="C25">
        <f t="shared" si="1"/>
        <v>0.99650447133777764</v>
      </c>
      <c r="D25">
        <f>EXP(-(-0.11314-0.0841*E2-0.02521*E5+1.28239*E3))</f>
        <v>2761.3335160028123</v>
      </c>
      <c r="E25">
        <f t="shared" si="2"/>
        <v>0.99963798723282082</v>
      </c>
      <c r="F25">
        <f t="shared" si="3"/>
        <v>3.1335158950431818E-3</v>
      </c>
    </row>
    <row r="26" spans="1:6" ht="15.75" customHeight="1" x14ac:dyDescent="0.15">
      <c r="A26" s="2" t="s">
        <v>32</v>
      </c>
      <c r="B26">
        <f>EXP(-(-9.52346+0.0714*C2+0.11318*C5+0.14192*C6+1.47314*C3))</f>
        <v>101.25215604180711</v>
      </c>
      <c r="C26">
        <f t="shared" si="1"/>
        <v>0.99022025511529421</v>
      </c>
      <c r="D26">
        <f>EXP(-(-9.52346+0.0714*E2+0.11318*E5+0.14192*E6+1.47314*E3))</f>
        <v>15.152991936272196</v>
      </c>
      <c r="E26">
        <f t="shared" si="2"/>
        <v>0.9380919643899247</v>
      </c>
      <c r="F26">
        <f t="shared" si="3"/>
        <v>-5.2128290725369508E-2</v>
      </c>
    </row>
    <row r="27" spans="1:6" ht="15.75" customHeight="1" x14ac:dyDescent="0.15">
      <c r="A27" s="2" t="s">
        <v>33</v>
      </c>
      <c r="B27">
        <f>EXP(-(-1.00599+0.03107*C2-0.12507*C7))</f>
        <v>0.54326937255653018</v>
      </c>
      <c r="C27">
        <f t="shared" si="1"/>
        <v>0.35202498165084928</v>
      </c>
      <c r="D27">
        <f>EXP(-(-1.00599+0.03107*E2-0.12507*E7))</f>
        <v>0.16961535892929533</v>
      </c>
      <c r="E27">
        <f t="shared" si="2"/>
        <v>0.14501806737949036</v>
      </c>
      <c r="F27">
        <f t="shared" si="3"/>
        <v>-0.20700691427135892</v>
      </c>
    </row>
    <row r="28" spans="1:6" ht="15.75" customHeight="1" x14ac:dyDescent="0.15">
      <c r="A28" s="2" t="s">
        <v>34</v>
      </c>
      <c r="B28">
        <f>EXP(-(1.049734-0.018323*C2-0.023371*C5-0.012844*C7))</f>
        <v>1.2630734539616655</v>
      </c>
      <c r="C28">
        <f t="shared" si="1"/>
        <v>0.55812304799500367</v>
      </c>
      <c r="D28">
        <f>EXP(-(1.049734-0.018323*E2-0.023371*E5-0.012844*E7))</f>
        <v>2.0034578245769668</v>
      </c>
      <c r="E28">
        <f t="shared" si="2"/>
        <v>0.66705042707205364</v>
      </c>
      <c r="F28">
        <f t="shared" si="3"/>
        <v>0.10892737907704997</v>
      </c>
    </row>
    <row r="29" spans="1:6" ht="13" x14ac:dyDescent="0.15">
      <c r="A29" s="2" t="s">
        <v>35</v>
      </c>
      <c r="B29">
        <f>EXP(-(-3.7924+1.94461*C3-0.10873*C5+0.04748*C6))</f>
        <v>54.027382425750154</v>
      </c>
      <c r="C29">
        <f t="shared" si="1"/>
        <v>0.98182722935532463</v>
      </c>
      <c r="D29">
        <f>EXP(-(-3.7924+1.94461*E3-0.10873*E5+0.04748*E6))</f>
        <v>54.542870111168362</v>
      </c>
      <c r="E29">
        <f t="shared" si="2"/>
        <v>0.98199588897731582</v>
      </c>
      <c r="F29">
        <f t="shared" si="3"/>
        <v>1.6865962199119622E-4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67" priority="1" operator="lessThanOrEqual">
      <formula>0</formula>
    </cfRule>
  </conditionalFormatting>
  <conditionalFormatting sqref="F15:F29 I17:I29">
    <cfRule type="cellIs" dxfId="66" priority="2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997"/>
  <sheetViews>
    <sheetView topLeftCell="A12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2591710</v>
      </c>
      <c r="C2" s="4">
        <v>23.1</v>
      </c>
      <c r="D2" s="4">
        <v>5938109</v>
      </c>
      <c r="E2" s="4">
        <v>52.9</v>
      </c>
      <c r="F2" s="4">
        <v>2536011</v>
      </c>
      <c r="G2" s="4">
        <v>22.6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28541</v>
      </c>
      <c r="C5" s="4">
        <v>0.2</v>
      </c>
      <c r="D5" s="4">
        <v>3979</v>
      </c>
      <c r="E5" s="4">
        <v>0</v>
      </c>
      <c r="F5" s="4">
        <v>3278</v>
      </c>
      <c r="G5" s="4">
        <v>0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580631</v>
      </c>
      <c r="C6" s="4">
        <v>5.0999999999999996</v>
      </c>
      <c r="D6" s="4">
        <v>1276217</v>
      </c>
      <c r="E6" s="4">
        <v>11.3</v>
      </c>
      <c r="F6" s="4">
        <v>254840</v>
      </c>
      <c r="G6" s="4">
        <v>2.2000000000000002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5059331</v>
      </c>
      <c r="C7" s="4">
        <v>45.1</v>
      </c>
      <c r="D7" s="4">
        <v>2123306</v>
      </c>
      <c r="E7" s="4">
        <v>18.899999999999999</v>
      </c>
      <c r="F7" s="4">
        <v>1876043</v>
      </c>
      <c r="G7" s="4">
        <v>16.7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1973754</v>
      </c>
      <c r="C8" s="4">
        <v>17.600000000000001</v>
      </c>
      <c r="D8" s="4">
        <v>1849582</v>
      </c>
      <c r="E8" s="4">
        <v>16.5</v>
      </c>
      <c r="F8" s="4">
        <v>1665946</v>
      </c>
      <c r="G8" s="4">
        <v>14.8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0</v>
      </c>
      <c r="C9" s="4">
        <v>0</v>
      </c>
      <c r="D9" s="4">
        <v>625</v>
      </c>
      <c r="E9" s="4">
        <v>0</v>
      </c>
      <c r="F9" s="4">
        <v>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958957</v>
      </c>
      <c r="C10" s="4">
        <v>8.5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15655</v>
      </c>
      <c r="C11" s="4">
        <v>0.1</v>
      </c>
      <c r="D11" s="4">
        <v>16761</v>
      </c>
      <c r="E11" s="4">
        <v>0.1</v>
      </c>
      <c r="F11" s="4">
        <v>4209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11208579</v>
      </c>
      <c r="C12">
        <f t="shared" si="0"/>
        <v>99.699999999999989</v>
      </c>
      <c r="D12">
        <f t="shared" si="0"/>
        <v>11208579</v>
      </c>
      <c r="E12">
        <f t="shared" si="0"/>
        <v>99.699999999999989</v>
      </c>
      <c r="F12">
        <f t="shared" si="0"/>
        <v>6340327</v>
      </c>
      <c r="G12">
        <f t="shared" si="0"/>
        <v>56.3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21.826023578839184</v>
      </c>
      <c r="C15">
        <f t="shared" ref="C15:C29" si="1">B15/(1+B15)</f>
        <v>0.95619035455097634</v>
      </c>
      <c r="D15">
        <f>EXP(-(-4.41432+0.04345*E2+0.06422*E6))</f>
        <v>4.0153680020580342</v>
      </c>
      <c r="E15">
        <f t="shared" ref="E15:E29" si="2">D15/(1+D15)</f>
        <v>0.80061283646790138</v>
      </c>
      <c r="F15">
        <f t="shared" ref="F15:F29" si="3">E15-C15</f>
        <v>-0.15557751808307496</v>
      </c>
    </row>
    <row r="16" spans="1:20" ht="15.75" customHeight="1" x14ac:dyDescent="0.15">
      <c r="A16" s="2" t="s">
        <v>22</v>
      </c>
      <c r="B16">
        <f>EXP(-(-2.04493-0.05813*(C7)+0.07854*(C6)))</f>
        <v>71.238898750567003</v>
      </c>
      <c r="C16">
        <f t="shared" si="1"/>
        <v>0.98615704257268799</v>
      </c>
      <c r="D16">
        <f>EXP(-(-2.04493-0.05813*(E7)+0.07854*(E6)))</f>
        <v>9.5456447180115429</v>
      </c>
      <c r="E16">
        <f t="shared" si="2"/>
        <v>0.90517412384545448</v>
      </c>
      <c r="F16">
        <f t="shared" si="3"/>
        <v>-8.098291872723351E-2</v>
      </c>
    </row>
    <row r="17" spans="1:6" ht="15.75" customHeight="1" x14ac:dyDescent="0.15">
      <c r="A17" s="2" t="s">
        <v>23</v>
      </c>
      <c r="B17">
        <f>EXP(-(-5.26319+0.23697*(C7)))</f>
        <v>4.4087811982506664E-3</v>
      </c>
      <c r="C17">
        <f t="shared" si="1"/>
        <v>4.3894291654748676E-3</v>
      </c>
      <c r="D17">
        <f>EXP(-(-5.26319+0.23697*(E7)))</f>
        <v>2.191216786920402</v>
      </c>
      <c r="E17">
        <f t="shared" si="2"/>
        <v>0.68663990359457117</v>
      </c>
      <c r="F17">
        <f t="shared" si="3"/>
        <v>0.68225047442909625</v>
      </c>
    </row>
    <row r="18" spans="1:6" ht="15.75" customHeight="1" x14ac:dyDescent="0.15">
      <c r="A18" s="2" t="s">
        <v>24</v>
      </c>
      <c r="B18">
        <f>EXP(-(-6.22088+0.04872*(C2)+0.04949*(C5)+0.04056*(C6)))</f>
        <v>131.45886644694161</v>
      </c>
      <c r="C18">
        <f t="shared" si="1"/>
        <v>0.99245048650329071</v>
      </c>
      <c r="D18">
        <f>EXP(-(-6.22088+0.04872*(E2)+0.04949*(E5)+0.04056*(E6)))</f>
        <v>24.173669412240034</v>
      </c>
      <c r="E18">
        <f t="shared" si="2"/>
        <v>0.96027595406834987</v>
      </c>
      <c r="F18">
        <f t="shared" si="3"/>
        <v>-3.2174532434940839E-2</v>
      </c>
    </row>
    <row r="19" spans="1:6" ht="15.75" customHeight="1" x14ac:dyDescent="0.15">
      <c r="A19" s="2" t="s">
        <v>25</v>
      </c>
      <c r="B19">
        <f>EXP(-(-4.84614+0.03008*C2+0.7327*C3+0.03927*C5+0.04634*C6))</f>
        <v>49.75465365331064</v>
      </c>
      <c r="C19">
        <f t="shared" si="1"/>
        <v>0.98029737318609855</v>
      </c>
      <c r="D19">
        <f>EXP(-(-4.84614+0.03008*E2+0.7327*E3+0.03927*E5+0.04634*E6))</f>
        <v>15.352310747499676</v>
      </c>
      <c r="E19">
        <f t="shared" si="2"/>
        <v>0.93884656331198313</v>
      </c>
      <c r="F19">
        <f t="shared" si="3"/>
        <v>-4.1450809874115424E-2</v>
      </c>
    </row>
    <row r="20" spans="1:6" ht="15.75" customHeight="1" x14ac:dyDescent="0.15">
      <c r="A20" s="2" t="s">
        <v>26</v>
      </c>
      <c r="B20">
        <f>EXP(-(-1.56105-0.14222*C7+0.04149*C6))</f>
        <v>2353.2979351850968</v>
      </c>
      <c r="C20">
        <f t="shared" si="1"/>
        <v>0.99957524492331451</v>
      </c>
      <c r="D20">
        <f>EXP(-(-1.56105-0.14222*E7+0.04149*E6))</f>
        <v>43.823534919359695</v>
      </c>
      <c r="E20">
        <f t="shared" si="2"/>
        <v>0.97769029145516828</v>
      </c>
      <c r="F20">
        <f t="shared" si="3"/>
        <v>-2.1884953468146229E-2</v>
      </c>
    </row>
    <row r="21" spans="1:6" ht="15.75" customHeight="1" x14ac:dyDescent="0.15">
      <c r="A21" s="2" t="s">
        <v>27</v>
      </c>
      <c r="B21">
        <f>EXP(-(-0.802771-0.025303*C2+0.485604*C3))</f>
        <v>4.0039056610536772</v>
      </c>
      <c r="C21">
        <f t="shared" si="1"/>
        <v>0.80015610450389085</v>
      </c>
      <c r="D21">
        <f>EXP(-(-0.802771-0.025303*E2+0.485604*E3))</f>
        <v>8.5104915297938497</v>
      </c>
      <c r="E21">
        <f t="shared" si="2"/>
        <v>0.89485296350170074</v>
      </c>
      <c r="F21">
        <f t="shared" si="3"/>
        <v>9.4696858997809885E-2</v>
      </c>
    </row>
    <row r="22" spans="1:6" ht="15.75" customHeight="1" x14ac:dyDescent="0.15">
      <c r="A22" s="2" t="s">
        <v>28</v>
      </c>
      <c r="B22">
        <f>EXP(-(-2.360104+0.014709*C2+0.938919*C3-0.018119*C5))</f>
        <v>7.5681594461988224</v>
      </c>
      <c r="C22">
        <f t="shared" si="1"/>
        <v>0.88328881992927422</v>
      </c>
      <c r="D22">
        <f>EXP(-(-2.360104+0.014709*E2+0.938919*E3-0.018119*E5))</f>
        <v>4.8646652234403485</v>
      </c>
      <c r="E22">
        <f t="shared" si="2"/>
        <v>0.82948728326331012</v>
      </c>
      <c r="F22">
        <f t="shared" si="3"/>
        <v>-5.38015366659641E-2</v>
      </c>
    </row>
    <row r="23" spans="1:6" ht="15.75" customHeight="1" x14ac:dyDescent="0.15">
      <c r="A23" s="2" t="s">
        <v>29</v>
      </c>
      <c r="B23">
        <f>EXP(-(-1.022244+0.015959*C2-2.13038*C3))</f>
        <v>1.922432093889805</v>
      </c>
      <c r="C23">
        <f t="shared" si="1"/>
        <v>0.65781925195429136</v>
      </c>
      <c r="D23">
        <f>EXP(-(-1.022244+0.015959*E2-2.13038*E3))</f>
        <v>1.1948407345808605</v>
      </c>
      <c r="E23">
        <f t="shared" si="2"/>
        <v>0.54438607583480736</v>
      </c>
      <c r="F23">
        <f t="shared" si="3"/>
        <v>-0.113433176119484</v>
      </c>
    </row>
    <row r="24" spans="1:6" ht="15.75" customHeight="1" x14ac:dyDescent="0.15">
      <c r="A24" s="2" t="s">
        <v>30</v>
      </c>
      <c r="B24">
        <f>EXP(-(0.21381-0.08054*C2-0.03271*C5+0.72939*C3))</f>
        <v>5.2237001929304885</v>
      </c>
      <c r="C24">
        <f t="shared" si="1"/>
        <v>0.83932387984628476</v>
      </c>
      <c r="D24">
        <f>EXP(-(0.21381-0.08054*E2-0.03271*E5+0.72939*E3))</f>
        <v>57.211561380582474</v>
      </c>
      <c r="E24">
        <f t="shared" si="2"/>
        <v>0.98282128195356111</v>
      </c>
      <c r="F24">
        <f t="shared" si="3"/>
        <v>0.14349740210727635</v>
      </c>
    </row>
    <row r="25" spans="1:6" ht="15.75" customHeight="1" x14ac:dyDescent="0.15">
      <c r="A25" s="2" t="s">
        <v>31</v>
      </c>
      <c r="B25">
        <f>EXP(-(-0.11314-0.0841*C2-0.02521*C5+1.28239*C3))</f>
        <v>7.852971537695411</v>
      </c>
      <c r="C25">
        <f t="shared" si="1"/>
        <v>0.88704357675362899</v>
      </c>
      <c r="D25">
        <f>EXP(-(-0.11314-0.0841*E2-0.02521*E5+1.28239*E3))</f>
        <v>95.777711372436016</v>
      </c>
      <c r="E25">
        <f t="shared" si="2"/>
        <v>0.98966704227844737</v>
      </c>
      <c r="F25">
        <f t="shared" si="3"/>
        <v>0.10262346552481838</v>
      </c>
    </row>
    <row r="26" spans="1:6" ht="15.75" customHeight="1" x14ac:dyDescent="0.15">
      <c r="A26" s="2" t="s">
        <v>32</v>
      </c>
      <c r="B26">
        <f>EXP(-(-9.52346+0.0714*C2+0.11318*C5+0.14192*C6+1.47314*C3))</f>
        <v>1245.9978826149402</v>
      </c>
      <c r="C26">
        <f t="shared" si="1"/>
        <v>0.99919807401925731</v>
      </c>
      <c r="D26">
        <f>EXP(-(-9.52346+0.0714*E2+0.11318*E5+0.14192*E6+1.47314*E3))</f>
        <v>62.972870080538989</v>
      </c>
      <c r="E26">
        <f t="shared" si="2"/>
        <v>0.98436837367557461</v>
      </c>
      <c r="F26">
        <f t="shared" si="3"/>
        <v>-1.4829700343682695E-2</v>
      </c>
    </row>
    <row r="27" spans="1:6" ht="15.75" customHeight="1" x14ac:dyDescent="0.15">
      <c r="A27" s="2" t="s">
        <v>33</v>
      </c>
      <c r="B27">
        <f>EXP(-(-1.00599+0.03107*C2-0.12507*C7))</f>
        <v>375.7522437478176</v>
      </c>
      <c r="C27">
        <f t="shared" si="1"/>
        <v>0.9973457357810207</v>
      </c>
      <c r="D27">
        <f>EXP(-(-1.00599+0.03107*E2-0.12507*E7))</f>
        <v>5.6193162904427583</v>
      </c>
      <c r="E27">
        <f t="shared" si="2"/>
        <v>0.84892699545966077</v>
      </c>
      <c r="F27">
        <f t="shared" si="3"/>
        <v>-0.14841874032135993</v>
      </c>
    </row>
    <row r="28" spans="1:6" ht="15.75" customHeight="1" x14ac:dyDescent="0.15">
      <c r="A28" s="2" t="s">
        <v>34</v>
      </c>
      <c r="B28">
        <f>EXP(-(1.049734-0.018323*C2-0.023371*C5-0.012844*C7))</f>
        <v>0.95835778496327939</v>
      </c>
      <c r="C28">
        <f t="shared" si="1"/>
        <v>0.48936807784653574</v>
      </c>
      <c r="D28">
        <f>EXP(-(1.049734-0.018323*E2-0.023371*E5-0.012844*E7))</f>
        <v>1.1762181100393976</v>
      </c>
      <c r="E28">
        <f t="shared" si="2"/>
        <v>0.54048723545366673</v>
      </c>
      <c r="F28">
        <f t="shared" si="3"/>
        <v>5.1119157607130983E-2</v>
      </c>
    </row>
    <row r="29" spans="1:6" ht="13" x14ac:dyDescent="0.15">
      <c r="A29" s="2" t="s">
        <v>35</v>
      </c>
      <c r="B29">
        <f>EXP(-(-3.7924+1.94461*C3-0.10873*C5+0.04748*C6))</f>
        <v>35.587626243173524</v>
      </c>
      <c r="C29">
        <f t="shared" si="1"/>
        <v>0.97266835532445672</v>
      </c>
      <c r="D29">
        <f>EXP(-(-3.7924+1.94461*E3-0.10873*E5+0.04748*E6))</f>
        <v>25.942330064280476</v>
      </c>
      <c r="E29">
        <f t="shared" si="2"/>
        <v>0.96288368535259772</v>
      </c>
      <c r="F29">
        <f t="shared" si="3"/>
        <v>-9.7846699718590058E-3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65" priority="1" operator="lessThanOrEqual">
      <formula>0</formula>
    </cfRule>
  </conditionalFormatting>
  <conditionalFormatting sqref="F15:F29 I17:I29">
    <cfRule type="cellIs" dxfId="64" priority="2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97"/>
  <sheetViews>
    <sheetView topLeftCell="A9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4302839</v>
      </c>
      <c r="C2" s="4">
        <v>47.3</v>
      </c>
      <c r="D2" s="4">
        <v>6765422</v>
      </c>
      <c r="E2" s="4">
        <v>74.5</v>
      </c>
      <c r="F2" s="4">
        <v>4258542</v>
      </c>
      <c r="G2" s="4">
        <v>46.8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823839</v>
      </c>
      <c r="C5" s="4">
        <v>9</v>
      </c>
      <c r="D5" s="4">
        <v>675548</v>
      </c>
      <c r="E5" s="4">
        <v>7.4</v>
      </c>
      <c r="F5" s="4">
        <v>518400</v>
      </c>
      <c r="G5" s="4">
        <v>5.7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70773</v>
      </c>
      <c r="C6" s="4">
        <v>0.7</v>
      </c>
      <c r="D6" s="4">
        <v>50503</v>
      </c>
      <c r="E6" s="4">
        <v>0.5</v>
      </c>
      <c r="F6" s="4">
        <v>6283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628532</v>
      </c>
      <c r="C7" s="4">
        <v>6.9</v>
      </c>
      <c r="D7" s="4">
        <v>423365</v>
      </c>
      <c r="E7" s="4">
        <v>4.5999999999999996</v>
      </c>
      <c r="F7" s="4">
        <v>284361</v>
      </c>
      <c r="G7" s="4">
        <v>3.1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1283917</v>
      </c>
      <c r="C8" s="4">
        <v>14.1</v>
      </c>
      <c r="D8" s="4">
        <v>1160335</v>
      </c>
      <c r="E8" s="4">
        <v>12.7</v>
      </c>
      <c r="F8" s="4">
        <v>1084581</v>
      </c>
      <c r="G8" s="4">
        <v>11.9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4198</v>
      </c>
      <c r="C9" s="4">
        <v>0</v>
      </c>
      <c r="D9" s="4">
        <v>1792</v>
      </c>
      <c r="E9" s="4">
        <v>0</v>
      </c>
      <c r="F9" s="4">
        <v>45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1961236</v>
      </c>
      <c r="C10" s="4">
        <v>21.5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5401</v>
      </c>
      <c r="C11" s="4">
        <v>0</v>
      </c>
      <c r="D11" s="4">
        <v>3770</v>
      </c>
      <c r="E11" s="4">
        <v>0</v>
      </c>
      <c r="F11" s="4">
        <v>330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9080735</v>
      </c>
      <c r="C12">
        <f t="shared" si="0"/>
        <v>99.5</v>
      </c>
      <c r="D12">
        <f t="shared" si="0"/>
        <v>9080735</v>
      </c>
      <c r="E12">
        <f t="shared" si="0"/>
        <v>99.7</v>
      </c>
      <c r="F12">
        <f t="shared" si="0"/>
        <v>6152542</v>
      </c>
      <c r="G12">
        <f t="shared" si="0"/>
        <v>67.5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10.11663400164773</v>
      </c>
      <c r="C15">
        <f t="shared" ref="C15:C29" si="1">B15/(1+B15)</f>
        <v>0.91004471318820268</v>
      </c>
      <c r="D15">
        <f>EXP(-(-4.41432+0.04345*E2+0.06422*E6))</f>
        <v>3.1430227622685258</v>
      </c>
      <c r="E15">
        <f t="shared" ref="E15:E29" si="2">D15/(1+D15)</f>
        <v>0.75863033891408149</v>
      </c>
      <c r="F15">
        <f t="shared" ref="F15:F29" si="3">E15-C15</f>
        <v>-0.15141437427412119</v>
      </c>
    </row>
    <row r="16" spans="1:20" ht="15.75" customHeight="1" x14ac:dyDescent="0.15">
      <c r="A16" s="2" t="s">
        <v>22</v>
      </c>
      <c r="B16">
        <f>EXP(-(-2.04493-0.05813*(C7)+0.07854*(C6)))</f>
        <v>10.924948204898209</v>
      </c>
      <c r="C16">
        <f t="shared" si="1"/>
        <v>0.91614219342359515</v>
      </c>
      <c r="D16">
        <f>EXP(-(-2.04493-0.05813*(E7)+0.07854*(E6)))</f>
        <v>9.7090457257305047</v>
      </c>
      <c r="E16">
        <f t="shared" si="2"/>
        <v>0.90662099820926989</v>
      </c>
      <c r="F16">
        <f t="shared" si="3"/>
        <v>-9.5211952143252621E-3</v>
      </c>
    </row>
    <row r="17" spans="1:6" ht="15.75" customHeight="1" x14ac:dyDescent="0.15">
      <c r="A17" s="2" t="s">
        <v>23</v>
      </c>
      <c r="B17">
        <f>EXP(-(-5.26319+0.23697*(C7)))</f>
        <v>37.641117370630035</v>
      </c>
      <c r="C17">
        <f t="shared" si="1"/>
        <v>0.97412083117554793</v>
      </c>
      <c r="D17">
        <f>EXP(-(-5.26319+0.23697*(E7)))</f>
        <v>64.918198972379088</v>
      </c>
      <c r="E17">
        <f t="shared" si="2"/>
        <v>0.98482968261285453</v>
      </c>
      <c r="F17">
        <f t="shared" si="3"/>
        <v>1.0708851437306599E-2</v>
      </c>
    </row>
    <row r="18" spans="1:6" ht="15.75" customHeight="1" x14ac:dyDescent="0.15">
      <c r="A18" s="2" t="s">
        <v>24</v>
      </c>
      <c r="B18">
        <f>EXP(-(-6.22088+0.04872*(C2)+0.04949*(C5)+0.04056*(C6)))</f>
        <v>31.268837669743831</v>
      </c>
      <c r="C18">
        <f t="shared" si="1"/>
        <v>0.96901034954420973</v>
      </c>
      <c r="D18">
        <f>EXP(-(-6.22088+0.04872*(E2)+0.04949*(E5)+0.04056*(E6)))</f>
        <v>9.0678392017982716</v>
      </c>
      <c r="E18">
        <f t="shared" si="2"/>
        <v>0.90067382087097847</v>
      </c>
      <c r="F18">
        <f t="shared" si="3"/>
        <v>-6.8336528673231256E-2</v>
      </c>
    </row>
    <row r="19" spans="1:6" ht="15.75" customHeight="1" x14ac:dyDescent="0.15">
      <c r="A19" s="2" t="s">
        <v>25</v>
      </c>
      <c r="B19">
        <f>EXP(-(-4.84614+0.03008*C2+0.7327*C3+0.03927*C5+0.04634*C6))</f>
        <v>20.852795166440004</v>
      </c>
      <c r="C19">
        <f t="shared" si="1"/>
        <v>0.95423926356406208</v>
      </c>
      <c r="D19">
        <f>EXP(-(-4.84614+0.03008*E2+0.7327*E3+0.03927*E5+0.04634*E6))</f>
        <v>9.8888909418627797</v>
      </c>
      <c r="E19">
        <f t="shared" si="2"/>
        <v>0.90816328262087187</v>
      </c>
      <c r="F19">
        <f t="shared" si="3"/>
        <v>-4.6075980943190209E-2</v>
      </c>
    </row>
    <row r="20" spans="1:6" ht="15.75" customHeight="1" x14ac:dyDescent="0.15">
      <c r="A20" s="2" t="s">
        <v>26</v>
      </c>
      <c r="B20">
        <f>EXP(-(-1.56105-0.14222*C7+0.04149*C6))</f>
        <v>12.345912047758626</v>
      </c>
      <c r="C20">
        <f t="shared" si="1"/>
        <v>0.92507068858078201</v>
      </c>
      <c r="D20">
        <f>EXP(-(-1.56105-0.14222*E7+0.04149*E6))</f>
        <v>8.9756647636080409</v>
      </c>
      <c r="E20">
        <f t="shared" si="2"/>
        <v>0.89975605398769276</v>
      </c>
      <c r="F20">
        <f t="shared" si="3"/>
        <v>-2.5314634593089247E-2</v>
      </c>
    </row>
    <row r="21" spans="1:6" ht="15.75" customHeight="1" x14ac:dyDescent="0.15">
      <c r="A21" s="2" t="s">
        <v>27</v>
      </c>
      <c r="B21">
        <f>EXP(-(-0.802771-0.025303*C2+0.485604*C3))</f>
        <v>7.3861224872609093</v>
      </c>
      <c r="C21">
        <f t="shared" si="1"/>
        <v>0.88075537872013343</v>
      </c>
      <c r="D21">
        <f>EXP(-(-0.802771-0.025303*E2+0.485604*E3))</f>
        <v>14.699955991430921</v>
      </c>
      <c r="E21">
        <f t="shared" si="2"/>
        <v>0.93630555394258408</v>
      </c>
      <c r="F21">
        <f t="shared" si="3"/>
        <v>5.5550175222450648E-2</v>
      </c>
    </row>
    <row r="22" spans="1:6" ht="15.75" customHeight="1" x14ac:dyDescent="0.15">
      <c r="A22" s="2" t="s">
        <v>28</v>
      </c>
      <c r="B22">
        <f>EXP(-(-2.360104+0.014709*C2+0.938919*C3-0.018119*C5))</f>
        <v>6.217943965896338</v>
      </c>
      <c r="C22">
        <f t="shared" si="1"/>
        <v>0.86145639191370227</v>
      </c>
      <c r="D22">
        <f>EXP(-(-2.360104+0.014709*E2+0.938919*E3-0.018119*E5))</f>
        <v>4.048571488461052</v>
      </c>
      <c r="E22">
        <f t="shared" si="2"/>
        <v>0.80192416760155094</v>
      </c>
      <c r="F22">
        <f t="shared" si="3"/>
        <v>-5.9532224312151327E-2</v>
      </c>
    </row>
    <row r="23" spans="1:6" ht="15.75" customHeight="1" x14ac:dyDescent="0.15">
      <c r="A23" s="2" t="s">
        <v>29</v>
      </c>
      <c r="B23">
        <f>EXP(-(-1.022244+0.015959*C2-2.13038*C3))</f>
        <v>1.3065411475869984</v>
      </c>
      <c r="C23">
        <f t="shared" si="1"/>
        <v>0.5664503964968689</v>
      </c>
      <c r="D23">
        <f>EXP(-(-1.022244+0.015959*E2-2.13038*E3))</f>
        <v>0.84645223962406835</v>
      </c>
      <c r="E23">
        <f t="shared" si="2"/>
        <v>0.45842086865805054</v>
      </c>
      <c r="F23">
        <f t="shared" si="3"/>
        <v>-0.10802952783881836</v>
      </c>
    </row>
    <row r="24" spans="1:6" ht="15.75" customHeight="1" x14ac:dyDescent="0.15">
      <c r="A24" s="2" t="s">
        <v>30</v>
      </c>
      <c r="B24">
        <f>EXP(-(0.21381-0.08054*C2-0.03271*C5+0.72939*C3))</f>
        <v>48.916854015897393</v>
      </c>
      <c r="C24">
        <f t="shared" si="1"/>
        <v>0.97996668620819893</v>
      </c>
      <c r="D24">
        <f>EXP(-(0.21381-0.08054*E2-0.03271*E5+0.72939*E3))</f>
        <v>415.08113203383789</v>
      </c>
      <c r="E24">
        <f t="shared" si="2"/>
        <v>0.9975966225742755</v>
      </c>
      <c r="F24">
        <f t="shared" si="3"/>
        <v>1.7629936366076571E-2</v>
      </c>
    </row>
    <row r="25" spans="1:6" ht="15.75" customHeight="1" x14ac:dyDescent="0.15">
      <c r="A25" s="2" t="s">
        <v>31</v>
      </c>
      <c r="B25">
        <f>EXP(-(-0.11314-0.0841*C2-0.02521*C5+1.28239*C3))</f>
        <v>75.035399836471598</v>
      </c>
      <c r="C25">
        <f t="shared" si="1"/>
        <v>0.98684823119033127</v>
      </c>
      <c r="D25">
        <f>EXP(-(-0.11314-0.0841*E2-0.02521*E5+1.28239*E3))</f>
        <v>709.91411646966458</v>
      </c>
      <c r="E25">
        <f t="shared" si="2"/>
        <v>0.99859336032745294</v>
      </c>
      <c r="F25">
        <f t="shared" si="3"/>
        <v>1.1745129137121668E-2</v>
      </c>
    </row>
    <row r="26" spans="1:6" ht="15.75" customHeight="1" x14ac:dyDescent="0.15">
      <c r="A26" s="2" t="s">
        <v>32</v>
      </c>
      <c r="B26">
        <f>EXP(-(-9.52346+0.0714*C2+0.11318*C5+0.14192*C6+1.47314*C3))</f>
        <v>152.66958332309312</v>
      </c>
      <c r="C26">
        <f t="shared" si="1"/>
        <v>0.99349253132353799</v>
      </c>
      <c r="D26">
        <f>EXP(-(-9.52346+0.0714*E2+0.11318*E5+0.14192*E6+1.47314*E3))</f>
        <v>26.995441002823767</v>
      </c>
      <c r="E26">
        <f t="shared" si="2"/>
        <v>0.96427989829132765</v>
      </c>
      <c r="F26">
        <f t="shared" si="3"/>
        <v>-2.9212633032210333E-2</v>
      </c>
    </row>
    <row r="27" spans="1:6" ht="15.75" customHeight="1" x14ac:dyDescent="0.15">
      <c r="A27" s="2" t="s">
        <v>33</v>
      </c>
      <c r="B27">
        <f>EXP(-(-1.00599+0.03107*C2-0.12507*C7))</f>
        <v>1.4908732170387617</v>
      </c>
      <c r="C27">
        <f t="shared" si="1"/>
        <v>0.59853436410993432</v>
      </c>
      <c r="D27">
        <f>EXP(-(-1.00599+0.03107*E2-0.12507*E7))</f>
        <v>0.48027184098603048</v>
      </c>
      <c r="E27">
        <f t="shared" si="2"/>
        <v>0.32444840716966855</v>
      </c>
      <c r="F27">
        <f t="shared" si="3"/>
        <v>-0.27408595694026577</v>
      </c>
    </row>
    <row r="28" spans="1:6" ht="15.75" customHeight="1" x14ac:dyDescent="0.15">
      <c r="A28" s="2" t="s">
        <v>34</v>
      </c>
      <c r="B28">
        <f>EXP(-(1.049734-0.018323*C2-0.023371*C5-0.012844*C7))</f>
        <v>1.1228908769278125</v>
      </c>
      <c r="C28">
        <f t="shared" si="1"/>
        <v>0.5289442284253576</v>
      </c>
      <c r="D28">
        <f>EXP(-(1.049734-0.018323*E2-0.023371*E5-0.012844*E7))</f>
        <v>1.7286785971900995</v>
      </c>
      <c r="E28">
        <f t="shared" si="2"/>
        <v>0.63352224735087304</v>
      </c>
      <c r="F28">
        <f t="shared" si="3"/>
        <v>0.10457801892551544</v>
      </c>
    </row>
    <row r="29" spans="1:6" ht="13" x14ac:dyDescent="0.15">
      <c r="A29" s="2" t="s">
        <v>35</v>
      </c>
      <c r="B29">
        <f>EXP(-(-3.7924+1.94461*C3-0.10873*C5+0.04748*C6))</f>
        <v>114.17518735321521</v>
      </c>
      <c r="C29">
        <f t="shared" si="1"/>
        <v>0.99131757435798007</v>
      </c>
      <c r="D29">
        <f>EXP(-(-3.7924+1.94461*E3-0.10873*E5+0.04748*E6))</f>
        <v>96.859550863634738</v>
      </c>
      <c r="E29">
        <f t="shared" si="2"/>
        <v>0.98978127335375288</v>
      </c>
      <c r="F29">
        <f t="shared" si="3"/>
        <v>-1.5363010042271918E-3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63" priority="1" operator="lessThanOrEqual">
      <formula>0</formula>
    </cfRule>
  </conditionalFormatting>
  <conditionalFormatting sqref="F15:F29 I17:I29">
    <cfRule type="cellIs" dxfId="62" priority="2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97"/>
  <sheetViews>
    <sheetView topLeftCell="A11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635931</v>
      </c>
      <c r="C2" s="4">
        <v>8.1999999999999993</v>
      </c>
      <c r="D2" s="4">
        <v>2300734</v>
      </c>
      <c r="E2" s="4">
        <v>29.9</v>
      </c>
      <c r="F2" s="4">
        <v>629232</v>
      </c>
      <c r="G2" s="4">
        <v>8.1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24703</v>
      </c>
      <c r="C5" s="4">
        <v>0.3</v>
      </c>
      <c r="D5" s="4">
        <v>19334</v>
      </c>
      <c r="E5" s="4">
        <v>0.2</v>
      </c>
      <c r="F5" s="4">
        <v>10581</v>
      </c>
      <c r="G5" s="4">
        <v>0.1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733524</v>
      </c>
      <c r="C6" s="4">
        <v>9.5</v>
      </c>
      <c r="D6" s="4">
        <v>584342</v>
      </c>
      <c r="E6" s="4">
        <v>7.6</v>
      </c>
      <c r="F6" s="4">
        <v>149385</v>
      </c>
      <c r="G6" s="4">
        <v>1.9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4260236</v>
      </c>
      <c r="C7" s="4">
        <v>55.4</v>
      </c>
      <c r="D7" s="4">
        <v>2730171</v>
      </c>
      <c r="E7" s="4">
        <v>35.5</v>
      </c>
      <c r="F7" s="4">
        <v>2561615</v>
      </c>
      <c r="G7" s="4">
        <v>33.299999999999997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2006791</v>
      </c>
      <c r="C8" s="4">
        <v>26.1</v>
      </c>
      <c r="D8" s="4">
        <v>2025026</v>
      </c>
      <c r="E8" s="4">
        <v>26.3</v>
      </c>
      <c r="F8" s="4">
        <v>1804471</v>
      </c>
      <c r="G8" s="4">
        <v>23.4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18287</v>
      </c>
      <c r="C11" s="4">
        <v>0.2</v>
      </c>
      <c r="D11" s="4">
        <v>19865</v>
      </c>
      <c r="E11" s="4">
        <v>0.2</v>
      </c>
      <c r="F11" s="4">
        <v>4038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7679472</v>
      </c>
      <c r="C12">
        <f t="shared" si="0"/>
        <v>99.7</v>
      </c>
      <c r="D12">
        <f t="shared" si="0"/>
        <v>7679472</v>
      </c>
      <c r="E12">
        <f t="shared" si="0"/>
        <v>99.699999999999989</v>
      </c>
      <c r="F12">
        <f t="shared" si="0"/>
        <v>5159322</v>
      </c>
      <c r="G12">
        <f t="shared" si="0"/>
        <v>66.8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31.435568292252846</v>
      </c>
      <c r="C15">
        <f t="shared" ref="C15:C29" si="1">B15/(1+B15)</f>
        <v>0.96916964762295077</v>
      </c>
      <c r="D15">
        <f>EXP(-(-4.41432+0.04345*E2+0.06422*E6))</f>
        <v>13.833497417441629</v>
      </c>
      <c r="E15">
        <f t="shared" ref="E15:E29" si="2">D15/(1+D15)</f>
        <v>0.9325850153973686</v>
      </c>
      <c r="F15">
        <f t="shared" ref="F15:F29" si="3">E15-C15</f>
        <v>-3.658463222558217E-2</v>
      </c>
    </row>
    <row r="16" spans="1:20" ht="15.75" customHeight="1" x14ac:dyDescent="0.15">
      <c r="A16" s="2" t="s">
        <v>22</v>
      </c>
      <c r="B16">
        <f>EXP(-(-2.04493-0.05813*(C7)+0.07854*(C6)))</f>
        <v>91.762342403831809</v>
      </c>
      <c r="C16">
        <f t="shared" si="1"/>
        <v>0.98921976338580808</v>
      </c>
      <c r="D16">
        <f>EXP(-(-2.04493-0.05813*(E7)+0.07854*(E6)))</f>
        <v>33.503201452125609</v>
      </c>
      <c r="E16">
        <f t="shared" si="2"/>
        <v>0.9710171822348852</v>
      </c>
      <c r="F16">
        <f t="shared" si="3"/>
        <v>-1.8202581150922881E-2</v>
      </c>
    </row>
    <row r="17" spans="1:6" ht="15.75" customHeight="1" x14ac:dyDescent="0.15">
      <c r="A17" s="2" t="s">
        <v>23</v>
      </c>
      <c r="B17">
        <f>EXP(-(-5.26319+0.23697*(C7)))</f>
        <v>3.8396928329319691E-4</v>
      </c>
      <c r="C17">
        <f t="shared" si="1"/>
        <v>3.8382190747047323E-4</v>
      </c>
      <c r="D17">
        <f>EXP(-(-5.26319+0.23697*(E7)))</f>
        <v>4.2884492439290864E-2</v>
      </c>
      <c r="E17">
        <f t="shared" si="2"/>
        <v>4.1121037612693513E-2</v>
      </c>
      <c r="F17">
        <f t="shared" si="3"/>
        <v>4.073721570522304E-2</v>
      </c>
    </row>
    <row r="18" spans="1:6" ht="15.75" customHeight="1" x14ac:dyDescent="0.15">
      <c r="A18" s="2" t="s">
        <v>24</v>
      </c>
      <c r="B18">
        <f>EXP(-(-6.22088+0.04872*(C2)+0.04949*(C5)+0.04056*(C6)))</f>
        <v>226.15237550929712</v>
      </c>
      <c r="C18">
        <f t="shared" si="1"/>
        <v>0.9955976687553546</v>
      </c>
      <c r="D18">
        <f>EXP(-(-6.22088+0.04872*(E2)+0.04949*(E5)+0.04056*(E6)))</f>
        <v>85.28494975923229</v>
      </c>
      <c r="E18">
        <f t="shared" si="2"/>
        <v>0.98841049333875286</v>
      </c>
      <c r="F18">
        <f t="shared" si="3"/>
        <v>-7.1871754166017432E-3</v>
      </c>
    </row>
    <row r="19" spans="1:6" ht="15.75" customHeight="1" x14ac:dyDescent="0.15">
      <c r="A19" s="2" t="s">
        <v>25</v>
      </c>
      <c r="B19">
        <f>EXP(-(-4.84614+0.03008*C2+0.7327*C3+0.03927*C5+0.04634*C6))</f>
        <v>63.27390494504241</v>
      </c>
      <c r="C19">
        <f t="shared" si="1"/>
        <v>0.98444158635055634</v>
      </c>
      <c r="D19">
        <f>EXP(-(-4.84614+0.03008*E2+0.7327*E3+0.03927*E5+0.04634*E6))</f>
        <v>36.11506170242874</v>
      </c>
      <c r="E19">
        <f t="shared" si="2"/>
        <v>0.97305676040585531</v>
      </c>
      <c r="F19">
        <f t="shared" si="3"/>
        <v>-1.1384825944701027E-2</v>
      </c>
    </row>
    <row r="20" spans="1:6" ht="15.75" customHeight="1" x14ac:dyDescent="0.15">
      <c r="A20" s="2" t="s">
        <v>26</v>
      </c>
      <c r="B20">
        <f>EXP(-(-1.56105-0.14222*C7+0.04149*C6))</f>
        <v>8483.5391982465917</v>
      </c>
      <c r="C20">
        <f t="shared" si="1"/>
        <v>0.99988213856090069</v>
      </c>
      <c r="D20">
        <f>EXP(-(-1.56105-0.14222*E7+0.04149*E6))</f>
        <v>541.60448360104635</v>
      </c>
      <c r="E20">
        <f t="shared" si="2"/>
        <v>0.9981570369758771</v>
      </c>
      <c r="F20">
        <f t="shared" si="3"/>
        <v>-1.7251015850235918E-3</v>
      </c>
    </row>
    <row r="21" spans="1:6" ht="15.75" customHeight="1" x14ac:dyDescent="0.15">
      <c r="A21" s="2" t="s">
        <v>27</v>
      </c>
      <c r="B21">
        <f>EXP(-(-0.802771-0.025303*C2+0.485604*C3))</f>
        <v>2.7463028803309211</v>
      </c>
      <c r="C21">
        <f t="shared" si="1"/>
        <v>0.73307016759102317</v>
      </c>
      <c r="D21">
        <f>EXP(-(-0.802771-0.025303*E2+0.485604*E3))</f>
        <v>4.7556372317274302</v>
      </c>
      <c r="E21">
        <f t="shared" si="2"/>
        <v>0.82625729180991636</v>
      </c>
      <c r="F21">
        <f t="shared" si="3"/>
        <v>9.3187124218893191E-2</v>
      </c>
    </row>
    <row r="22" spans="1:6" ht="15.75" customHeight="1" x14ac:dyDescent="0.15">
      <c r="A22" s="2" t="s">
        <v>28</v>
      </c>
      <c r="B22">
        <f>EXP(-(-2.360104+0.014709*C2+0.938919*C3-0.018119*C5))</f>
        <v>9.4397160475847457</v>
      </c>
      <c r="C22">
        <f t="shared" si="1"/>
        <v>0.90421195409511612</v>
      </c>
      <c r="D22">
        <f>EXP(-(-2.360104+0.014709*E2+0.938919*E3-0.018119*E5))</f>
        <v>6.8478086775001854</v>
      </c>
      <c r="E22">
        <f t="shared" si="2"/>
        <v>0.87257589461029816</v>
      </c>
      <c r="F22">
        <f t="shared" si="3"/>
        <v>-3.1636059484817958E-2</v>
      </c>
    </row>
    <row r="23" spans="1:6" ht="15.75" customHeight="1" x14ac:dyDescent="0.15">
      <c r="A23" s="2" t="s">
        <v>29</v>
      </c>
      <c r="B23">
        <f>EXP(-(-1.022244+0.015959*C2-2.13038*C3))</f>
        <v>2.4384929377046314</v>
      </c>
      <c r="C23">
        <f t="shared" si="1"/>
        <v>0.70917491525588217</v>
      </c>
      <c r="D23">
        <f>EXP(-(-1.022244+0.015959*E2-2.13038*E3))</f>
        <v>1.7247289367156884</v>
      </c>
      <c r="E23">
        <f t="shared" si="2"/>
        <v>0.6329910155373577</v>
      </c>
      <c r="F23">
        <f t="shared" si="3"/>
        <v>-7.6183899718524462E-2</v>
      </c>
    </row>
    <row r="24" spans="1:6" ht="15.75" customHeight="1" x14ac:dyDescent="0.15">
      <c r="A24" s="2" t="s">
        <v>30</v>
      </c>
      <c r="B24">
        <f>EXP(-(0.21381-0.08054*C2-0.03271*C5+0.72939*C3))</f>
        <v>1.5784305017283686</v>
      </c>
      <c r="C24">
        <f t="shared" si="1"/>
        <v>0.61216716939638982</v>
      </c>
      <c r="D24">
        <f>EXP(-(0.21381-0.08054*E2-0.03271*E5+0.72939*E3))</f>
        <v>9.0329409409241759</v>
      </c>
      <c r="E24">
        <f t="shared" si="2"/>
        <v>0.90032832786635686</v>
      </c>
      <c r="F24">
        <f t="shared" si="3"/>
        <v>0.28816115846996704</v>
      </c>
    </row>
    <row r="25" spans="1:6" ht="15.75" customHeight="1" x14ac:dyDescent="0.15">
      <c r="A25" s="2" t="s">
        <v>31</v>
      </c>
      <c r="B25">
        <f>EXP(-(-0.11314-0.0841*C2-0.02521*C5+1.28239*C3))</f>
        <v>2.2486341782297901</v>
      </c>
      <c r="C25">
        <f t="shared" si="1"/>
        <v>0.69217832937258916</v>
      </c>
      <c r="D25">
        <f>EXP(-(-0.11314-0.0841*E2-0.02521*E5+1.28239*E3))</f>
        <v>13.912281344497622</v>
      </c>
      <c r="E25">
        <f t="shared" si="2"/>
        <v>0.93294117936093102</v>
      </c>
      <c r="F25">
        <f t="shared" si="3"/>
        <v>0.24076284998834185</v>
      </c>
    </row>
    <row r="26" spans="1:6" ht="15.75" customHeight="1" x14ac:dyDescent="0.15">
      <c r="A26" s="2" t="s">
        <v>32</v>
      </c>
      <c r="B26">
        <f>EXP(-(-9.52346+0.0714*C2+0.11318*C5+0.14192*C6+1.47314*C3))</f>
        <v>1911.7723065737912</v>
      </c>
      <c r="C26">
        <f t="shared" si="1"/>
        <v>0.99947719862078555</v>
      </c>
      <c r="D26">
        <f>EXP(-(-9.52346+0.0714*E2+0.11318*E5+0.14192*E6+1.47314*E3))</f>
        <v>537.7382943059057</v>
      </c>
      <c r="E26">
        <f t="shared" si="2"/>
        <v>0.99814381117776607</v>
      </c>
      <c r="F26">
        <f t="shared" si="3"/>
        <v>-1.3333874430194737E-3</v>
      </c>
    </row>
    <row r="27" spans="1:6" ht="15.75" customHeight="1" x14ac:dyDescent="0.15">
      <c r="A27" s="2" t="s">
        <v>33</v>
      </c>
      <c r="B27">
        <f>EXP(-(-1.00599+0.03107*C2-0.12507*C7))</f>
        <v>2164.8232556696194</v>
      </c>
      <c r="C27">
        <f t="shared" si="1"/>
        <v>0.9995382818069839</v>
      </c>
      <c r="D27">
        <f>EXP(-(-1.00599+0.03107*E2-0.12507*E7))</f>
        <v>91.558855957222804</v>
      </c>
      <c r="E27">
        <f t="shared" si="2"/>
        <v>0.98919606352457334</v>
      </c>
      <c r="F27">
        <f t="shared" si="3"/>
        <v>-1.0342218282410554E-2</v>
      </c>
    </row>
    <row r="28" spans="1:6" ht="15.75" customHeight="1" x14ac:dyDescent="0.15">
      <c r="A28" s="2" t="s">
        <v>34</v>
      </c>
      <c r="B28">
        <f>EXP(-(1.049734-0.018323*C2-0.023371*C5-0.012844*C7))</f>
        <v>0.83450503695726752</v>
      </c>
      <c r="C28">
        <f t="shared" si="1"/>
        <v>0.45489383792665283</v>
      </c>
      <c r="D28">
        <f>EXP(-(1.049734-0.018323*E2-0.023371*E5-0.012844*E7))</f>
        <v>0.95959870263760394</v>
      </c>
      <c r="E28">
        <f t="shared" si="2"/>
        <v>0.48969143597920939</v>
      </c>
      <c r="F28">
        <f t="shared" si="3"/>
        <v>3.4797598052556555E-2</v>
      </c>
    </row>
    <row r="29" spans="1:6" ht="13" x14ac:dyDescent="0.15">
      <c r="A29" s="2" t="s">
        <v>35</v>
      </c>
      <c r="B29">
        <f>EXP(-(-3.7924+1.94461*C3-0.10873*C5+0.04748*C6))</f>
        <v>29.193877131225936</v>
      </c>
      <c r="C29">
        <f t="shared" si="1"/>
        <v>0.96688070247971503</v>
      </c>
      <c r="D29">
        <f>EXP(-(-3.7924+1.94461*E3-0.10873*E5+0.04748*E6))</f>
        <v>31.604452102862869</v>
      </c>
      <c r="E29">
        <f t="shared" si="2"/>
        <v>0.96932934199154386</v>
      </c>
      <c r="F29">
        <f t="shared" si="3"/>
        <v>2.4486395118288318E-3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61" priority="1" operator="lessThanOrEqual">
      <formula>0</formula>
    </cfRule>
  </conditionalFormatting>
  <conditionalFormatting sqref="F15:F29 I17:I29">
    <cfRule type="cellIs" dxfId="60" priority="2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997"/>
  <sheetViews>
    <sheetView topLeftCell="A10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822741</v>
      </c>
      <c r="C2" s="4">
        <v>10.8</v>
      </c>
      <c r="D2" s="4">
        <v>2219452</v>
      </c>
      <c r="E2" s="4">
        <v>29.2</v>
      </c>
      <c r="F2" s="4">
        <v>809169</v>
      </c>
      <c r="G2" s="4">
        <v>10.6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24494</v>
      </c>
      <c r="C5" s="4">
        <v>0.3</v>
      </c>
      <c r="D5" s="4">
        <v>21146</v>
      </c>
      <c r="E5" s="4">
        <v>0.2</v>
      </c>
      <c r="F5" s="4">
        <v>12400</v>
      </c>
      <c r="G5" s="4">
        <v>0.1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357057</v>
      </c>
      <c r="C6" s="4">
        <v>4.5999999999999996</v>
      </c>
      <c r="D6" s="4">
        <v>230898</v>
      </c>
      <c r="E6" s="4">
        <v>3</v>
      </c>
      <c r="F6" s="4">
        <v>87145</v>
      </c>
      <c r="G6" s="4">
        <v>1.1000000000000001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2791864</v>
      </c>
      <c r="C7" s="4">
        <v>36.700000000000003</v>
      </c>
      <c r="D7" s="4">
        <v>1687592</v>
      </c>
      <c r="E7" s="4">
        <v>22.2</v>
      </c>
      <c r="F7" s="4">
        <v>1200361</v>
      </c>
      <c r="G7" s="4">
        <v>15.7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3600399</v>
      </c>
      <c r="C8" s="4">
        <v>47.3</v>
      </c>
      <c r="D8" s="4">
        <v>3436776</v>
      </c>
      <c r="E8" s="4">
        <v>45.2</v>
      </c>
      <c r="F8" s="4">
        <v>2969999</v>
      </c>
      <c r="G8" s="4">
        <v>39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452</v>
      </c>
      <c r="C9" s="4">
        <v>0</v>
      </c>
      <c r="D9" s="4">
        <v>924</v>
      </c>
      <c r="E9" s="4">
        <v>0</v>
      </c>
      <c r="F9" s="4">
        <v>380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806</v>
      </c>
      <c r="C11" s="4">
        <v>0</v>
      </c>
      <c r="D11" s="4">
        <v>1025</v>
      </c>
      <c r="E11" s="4">
        <v>0</v>
      </c>
      <c r="F11" s="4">
        <v>171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7597813</v>
      </c>
      <c r="C12">
        <f t="shared" si="0"/>
        <v>99.7</v>
      </c>
      <c r="D12">
        <f t="shared" si="0"/>
        <v>7597813</v>
      </c>
      <c r="E12">
        <f t="shared" si="0"/>
        <v>99.8</v>
      </c>
      <c r="F12">
        <f t="shared" si="0"/>
        <v>5079625</v>
      </c>
      <c r="G12">
        <f t="shared" si="0"/>
        <v>66.5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38.461125349885727</v>
      </c>
      <c r="C15">
        <f t="shared" ref="C15:C29" si="1">B15/(1+B15)</f>
        <v>0.9746586041038261</v>
      </c>
      <c r="D15">
        <f>EXP(-(-4.41432+0.04345*E2+0.06422*E6))</f>
        <v>19.161824644958358</v>
      </c>
      <c r="E15">
        <f t="shared" ref="E15:E29" si="2">D15/(1+D15)</f>
        <v>0.9504013144837038</v>
      </c>
      <c r="F15">
        <f t="shared" ref="F15:F29" si="3">E15-C15</f>
        <v>-2.4257289620122302E-2</v>
      </c>
    </row>
    <row r="16" spans="1:20" ht="15.75" customHeight="1" x14ac:dyDescent="0.15">
      <c r="A16" s="2" t="s">
        <v>22</v>
      </c>
      <c r="B16">
        <f>EXP(-(-2.04493-0.05813*(C7)+0.07854*(C6)))</f>
        <v>45.468373665540703</v>
      </c>
      <c r="C16">
        <f t="shared" si="1"/>
        <v>0.97847998711559026</v>
      </c>
      <c r="D16">
        <f>EXP(-(-2.04493-0.05813*(E7)+0.07854*(E6)))</f>
        <v>22.193423361243781</v>
      </c>
      <c r="E16">
        <f t="shared" si="2"/>
        <v>0.95688432947457858</v>
      </c>
      <c r="F16">
        <f t="shared" si="3"/>
        <v>-2.1595657641011679E-2</v>
      </c>
    </row>
    <row r="17" spans="1:6" ht="15.75" customHeight="1" x14ac:dyDescent="0.15">
      <c r="A17" s="2" t="s">
        <v>23</v>
      </c>
      <c r="B17">
        <f>EXP(-(-5.26319+0.23697*(C7)))</f>
        <v>3.2270266968176746E-2</v>
      </c>
      <c r="C17">
        <f t="shared" si="1"/>
        <v>3.126145157988125E-2</v>
      </c>
      <c r="D17">
        <f>EXP(-(-5.26319+0.23697*(E7)))</f>
        <v>1.0024590184385898</v>
      </c>
      <c r="E17">
        <f t="shared" si="2"/>
        <v>0.50061399969136622</v>
      </c>
      <c r="F17">
        <f t="shared" si="3"/>
        <v>0.46935254811148497</v>
      </c>
    </row>
    <row r="18" spans="1:6" ht="15.75" customHeight="1" x14ac:dyDescent="0.15">
      <c r="A18" s="2" t="s">
        <v>24</v>
      </c>
      <c r="B18">
        <f>EXP(-(-6.22088+0.04872*(C2)+0.04949*(C5)+0.04056*(C6)))</f>
        <v>243.05335812559841</v>
      </c>
      <c r="C18">
        <f t="shared" si="1"/>
        <v>0.99590253538127771</v>
      </c>
      <c r="D18">
        <f>EXP(-(-6.22088+0.04872*(E2)+0.04949*(E5)+0.04056*(E6)))</f>
        <v>106.34388062198305</v>
      </c>
      <c r="E18">
        <f t="shared" si="2"/>
        <v>0.99068414525163706</v>
      </c>
      <c r="F18">
        <f t="shared" si="3"/>
        <v>-5.2183901296406487E-3</v>
      </c>
    </row>
    <row r="19" spans="1:6" ht="15.75" customHeight="1" x14ac:dyDescent="0.15">
      <c r="A19" s="2" t="s">
        <v>25</v>
      </c>
      <c r="B19">
        <f>EXP(-(-4.84614+0.03008*C2+0.7327*C3+0.03927*C5+0.04634*C6))</f>
        <v>73.429884607524485</v>
      </c>
      <c r="C19">
        <f t="shared" si="1"/>
        <v>0.98656453647250575</v>
      </c>
      <c r="D19">
        <f>EXP(-(-4.84614+0.03008*E2+0.7327*E3+0.03927*E5+0.04634*E6))</f>
        <v>45.646639962242119</v>
      </c>
      <c r="E19">
        <f t="shared" si="2"/>
        <v>0.97856222868765153</v>
      </c>
      <c r="F19">
        <f t="shared" si="3"/>
        <v>-8.0023077848542234E-3</v>
      </c>
    </row>
    <row r="20" spans="1:6" ht="15.75" customHeight="1" x14ac:dyDescent="0.15">
      <c r="A20" s="2" t="s">
        <v>26</v>
      </c>
      <c r="B20">
        <f>EXP(-(-1.56105-0.14222*C7+0.04149*C6))</f>
        <v>727.54074183507214</v>
      </c>
      <c r="C20">
        <f t="shared" si="1"/>
        <v>0.99862739316749649</v>
      </c>
      <c r="D20">
        <f>EXP(-(-1.56105-0.14222*E7+0.04149*E6))</f>
        <v>98.875748873403026</v>
      </c>
      <c r="E20">
        <f t="shared" si="2"/>
        <v>0.98998755942979166</v>
      </c>
      <c r="F20">
        <f t="shared" si="3"/>
        <v>-8.6398337377048273E-3</v>
      </c>
    </row>
    <row r="21" spans="1:6" ht="15.75" customHeight="1" x14ac:dyDescent="0.15">
      <c r="A21" s="2" t="s">
        <v>27</v>
      </c>
      <c r="B21">
        <f>EXP(-(-0.802771-0.025303*C2+0.485604*C3))</f>
        <v>2.9330516505985265</v>
      </c>
      <c r="C21">
        <f t="shared" si="1"/>
        <v>0.74574450354654731</v>
      </c>
      <c r="D21">
        <f>EXP(-(-0.802771-0.025303*E2+0.485604*E3))</f>
        <v>4.6721464903994274</v>
      </c>
      <c r="E21">
        <f t="shared" si="2"/>
        <v>0.82369989884912498</v>
      </c>
      <c r="F21">
        <f t="shared" si="3"/>
        <v>7.7955395302577668E-2</v>
      </c>
    </row>
    <row r="22" spans="1:6" ht="15.75" customHeight="1" x14ac:dyDescent="0.15">
      <c r="A22" s="2" t="s">
        <v>28</v>
      </c>
      <c r="B22">
        <f>EXP(-(-2.360104+0.014709*C2+0.938919*C3-0.018119*C5))</f>
        <v>9.0855251113847881</v>
      </c>
      <c r="C22">
        <f t="shared" si="1"/>
        <v>0.90084799859640674</v>
      </c>
      <c r="D22">
        <f>EXP(-(-2.360104+0.014709*E2+0.938919*E3-0.018119*E5))</f>
        <v>6.9186800000752724</v>
      </c>
      <c r="E22">
        <f t="shared" si="2"/>
        <v>0.87371632645965058</v>
      </c>
      <c r="F22">
        <f t="shared" si="3"/>
        <v>-2.7131672136756158E-2</v>
      </c>
    </row>
    <row r="23" spans="1:6" ht="15.75" customHeight="1" x14ac:dyDescent="0.15">
      <c r="A23" s="2" t="s">
        <v>29</v>
      </c>
      <c r="B23">
        <f>EXP(-(-1.022244+0.015959*C2-2.13038*C3))</f>
        <v>2.3393820188921852</v>
      </c>
      <c r="C23">
        <f t="shared" si="1"/>
        <v>0.70054339565146773</v>
      </c>
      <c r="D23">
        <f>EXP(-(-1.022244+0.015959*E2-2.13038*E3))</f>
        <v>1.7441044242771868</v>
      </c>
      <c r="E23">
        <f t="shared" si="2"/>
        <v>0.63558238121225807</v>
      </c>
      <c r="F23">
        <f t="shared" si="3"/>
        <v>-6.4961014439209652E-2</v>
      </c>
    </row>
    <row r="24" spans="1:6" ht="15.75" customHeight="1" x14ac:dyDescent="0.15">
      <c r="A24" s="2" t="s">
        <v>30</v>
      </c>
      <c r="B24">
        <f>EXP(-(0.21381-0.08054*C2-0.03271*C5+0.72939*C3))</f>
        <v>1.9461148489845634</v>
      </c>
      <c r="C24">
        <f t="shared" si="1"/>
        <v>0.66056991961984457</v>
      </c>
      <c r="D24">
        <f>EXP(-(0.21381-0.08054*E2-0.03271*E5+0.72939*E3))</f>
        <v>8.5377712842526634</v>
      </c>
      <c r="E24">
        <f t="shared" si="2"/>
        <v>0.89515370308249576</v>
      </c>
      <c r="F24">
        <f t="shared" si="3"/>
        <v>0.23458378346265119</v>
      </c>
    </row>
    <row r="25" spans="1:6" ht="15.75" customHeight="1" x14ac:dyDescent="0.15">
      <c r="A25" s="2" t="s">
        <v>31</v>
      </c>
      <c r="B25">
        <f>EXP(-(-0.11314-0.0841*C2-0.02521*C5+1.28239*C3))</f>
        <v>2.798218598810045</v>
      </c>
      <c r="C25">
        <f t="shared" si="1"/>
        <v>0.7367186816700616</v>
      </c>
      <c r="D25">
        <f>EXP(-(-0.11314-0.0841*E2-0.02521*E5+1.28239*E3))</f>
        <v>13.116906884937929</v>
      </c>
      <c r="E25">
        <f t="shared" si="2"/>
        <v>0.92916295275228089</v>
      </c>
      <c r="F25">
        <f t="shared" si="3"/>
        <v>0.19244427108221929</v>
      </c>
    </row>
    <row r="26" spans="1:6" ht="15.75" customHeight="1" x14ac:dyDescent="0.15">
      <c r="A26" s="2" t="s">
        <v>32</v>
      </c>
      <c r="B26">
        <f>EXP(-(-9.52346+0.0714*C2+0.11318*C5+0.14192*C6+1.47314*C3))</f>
        <v>3182.9190659900705</v>
      </c>
      <c r="C26">
        <f t="shared" si="1"/>
        <v>0.9996859216646925</v>
      </c>
      <c r="D26">
        <f>EXP(-(-9.52346+0.0714*E2+0.11318*E5+0.14192*E6+1.47314*E3))</f>
        <v>1085.9212673177583</v>
      </c>
      <c r="E26">
        <f t="shared" si="2"/>
        <v>0.99907997015968986</v>
      </c>
      <c r="F26">
        <f t="shared" si="3"/>
        <v>-6.0595150500264428E-4</v>
      </c>
    </row>
    <row r="27" spans="1:6" ht="15.75" customHeight="1" x14ac:dyDescent="0.15">
      <c r="A27" s="2" t="s">
        <v>33</v>
      </c>
      <c r="B27">
        <f>EXP(-(-1.00599+0.03107*C2-0.12507*C7))</f>
        <v>192.57833384122614</v>
      </c>
      <c r="C27">
        <f t="shared" si="1"/>
        <v>0.99483413262136966</v>
      </c>
      <c r="D27">
        <f>EXP(-(-1.00599+0.03107*E2-0.12507*E7))</f>
        <v>17.730742546421922</v>
      </c>
      <c r="E27">
        <f t="shared" si="2"/>
        <v>0.9466118335927356</v>
      </c>
      <c r="F27">
        <f t="shared" si="3"/>
        <v>-4.8222299028634064E-2</v>
      </c>
    </row>
    <row r="28" spans="1:6" ht="15.75" customHeight="1" x14ac:dyDescent="0.15">
      <c r="A28" s="2" t="s">
        <v>34</v>
      </c>
      <c r="B28">
        <f>EXP(-(1.049734-0.018323*C2-0.023371*C5-0.012844*C7))</f>
        <v>0.68834886386080452</v>
      </c>
      <c r="C28">
        <f t="shared" si="1"/>
        <v>0.40770534964363575</v>
      </c>
      <c r="D28">
        <f>EXP(-(1.049734-0.018323*E2-0.023371*E5-0.012844*E7))</f>
        <v>0.79860294232973894</v>
      </c>
      <c r="E28">
        <f t="shared" si="2"/>
        <v>0.44401291887986394</v>
      </c>
      <c r="F28">
        <f t="shared" si="3"/>
        <v>3.6307569236228188E-2</v>
      </c>
    </row>
    <row r="29" spans="1:6" ht="13" x14ac:dyDescent="0.15">
      <c r="A29" s="2" t="s">
        <v>35</v>
      </c>
      <c r="B29">
        <f>EXP(-(-3.7924+1.94461*C3-0.10873*C5+0.04748*C6))</f>
        <v>36.84098690571787</v>
      </c>
      <c r="C29">
        <f t="shared" si="1"/>
        <v>0.97357362791590152</v>
      </c>
      <c r="D29">
        <f>EXP(-(-3.7924+1.94461*E3-0.10873*E5+0.04748*E6))</f>
        <v>39.31892676427826</v>
      </c>
      <c r="E29">
        <f t="shared" si="2"/>
        <v>0.97519775251344287</v>
      </c>
      <c r="F29">
        <f t="shared" si="3"/>
        <v>1.6241245975413543E-3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59" priority="1" operator="lessThanOrEqual">
      <formula>0</formula>
    </cfRule>
  </conditionalFormatting>
  <conditionalFormatting sqref="F15:F29 I17:I29">
    <cfRule type="cellIs" dxfId="58" priority="2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997"/>
  <sheetViews>
    <sheetView topLeftCell="A10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1811081</v>
      </c>
      <c r="C2" s="4">
        <v>27.9</v>
      </c>
      <c r="D2" s="4">
        <v>3492255</v>
      </c>
      <c r="E2" s="4">
        <v>53.8</v>
      </c>
      <c r="F2" s="4">
        <v>1781664</v>
      </c>
      <c r="G2" s="4">
        <v>27.4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31820</v>
      </c>
      <c r="C5" s="4">
        <v>0.4</v>
      </c>
      <c r="D5" s="4">
        <v>35495</v>
      </c>
      <c r="E5" s="4">
        <v>0.5</v>
      </c>
      <c r="F5" s="4">
        <v>16268</v>
      </c>
      <c r="G5" s="4">
        <v>0.2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29766</v>
      </c>
      <c r="C6" s="4">
        <v>0.4</v>
      </c>
      <c r="D6" s="4">
        <v>0</v>
      </c>
      <c r="E6" s="4">
        <v>0</v>
      </c>
      <c r="F6" s="4">
        <v>0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3240090</v>
      </c>
      <c r="C7" s="4">
        <v>49.9</v>
      </c>
      <c r="D7" s="4">
        <v>2134006</v>
      </c>
      <c r="E7" s="4">
        <v>32.799999999999997</v>
      </c>
      <c r="F7" s="4">
        <v>1918213</v>
      </c>
      <c r="G7" s="4">
        <v>29.5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810325</v>
      </c>
      <c r="C8" s="4">
        <v>12.4</v>
      </c>
      <c r="D8" s="4">
        <v>822436</v>
      </c>
      <c r="E8" s="4">
        <v>12.6</v>
      </c>
      <c r="F8" s="4">
        <v>579408</v>
      </c>
      <c r="G8" s="4">
        <v>8.9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561826</v>
      </c>
      <c r="C10" s="4">
        <v>8.6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1687</v>
      </c>
      <c r="C11" s="4">
        <v>0</v>
      </c>
      <c r="D11" s="4">
        <v>2403</v>
      </c>
      <c r="E11" s="4">
        <v>0</v>
      </c>
      <c r="F11" s="4">
        <v>808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6486595</v>
      </c>
      <c r="C12">
        <f t="shared" si="0"/>
        <v>99.6</v>
      </c>
      <c r="D12">
        <f t="shared" si="0"/>
        <v>6486595</v>
      </c>
      <c r="E12">
        <f t="shared" si="0"/>
        <v>99.699999999999989</v>
      </c>
      <c r="F12">
        <f t="shared" si="0"/>
        <v>4296361</v>
      </c>
      <c r="G12">
        <f t="shared" si="0"/>
        <v>66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23.95978979391802</v>
      </c>
      <c r="C15">
        <f t="shared" ref="C15:C29" si="1">B15/(1+B15)</f>
        <v>0.95993556002448099</v>
      </c>
      <c r="D15">
        <f>EXP(-(-4.41432+0.04345*E2+0.06422*E6))</f>
        <v>7.9781774846851112</v>
      </c>
      <c r="E15">
        <f t="shared" ref="E15:E29" si="2">D15/(1+D15)</f>
        <v>0.88861882027774663</v>
      </c>
      <c r="F15">
        <f t="shared" ref="F15:F29" si="3">E15-C15</f>
        <v>-7.1316739746734359E-2</v>
      </c>
    </row>
    <row r="16" spans="1:20" ht="15.75" customHeight="1" x14ac:dyDescent="0.15">
      <c r="A16" s="2" t="s">
        <v>22</v>
      </c>
      <c r="B16">
        <f>EXP(-(-2.04493-0.05813*(C7)+0.07854*(C6)))</f>
        <v>136.21043417561754</v>
      </c>
      <c r="C16">
        <f t="shared" si="1"/>
        <v>0.99271192452667201</v>
      </c>
      <c r="D16">
        <f>EXP(-(-2.04493-0.05813*(E7)+0.07854*(E6)))</f>
        <v>52.018217824262173</v>
      </c>
      <c r="E16">
        <f t="shared" si="2"/>
        <v>0.98113855876267531</v>
      </c>
      <c r="F16">
        <f t="shared" si="3"/>
        <v>-1.1573365763996701E-2</v>
      </c>
    </row>
    <row r="17" spans="1:6" ht="15.75" customHeight="1" x14ac:dyDescent="0.15">
      <c r="A17" s="2" t="s">
        <v>23</v>
      </c>
      <c r="B17">
        <f>EXP(-(-5.26319+0.23697*(C7)))</f>
        <v>1.4136037276098574E-3</v>
      </c>
      <c r="C17">
        <f t="shared" si="1"/>
        <v>1.4116082728933704E-3</v>
      </c>
      <c r="D17">
        <f>EXP(-(-5.26319+0.23697*(E7)))</f>
        <v>8.131490060074513E-2</v>
      </c>
      <c r="E17">
        <f t="shared" si="2"/>
        <v>7.5200018565885929E-2</v>
      </c>
      <c r="F17">
        <f t="shared" si="3"/>
        <v>7.3788410292992559E-2</v>
      </c>
    </row>
    <row r="18" spans="1:6" ht="15.75" customHeight="1" x14ac:dyDescent="0.15">
      <c r="A18" s="2" t="s">
        <v>24</v>
      </c>
      <c r="B18">
        <f>EXP(-(-6.22088+0.04872*(C2)+0.04949*(C5)+0.04056*(C6)))</f>
        <v>124.65775222834657</v>
      </c>
      <c r="C18">
        <f t="shared" si="1"/>
        <v>0.99204187579145309</v>
      </c>
      <c r="D18">
        <f>EXP(-(-6.22088+0.04872*(E2)+0.04949*(E5)+0.04056*(E6)))</f>
        <v>35.694585121052924</v>
      </c>
      <c r="E18">
        <f t="shared" si="2"/>
        <v>0.97274802272048944</v>
      </c>
      <c r="F18">
        <f t="shared" si="3"/>
        <v>-1.9293853070963651E-2</v>
      </c>
    </row>
    <row r="19" spans="1:6" ht="15.75" customHeight="1" x14ac:dyDescent="0.15">
      <c r="A19" s="2" t="s">
        <v>25</v>
      </c>
      <c r="B19">
        <f>EXP(-(-4.84614+0.03008*C2+0.7327*C3+0.03927*C5+0.04634*C6))</f>
        <v>53.12586980975221</v>
      </c>
      <c r="C19">
        <f t="shared" si="1"/>
        <v>0.98152454633034236</v>
      </c>
      <c r="D19">
        <f>EXP(-(-4.84614+0.03008*E2+0.7327*E3+0.03927*E5+0.04634*E6))</f>
        <v>24.734548721965037</v>
      </c>
      <c r="E19">
        <f t="shared" si="2"/>
        <v>0.96114173165405159</v>
      </c>
      <c r="F19">
        <f t="shared" si="3"/>
        <v>-2.0382814676290772E-2</v>
      </c>
    </row>
    <row r="20" spans="1:6" ht="15.75" customHeight="1" x14ac:dyDescent="0.15">
      <c r="A20" s="2" t="s">
        <v>26</v>
      </c>
      <c r="B20">
        <f>EXP(-(-1.56105-0.14222*C7+0.04149*C6))</f>
        <v>5660.2990189220245</v>
      </c>
      <c r="C20">
        <f t="shared" si="1"/>
        <v>0.99982336209469636</v>
      </c>
      <c r="D20">
        <f>EXP(-(-1.56105-0.14222*E7+0.04149*E6))</f>
        <v>505.66075511382138</v>
      </c>
      <c r="E20">
        <f t="shared" si="2"/>
        <v>0.9980262927611685</v>
      </c>
      <c r="F20">
        <f t="shared" si="3"/>
        <v>-1.7970693335278565E-3</v>
      </c>
    </row>
    <row r="21" spans="1:6" ht="15.75" customHeight="1" x14ac:dyDescent="0.15">
      <c r="A21" s="2" t="s">
        <v>27</v>
      </c>
      <c r="B21">
        <f>EXP(-(-0.802771-0.025303*C2+0.485604*C3))</f>
        <v>4.5209615340829714</v>
      </c>
      <c r="C21">
        <f t="shared" si="1"/>
        <v>0.81887213054707519</v>
      </c>
      <c r="D21">
        <f>EXP(-(-0.802771-0.025303*E2+0.485604*E3))</f>
        <v>8.7065220001578894</v>
      </c>
      <c r="E21">
        <f t="shared" si="2"/>
        <v>0.8969764865331028</v>
      </c>
      <c r="F21">
        <f t="shared" si="3"/>
        <v>7.8104355986027607E-2</v>
      </c>
    </row>
    <row r="22" spans="1:6" ht="15.75" customHeight="1" x14ac:dyDescent="0.15">
      <c r="A22" s="2" t="s">
        <v>28</v>
      </c>
      <c r="B22">
        <f>EXP(-(-2.360104+0.014709*C2+0.938919*C3-0.018119*C5))</f>
        <v>7.0778521992902714</v>
      </c>
      <c r="C22">
        <f t="shared" si="1"/>
        <v>0.87620471688156654</v>
      </c>
      <c r="D22">
        <f>EXP(-(-2.360104+0.014709*E2+0.938919*E3-0.018119*E5))</f>
        <v>4.8443801444691363</v>
      </c>
      <c r="E22">
        <f t="shared" si="2"/>
        <v>0.82889545592848612</v>
      </c>
      <c r="F22">
        <f t="shared" si="3"/>
        <v>-4.7309260953080412E-2</v>
      </c>
    </row>
    <row r="23" spans="1:6" ht="15.75" customHeight="1" x14ac:dyDescent="0.15">
      <c r="A23" s="2" t="s">
        <v>29</v>
      </c>
      <c r="B23">
        <f>EXP(-(-1.022244+0.015959*C2-2.13038*C3))</f>
        <v>1.7806667984009981</v>
      </c>
      <c r="C23">
        <f t="shared" si="1"/>
        <v>0.64037402806584287</v>
      </c>
      <c r="D23">
        <f>EXP(-(-1.022244+0.015959*E2-2.13038*E3))</f>
        <v>1.177801776679269</v>
      </c>
      <c r="E23">
        <f t="shared" si="2"/>
        <v>0.54082138663473378</v>
      </c>
      <c r="F23">
        <f t="shared" si="3"/>
        <v>-9.955264143110909E-2</v>
      </c>
    </row>
    <row r="24" spans="1:6" ht="15.75" customHeight="1" x14ac:dyDescent="0.15">
      <c r="A24" s="2" t="s">
        <v>30</v>
      </c>
      <c r="B24">
        <f>EXP(-(0.21381-0.08054*C2-0.03271*C5+0.72939*C3))</f>
        <v>7.7395225526897793</v>
      </c>
      <c r="C24">
        <f t="shared" si="1"/>
        <v>0.88557727336120573</v>
      </c>
      <c r="D24">
        <f>EXP(-(0.21381-0.08054*E2-0.03271*E5+0.72939*E3))</f>
        <v>62.526908494477283</v>
      </c>
      <c r="E24">
        <f t="shared" si="2"/>
        <v>0.98425863899725363</v>
      </c>
      <c r="F24">
        <f t="shared" si="3"/>
        <v>9.8681365636047902E-2</v>
      </c>
    </row>
    <row r="25" spans="1:6" ht="15.75" customHeight="1" x14ac:dyDescent="0.15">
      <c r="A25" s="2" t="s">
        <v>31</v>
      </c>
      <c r="B25">
        <f>EXP(-(-0.11314-0.0841*C2-0.02521*C5+1.28239*C3))</f>
        <v>11.817884267796954</v>
      </c>
      <c r="C25">
        <f t="shared" si="1"/>
        <v>0.92198400460578722</v>
      </c>
      <c r="D25">
        <f>EXP(-(-0.11314-0.0841*E2-0.02521*E5+1.28239*E3))</f>
        <v>104.61898122141959</v>
      </c>
      <c r="E25">
        <f t="shared" si="2"/>
        <v>0.99053200486848481</v>
      </c>
      <c r="F25">
        <f t="shared" si="3"/>
        <v>6.8548000262697584E-2</v>
      </c>
    </row>
    <row r="26" spans="1:6" ht="15.75" customHeight="1" x14ac:dyDescent="0.15">
      <c r="A26" s="2" t="s">
        <v>32</v>
      </c>
      <c r="B26">
        <f>EXP(-(-9.52346+0.0714*C2+0.11318*C5+0.14192*C6+1.47314*C3))</f>
        <v>1684.7290016994564</v>
      </c>
      <c r="C26">
        <f t="shared" si="1"/>
        <v>0.99940678483967949</v>
      </c>
      <c r="D26">
        <f>EXP(-(-9.52346+0.0714*E2+0.11318*E5+0.14192*E6+1.47314*E3))</f>
        <v>277.42482622474444</v>
      </c>
      <c r="E26">
        <f t="shared" si="2"/>
        <v>0.9964083662597214</v>
      </c>
      <c r="F26">
        <f t="shared" si="3"/>
        <v>-2.9984185799580843E-3</v>
      </c>
    </row>
    <row r="27" spans="1:6" ht="15.75" customHeight="1" x14ac:dyDescent="0.15">
      <c r="A27" s="2" t="s">
        <v>33</v>
      </c>
      <c r="B27">
        <f>EXP(-(-1.00599+0.03107*C2-0.12507*C7))</f>
        <v>590.00440324556916</v>
      </c>
      <c r="C27">
        <f t="shared" si="1"/>
        <v>0.99830796522917864</v>
      </c>
      <c r="D27">
        <f>EXP(-(-1.00599+0.03107*E2-0.12507*E7))</f>
        <v>31.084832523134502</v>
      </c>
      <c r="E27">
        <f t="shared" si="2"/>
        <v>0.96883262522006441</v>
      </c>
      <c r="F27">
        <f t="shared" si="3"/>
        <v>-2.9475340009114226E-2</v>
      </c>
    </row>
    <row r="28" spans="1:6" ht="15.75" customHeight="1" x14ac:dyDescent="0.15">
      <c r="A28" s="2" t="s">
        <v>34</v>
      </c>
      <c r="B28">
        <f>EXP(-(1.049734-0.018323*C2-0.023371*C5-0.012844*C7))</f>
        <v>1.1182239860828964</v>
      </c>
      <c r="C28">
        <f t="shared" si="1"/>
        <v>0.52790639395541938</v>
      </c>
      <c r="D28">
        <f>EXP(-(1.049734-0.018323*E2-0.023371*E5-0.012844*E7))</f>
        <v>1.4463051038606201</v>
      </c>
      <c r="E28">
        <f t="shared" si="2"/>
        <v>0.59122024541343732</v>
      </c>
      <c r="F28">
        <f t="shared" si="3"/>
        <v>6.3313851458017933E-2</v>
      </c>
    </row>
    <row r="29" spans="1:6" ht="13" x14ac:dyDescent="0.15">
      <c r="A29" s="2" t="s">
        <v>35</v>
      </c>
      <c r="B29">
        <f>EXP(-(-3.7924+1.94461*C3-0.10873*C5+0.04748*C6))</f>
        <v>45.463054177017987</v>
      </c>
      <c r="C29">
        <f t="shared" si="1"/>
        <v>0.97847752332013871</v>
      </c>
      <c r="D29">
        <f>EXP(-(-3.7924+1.94461*E3-0.10873*E5+0.04748*E6))</f>
        <v>46.841286303571145</v>
      </c>
      <c r="E29">
        <f t="shared" si="2"/>
        <v>0.97909755198356041</v>
      </c>
      <c r="F29">
        <f t="shared" si="3"/>
        <v>6.2002866342170115E-4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57" priority="1" operator="lessThanOrEqual">
      <formula>0</formula>
    </cfRule>
  </conditionalFormatting>
  <conditionalFormatting sqref="F15:F29 I17:I29">
    <cfRule type="cellIs" dxfId="56" priority="2" operator="greaterThan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997"/>
  <sheetViews>
    <sheetView topLeftCell="A10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2391163</v>
      </c>
      <c r="C2" s="4">
        <v>24.5</v>
      </c>
      <c r="D2" s="4">
        <v>4248447</v>
      </c>
      <c r="E2" s="4">
        <v>43.6</v>
      </c>
      <c r="F2" s="4">
        <v>2358525</v>
      </c>
      <c r="G2" s="4">
        <v>24.2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157837</v>
      </c>
      <c r="C5" s="4">
        <v>1.6</v>
      </c>
      <c r="D5" s="4">
        <v>120635</v>
      </c>
      <c r="E5" s="4">
        <v>1.2</v>
      </c>
      <c r="F5" s="4">
        <v>114638</v>
      </c>
      <c r="G5" s="4">
        <v>1.1000000000000001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124701</v>
      </c>
      <c r="C6" s="4">
        <v>1.2</v>
      </c>
      <c r="D6" s="4">
        <v>707589</v>
      </c>
      <c r="E6" s="4">
        <v>7.2</v>
      </c>
      <c r="F6" s="4">
        <v>30202</v>
      </c>
      <c r="G6" s="4">
        <v>0.3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3808712</v>
      </c>
      <c r="C7" s="4">
        <v>39.1</v>
      </c>
      <c r="D7" s="4">
        <v>1026014</v>
      </c>
      <c r="E7" s="4">
        <v>10.5</v>
      </c>
      <c r="F7" s="4">
        <v>965091</v>
      </c>
      <c r="G7" s="4">
        <v>9.9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3212406</v>
      </c>
      <c r="C8" s="4">
        <v>33</v>
      </c>
      <c r="D8" s="4">
        <v>3560876</v>
      </c>
      <c r="E8" s="4">
        <v>36.6</v>
      </c>
      <c r="F8" s="4">
        <v>2966885</v>
      </c>
      <c r="G8" s="4">
        <v>30.4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966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31831</v>
      </c>
      <c r="C11" s="4">
        <v>0.3</v>
      </c>
      <c r="D11" s="4">
        <v>64055</v>
      </c>
      <c r="E11" s="4">
        <v>0.6</v>
      </c>
      <c r="F11" s="4">
        <v>15920</v>
      </c>
      <c r="G11" s="4">
        <v>0.1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9727616</v>
      </c>
      <c r="C12">
        <f t="shared" si="0"/>
        <v>99.7</v>
      </c>
      <c r="D12">
        <f t="shared" si="0"/>
        <v>9727616</v>
      </c>
      <c r="E12">
        <f t="shared" si="0"/>
        <v>99.7</v>
      </c>
      <c r="F12">
        <f t="shared" si="0"/>
        <v>6451261</v>
      </c>
      <c r="G12">
        <f t="shared" si="0"/>
        <v>66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26.383293820128635</v>
      </c>
      <c r="C15">
        <f t="shared" ref="C15:C29" si="1">B15/(1+B15)</f>
        <v>0.96348138370173242</v>
      </c>
      <c r="D15">
        <f>EXP(-(-4.41432+0.04345*E2+0.06422*E6))</f>
        <v>7.8265046071007847</v>
      </c>
      <c r="E15">
        <f t="shared" ref="E15:E29" si="2">D15/(1+D15)</f>
        <v>0.88670486851663621</v>
      </c>
      <c r="F15">
        <f t="shared" ref="F15:F29" si="3">E15-C15</f>
        <v>-7.6776515185096206E-2</v>
      </c>
    </row>
    <row r="16" spans="1:20" ht="15.75" customHeight="1" x14ac:dyDescent="0.15">
      <c r="A16" s="2" t="s">
        <v>22</v>
      </c>
      <c r="B16">
        <f>EXP(-(-2.04493-0.05813*(C7)+0.07854*(C6)))</f>
        <v>68.27645650154723</v>
      </c>
      <c r="C16">
        <f t="shared" si="1"/>
        <v>0.9855650815515129</v>
      </c>
      <c r="D16">
        <f>EXP(-(-2.04493-0.05813*(E7)+0.07854*(E6)))</f>
        <v>8.0833549262461606</v>
      </c>
      <c r="E16">
        <f t="shared" si="2"/>
        <v>0.88990851859035902</v>
      </c>
      <c r="F16">
        <f t="shared" si="3"/>
        <v>-9.5656562961153879E-2</v>
      </c>
    </row>
    <row r="17" spans="1:6" ht="15.75" customHeight="1" x14ac:dyDescent="0.15">
      <c r="A17" s="2" t="s">
        <v>23</v>
      </c>
      <c r="B17">
        <f>EXP(-(-5.26319+0.23697*(C7)))</f>
        <v>1.8272885217774221E-2</v>
      </c>
      <c r="C17">
        <f t="shared" si="1"/>
        <v>1.7944978682081145E-2</v>
      </c>
      <c r="D17">
        <f>EXP(-(-5.26319+0.23697*(E7)))</f>
        <v>16.038707188991133</v>
      </c>
      <c r="E17">
        <f t="shared" si="2"/>
        <v>0.94131010123549108</v>
      </c>
      <c r="F17">
        <f t="shared" si="3"/>
        <v>0.92336512255340997</v>
      </c>
    </row>
    <row r="18" spans="1:6" ht="15.75" customHeight="1" x14ac:dyDescent="0.15">
      <c r="A18" s="2" t="s">
        <v>24</v>
      </c>
      <c r="B18">
        <f>EXP(-(-6.22088+0.04872*(C2)+0.04949*(C5)+0.04056*(C6)))</f>
        <v>134.20708265395015</v>
      </c>
      <c r="C18">
        <f t="shared" si="1"/>
        <v>0.99260393774962663</v>
      </c>
      <c r="D18">
        <f>EXP(-(-6.22088+0.04872*(E2)+0.04949*(E5)+0.04056*(E6)))</f>
        <v>42.320347552309279</v>
      </c>
      <c r="E18">
        <f t="shared" si="2"/>
        <v>0.97691615934538611</v>
      </c>
      <c r="F18">
        <f t="shared" si="3"/>
        <v>-1.5687778404240516E-2</v>
      </c>
    </row>
    <row r="19" spans="1:6" ht="15.75" customHeight="1" x14ac:dyDescent="0.15">
      <c r="A19" s="2" t="s">
        <v>25</v>
      </c>
      <c r="B19">
        <f>EXP(-(-4.84614+0.03008*C2+0.7327*C3+0.03927*C5+0.04634*C6))</f>
        <v>54.094904785335565</v>
      </c>
      <c r="C19">
        <f t="shared" si="1"/>
        <v>0.98184950125794268</v>
      </c>
      <c r="D19">
        <f>EXP(-(-4.84614+0.03008*E2+0.7327*E3+0.03927*E5+0.04634*E6))</f>
        <v>23.426784394143379</v>
      </c>
      <c r="E19">
        <f t="shared" si="2"/>
        <v>0.95906133268037674</v>
      </c>
      <c r="F19">
        <f t="shared" si="3"/>
        <v>-2.2788168577565937E-2</v>
      </c>
    </row>
    <row r="20" spans="1:6" ht="15.75" customHeight="1" x14ac:dyDescent="0.15">
      <c r="A20" s="2" t="s">
        <v>26</v>
      </c>
      <c r="B20">
        <f>EXP(-(-1.56105-0.14222*C7+0.04149*C6))</f>
        <v>1178.5781107681346</v>
      </c>
      <c r="C20">
        <f t="shared" si="1"/>
        <v>0.99915223927023467</v>
      </c>
      <c r="D20">
        <f>EXP(-(-1.56105-0.14222*E7+0.04149*E6))</f>
        <v>15.730979740996219</v>
      </c>
      <c r="E20">
        <f t="shared" si="2"/>
        <v>0.94023063708877241</v>
      </c>
      <c r="F20">
        <f t="shared" si="3"/>
        <v>-5.8921602181462251E-2</v>
      </c>
    </row>
    <row r="21" spans="1:6" ht="15.75" customHeight="1" x14ac:dyDescent="0.15">
      <c r="A21" s="2" t="s">
        <v>27</v>
      </c>
      <c r="B21">
        <f>EXP(-(-0.802771-0.025303*C2+0.485604*C3))</f>
        <v>4.1482829432061354</v>
      </c>
      <c r="C21">
        <f t="shared" si="1"/>
        <v>0.80576048149808144</v>
      </c>
      <c r="D21">
        <f>EXP(-(-0.802771-0.025303*E2+0.485604*E3))</f>
        <v>6.7260079816273457</v>
      </c>
      <c r="E21">
        <f t="shared" si="2"/>
        <v>0.87056705061941086</v>
      </c>
      <c r="F21">
        <f t="shared" si="3"/>
        <v>6.4806569121329427E-2</v>
      </c>
    </row>
    <row r="22" spans="1:6" ht="15.75" customHeight="1" x14ac:dyDescent="0.15">
      <c r="A22" s="2" t="s">
        <v>28</v>
      </c>
      <c r="B22">
        <f>EXP(-(-2.360104+0.014709*C2+0.938919*C3-0.018119*C5))</f>
        <v>7.6043762200492448</v>
      </c>
      <c r="C22">
        <f t="shared" si="1"/>
        <v>0.88378007023102056</v>
      </c>
      <c r="D22">
        <f>EXP(-(-2.360104+0.014709*E2+0.938919*E3-0.018119*E5))</f>
        <v>5.7003888966752436</v>
      </c>
      <c r="E22">
        <f t="shared" si="2"/>
        <v>0.85075493147924541</v>
      </c>
      <c r="F22">
        <f t="shared" si="3"/>
        <v>-3.3025138751775152E-2</v>
      </c>
    </row>
    <row r="23" spans="1:6" ht="15.75" customHeight="1" x14ac:dyDescent="0.15">
      <c r="A23" s="2" t="s">
        <v>29</v>
      </c>
      <c r="B23">
        <f>EXP(-(-1.022244+0.015959*C2-2.13038*C3))</f>
        <v>1.8799562400466057</v>
      </c>
      <c r="C23">
        <f t="shared" si="1"/>
        <v>0.65277250185446667</v>
      </c>
      <c r="D23">
        <f>EXP(-(-1.022244+0.015959*E2-2.13038*E3))</f>
        <v>1.3860134432011459</v>
      </c>
      <c r="E23">
        <f t="shared" si="2"/>
        <v>0.58089087768995529</v>
      </c>
      <c r="F23">
        <f t="shared" si="3"/>
        <v>-7.1881624164511382E-2</v>
      </c>
    </row>
    <row r="24" spans="1:6" ht="15.75" customHeight="1" x14ac:dyDescent="0.15">
      <c r="A24" s="2" t="s">
        <v>30</v>
      </c>
      <c r="B24">
        <f>EXP(-(0.21381-0.08054*C2-0.03271*C5+0.72939*C3))</f>
        <v>6.1211868043307067</v>
      </c>
      <c r="C24">
        <f t="shared" si="1"/>
        <v>0.85957396885139203</v>
      </c>
      <c r="D24">
        <f>EXP(-(0.21381-0.08054*E2-0.03271*E5+0.72939*E3))</f>
        <v>28.134202302882269</v>
      </c>
      <c r="E24">
        <f t="shared" si="2"/>
        <v>0.96567608099909885</v>
      </c>
      <c r="F24">
        <f t="shared" si="3"/>
        <v>0.10610211214770682</v>
      </c>
    </row>
    <row r="25" spans="1:6" ht="15.75" customHeight="1" x14ac:dyDescent="0.15">
      <c r="A25" s="2" t="s">
        <v>31</v>
      </c>
      <c r="B25">
        <f>EXP(-(-0.11314-0.0841*C2-0.02521*C5+1.28239*C3))</f>
        <v>9.1515750400646354</v>
      </c>
      <c r="C25">
        <f t="shared" si="1"/>
        <v>0.90149311845173208</v>
      </c>
      <c r="D25">
        <f>EXP(-(-0.11314-0.0841*E2-0.02521*E5+1.28239*E3))</f>
        <v>45.157302254630693</v>
      </c>
      <c r="E25">
        <f t="shared" si="2"/>
        <v>0.97833495565916273</v>
      </c>
      <c r="F25">
        <f t="shared" si="3"/>
        <v>7.6841837207430652E-2</v>
      </c>
    </row>
    <row r="26" spans="1:6" ht="15.75" customHeight="1" x14ac:dyDescent="0.15">
      <c r="A26" s="2" t="s">
        <v>32</v>
      </c>
      <c r="B26">
        <f>EXP(-(-9.52346+0.0714*C2+0.11318*C5+0.14192*C6+1.47314*C3))</f>
        <v>1673.659792318226</v>
      </c>
      <c r="C26">
        <f t="shared" si="1"/>
        <v>0.99940286379085053</v>
      </c>
      <c r="D26">
        <f>EXP(-(-9.52346+0.0714*E2+0.11318*E5+0.14192*E6+1.47314*E3))</f>
        <v>191.09677975397852</v>
      </c>
      <c r="E26">
        <f t="shared" si="2"/>
        <v>0.99479429066285907</v>
      </c>
      <c r="F26">
        <f t="shared" si="3"/>
        <v>-4.6085731279914555E-3</v>
      </c>
    </row>
    <row r="27" spans="1:6" ht="15.75" customHeight="1" x14ac:dyDescent="0.15">
      <c r="A27" s="2" t="s">
        <v>33</v>
      </c>
      <c r="B27">
        <f>EXP(-(-1.00599+0.03107*C2-0.12507*C7))</f>
        <v>169.86635825875177</v>
      </c>
      <c r="C27">
        <f t="shared" si="1"/>
        <v>0.99414747285427807</v>
      </c>
      <c r="D27">
        <f>EXP(-(-1.00599+0.03107*E2-0.12507*E7))</f>
        <v>2.6236671113986598</v>
      </c>
      <c r="E27">
        <f t="shared" si="2"/>
        <v>0.72403646106056885</v>
      </c>
      <c r="F27">
        <f t="shared" si="3"/>
        <v>-0.27011101179370922</v>
      </c>
    </row>
    <row r="28" spans="1:6" ht="15.75" customHeight="1" x14ac:dyDescent="0.15">
      <c r="A28" s="2" t="s">
        <v>34</v>
      </c>
      <c r="B28">
        <f>EXP(-(1.049734-0.018323*C2-0.023371*C5-0.012844*C7))</f>
        <v>0.94061016744355308</v>
      </c>
      <c r="C28">
        <f t="shared" si="1"/>
        <v>0.48469815485026452</v>
      </c>
      <c r="D28">
        <f>EXP(-(1.049734-0.018323*E2-0.023371*E5-0.012844*E7))</f>
        <v>0.91581216076836203</v>
      </c>
      <c r="E28">
        <f t="shared" si="2"/>
        <v>0.47802815929567088</v>
      </c>
      <c r="F28">
        <f t="shared" si="3"/>
        <v>-6.6699955545936329E-3</v>
      </c>
    </row>
    <row r="29" spans="1:6" ht="13" x14ac:dyDescent="0.15">
      <c r="A29" s="2" t="s">
        <v>35</v>
      </c>
      <c r="B29">
        <f>EXP(-(-3.7924+1.94461*C3-0.10873*C5+0.04748*C6))</f>
        <v>49.868622631662227</v>
      </c>
      <c r="C29">
        <f t="shared" si="1"/>
        <v>0.98034151608072895</v>
      </c>
      <c r="D29">
        <f>EXP(-(-3.7924+1.94461*E3-0.10873*E5+0.04748*E6))</f>
        <v>35.910150526489218</v>
      </c>
      <c r="E29">
        <f t="shared" si="2"/>
        <v>0.97290718174442736</v>
      </c>
      <c r="F29">
        <f t="shared" si="3"/>
        <v>-7.4343343363015846E-3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55" priority="1" operator="lessThanOrEqual">
      <formula>0</formula>
    </cfRule>
  </conditionalFormatting>
  <conditionalFormatting sqref="F15:F29 I17:I29">
    <cfRule type="cellIs" dxfId="54" priority="2" operator="greaterThan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999"/>
  <sheetViews>
    <sheetView topLeftCell="A14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4352968</v>
      </c>
      <c r="C2" s="4">
        <v>37.200000000000003</v>
      </c>
      <c r="D2" s="4">
        <v>5541647</v>
      </c>
      <c r="E2" s="4">
        <v>47.4</v>
      </c>
      <c r="F2" s="4">
        <v>4342506</v>
      </c>
      <c r="G2" s="4">
        <v>37.1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2630723</v>
      </c>
      <c r="C5" s="4">
        <v>22.5</v>
      </c>
      <c r="D5" s="4">
        <v>2146783</v>
      </c>
      <c r="E5" s="4">
        <v>18.3</v>
      </c>
      <c r="F5" s="4">
        <v>2118880</v>
      </c>
      <c r="G5" s="4">
        <v>18.100000000000001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352087</v>
      </c>
      <c r="C6" s="4">
        <v>3</v>
      </c>
      <c r="D6" s="4">
        <v>151129</v>
      </c>
      <c r="E6" s="4">
        <v>1.2</v>
      </c>
      <c r="F6" s="4">
        <v>71006</v>
      </c>
      <c r="G6" s="4">
        <v>0.6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900389</v>
      </c>
      <c r="C7" s="4">
        <v>7.7</v>
      </c>
      <c r="D7" s="4">
        <v>541754</v>
      </c>
      <c r="E7" s="4">
        <v>4.5999999999999996</v>
      </c>
      <c r="F7" s="4">
        <v>315256</v>
      </c>
      <c r="G7" s="4">
        <v>2.6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3415655</v>
      </c>
      <c r="C8" s="4">
        <v>29.2</v>
      </c>
      <c r="D8" s="4">
        <v>3253451</v>
      </c>
      <c r="E8" s="4">
        <v>27.8</v>
      </c>
      <c r="F8" s="4">
        <v>3097522</v>
      </c>
      <c r="G8" s="4">
        <v>26.5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21301</v>
      </c>
      <c r="C9" s="4">
        <v>0.1</v>
      </c>
      <c r="D9" s="4">
        <v>28292</v>
      </c>
      <c r="E9" s="4">
        <v>0.2</v>
      </c>
      <c r="F9" s="4">
        <v>1111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4578</v>
      </c>
      <c r="C11" s="4">
        <v>0</v>
      </c>
      <c r="D11" s="4">
        <v>14645</v>
      </c>
      <c r="E11" s="4">
        <v>0.1</v>
      </c>
      <c r="F11" s="4">
        <v>1825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11677701</v>
      </c>
      <c r="C12">
        <f t="shared" si="0"/>
        <v>99.7</v>
      </c>
      <c r="D12">
        <f t="shared" si="0"/>
        <v>11677701</v>
      </c>
      <c r="E12">
        <f t="shared" si="0"/>
        <v>99.6</v>
      </c>
      <c r="F12">
        <f t="shared" si="0"/>
        <v>9948106</v>
      </c>
      <c r="G12">
        <f t="shared" si="0"/>
        <v>84.9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13.535555987717165</v>
      </c>
      <c r="C15">
        <f t="shared" ref="C15:C29" si="1">B15/(1+B15)</f>
        <v>0.93120318198732677</v>
      </c>
      <c r="D15">
        <f>EXP(-(-4.41432+0.04345*E2+0.06422*E6))</f>
        <v>9.7544734971065274</v>
      </c>
      <c r="E15">
        <f t="shared" ref="E15:E29" si="2">D15/(1+D15)</f>
        <v>0.90701543871310408</v>
      </c>
      <c r="F15">
        <f t="shared" ref="F15:F29" si="3">E15-C15</f>
        <v>-2.4187743274222684E-2</v>
      </c>
    </row>
    <row r="16" spans="1:20" ht="15.75" customHeight="1" x14ac:dyDescent="0.15">
      <c r="A16" s="2" t="s">
        <v>22</v>
      </c>
      <c r="B16">
        <f>EXP(-(-2.04493-0.05813*(C7)+0.07854*(C6)))</f>
        <v>9.553532677827544</v>
      </c>
      <c r="C16">
        <f t="shared" si="1"/>
        <v>0.90524499894703969</v>
      </c>
      <c r="D16">
        <f>EXP(-(-2.04493-0.05813*(E7)+0.07854*(E6)))</f>
        <v>9.1896697507158116</v>
      </c>
      <c r="E16">
        <f t="shared" si="2"/>
        <v>0.90186139252160247</v>
      </c>
      <c r="F16">
        <f t="shared" si="3"/>
        <v>-3.3836064254372245E-3</v>
      </c>
    </row>
    <row r="17" spans="1:6" ht="15.75" customHeight="1" x14ac:dyDescent="0.15">
      <c r="A17" s="2" t="s">
        <v>23</v>
      </c>
      <c r="B17">
        <f>EXP(-(-5.26319+0.23697*(C7)))</f>
        <v>31.140866750184081</v>
      </c>
      <c r="C17">
        <f t="shared" si="1"/>
        <v>0.96888696226606041</v>
      </c>
      <c r="D17">
        <f>EXP(-(-5.26319+0.23697*(E7)))</f>
        <v>64.918198972379088</v>
      </c>
      <c r="E17">
        <f t="shared" si="2"/>
        <v>0.98482968261285453</v>
      </c>
      <c r="F17">
        <f t="shared" si="3"/>
        <v>1.5942720346794115E-2</v>
      </c>
    </row>
    <row r="18" spans="1:6" ht="15.75" customHeight="1" x14ac:dyDescent="0.15">
      <c r="A18" s="2" t="s">
        <v>24</v>
      </c>
      <c r="B18">
        <f>EXP(-(-6.22088+0.04872*(C2)+0.04949*(C5)+0.04056*(C6)))</f>
        <v>23.885963854627761</v>
      </c>
      <c r="C18">
        <f t="shared" si="1"/>
        <v>0.95981670608212988</v>
      </c>
      <c r="D18">
        <f>EXP(-(-6.22088+0.04872*(E2)+0.04949*(E5)+0.04056*(E6)))</f>
        <v>19.24426318587647</v>
      </c>
      <c r="E18">
        <f t="shared" si="2"/>
        <v>0.95060328988917431</v>
      </c>
      <c r="F18">
        <f t="shared" si="3"/>
        <v>-9.2134161929555702E-3</v>
      </c>
    </row>
    <row r="19" spans="1:6" ht="15.75" customHeight="1" x14ac:dyDescent="0.15">
      <c r="A19" s="2" t="s">
        <v>25</v>
      </c>
      <c r="B19">
        <f>EXP(-(-4.84614+0.03008*C2+0.7327*C3+0.03927*C5+0.04634*C6))</f>
        <v>14.947872768797323</v>
      </c>
      <c r="C19">
        <f t="shared" si="1"/>
        <v>0.93729571244407328</v>
      </c>
      <c r="D19">
        <f>EXP(-(-4.84614+0.03008*E2+0.7327*E3+0.03927*E5+0.04634*E6))</f>
        <v>14.098931297386819</v>
      </c>
      <c r="E19">
        <f t="shared" si="2"/>
        <v>0.93377014701874494</v>
      </c>
      <c r="F19">
        <f t="shared" si="3"/>
        <v>-3.5255654253283364E-3</v>
      </c>
    </row>
    <row r="20" spans="1:6" ht="15.75" customHeight="1" x14ac:dyDescent="0.15">
      <c r="A20" s="2" t="s">
        <v>26</v>
      </c>
      <c r="B20">
        <f>EXP(-(-1.56105-0.14222*C7+0.04149*C6))</f>
        <v>12.574538304954377</v>
      </c>
      <c r="C20">
        <f t="shared" si="1"/>
        <v>0.92633266947760395</v>
      </c>
      <c r="D20">
        <f>EXP(-(-1.56105-0.14222*E7+0.04149*E6))</f>
        <v>8.7187336172954772</v>
      </c>
      <c r="E20">
        <f t="shared" si="2"/>
        <v>0.89710593587827137</v>
      </c>
      <c r="F20">
        <f t="shared" si="3"/>
        <v>-2.9226733599332588E-2</v>
      </c>
    </row>
    <row r="21" spans="1:6" ht="15.75" customHeight="1" x14ac:dyDescent="0.15">
      <c r="A21" s="2" t="s">
        <v>27</v>
      </c>
      <c r="B21">
        <f>EXP(-(-0.802771-0.025303*C2+0.485604*C3))</f>
        <v>5.720422120734364</v>
      </c>
      <c r="C21">
        <f t="shared" si="1"/>
        <v>0.85119982316070253</v>
      </c>
      <c r="D21">
        <f>EXP(-(-0.802771-0.025303*E2+0.485604*E3))</f>
        <v>7.4048352574677399</v>
      </c>
      <c r="E21">
        <f t="shared" si="2"/>
        <v>0.88102086842077065</v>
      </c>
      <c r="F21">
        <f t="shared" si="3"/>
        <v>2.9821045260068124E-2</v>
      </c>
    </row>
    <row r="22" spans="1:6" ht="15.75" customHeight="1" x14ac:dyDescent="0.15">
      <c r="A22" s="2" t="s">
        <v>28</v>
      </c>
      <c r="B22">
        <f>EXP(-(-2.360104+0.014709*C2+0.938919*C3-0.018119*C5))</f>
        <v>9.212918648401013</v>
      </c>
      <c r="C22">
        <f t="shared" si="1"/>
        <v>0.90208479726247848</v>
      </c>
      <c r="D22">
        <f>EXP(-(-2.360104+0.014709*E2+0.938919*E3-0.018119*E5))</f>
        <v>7.3483448691837943</v>
      </c>
      <c r="E22">
        <f t="shared" si="2"/>
        <v>0.88021577741819279</v>
      </c>
      <c r="F22">
        <f t="shared" si="3"/>
        <v>-2.1869019844285686E-2</v>
      </c>
    </row>
    <row r="23" spans="1:6" ht="15.75" customHeight="1" x14ac:dyDescent="0.15">
      <c r="A23" s="2" t="s">
        <v>29</v>
      </c>
      <c r="B23">
        <f>EXP(-(-1.022244+0.015959*C2-2.13038*C3))</f>
        <v>1.5350595882614582</v>
      </c>
      <c r="C23">
        <f t="shared" si="1"/>
        <v>0.60553195489743927</v>
      </c>
      <c r="D23">
        <f>EXP(-(-1.022244+0.015959*E2-2.13038*E3))</f>
        <v>1.3044577014975649</v>
      </c>
      <c r="E23">
        <f t="shared" si="2"/>
        <v>0.56605842695652675</v>
      </c>
      <c r="F23">
        <f t="shared" si="3"/>
        <v>-3.9473527940912523E-2</v>
      </c>
    </row>
    <row r="24" spans="1:6" ht="15.75" customHeight="1" x14ac:dyDescent="0.15">
      <c r="A24" s="2" t="s">
        <v>30</v>
      </c>
      <c r="B24">
        <f>EXP(-(0.21381-0.08054*C2-0.03271*C5+0.72939*C3))</f>
        <v>33.725458592503891</v>
      </c>
      <c r="C24">
        <f t="shared" si="1"/>
        <v>0.97120268412478594</v>
      </c>
      <c r="D24">
        <f>EXP(-(0.21381-0.08054*E2-0.03271*E5+0.72939*E3))</f>
        <v>66.845166682554478</v>
      </c>
      <c r="E24">
        <f t="shared" si="2"/>
        <v>0.98526055651570621</v>
      </c>
      <c r="F24">
        <f t="shared" si="3"/>
        <v>1.4057872390920267E-2</v>
      </c>
    </row>
    <row r="25" spans="1:6" ht="15.75" customHeight="1" x14ac:dyDescent="0.15">
      <c r="A25" s="2" t="s">
        <v>31</v>
      </c>
      <c r="B25">
        <f>EXP(-(-0.11314-0.0841*C2-0.02521*C5+1.28239*C3))</f>
        <v>45.100124182631639</v>
      </c>
      <c r="C25">
        <f t="shared" si="1"/>
        <v>0.97830808446332229</v>
      </c>
      <c r="D25">
        <f>EXP(-(-0.11314-0.0841*E2-0.02521*E5+1.28239*E3))</f>
        <v>95.662177413580039</v>
      </c>
      <c r="E25">
        <f t="shared" si="2"/>
        <v>0.98965469197200695</v>
      </c>
      <c r="F25">
        <f t="shared" si="3"/>
        <v>1.1346607508684659E-2</v>
      </c>
    </row>
    <row r="26" spans="1:6" ht="15.75" customHeight="1" x14ac:dyDescent="0.15">
      <c r="A26" s="2" t="s">
        <v>32</v>
      </c>
      <c r="B26">
        <f>EXP(-(-9.52346+0.0714*C2+0.11318*C5+0.14192*C6+1.47314*C3))</f>
        <v>49.159494406854421</v>
      </c>
      <c r="C26">
        <f t="shared" si="1"/>
        <v>0.98006359490211792</v>
      </c>
      <c r="D26">
        <f>EXP(-(-9.52346+0.0714*E2+0.11318*E5+0.14192*E6+1.47314*E3))</f>
        <v>49.284123961124699</v>
      </c>
      <c r="E26">
        <f t="shared" si="2"/>
        <v>0.98011300742212171</v>
      </c>
      <c r="F26">
        <f t="shared" si="3"/>
        <v>4.9412520003788707E-5</v>
      </c>
    </row>
    <row r="27" spans="1:6" ht="15.75" customHeight="1" x14ac:dyDescent="0.15">
      <c r="A27" s="2" t="s">
        <v>33</v>
      </c>
      <c r="B27">
        <f>EXP(-(-1.00599+0.03107*C2-0.12507*C7))</f>
        <v>2.2551691923342037</v>
      </c>
      <c r="C27">
        <f t="shared" si="1"/>
        <v>0.69279630614747734</v>
      </c>
      <c r="D27">
        <f>EXP(-(-1.00599+0.03107*E2-0.12507*E7))</f>
        <v>1.1147096863242225</v>
      </c>
      <c r="E27">
        <f t="shared" si="2"/>
        <v>0.52712185201260653</v>
      </c>
      <c r="F27">
        <f t="shared" si="3"/>
        <v>-0.16567445413487081</v>
      </c>
    </row>
    <row r="28" spans="1:6" ht="15.75" customHeight="1" x14ac:dyDescent="0.15">
      <c r="A28" s="2" t="s">
        <v>34</v>
      </c>
      <c r="B28">
        <f>EXP(-(1.049734-0.018323*C2-0.023371*C5-0.012844*C7))</f>
        <v>1.2925640741730706</v>
      </c>
      <c r="C28">
        <f t="shared" si="1"/>
        <v>0.56380717500307997</v>
      </c>
      <c r="D28">
        <f>EXP(-(1.049734-0.018323*E2-0.023371*E5-0.012844*E7))</f>
        <v>1.3573685015081862</v>
      </c>
      <c r="E28">
        <f t="shared" si="2"/>
        <v>0.57579818371195479</v>
      </c>
      <c r="F28">
        <f t="shared" si="3"/>
        <v>1.1991008708874817E-2</v>
      </c>
    </row>
    <row r="29" spans="1:6" ht="13" x14ac:dyDescent="0.15">
      <c r="A29" s="2" t="s">
        <v>35</v>
      </c>
      <c r="B29">
        <f>EXP(-(-3.7924+1.94461*C3-0.10873*C5+0.04748*C6))</f>
        <v>444.24890402115972</v>
      </c>
      <c r="C29">
        <f t="shared" si="1"/>
        <v>0.99775406521842336</v>
      </c>
      <c r="D29">
        <f>EXP(-(-3.7924+1.94461*E3-0.10873*E5+0.04748*E6))</f>
        <v>306.48934766228865</v>
      </c>
      <c r="E29">
        <f t="shared" si="2"/>
        <v>0.99674785481967887</v>
      </c>
      <c r="F29">
        <f t="shared" si="3"/>
        <v>-1.0062103987444893E-3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2"/>
    </row>
    <row r="34" spans="1:1" ht="13" x14ac:dyDescent="0.15">
      <c r="A34" s="2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  <row r="999" spans="1:1" ht="13" x14ac:dyDescent="0.15">
      <c r="A999" s="1"/>
    </row>
  </sheetData>
  <conditionalFormatting sqref="F15:F31">
    <cfRule type="cellIs" dxfId="53" priority="1" operator="lessThanOrEqual">
      <formula>0</formula>
    </cfRule>
  </conditionalFormatting>
  <conditionalFormatting sqref="F15:F31 I17:I31">
    <cfRule type="cellIs" dxfId="52" priority="2" operator="greaterThan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997"/>
  <sheetViews>
    <sheetView topLeftCell="A14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5032231</v>
      </c>
      <c r="C2" s="4">
        <v>53.1</v>
      </c>
      <c r="D2" s="4">
        <v>7276019</v>
      </c>
      <c r="E2" s="4">
        <v>76.8</v>
      </c>
      <c r="F2" s="4">
        <v>4956769</v>
      </c>
      <c r="G2" s="4">
        <v>52.3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317395</v>
      </c>
      <c r="C5" s="4">
        <v>3.3</v>
      </c>
      <c r="D5" s="4">
        <v>282473</v>
      </c>
      <c r="E5" s="4">
        <v>2.9</v>
      </c>
      <c r="F5" s="4">
        <v>199680</v>
      </c>
      <c r="G5" s="4">
        <v>2.1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180966</v>
      </c>
      <c r="C6" s="4">
        <v>1.9</v>
      </c>
      <c r="D6" s="4">
        <v>68802</v>
      </c>
      <c r="E6" s="4">
        <v>0.7</v>
      </c>
      <c r="F6" s="4">
        <v>3282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2304299</v>
      </c>
      <c r="C7" s="4">
        <v>24.3</v>
      </c>
      <c r="D7" s="4">
        <v>1138692</v>
      </c>
      <c r="E7" s="4">
        <v>12</v>
      </c>
      <c r="F7" s="4">
        <v>975923</v>
      </c>
      <c r="G7" s="4">
        <v>10.3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805375</v>
      </c>
      <c r="C8" s="4">
        <v>8.5</v>
      </c>
      <c r="D8" s="4">
        <v>692392</v>
      </c>
      <c r="E8" s="4">
        <v>7.3</v>
      </c>
      <c r="F8" s="4">
        <v>591470</v>
      </c>
      <c r="G8" s="4">
        <v>6.2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22413</v>
      </c>
      <c r="C9" s="4">
        <v>0.2</v>
      </c>
      <c r="D9" s="4">
        <v>2082</v>
      </c>
      <c r="E9" s="4">
        <v>0</v>
      </c>
      <c r="F9" s="4">
        <v>1288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799727</v>
      </c>
      <c r="C10" s="4">
        <v>8.4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0</v>
      </c>
      <c r="C11" s="4">
        <v>0</v>
      </c>
      <c r="D11" s="4">
        <v>1946</v>
      </c>
      <c r="E11" s="4">
        <v>0</v>
      </c>
      <c r="F11" s="4">
        <v>0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9462406</v>
      </c>
      <c r="C12">
        <f t="shared" si="0"/>
        <v>99.7</v>
      </c>
      <c r="D12">
        <f t="shared" si="0"/>
        <v>9462406</v>
      </c>
      <c r="E12">
        <f t="shared" si="0"/>
        <v>99.7</v>
      </c>
      <c r="F12">
        <f t="shared" si="0"/>
        <v>6728412</v>
      </c>
      <c r="G12">
        <f t="shared" si="0"/>
        <v>70.900000000000006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7.2798262851940487</v>
      </c>
      <c r="C15">
        <f t="shared" ref="C15:C29" si="1">B15/(1+B15)</f>
        <v>0.87922451926458955</v>
      </c>
      <c r="D15">
        <f>EXP(-(-4.41432+0.04345*E2+0.06422*E6))</f>
        <v>2.807813313058829</v>
      </c>
      <c r="E15">
        <f t="shared" ref="E15:E29" si="2">D15/(1+D15)</f>
        <v>0.73738208315767018</v>
      </c>
      <c r="F15">
        <f t="shared" ref="F15:F29" si="3">E15-C15</f>
        <v>-0.14184243610691938</v>
      </c>
    </row>
    <row r="16" spans="1:20" ht="15.75" customHeight="1" x14ac:dyDescent="0.15">
      <c r="A16" s="2" t="s">
        <v>22</v>
      </c>
      <c r="B16">
        <f>EXP(-(-2.04493-0.05813*(C7)+0.07854*(C6)))</f>
        <v>27.337598797824619</v>
      </c>
      <c r="C16">
        <f t="shared" si="1"/>
        <v>0.96471119493452751</v>
      </c>
      <c r="D16">
        <f>EXP(-(-2.04493-0.05813*(E7)+0.07854*(E6)))</f>
        <v>14.695069068559722</v>
      </c>
      <c r="E16">
        <f t="shared" si="2"/>
        <v>0.93628572160901191</v>
      </c>
      <c r="F16">
        <f t="shared" si="3"/>
        <v>-2.8425473325515593E-2</v>
      </c>
    </row>
    <row r="17" spans="1:6" ht="15.75" customHeight="1" x14ac:dyDescent="0.15">
      <c r="A17" s="2" t="s">
        <v>23</v>
      </c>
      <c r="B17">
        <f>EXP(-(-5.26319+0.23697*(C7)))</f>
        <v>0.60946058494656274</v>
      </c>
      <c r="C17">
        <f t="shared" si="1"/>
        <v>0.37867381820151752</v>
      </c>
      <c r="D17">
        <f>EXP(-(-5.26319+0.23697*(E7)))</f>
        <v>11.240799816662628</v>
      </c>
      <c r="E17">
        <f t="shared" si="2"/>
        <v>0.91830599184877093</v>
      </c>
      <c r="F17">
        <f t="shared" si="3"/>
        <v>0.53963217364725335</v>
      </c>
    </row>
    <row r="18" spans="1:6" ht="15.75" customHeight="1" x14ac:dyDescent="0.15">
      <c r="A18" s="2" t="s">
        <v>24</v>
      </c>
      <c r="B18">
        <f>EXP(-(-6.22088+0.04872*(C2)+0.04949*(C5)+0.04056*(C6)))</f>
        <v>29.768982626810288</v>
      </c>
      <c r="C18">
        <f t="shared" si="1"/>
        <v>0.96749973789745458</v>
      </c>
      <c r="D18">
        <f>EXP(-(-6.22088+0.04872*(E2)+0.04949*(E5)+0.04056*(E6)))</f>
        <v>10.046969030369397</v>
      </c>
      <c r="E18">
        <f t="shared" si="2"/>
        <v>0.90947743247483681</v>
      </c>
      <c r="F18">
        <f t="shared" si="3"/>
        <v>-5.802230542261777E-2</v>
      </c>
    </row>
    <row r="19" spans="1:6" ht="15.75" customHeight="1" x14ac:dyDescent="0.15">
      <c r="A19" s="2" t="s">
        <v>25</v>
      </c>
      <c r="B19">
        <f>EXP(-(-4.84614+0.03008*C2+0.7327*C3+0.03927*C5+0.04634*C6))</f>
        <v>20.723223922439264</v>
      </c>
      <c r="C19">
        <f t="shared" si="1"/>
        <v>0.95396631717417235</v>
      </c>
      <c r="D19">
        <f>EXP(-(-4.84614+0.03008*E2+0.7327*E3+0.03927*E5+0.04634*E6))</f>
        <v>10.909947633816953</v>
      </c>
      <c r="E19">
        <f t="shared" si="2"/>
        <v>0.91603657457228338</v>
      </c>
      <c r="F19">
        <f t="shared" si="3"/>
        <v>-3.7929742601888972E-2</v>
      </c>
    </row>
    <row r="20" spans="1:6" ht="15.75" customHeight="1" x14ac:dyDescent="0.15">
      <c r="A20" s="2" t="s">
        <v>26</v>
      </c>
      <c r="B20">
        <f>EXP(-(-1.56105-0.14222*C7+0.04149*C6))</f>
        <v>139.51400632712898</v>
      </c>
      <c r="C20">
        <f t="shared" si="1"/>
        <v>0.99288327173824997</v>
      </c>
      <c r="D20">
        <f>EXP(-(-1.56105-0.14222*E7+0.04149*E6))</f>
        <v>25.499197982420956</v>
      </c>
      <c r="E20">
        <f t="shared" si="2"/>
        <v>0.96226300884036642</v>
      </c>
      <c r="F20">
        <f t="shared" si="3"/>
        <v>-3.0620262897883554E-2</v>
      </c>
    </row>
    <row r="21" spans="1:6" ht="15.75" customHeight="1" x14ac:dyDescent="0.15">
      <c r="A21" s="2" t="s">
        <v>27</v>
      </c>
      <c r="B21">
        <f>EXP(-(-0.802771-0.025303*C2+0.485604*C3))</f>
        <v>8.5536688827392346</v>
      </c>
      <c r="C21">
        <f t="shared" si="1"/>
        <v>0.89532817054119218</v>
      </c>
      <c r="D21">
        <f>EXP(-(-0.802771-0.025303*E2+0.485604*E3))</f>
        <v>15.580831364084666</v>
      </c>
      <c r="E21">
        <f t="shared" si="2"/>
        <v>0.93968939324923861</v>
      </c>
      <c r="F21">
        <f t="shared" si="3"/>
        <v>4.4361222708046433E-2</v>
      </c>
    </row>
    <row r="22" spans="1:6" ht="15.75" customHeight="1" x14ac:dyDescent="0.15">
      <c r="A22" s="2" t="s">
        <v>28</v>
      </c>
      <c r="B22">
        <f>EXP(-(-2.360104+0.014709*C2+0.938919*C3-0.018119*C5))</f>
        <v>5.1492382957554383</v>
      </c>
      <c r="C22">
        <f t="shared" si="1"/>
        <v>0.83737823257064892</v>
      </c>
      <c r="D22">
        <f>EXP(-(-2.360104+0.014709*E2+0.938919*E3-0.018119*E5))</f>
        <v>3.607438270193458</v>
      </c>
      <c r="E22">
        <f t="shared" si="2"/>
        <v>0.78295965320485739</v>
      </c>
      <c r="F22">
        <f t="shared" si="3"/>
        <v>-5.4418579365791531E-2</v>
      </c>
    </row>
    <row r="23" spans="1:6" ht="15.75" customHeight="1" x14ac:dyDescent="0.15">
      <c r="A23" s="2" t="s">
        <v>29</v>
      </c>
      <c r="B23">
        <f>EXP(-(-1.022244+0.015959*C2-2.13038*C3))</f>
        <v>1.1910331217261119</v>
      </c>
      <c r="C23">
        <f t="shared" si="1"/>
        <v>0.54359430257622365</v>
      </c>
      <c r="D23">
        <f>EXP(-(-1.022244+0.015959*E2-2.13038*E3))</f>
        <v>0.81594592059081528</v>
      </c>
      <c r="E23">
        <f t="shared" si="2"/>
        <v>0.44932280820639664</v>
      </c>
      <c r="F23">
        <f t="shared" si="3"/>
        <v>-9.4271494369827014E-2</v>
      </c>
    </row>
    <row r="24" spans="1:6" ht="15.75" customHeight="1" x14ac:dyDescent="0.15">
      <c r="A24" s="2" t="s">
        <v>30</v>
      </c>
      <c r="B24">
        <f>EXP(-(0.21381-0.08054*C2-0.03271*C5+0.72939*C3))</f>
        <v>64.767698555860207</v>
      </c>
      <c r="C24">
        <f t="shared" si="1"/>
        <v>0.98479496740864902</v>
      </c>
      <c r="D24">
        <f>EXP(-(0.21381-0.08054*E2-0.03271*E5+0.72939*E3))</f>
        <v>431.17800091192464</v>
      </c>
      <c r="E24">
        <f t="shared" si="2"/>
        <v>0.99768613858667043</v>
      </c>
      <c r="F24">
        <f t="shared" si="3"/>
        <v>1.289117117802141E-2</v>
      </c>
    </row>
    <row r="25" spans="1:6" ht="15.75" customHeight="1" x14ac:dyDescent="0.15">
      <c r="A25" s="2" t="s">
        <v>31</v>
      </c>
      <c r="B25">
        <f>EXP(-(-0.11314-0.0841*C2-0.02521*C5+1.28239*C3))</f>
        <v>105.85211727723961</v>
      </c>
      <c r="C25">
        <f t="shared" si="1"/>
        <v>0.99064127108117672</v>
      </c>
      <c r="D25">
        <f>EXP(-(-0.11314-0.0841*E2-0.02521*E5+1.28239*E3))</f>
        <v>769.02924600627546</v>
      </c>
      <c r="E25">
        <f t="shared" si="2"/>
        <v>0.99870134802647248</v>
      </c>
      <c r="F25">
        <f t="shared" si="3"/>
        <v>8.0600769452957577E-3</v>
      </c>
    </row>
    <row r="26" spans="1:6" ht="15.75" customHeight="1" x14ac:dyDescent="0.15">
      <c r="A26" s="2" t="s">
        <v>32</v>
      </c>
      <c r="B26">
        <f>EXP(-(-9.52346+0.0714*C2+0.11318*C5+0.14192*C6+1.47314*C3))</f>
        <v>162.22398439239339</v>
      </c>
      <c r="C26">
        <f t="shared" si="1"/>
        <v>0.99387344939702005</v>
      </c>
      <c r="D26">
        <f>EXP(-(-9.52346+0.0714*E2+0.11318*E5+0.14192*E6+1.47314*E3))</f>
        <v>37.053914474730405</v>
      </c>
      <c r="E26">
        <f t="shared" si="2"/>
        <v>0.97372149452156764</v>
      </c>
      <c r="F26">
        <f t="shared" si="3"/>
        <v>-2.0151954875452405E-2</v>
      </c>
    </row>
    <row r="27" spans="1:6" ht="15.75" customHeight="1" x14ac:dyDescent="0.15">
      <c r="A27" s="2" t="s">
        <v>33</v>
      </c>
      <c r="B27">
        <f>EXP(-(-1.00599+0.03107*C2-0.12507*C7))</f>
        <v>10.972300932343984</v>
      </c>
      <c r="C27">
        <f t="shared" si="1"/>
        <v>0.91647386699924727</v>
      </c>
      <c r="D27">
        <f>EXP(-(-1.00599+0.03107*E2-0.12507*E7))</f>
        <v>1.1282344756971037</v>
      </c>
      <c r="E27">
        <f t="shared" si="2"/>
        <v>0.53012696137607207</v>
      </c>
      <c r="F27">
        <f t="shared" si="3"/>
        <v>-0.3863469056231752</v>
      </c>
    </row>
    <row r="28" spans="1:6" ht="15.75" customHeight="1" x14ac:dyDescent="0.15">
      <c r="A28" s="2" t="s">
        <v>34</v>
      </c>
      <c r="B28">
        <f>EXP(-(1.049734-0.018323*C2-0.023371*C5-0.012844*C7))</f>
        <v>1.3667706944013747</v>
      </c>
      <c r="C28">
        <f t="shared" si="1"/>
        <v>0.57748336061219951</v>
      </c>
      <c r="D28">
        <f>EXP(-(1.049734-0.018323*E2-0.023371*E5-0.012844*E7))</f>
        <v>1.7849248258945885</v>
      </c>
      <c r="E28">
        <f t="shared" si="2"/>
        <v>0.64092388034970582</v>
      </c>
      <c r="F28">
        <f t="shared" si="3"/>
        <v>6.3440519737506307E-2</v>
      </c>
    </row>
    <row r="29" spans="1:6" ht="13" x14ac:dyDescent="0.15">
      <c r="A29" s="2" t="s">
        <v>35</v>
      </c>
      <c r="B29">
        <f>EXP(-(-3.7924+1.94461*C3-0.10873*C5+0.04748*C6))</f>
        <v>58.03214029017655</v>
      </c>
      <c r="C29">
        <f t="shared" si="1"/>
        <v>0.98306007549303764</v>
      </c>
      <c r="D29">
        <f>EXP(-(-3.7924+1.94461*E3-0.10873*E5+0.04748*E6))</f>
        <v>58.8199451135632</v>
      </c>
      <c r="E29">
        <f t="shared" si="2"/>
        <v>0.98328316754384204</v>
      </c>
      <c r="F29">
        <f t="shared" si="3"/>
        <v>2.2309205080439654E-4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51" priority="1" operator="lessThanOrEqual">
      <formula>0</formula>
    </cfRule>
  </conditionalFormatting>
  <conditionalFormatting sqref="F15:F29 I17:I29">
    <cfRule type="cellIs" dxfId="50" priority="2" operator="greaterThan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997"/>
  <sheetViews>
    <sheetView topLeftCell="A11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4780855</v>
      </c>
      <c r="C2" s="4">
        <v>33.5</v>
      </c>
      <c r="D2" s="4">
        <v>6185927</v>
      </c>
      <c r="E2" s="4">
        <v>43.4</v>
      </c>
      <c r="F2" s="4">
        <v>4724356</v>
      </c>
      <c r="G2" s="4">
        <v>33.1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3508012</v>
      </c>
      <c r="C5" s="4">
        <v>24.6</v>
      </c>
      <c r="D5" s="4">
        <v>2906808</v>
      </c>
      <c r="E5" s="4">
        <v>20.399999999999999</v>
      </c>
      <c r="F5" s="4">
        <v>2838145</v>
      </c>
      <c r="G5" s="4">
        <v>19.899999999999999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229906</v>
      </c>
      <c r="C6" s="4">
        <v>1.6</v>
      </c>
      <c r="D6" s="4">
        <v>249411</v>
      </c>
      <c r="E6" s="4">
        <v>1.7</v>
      </c>
      <c r="F6" s="4">
        <v>27110</v>
      </c>
      <c r="G6" s="4">
        <v>0.1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1234057</v>
      </c>
      <c r="C7" s="4">
        <v>8.6</v>
      </c>
      <c r="D7" s="4">
        <v>878415</v>
      </c>
      <c r="E7" s="4">
        <v>6.1</v>
      </c>
      <c r="F7" s="4">
        <v>450139</v>
      </c>
      <c r="G7" s="4">
        <v>3.1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4451899</v>
      </c>
      <c r="C8" s="4">
        <v>31.2</v>
      </c>
      <c r="D8" s="4">
        <v>3974149</v>
      </c>
      <c r="E8" s="4">
        <v>27.9</v>
      </c>
      <c r="F8" s="4">
        <v>3767078</v>
      </c>
      <c r="G8" s="4">
        <v>26.4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27235</v>
      </c>
      <c r="C9" s="4">
        <v>0.1</v>
      </c>
      <c r="D9" s="4">
        <v>10265</v>
      </c>
      <c r="E9" s="4">
        <v>0</v>
      </c>
      <c r="F9" s="4">
        <v>1220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1641</v>
      </c>
      <c r="C11" s="4">
        <v>0</v>
      </c>
      <c r="D11" s="4">
        <v>28630</v>
      </c>
      <c r="E11" s="4">
        <v>0.2</v>
      </c>
      <c r="F11" s="4">
        <v>621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14233605</v>
      </c>
      <c r="C12">
        <f t="shared" si="0"/>
        <v>99.6</v>
      </c>
      <c r="D12">
        <f t="shared" si="0"/>
        <v>14233605</v>
      </c>
      <c r="E12">
        <f t="shared" si="0"/>
        <v>99.7</v>
      </c>
      <c r="F12">
        <f t="shared" si="0"/>
        <v>11808669</v>
      </c>
      <c r="G12">
        <f t="shared" si="0"/>
        <v>82.6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17.391698592662735</v>
      </c>
      <c r="C15">
        <f t="shared" ref="C15:C29" si="1">B15/(1+B15)</f>
        <v>0.94562764309333858</v>
      </c>
      <c r="D15">
        <f>EXP(-(-4.41432+0.04345*E2+0.06422*E6))</f>
        <v>11.239293650402589</v>
      </c>
      <c r="E15">
        <f t="shared" ref="E15:E29" si="2">D15/(1+D15)</f>
        <v>0.91829593859224823</v>
      </c>
      <c r="F15">
        <f t="shared" ref="F15:F29" si="3">E15-C15</f>
        <v>-2.7331704501090348E-2</v>
      </c>
    </row>
    <row r="16" spans="1:20" ht="15.75" customHeight="1" x14ac:dyDescent="0.15">
      <c r="A16" s="2" t="s">
        <v>22</v>
      </c>
      <c r="B16">
        <f>EXP(-(-2.04493-0.05813*(C7)+0.07854*(C6)))</f>
        <v>11.236686436724176</v>
      </c>
      <c r="C16">
        <f t="shared" si="1"/>
        <v>0.91827853028914375</v>
      </c>
      <c r="D16">
        <f>EXP(-(-2.04493-0.05813*(E7)+0.07854*(E6)))</f>
        <v>9.6408087468025059</v>
      </c>
      <c r="E16">
        <f t="shared" si="2"/>
        <v>0.9060221808515736</v>
      </c>
      <c r="F16">
        <f t="shared" si="3"/>
        <v>-1.2256349437570146E-2</v>
      </c>
    </row>
    <row r="17" spans="1:6" ht="15.75" customHeight="1" x14ac:dyDescent="0.15">
      <c r="A17" s="2" t="s">
        <v>23</v>
      </c>
      <c r="B17">
        <f>EXP(-(-5.26319+0.23697*(C7)))</f>
        <v>25.15981301579567</v>
      </c>
      <c r="C17">
        <f t="shared" si="1"/>
        <v>0.96177342707319102</v>
      </c>
      <c r="D17">
        <f>EXP(-(-5.26319+0.23697*(E7)))</f>
        <v>45.498210704143958</v>
      </c>
      <c r="E17">
        <f t="shared" si="2"/>
        <v>0.97849379610835474</v>
      </c>
      <c r="F17">
        <f t="shared" si="3"/>
        <v>1.6720369035163718E-2</v>
      </c>
    </row>
    <row r="18" spans="1:6" ht="15.75" customHeight="1" x14ac:dyDescent="0.15">
      <c r="A18" s="2" t="s">
        <v>24</v>
      </c>
      <c r="B18">
        <f>EXP(-(-6.22088+0.04872*(C2)+0.04949*(C5)+0.04056*(C6)))</f>
        <v>27.286989131589188</v>
      </c>
      <c r="C18">
        <f t="shared" si="1"/>
        <v>0.96464805796940545</v>
      </c>
      <c r="D18">
        <f>EXP(-(-6.22088+0.04872*(E2)+0.04949*(E5)+0.04056*(E6)))</f>
        <v>20.653483548039798</v>
      </c>
      <c r="E18">
        <f t="shared" si="2"/>
        <v>0.95381805436610567</v>
      </c>
      <c r="F18">
        <f t="shared" si="3"/>
        <v>-1.0830003603299776E-2</v>
      </c>
    </row>
    <row r="19" spans="1:6" ht="15.75" customHeight="1" x14ac:dyDescent="0.15">
      <c r="A19" s="2" t="s">
        <v>25</v>
      </c>
      <c r="B19">
        <f>EXP(-(-4.84614+0.03008*C2+0.7327*C3+0.03927*C5+0.04634*C6))</f>
        <v>16.41628779160974</v>
      </c>
      <c r="C19">
        <f t="shared" si="1"/>
        <v>0.94258248302019054</v>
      </c>
      <c r="D19">
        <f>EXP(-(-4.84614+0.03008*E2+0.7327*E3+0.03927*E5+0.04634*E6))</f>
        <v>14.307473169154383</v>
      </c>
      <c r="E19">
        <f t="shared" si="2"/>
        <v>0.93467243163195157</v>
      </c>
      <c r="F19">
        <f t="shared" si="3"/>
        <v>-7.91005138823897E-3</v>
      </c>
    </row>
    <row r="20" spans="1:6" ht="15.75" customHeight="1" x14ac:dyDescent="0.15">
      <c r="A20" s="2" t="s">
        <v>26</v>
      </c>
      <c r="B20">
        <f>EXP(-(-1.56105-0.14222*C7+0.04149*C6))</f>
        <v>15.146326086414751</v>
      </c>
      <c r="C20">
        <f t="shared" si="1"/>
        <v>0.93806640627421833</v>
      </c>
      <c r="D20">
        <f>EXP(-(-1.56105-0.14222*E7+0.04149*E6))</f>
        <v>10.57041435336701</v>
      </c>
      <c r="E20">
        <f t="shared" si="2"/>
        <v>0.91357267169010259</v>
      </c>
      <c r="F20">
        <f t="shared" si="3"/>
        <v>-2.4493734584115745E-2</v>
      </c>
    </row>
    <row r="21" spans="1:6" ht="15.75" customHeight="1" x14ac:dyDescent="0.15">
      <c r="A21" s="2" t="s">
        <v>27</v>
      </c>
      <c r="B21">
        <f>EXP(-(-0.802771-0.025303*C2+0.485604*C3))</f>
        <v>5.2091750317838752</v>
      </c>
      <c r="C21">
        <f t="shared" si="1"/>
        <v>0.83894800921521073</v>
      </c>
      <c r="D21">
        <f>EXP(-(-0.802771-0.025303*E2+0.485604*E3))</f>
        <v>6.6920563259673713</v>
      </c>
      <c r="E21">
        <f t="shared" si="2"/>
        <v>0.86999575177002653</v>
      </c>
      <c r="F21">
        <f t="shared" si="3"/>
        <v>3.1047742554815794E-2</v>
      </c>
    </row>
    <row r="22" spans="1:6" ht="15.75" customHeight="1" x14ac:dyDescent="0.15">
      <c r="A22" s="2" t="s">
        <v>28</v>
      </c>
      <c r="B22">
        <f>EXP(-(-2.360104+0.014709*C2+0.938919*C3-0.018119*C5))</f>
        <v>10.105500706509007</v>
      </c>
      <c r="C22">
        <f t="shared" si="1"/>
        <v>0.90995453276466021</v>
      </c>
      <c r="D22">
        <f>EXP(-(-2.360104+0.014709*E2+0.938919*E3-0.018119*E5))</f>
        <v>8.0959262251709312</v>
      </c>
      <c r="E22">
        <f t="shared" si="2"/>
        <v>0.8900606738396003</v>
      </c>
      <c r="F22">
        <f t="shared" si="3"/>
        <v>-1.9893858925059904E-2</v>
      </c>
    </row>
    <row r="23" spans="1:6" ht="15.75" customHeight="1" x14ac:dyDescent="0.15">
      <c r="A23" s="2" t="s">
        <v>29</v>
      </c>
      <c r="B23">
        <f>EXP(-(-1.022244+0.015959*C2-2.13038*C3))</f>
        <v>1.62843185564772</v>
      </c>
      <c r="C23">
        <f t="shared" si="1"/>
        <v>0.61954501584231803</v>
      </c>
      <c r="D23">
        <f>EXP(-(-1.022244+0.015959*E2-2.13038*E3))</f>
        <v>1.3904443884930273</v>
      </c>
      <c r="E23">
        <f t="shared" si="2"/>
        <v>0.5816677414401531</v>
      </c>
      <c r="F23">
        <f t="shared" si="3"/>
        <v>-3.7877274402164929E-2</v>
      </c>
    </row>
    <row r="24" spans="1:6" ht="15.75" customHeight="1" x14ac:dyDescent="0.15">
      <c r="A24" s="2" t="s">
        <v>30</v>
      </c>
      <c r="B24">
        <f>EXP(-(0.21381-0.08054*C2-0.03271*C5+0.72939*C3))</f>
        <v>26.814586182451581</v>
      </c>
      <c r="C24">
        <f t="shared" si="1"/>
        <v>0.96404764056382375</v>
      </c>
      <c r="D24">
        <f>EXP(-(0.21381-0.08054*E2-0.03271*E5+0.72939*E3))</f>
        <v>51.87878812597954</v>
      </c>
      <c r="E24">
        <f t="shared" si="2"/>
        <v>0.98108882530330355</v>
      </c>
      <c r="F24">
        <f t="shared" si="3"/>
        <v>1.7041184739479798E-2</v>
      </c>
    </row>
    <row r="25" spans="1:6" ht="15.75" customHeight="1" x14ac:dyDescent="0.15">
      <c r="A25" s="2" t="s">
        <v>31</v>
      </c>
      <c r="B25">
        <f>EXP(-(-0.11314-0.0841*C2-0.02521*C5+1.28239*C3))</f>
        <v>34.836162516224022</v>
      </c>
      <c r="C25">
        <f t="shared" si="1"/>
        <v>0.97209522644766244</v>
      </c>
      <c r="D25">
        <f>EXP(-(-0.11314-0.0841*E2-0.02521*E5+1.28239*E3))</f>
        <v>72.050264968286669</v>
      </c>
      <c r="E25">
        <f t="shared" si="2"/>
        <v>0.9863107957180699</v>
      </c>
      <c r="F25">
        <f t="shared" si="3"/>
        <v>1.4215569270407458E-2</v>
      </c>
    </row>
    <row r="26" spans="1:6" ht="15.75" customHeight="1" x14ac:dyDescent="0.15">
      <c r="A26" s="2" t="s">
        <v>32</v>
      </c>
      <c r="B26">
        <f>EXP(-(-9.52346+0.0714*C2+0.11318*C5+0.14192*C6+1.47314*C3))</f>
        <v>61.575249748299996</v>
      </c>
      <c r="C26">
        <f t="shared" si="1"/>
        <v>0.98401924076975555</v>
      </c>
      <c r="D26">
        <f>EXP(-(-9.52346+0.0714*E2+0.11318*E5+0.14192*E6+1.47314*E3))</f>
        <v>48.161695213647469</v>
      </c>
      <c r="E26">
        <f t="shared" si="2"/>
        <v>0.97965896017917631</v>
      </c>
      <c r="F26">
        <f t="shared" si="3"/>
        <v>-4.3602805905792463E-3</v>
      </c>
    </row>
    <row r="27" spans="1:6" ht="15.75" customHeight="1" x14ac:dyDescent="0.15">
      <c r="A27" s="2" t="s">
        <v>33</v>
      </c>
      <c r="B27">
        <f>EXP(-(-1.00599+0.03107*C2-0.12507*C7))</f>
        <v>2.8313312290221466</v>
      </c>
      <c r="C27">
        <f t="shared" si="1"/>
        <v>0.73899411451950459</v>
      </c>
      <c r="D27">
        <f>EXP(-(-1.00599+0.03107*E2-0.12507*E7))</f>
        <v>1.5226907498318467</v>
      </c>
      <c r="E27">
        <f t="shared" si="2"/>
        <v>0.60359786467419507</v>
      </c>
      <c r="F27">
        <f t="shared" si="3"/>
        <v>-0.13539624984530951</v>
      </c>
    </row>
    <row r="28" spans="1:6" ht="15.75" customHeight="1" x14ac:dyDescent="0.15">
      <c r="A28" s="2" t="s">
        <v>34</v>
      </c>
      <c r="B28">
        <f>EXP(-(1.049734-0.018323*C2-0.023371*C5-0.012844*C7))</f>
        <v>1.2833469885454498</v>
      </c>
      <c r="C28">
        <f t="shared" si="1"/>
        <v>0.56204641475143224</v>
      </c>
      <c r="D28">
        <f>EXP(-(1.049734-0.018323*E2-0.023371*E5-0.012844*E7))</f>
        <v>1.3506703165533775</v>
      </c>
      <c r="E28">
        <f t="shared" si="2"/>
        <v>0.5745894296796884</v>
      </c>
      <c r="F28">
        <f t="shared" si="3"/>
        <v>1.2543014928256158E-2</v>
      </c>
    </row>
    <row r="29" spans="1:6" ht="13" x14ac:dyDescent="0.15">
      <c r="A29" s="2" t="s">
        <v>35</v>
      </c>
      <c r="B29">
        <f>EXP(-(-3.7924+1.94461*C3-0.10873*C5+0.04748*C6))</f>
        <v>596.56607108149899</v>
      </c>
      <c r="C29">
        <f t="shared" si="1"/>
        <v>0.9983265448819908</v>
      </c>
      <c r="D29">
        <f>EXP(-(-3.7924+1.94461*E3-0.10873*E5+0.04748*E6))</f>
        <v>376.07026464990219</v>
      </c>
      <c r="E29">
        <f t="shared" si="2"/>
        <v>0.99734797438634293</v>
      </c>
      <c r="F29">
        <f t="shared" si="3"/>
        <v>-9.7857049564786802E-4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49" priority="1" operator="lessThanOrEqual">
      <formula>0</formula>
    </cfRule>
  </conditionalFormatting>
  <conditionalFormatting sqref="F15:F29 I17:I29">
    <cfRule type="cellIs" dxfId="48" priority="2" operator="greaterThan">
      <formula>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997"/>
  <sheetViews>
    <sheetView topLeftCell="A12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2282110</v>
      </c>
      <c r="C2" s="4">
        <v>26</v>
      </c>
      <c r="D2" s="4">
        <v>5912477</v>
      </c>
      <c r="E2" s="4">
        <v>67.5</v>
      </c>
      <c r="F2" s="4">
        <v>2198468</v>
      </c>
      <c r="G2" s="4">
        <v>25.1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185591</v>
      </c>
      <c r="C5" s="4">
        <v>2.1</v>
      </c>
      <c r="D5" s="4">
        <v>86889</v>
      </c>
      <c r="E5" s="4">
        <v>0.9</v>
      </c>
      <c r="F5" s="4">
        <v>40922</v>
      </c>
      <c r="G5" s="4">
        <v>0.4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80982</v>
      </c>
      <c r="C6" s="4">
        <v>0.9</v>
      </c>
      <c r="D6" s="4">
        <v>364631</v>
      </c>
      <c r="E6" s="4">
        <v>4.0999999999999996</v>
      </c>
      <c r="F6" s="4">
        <v>0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2319365</v>
      </c>
      <c r="C7" s="4">
        <v>26.5</v>
      </c>
      <c r="D7" s="4">
        <v>277475</v>
      </c>
      <c r="E7" s="4">
        <v>3.1</v>
      </c>
      <c r="F7" s="4">
        <v>165270</v>
      </c>
      <c r="G7" s="4">
        <v>1.8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2455851</v>
      </c>
      <c r="C8" s="4">
        <v>28</v>
      </c>
      <c r="D8" s="4">
        <v>2104914</v>
      </c>
      <c r="E8" s="4">
        <v>24</v>
      </c>
      <c r="F8" s="4">
        <v>1841192</v>
      </c>
      <c r="G8" s="4">
        <v>21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1422487</v>
      </c>
      <c r="C10" s="4">
        <v>16.2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8746386</v>
      </c>
      <c r="C12">
        <f t="shared" si="0"/>
        <v>99.7</v>
      </c>
      <c r="D12">
        <f t="shared" si="0"/>
        <v>8746386</v>
      </c>
      <c r="E12">
        <f t="shared" si="0"/>
        <v>99.6</v>
      </c>
      <c r="F12">
        <f t="shared" si="0"/>
        <v>4245852</v>
      </c>
      <c r="G12">
        <f t="shared" si="0"/>
        <v>48.3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25.199445744257396</v>
      </c>
      <c r="C15">
        <f t="shared" ref="C15:C29" si="1">B15/(1+B15)</f>
        <v>0.96183125361653166</v>
      </c>
      <c r="D15">
        <f>EXP(-(-4.41432+0.04345*E2+0.06422*E6))</f>
        <v>3.3809035626586255</v>
      </c>
      <c r="E15">
        <f t="shared" ref="E15:E29" si="2">D15/(1+D15)</f>
        <v>0.77173658682567914</v>
      </c>
      <c r="F15">
        <f t="shared" ref="F15:F29" si="3">E15-C15</f>
        <v>-0.19009466679085252</v>
      </c>
    </row>
    <row r="16" spans="1:20" ht="15.75" customHeight="1" x14ac:dyDescent="0.15">
      <c r="A16" s="2" t="s">
        <v>22</v>
      </c>
      <c r="B16">
        <f>EXP(-(-2.04493-0.05813*(C7)+0.07854*(C6)))</f>
        <v>33.605474995853001</v>
      </c>
      <c r="C16">
        <f t="shared" si="1"/>
        <v>0.9711028384924687</v>
      </c>
      <c r="D16">
        <f>EXP(-(-2.04493-0.05813*(E7)+0.07854*(E6)))</f>
        <v>6.7067803016106184</v>
      </c>
      <c r="E16">
        <f t="shared" si="2"/>
        <v>0.87024412778563143</v>
      </c>
      <c r="F16">
        <f t="shared" si="3"/>
        <v>-0.10085871070683727</v>
      </c>
    </row>
    <row r="17" spans="1:6" ht="15.75" customHeight="1" x14ac:dyDescent="0.15">
      <c r="A17" s="2" t="s">
        <v>23</v>
      </c>
      <c r="B17">
        <f>EXP(-(-5.26319+0.23697*(C7)))</f>
        <v>0.36185380583890386</v>
      </c>
      <c r="C17">
        <f t="shared" si="1"/>
        <v>0.2657067919386556</v>
      </c>
      <c r="D17">
        <f>EXP(-(-5.26319+0.23697*(E7)))</f>
        <v>92.627215281535356</v>
      </c>
      <c r="E17">
        <f t="shared" si="2"/>
        <v>0.98931934484014061</v>
      </c>
      <c r="F17">
        <f t="shared" si="3"/>
        <v>0.72361255290148496</v>
      </c>
    </row>
    <row r="18" spans="1:6" ht="15.75" customHeight="1" x14ac:dyDescent="0.15">
      <c r="A18" s="2" t="s">
        <v>24</v>
      </c>
      <c r="B18">
        <f>EXP(-(-6.22088+0.04872*(C2)+0.04949*(C5)+0.04056*(C6)))</f>
        <v>123.18989171925499</v>
      </c>
      <c r="C18">
        <f t="shared" si="1"/>
        <v>0.99194781486515338</v>
      </c>
      <c r="D18">
        <f>EXP(-(-6.22088+0.04872*(E2)+0.04949*(E5)+0.04056*(E6)))</f>
        <v>15.202243262163535</v>
      </c>
      <c r="E18">
        <f t="shared" si="2"/>
        <v>0.9382801514691943</v>
      </c>
      <c r="F18">
        <f t="shared" si="3"/>
        <v>-5.3667663395959075E-2</v>
      </c>
    </row>
    <row r="19" spans="1:6" ht="15.75" customHeight="1" x14ac:dyDescent="0.15">
      <c r="A19" s="2" t="s">
        <v>25</v>
      </c>
      <c r="B19">
        <f>EXP(-(-4.84614+0.03008*C2+0.7327*C3+0.03927*C5+0.04634*C6))</f>
        <v>51.412791326849685</v>
      </c>
      <c r="C19">
        <f t="shared" si="1"/>
        <v>0.98092068797168364</v>
      </c>
      <c r="D19">
        <f>EXP(-(-4.84614+0.03008*E2+0.7327*E3+0.03927*E5+0.04634*E6))</f>
        <v>13.335144583734726</v>
      </c>
      <c r="E19">
        <f t="shared" si="2"/>
        <v>0.93024137327958012</v>
      </c>
      <c r="F19">
        <f t="shared" si="3"/>
        <v>-5.0679314692103516E-2</v>
      </c>
    </row>
    <row r="20" spans="1:6" ht="15.75" customHeight="1" x14ac:dyDescent="0.15">
      <c r="A20" s="2" t="s">
        <v>26</v>
      </c>
      <c r="B20">
        <f>EXP(-(-1.56105-0.14222*C7+0.04149*C6))</f>
        <v>198.8476592204394</v>
      </c>
      <c r="C20">
        <f t="shared" si="1"/>
        <v>0.99499618857733552</v>
      </c>
      <c r="D20">
        <f>EXP(-(-1.56105-0.14222*E7+0.04149*E6))</f>
        <v>6.2452613988288279</v>
      </c>
      <c r="E20">
        <f t="shared" si="2"/>
        <v>0.86197875480908848</v>
      </c>
      <c r="F20">
        <f t="shared" si="3"/>
        <v>-0.13301743376824704</v>
      </c>
    </row>
    <row r="21" spans="1:6" ht="15.75" customHeight="1" x14ac:dyDescent="0.15">
      <c r="A21" s="2" t="s">
        <v>27</v>
      </c>
      <c r="B21">
        <f>EXP(-(-0.802771-0.025303*C2+0.485604*C3))</f>
        <v>4.3087550031125428</v>
      </c>
      <c r="C21">
        <f t="shared" si="1"/>
        <v>0.81163191757508191</v>
      </c>
      <c r="D21">
        <f>EXP(-(-0.802771-0.025303*E2+0.485604*E3))</f>
        <v>12.313835898707678</v>
      </c>
      <c r="E21">
        <f t="shared" si="2"/>
        <v>0.92489016631960541</v>
      </c>
      <c r="F21">
        <f t="shared" si="3"/>
        <v>0.1132582487445235</v>
      </c>
    </row>
    <row r="22" spans="1:6" ht="15.75" customHeight="1" x14ac:dyDescent="0.15">
      <c r="A22" s="2" t="s">
        <v>28</v>
      </c>
      <c r="B22">
        <f>EXP(-(-2.360104+0.014709*C2+0.938919*C3-0.018119*C5))</f>
        <v>7.5061290989597076</v>
      </c>
      <c r="C22">
        <f t="shared" si="1"/>
        <v>0.88243771187033837</v>
      </c>
      <c r="D22">
        <f>EXP(-(-2.360104+0.014709*E2+0.938919*E3-0.018119*E5))</f>
        <v>3.989051965347556</v>
      </c>
      <c r="E22">
        <f t="shared" si="2"/>
        <v>0.79956111763403193</v>
      </c>
      <c r="F22">
        <f t="shared" si="3"/>
        <v>-8.2876594236306445E-2</v>
      </c>
    </row>
    <row r="23" spans="1:6" ht="15.75" customHeight="1" x14ac:dyDescent="0.15">
      <c r="A23" s="2" t="s">
        <v>29</v>
      </c>
      <c r="B23">
        <f>EXP(-(-1.022244+0.015959*C2-2.13038*C3))</f>
        <v>1.8354872911250506</v>
      </c>
      <c r="C23">
        <f t="shared" si="1"/>
        <v>0.64732693278860542</v>
      </c>
      <c r="D23">
        <f>EXP(-(-1.022244+0.015959*E2-2.13038*E3))</f>
        <v>0.94649603259527182</v>
      </c>
      <c r="E23">
        <f t="shared" si="2"/>
        <v>0.48625633792497613</v>
      </c>
      <c r="F23">
        <f t="shared" si="3"/>
        <v>-0.16107059486362929</v>
      </c>
    </row>
    <row r="24" spans="1:6" ht="15.75" customHeight="1" x14ac:dyDescent="0.15">
      <c r="A24" s="2" t="s">
        <v>30</v>
      </c>
      <c r="B24">
        <f>EXP(-(0.21381-0.08054*C2-0.03271*C5+0.72939*C3))</f>
        <v>7.0211077167617724</v>
      </c>
      <c r="C24">
        <f t="shared" si="1"/>
        <v>0.87532894017739071</v>
      </c>
      <c r="D24">
        <f>EXP(-(0.21381-0.08054*E2-0.03271*E5+0.72939*E3))</f>
        <v>190.9628678529761</v>
      </c>
      <c r="E24">
        <f t="shared" si="2"/>
        <v>0.99479065919787202</v>
      </c>
      <c r="F24">
        <f t="shared" si="3"/>
        <v>0.11946171902048131</v>
      </c>
    </row>
    <row r="25" spans="1:6" ht="15.75" customHeight="1" x14ac:dyDescent="0.15">
      <c r="A25" s="2" t="s">
        <v>31</v>
      </c>
      <c r="B25">
        <f>EXP(-(-0.11314-0.0841*C2-0.02521*C5+1.28239*C3))</f>
        <v>10.513719254743549</v>
      </c>
      <c r="C25">
        <f t="shared" si="1"/>
        <v>0.91314709192791821</v>
      </c>
      <c r="D25">
        <f>EXP(-(-0.11314-0.0841*E2-0.02521*E5+1.28239*E3))</f>
        <v>334.48063984469292</v>
      </c>
      <c r="E25">
        <f t="shared" si="2"/>
        <v>0.99701920206047379</v>
      </c>
      <c r="F25">
        <f t="shared" si="3"/>
        <v>8.3872110132555577E-2</v>
      </c>
    </row>
    <row r="26" spans="1:6" ht="15.75" customHeight="1" x14ac:dyDescent="0.15">
      <c r="A26" s="2" t="s">
        <v>32</v>
      </c>
      <c r="B26">
        <f>EXP(-(-9.52346+0.0714*C2+0.11318*C5+0.14192*C6+1.47314*C3))</f>
        <v>1482.7503696216922</v>
      </c>
      <c r="C26">
        <f t="shared" si="1"/>
        <v>0.99932603218137361</v>
      </c>
      <c r="D26">
        <f>EXP(-(-9.52346+0.0714*E2+0.11318*E5+0.14192*E6+1.47314*E3))</f>
        <v>55.713695699314485</v>
      </c>
      <c r="E26">
        <f t="shared" si="2"/>
        <v>0.98236757475122383</v>
      </c>
      <c r="F26">
        <f t="shared" si="3"/>
        <v>-1.6958457430149787E-2</v>
      </c>
    </row>
    <row r="27" spans="1:6" ht="15.75" customHeight="1" x14ac:dyDescent="0.15">
      <c r="A27" s="2" t="s">
        <v>33</v>
      </c>
      <c r="B27">
        <f>EXP(-(-1.00599+0.03107*C2-0.12507*C7))</f>
        <v>33.532831376706397</v>
      </c>
      <c r="C27">
        <f t="shared" si="1"/>
        <v>0.97104205012640421</v>
      </c>
      <c r="D27">
        <f>EXP(-(-1.00599+0.03107*E2-0.12507*E7))</f>
        <v>0.49484138604259875</v>
      </c>
      <c r="E27">
        <f t="shared" si="2"/>
        <v>0.33103270397980344</v>
      </c>
      <c r="F27">
        <f t="shared" si="3"/>
        <v>-0.64000934614660077</v>
      </c>
    </row>
    <row r="28" spans="1:6" ht="15.75" customHeight="1" x14ac:dyDescent="0.15">
      <c r="A28" s="2" t="s">
        <v>34</v>
      </c>
      <c r="B28">
        <f>EXP(-(1.049734-0.018323*C2-0.023371*C5-0.012844*C7))</f>
        <v>0.83202657297423621</v>
      </c>
      <c r="C28">
        <f t="shared" si="1"/>
        <v>0.45415638902194955</v>
      </c>
      <c r="D28">
        <f>EXP(-(1.049734-0.018323*E2-0.023371*E5-0.012844*E7))</f>
        <v>1.2813558818720274</v>
      </c>
      <c r="E28">
        <f t="shared" si="2"/>
        <v>0.56166418052258316</v>
      </c>
      <c r="F28">
        <f t="shared" si="3"/>
        <v>0.10750779150063361</v>
      </c>
    </row>
    <row r="29" spans="1:6" ht="13" x14ac:dyDescent="0.15">
      <c r="A29" s="2" t="s">
        <v>35</v>
      </c>
      <c r="B29">
        <f>EXP(-(-3.7924+1.94461*C3-0.10873*C5+0.04748*C6))</f>
        <v>53.410160531918073</v>
      </c>
      <c r="C29">
        <f t="shared" si="1"/>
        <v>0.98162107977216162</v>
      </c>
      <c r="D29">
        <f>EXP(-(-3.7924+1.94461*E3-0.10873*E5+0.04748*E6))</f>
        <v>40.269284212613911</v>
      </c>
      <c r="E29">
        <f t="shared" si="2"/>
        <v>0.97576890369970726</v>
      </c>
      <c r="F29">
        <f t="shared" si="3"/>
        <v>-5.8521760724543626E-3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47" priority="1" operator="lessThanOrEqual">
      <formula>0</formula>
    </cfRule>
  </conditionalFormatting>
  <conditionalFormatting sqref="F15:F29 I17:I29">
    <cfRule type="cellIs" dxfId="46" priority="2" operator="greaterThan">
      <formula>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997"/>
  <sheetViews>
    <sheetView topLeftCell="A12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3886194</v>
      </c>
      <c r="C2" s="4">
        <v>37.5</v>
      </c>
      <c r="D2" s="4">
        <v>8002112</v>
      </c>
      <c r="E2" s="4">
        <v>77.3</v>
      </c>
      <c r="F2" s="4">
        <v>3827094</v>
      </c>
      <c r="G2" s="4">
        <v>36.9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659045</v>
      </c>
      <c r="C5" s="4">
        <v>6.3</v>
      </c>
      <c r="D5" s="4">
        <v>571036</v>
      </c>
      <c r="E5" s="4">
        <v>5.5</v>
      </c>
      <c r="F5" s="4">
        <v>516220</v>
      </c>
      <c r="G5" s="4">
        <v>4.9000000000000004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765372</v>
      </c>
      <c r="C6" s="4">
        <v>7.3</v>
      </c>
      <c r="D6" s="4">
        <v>341946</v>
      </c>
      <c r="E6" s="4">
        <v>3.3</v>
      </c>
      <c r="F6" s="4">
        <v>59008</v>
      </c>
      <c r="G6" s="4">
        <v>0.5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1892645</v>
      </c>
      <c r="C7" s="4">
        <v>18.2</v>
      </c>
      <c r="D7" s="4">
        <v>536240</v>
      </c>
      <c r="E7" s="4">
        <v>5.0999999999999996</v>
      </c>
      <c r="F7" s="4">
        <v>395704</v>
      </c>
      <c r="G7" s="4">
        <v>3.8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1077385</v>
      </c>
      <c r="C8" s="4">
        <v>10.4</v>
      </c>
      <c r="D8" s="4">
        <v>883153</v>
      </c>
      <c r="E8" s="4">
        <v>8.5</v>
      </c>
      <c r="F8" s="4">
        <v>768511</v>
      </c>
      <c r="G8" s="4">
        <v>7.4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9707</v>
      </c>
      <c r="C9" s="4">
        <v>0</v>
      </c>
      <c r="D9" s="4">
        <v>10358</v>
      </c>
      <c r="E9" s="4">
        <v>0.1</v>
      </c>
      <c r="F9" s="4">
        <v>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2054590</v>
      </c>
      <c r="C10" s="4">
        <v>19.8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0</v>
      </c>
      <c r="C11" s="4">
        <v>0</v>
      </c>
      <c r="D11" s="4">
        <v>93</v>
      </c>
      <c r="E11" s="4">
        <v>0</v>
      </c>
      <c r="F11" s="4">
        <v>0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10344938</v>
      </c>
      <c r="C12">
        <f t="shared" si="0"/>
        <v>99.5</v>
      </c>
      <c r="D12">
        <f t="shared" si="0"/>
        <v>10344938</v>
      </c>
      <c r="E12">
        <f t="shared" si="0"/>
        <v>99.799999999999983</v>
      </c>
      <c r="F12">
        <f t="shared" si="0"/>
        <v>5566537</v>
      </c>
      <c r="G12">
        <f t="shared" si="0"/>
        <v>53.499999999999993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10.136461776079543</v>
      </c>
      <c r="C15">
        <f t="shared" ref="C15:C29" si="1">B15/(1+B15)</f>
        <v>0.91020487295633334</v>
      </c>
      <c r="D15">
        <f>EXP(-(-4.41432+0.04345*E2+0.06422*E6))</f>
        <v>2.3249743343752445</v>
      </c>
      <c r="E15">
        <f t="shared" ref="E15:E29" si="2">D15/(1+D15)</f>
        <v>0.69924579878361748</v>
      </c>
      <c r="F15">
        <f t="shared" ref="F15:F29" si="3">E15-C15</f>
        <v>-0.21095907417271587</v>
      </c>
    </row>
    <row r="16" spans="1:20" ht="15.75" customHeight="1" x14ac:dyDescent="0.15">
      <c r="A16" s="2" t="s">
        <v>22</v>
      </c>
      <c r="B16">
        <f>EXP(-(-2.04493-0.05813*(C7)+0.07854*(C6)))</f>
        <v>12.547908521292294</v>
      </c>
      <c r="C16">
        <f t="shared" si="1"/>
        <v>0.92618786889294602</v>
      </c>
      <c r="D16">
        <f>EXP(-(-2.04493-0.05813*(E7)+0.07854*(E6)))</f>
        <v>8.0221863745004374</v>
      </c>
      <c r="E16">
        <f t="shared" si="2"/>
        <v>0.88916212118757409</v>
      </c>
      <c r="F16">
        <f t="shared" si="3"/>
        <v>-3.7025747705371925E-2</v>
      </c>
    </row>
    <row r="17" spans="1:6" ht="15.75" customHeight="1" x14ac:dyDescent="0.15">
      <c r="A17" s="2" t="s">
        <v>23</v>
      </c>
      <c r="B17">
        <f>EXP(-(-5.26319+0.23697*(C7)))</f>
        <v>2.5865786037358642</v>
      </c>
      <c r="C17">
        <f t="shared" si="1"/>
        <v>0.72118274531655979</v>
      </c>
      <c r="D17">
        <f>EXP(-(-5.26319+0.23697*(E7)))</f>
        <v>57.664573068494235</v>
      </c>
      <c r="E17">
        <f t="shared" si="2"/>
        <v>0.98295393714307877</v>
      </c>
      <c r="F17">
        <f t="shared" si="3"/>
        <v>0.26177119182651898</v>
      </c>
    </row>
    <row r="18" spans="1:6" ht="15.75" customHeight="1" x14ac:dyDescent="0.15">
      <c r="A18" s="2" t="s">
        <v>24</v>
      </c>
      <c r="B18">
        <f>EXP(-(-6.22088+0.04872*(C2)+0.04949*(C5)+0.04056*(C6)))</f>
        <v>44.079948653677349</v>
      </c>
      <c r="C18">
        <f t="shared" si="1"/>
        <v>0.97781718857573663</v>
      </c>
      <c r="D18">
        <f>EXP(-(-6.22088+0.04872*(E2)+0.04949*(E5)+0.04056*(E6)))</f>
        <v>7.7584378039128374</v>
      </c>
      <c r="E18">
        <f t="shared" si="2"/>
        <v>0.8858243875919003</v>
      </c>
      <c r="F18">
        <f t="shared" si="3"/>
        <v>-9.1992800983836331E-2</v>
      </c>
    </row>
    <row r="19" spans="1:6" ht="15.75" customHeight="1" x14ac:dyDescent="0.15">
      <c r="A19" s="2" t="s">
        <v>25</v>
      </c>
      <c r="B19">
        <f>EXP(-(-4.84614+0.03008*C2+0.7327*C3+0.03927*C5+0.04634*C6))</f>
        <v>22.930250010138131</v>
      </c>
      <c r="C19">
        <f t="shared" si="1"/>
        <v>0.9582118866465521</v>
      </c>
      <c r="D19">
        <f>EXP(-(-4.84614+0.03008*E2+0.7327*E3+0.03927*E5+0.04634*E6))</f>
        <v>8.6024668056876408</v>
      </c>
      <c r="E19">
        <f t="shared" si="2"/>
        <v>0.89586009301196545</v>
      </c>
      <c r="F19">
        <f t="shared" si="3"/>
        <v>-6.235179363458665E-2</v>
      </c>
    </row>
    <row r="20" spans="1:6" ht="15.75" customHeight="1" x14ac:dyDescent="0.15">
      <c r="A20" s="2" t="s">
        <v>26</v>
      </c>
      <c r="B20">
        <f>EXP(-(-1.56105-0.14222*C7+0.04149*C6))</f>
        <v>46.832480969473416</v>
      </c>
      <c r="C20">
        <f t="shared" si="1"/>
        <v>0.97909370411628449</v>
      </c>
      <c r="D20">
        <f>EXP(-(-1.56105-0.14222*E7+0.04149*E6))</f>
        <v>8.5801809240786291</v>
      </c>
      <c r="E20">
        <f t="shared" si="2"/>
        <v>0.89561783770840686</v>
      </c>
      <c r="F20">
        <f t="shared" si="3"/>
        <v>-8.347586640787763E-2</v>
      </c>
    </row>
    <row r="21" spans="1:6" ht="15.75" customHeight="1" x14ac:dyDescent="0.15">
      <c r="A21" s="2" t="s">
        <v>27</v>
      </c>
      <c r="B21">
        <f>EXP(-(-0.802771-0.025303*C2+0.485604*C3))</f>
        <v>5.7640105012263092</v>
      </c>
      <c r="C21">
        <f t="shared" si="1"/>
        <v>0.85215871562903389</v>
      </c>
      <c r="D21">
        <f>EXP(-(-0.802771-0.025303*E2+0.485604*E3))</f>
        <v>15.779204464762035</v>
      </c>
      <c r="E21">
        <f t="shared" si="2"/>
        <v>0.94040241883337805</v>
      </c>
      <c r="F21">
        <f t="shared" si="3"/>
        <v>8.8243703204344159E-2</v>
      </c>
    </row>
    <row r="22" spans="1:6" ht="15.75" customHeight="1" x14ac:dyDescent="0.15">
      <c r="A22" s="2" t="s">
        <v>28</v>
      </c>
      <c r="B22">
        <f>EXP(-(-2.360104+0.014709*C2+0.938919*C3-0.018119*C5))</f>
        <v>6.8391687741314424</v>
      </c>
      <c r="C22">
        <f t="shared" si="1"/>
        <v>0.87243545472577266</v>
      </c>
      <c r="D22">
        <f>EXP(-(-2.360104+0.014709*E2+0.938919*E3-0.018119*E5))</f>
        <v>3.7537404643031684</v>
      </c>
      <c r="E22">
        <f t="shared" si="2"/>
        <v>0.78963933611664128</v>
      </c>
      <c r="F22">
        <f t="shared" si="3"/>
        <v>-8.2796118609131386E-2</v>
      </c>
    </row>
    <row r="23" spans="1:6" ht="15.75" customHeight="1" x14ac:dyDescent="0.15">
      <c r="A23" s="2" t="s">
        <v>29</v>
      </c>
      <c r="B23">
        <f>EXP(-(-1.022244+0.015959*C2-2.13038*C3))</f>
        <v>1.5277277487997079</v>
      </c>
      <c r="C23">
        <f t="shared" si="1"/>
        <v>0.60438777456359749</v>
      </c>
      <c r="D23">
        <f>EXP(-(-1.022244+0.015959*E2-2.13038*E3))</f>
        <v>0.80946098778735753</v>
      </c>
      <c r="E23">
        <f t="shared" si="2"/>
        <v>0.44734923452380226</v>
      </c>
      <c r="F23">
        <f t="shared" si="3"/>
        <v>-0.15703854003979523</v>
      </c>
    </row>
    <row r="24" spans="1:6" ht="15.75" customHeight="1" x14ac:dyDescent="0.15">
      <c r="A24" s="2" t="s">
        <v>30</v>
      </c>
      <c r="B24">
        <f>EXP(-(0.21381-0.08054*C2-0.03271*C5+0.72939*C3))</f>
        <v>20.338446274126575</v>
      </c>
      <c r="C24">
        <f t="shared" si="1"/>
        <v>0.95313623179713292</v>
      </c>
      <c r="D24">
        <f>EXP(-(0.21381-0.08054*E2-0.03271*E5+0.72939*E3))</f>
        <v>488.7431031509941</v>
      </c>
      <c r="E24">
        <f t="shared" si="2"/>
        <v>0.99795811315449667</v>
      </c>
      <c r="F24">
        <f t="shared" si="3"/>
        <v>4.4821881357363758E-2</v>
      </c>
    </row>
    <row r="25" spans="1:6" ht="15.75" customHeight="1" x14ac:dyDescent="0.15">
      <c r="A25" s="2" t="s">
        <v>31</v>
      </c>
      <c r="B25">
        <f>EXP(-(-0.11314-0.0841*C2-0.02521*C5+1.28239*C3))</f>
        <v>30.744557908358463</v>
      </c>
      <c r="C25">
        <f t="shared" si="1"/>
        <v>0.96849853751667159</v>
      </c>
      <c r="D25">
        <f>EXP(-(-0.11314-0.0841*E2-0.02521*E5+1.28239*E3))</f>
        <v>856.38924649633566</v>
      </c>
      <c r="E25">
        <f t="shared" si="2"/>
        <v>0.99883366860024614</v>
      </c>
      <c r="F25">
        <f t="shared" si="3"/>
        <v>3.0335131083574551E-2</v>
      </c>
    </row>
    <row r="26" spans="1:6" ht="15.75" customHeight="1" x14ac:dyDescent="0.15">
      <c r="A26" s="2" t="s">
        <v>32</v>
      </c>
      <c r="B26">
        <f>EXP(-(-9.52346+0.0714*C2+0.11318*C5+0.14192*C6+1.47314*C3))</f>
        <v>163.51586184921391</v>
      </c>
      <c r="C26">
        <f t="shared" si="1"/>
        <v>0.9939215587557354</v>
      </c>
      <c r="D26">
        <f>EXP(-(-9.52346+0.0714*E2+0.11318*E5+0.14192*E6+1.47314*E3))</f>
        <v>18.419575777048827</v>
      </c>
      <c r="E26">
        <f t="shared" si="2"/>
        <v>0.94850556925234908</v>
      </c>
      <c r="F26">
        <f t="shared" si="3"/>
        <v>-4.5415989503386323E-2</v>
      </c>
    </row>
    <row r="27" spans="1:6" ht="15.75" customHeight="1" x14ac:dyDescent="0.15">
      <c r="A27" s="2" t="s">
        <v>33</v>
      </c>
      <c r="B27">
        <f>EXP(-(-1.00599+0.03107*C2-0.12507*C7))</f>
        <v>8.3073361673592618</v>
      </c>
      <c r="C27">
        <f t="shared" si="1"/>
        <v>0.89255787241176587</v>
      </c>
      <c r="D27">
        <f>EXP(-(-1.00599+0.03107*E2-0.12507*E7))</f>
        <v>0.46866643012111586</v>
      </c>
      <c r="E27">
        <f t="shared" si="2"/>
        <v>0.31911019446564631</v>
      </c>
      <c r="F27">
        <f t="shared" si="3"/>
        <v>-0.57344767794611951</v>
      </c>
    </row>
    <row r="28" spans="1:6" ht="15.75" customHeight="1" x14ac:dyDescent="0.15">
      <c r="A28" s="2" t="s">
        <v>34</v>
      </c>
      <c r="B28">
        <f>EXP(-(1.049734-0.018323*C2-0.023371*C5-0.012844*C7))</f>
        <v>1.0185464887775522</v>
      </c>
      <c r="C28">
        <f t="shared" si="1"/>
        <v>0.50459402071754711</v>
      </c>
      <c r="D28">
        <f>EXP(-(1.049734-0.018323*E2-0.023371*E5-0.012844*E7))</f>
        <v>1.7518612602087706</v>
      </c>
      <c r="E28">
        <f t="shared" si="2"/>
        <v>0.6366095869512931</v>
      </c>
      <c r="F28">
        <f t="shared" si="3"/>
        <v>0.132015566233746</v>
      </c>
    </row>
    <row r="29" spans="1:6" ht="13" x14ac:dyDescent="0.15">
      <c r="A29" s="2" t="s">
        <v>35</v>
      </c>
      <c r="B29">
        <f>EXP(-(-3.7924+1.94461*C3-0.10873*C5+0.04748*C6))</f>
        <v>62.22737403770283</v>
      </c>
      <c r="C29">
        <f t="shared" si="1"/>
        <v>0.98418406560102123</v>
      </c>
      <c r="D29">
        <f>EXP(-(-3.7924+1.94461*E3-0.10873*E5+0.04748*E6))</f>
        <v>68.974095046807975</v>
      </c>
      <c r="E29">
        <f t="shared" si="2"/>
        <v>0.9857089970319578</v>
      </c>
      <c r="F29">
        <f t="shared" si="3"/>
        <v>1.5249314309365714E-3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45" priority="1" operator="lessThanOrEqual">
      <formula>0</formula>
    </cfRule>
  </conditionalFormatting>
  <conditionalFormatting sqref="F15:F29 I17:I29">
    <cfRule type="cellIs" dxfId="44" priority="2" operator="greaterThan">
      <formula>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997"/>
  <sheetViews>
    <sheetView topLeftCell="A10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3615754</v>
      </c>
      <c r="C2" s="4">
        <v>47</v>
      </c>
      <c r="D2" s="4">
        <v>4692099</v>
      </c>
      <c r="E2" s="4">
        <v>61</v>
      </c>
      <c r="F2" s="4">
        <v>3540482</v>
      </c>
      <c r="G2" s="4">
        <v>46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1687428</v>
      </c>
      <c r="C5" s="4">
        <v>21.9</v>
      </c>
      <c r="D5" s="4">
        <v>1430684</v>
      </c>
      <c r="E5" s="4">
        <v>18.600000000000001</v>
      </c>
      <c r="F5" s="4">
        <v>1360453</v>
      </c>
      <c r="G5" s="4">
        <v>17.600000000000001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121892</v>
      </c>
      <c r="C6" s="4">
        <v>1.5</v>
      </c>
      <c r="D6" s="4">
        <v>65371</v>
      </c>
      <c r="E6" s="4">
        <v>0.8</v>
      </c>
      <c r="F6" s="4">
        <v>6978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1335354</v>
      </c>
      <c r="C7" s="4">
        <v>17.3</v>
      </c>
      <c r="D7" s="4">
        <v>627762</v>
      </c>
      <c r="E7" s="4">
        <v>8.1</v>
      </c>
      <c r="F7" s="4">
        <v>454029</v>
      </c>
      <c r="G7" s="4">
        <v>5.9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905788</v>
      </c>
      <c r="C8" s="4">
        <v>11.7</v>
      </c>
      <c r="D8" s="4">
        <v>857579</v>
      </c>
      <c r="E8" s="4">
        <v>11.1</v>
      </c>
      <c r="F8" s="4">
        <v>704576</v>
      </c>
      <c r="G8" s="4">
        <v>9.1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6085</v>
      </c>
      <c r="C9" s="4">
        <v>0</v>
      </c>
      <c r="D9" s="4">
        <v>14208</v>
      </c>
      <c r="E9" s="4">
        <v>0.1</v>
      </c>
      <c r="F9" s="4">
        <v>554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15402</v>
      </c>
      <c r="C11" s="4">
        <v>0.2</v>
      </c>
      <c r="D11" s="4">
        <v>0</v>
      </c>
      <c r="E11" s="4">
        <v>0</v>
      </c>
      <c r="F11" s="4">
        <v>0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7687703</v>
      </c>
      <c r="C12">
        <f t="shared" si="0"/>
        <v>99.600000000000009</v>
      </c>
      <c r="D12">
        <f t="shared" si="0"/>
        <v>7687703</v>
      </c>
      <c r="E12">
        <f t="shared" si="0"/>
        <v>99.699999999999974</v>
      </c>
      <c r="F12">
        <f t="shared" si="0"/>
        <v>6067072</v>
      </c>
      <c r="G12">
        <f t="shared" si="0"/>
        <v>78.599999999999994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9.7360938975014282</v>
      </c>
      <c r="C15">
        <f t="shared" ref="C15:C29" si="1">B15/(1+B15)</f>
        <v>0.90685625428138938</v>
      </c>
      <c r="D15">
        <f>EXP(-(-4.41432+0.04345*E2+0.06422*E6))</f>
        <v>5.5427679170227488</v>
      </c>
      <c r="E15">
        <f t="shared" ref="E15:E29" si="2">D15/(1+D15)</f>
        <v>0.84715948774550986</v>
      </c>
      <c r="F15">
        <f t="shared" ref="F15:F29" si="3">E15-C15</f>
        <v>-5.969676653587952E-2</v>
      </c>
    </row>
    <row r="16" spans="1:20" ht="15.75" customHeight="1" x14ac:dyDescent="0.15">
      <c r="A16" s="2" t="s">
        <v>22</v>
      </c>
      <c r="B16">
        <f>EXP(-(-2.04493-0.05813*(C7)+0.07854*(C6)))</f>
        <v>18.779559167583425</v>
      </c>
      <c r="C16">
        <f t="shared" si="1"/>
        <v>0.94944275595186711</v>
      </c>
      <c r="D16">
        <f>EXP(-(-2.04493-0.05813*(E7)+0.07854*(E6)))</f>
        <v>11.622594438047368</v>
      </c>
      <c r="E16">
        <f t="shared" si="2"/>
        <v>0.92077698408927944</v>
      </c>
      <c r="F16">
        <f t="shared" si="3"/>
        <v>-2.8665771862587675E-2</v>
      </c>
    </row>
    <row r="17" spans="1:6" ht="15.75" customHeight="1" x14ac:dyDescent="0.15">
      <c r="A17" s="2" t="s">
        <v>23</v>
      </c>
      <c r="B17">
        <f>EXP(-(-5.26319+0.23697*(C7)))</f>
        <v>3.2014665445743362</v>
      </c>
      <c r="C17">
        <f t="shared" si="1"/>
        <v>0.76198787033271198</v>
      </c>
      <c r="D17">
        <f>EXP(-(-5.26319+0.23697*(E7)))</f>
        <v>28.324665571133266</v>
      </c>
      <c r="E17">
        <f t="shared" si="2"/>
        <v>0.96589901434428005</v>
      </c>
      <c r="F17">
        <f t="shared" si="3"/>
        <v>0.20391114401156807</v>
      </c>
    </row>
    <row r="18" spans="1:6" ht="15.75" customHeight="1" x14ac:dyDescent="0.15">
      <c r="A18" s="2" t="s">
        <v>24</v>
      </c>
      <c r="B18">
        <f>EXP(-(-6.22088+0.04872*(C2)+0.04949*(C5)+0.04056*(C6)))</f>
        <v>16.222010614899144</v>
      </c>
      <c r="C18">
        <f t="shared" si="1"/>
        <v>0.94193477043064422</v>
      </c>
      <c r="D18">
        <f>EXP(-(-6.22088+0.04872*(E2)+0.04949*(E5)+0.04056*(E6)))</f>
        <v>9.934345543459175</v>
      </c>
      <c r="E18">
        <f t="shared" si="2"/>
        <v>0.90854505228269555</v>
      </c>
      <c r="F18">
        <f t="shared" si="3"/>
        <v>-3.3389718147948666E-2</v>
      </c>
    </row>
    <row r="19" spans="1:6" ht="15.75" customHeight="1" x14ac:dyDescent="0.15">
      <c r="A19" s="2" t="s">
        <v>25</v>
      </c>
      <c r="B19">
        <f>EXP(-(-4.84614+0.03008*C2+0.7327*C3+0.03927*C5+0.04634*C6))</f>
        <v>12.217349112825397</v>
      </c>
      <c r="C19">
        <f t="shared" si="1"/>
        <v>0.92434186375317462</v>
      </c>
      <c r="D19">
        <f>EXP(-(-4.84614+0.03008*E2+0.7327*E3+0.03927*E5+0.04634*E6))</f>
        <v>9.4287732684327583</v>
      </c>
      <c r="E19">
        <f t="shared" si="2"/>
        <v>0.90411144491683049</v>
      </c>
      <c r="F19">
        <f t="shared" si="3"/>
        <v>-2.0230418836344133E-2</v>
      </c>
    </row>
    <row r="20" spans="1:6" ht="15.75" customHeight="1" x14ac:dyDescent="0.15">
      <c r="A20" s="2" t="s">
        <v>26</v>
      </c>
      <c r="B20">
        <f>EXP(-(-1.56105-0.14222*C7+0.04149*C6))</f>
        <v>52.416477604680594</v>
      </c>
      <c r="C20">
        <f t="shared" si="1"/>
        <v>0.98127918490993171</v>
      </c>
      <c r="D20">
        <f>EXP(-(-1.56105-0.14222*E7+0.04149*E6))</f>
        <v>14.582759867632687</v>
      </c>
      <c r="E20">
        <f t="shared" si="2"/>
        <v>0.93582651542509343</v>
      </c>
      <c r="F20">
        <f t="shared" si="3"/>
        <v>-4.5452669484838282E-2</v>
      </c>
    </row>
    <row r="21" spans="1:6" ht="15.75" customHeight="1" x14ac:dyDescent="0.15">
      <c r="A21" s="2" t="s">
        <v>27</v>
      </c>
      <c r="B21">
        <f>EXP(-(-0.802771-0.025303*C2+0.485604*C3))</f>
        <v>7.3302674333420565</v>
      </c>
      <c r="C21">
        <f t="shared" si="1"/>
        <v>0.87995583479139206</v>
      </c>
      <c r="D21">
        <f>EXP(-(-0.802771-0.025303*E2+0.485604*E3))</f>
        <v>10.446364258223442</v>
      </c>
      <c r="E21">
        <f t="shared" si="2"/>
        <v>0.9126360145946284</v>
      </c>
      <c r="F21">
        <f t="shared" si="3"/>
        <v>3.2680179803236342E-2</v>
      </c>
    </row>
    <row r="22" spans="1:6" ht="15.75" customHeight="1" x14ac:dyDescent="0.15">
      <c r="A22" s="2" t="s">
        <v>28</v>
      </c>
      <c r="B22">
        <f>EXP(-(-2.360104+0.014709*C2+0.938919*C3-0.018119*C5))</f>
        <v>7.8899287152941184</v>
      </c>
      <c r="C22">
        <f t="shared" si="1"/>
        <v>0.8875131587636228</v>
      </c>
      <c r="D22">
        <f>EXP(-(-2.360104+0.014709*E2+0.938919*E3-0.018119*E5))</f>
        <v>6.0488513831899242</v>
      </c>
      <c r="E22">
        <f t="shared" si="2"/>
        <v>0.85813291476327669</v>
      </c>
      <c r="F22">
        <f t="shared" si="3"/>
        <v>-2.9380244000346112E-2</v>
      </c>
    </row>
    <row r="23" spans="1:6" ht="15.75" customHeight="1" x14ac:dyDescent="0.15">
      <c r="A23" s="2" t="s">
        <v>29</v>
      </c>
      <c r="B23">
        <f>EXP(-(-1.022244+0.015959*C2-2.13038*C3))</f>
        <v>1.3128114728801046</v>
      </c>
      <c r="C23">
        <f t="shared" si="1"/>
        <v>0.56762580446960631</v>
      </c>
      <c r="D23">
        <f>EXP(-(-1.022244+0.015959*E2-2.13038*E3))</f>
        <v>1.0499525786929762</v>
      </c>
      <c r="E23">
        <f t="shared" si="2"/>
        <v>0.51218383761950848</v>
      </c>
      <c r="F23">
        <f t="shared" si="3"/>
        <v>-5.5441966850097835E-2</v>
      </c>
    </row>
    <row r="24" spans="1:6" ht="15.75" customHeight="1" x14ac:dyDescent="0.15">
      <c r="A24" s="2" t="s">
        <v>30</v>
      </c>
      <c r="B24">
        <f>EXP(-(0.21381-0.08054*C2-0.03271*C5+0.72939*C3))</f>
        <v>72.81478316201904</v>
      </c>
      <c r="C24">
        <f t="shared" si="1"/>
        <v>0.98645257823483601</v>
      </c>
      <c r="D24">
        <f>EXP(-(0.21381-0.08054*E2-0.03271*E5+0.72939*E3))</f>
        <v>201.85225118526049</v>
      </c>
      <c r="E24">
        <f t="shared" si="2"/>
        <v>0.99507030366112759</v>
      </c>
      <c r="F24">
        <f t="shared" si="3"/>
        <v>8.6177254262915781E-3</v>
      </c>
    </row>
    <row r="25" spans="1:6" ht="15.75" customHeight="1" x14ac:dyDescent="0.15">
      <c r="A25" s="2" t="s">
        <v>31</v>
      </c>
      <c r="B25">
        <f>EXP(-(-0.11314-0.0841*C2-0.02521*C5+1.28239*C3))</f>
        <v>101.28506834047955</v>
      </c>
      <c r="C25">
        <f t="shared" si="1"/>
        <v>0.99022340194688763</v>
      </c>
      <c r="D25">
        <f>EXP(-(-0.11314-0.0841*E2-0.02521*E5+1.28239*E3))</f>
        <v>302.51957919865436</v>
      </c>
      <c r="E25">
        <f t="shared" si="2"/>
        <v>0.99670531962834097</v>
      </c>
      <c r="F25">
        <f t="shared" si="3"/>
        <v>6.4819176814533419E-3</v>
      </c>
    </row>
    <row r="26" spans="1:6" ht="15.75" customHeight="1" x14ac:dyDescent="0.15">
      <c r="A26" s="2" t="s">
        <v>32</v>
      </c>
      <c r="B26">
        <f>EXP(-(-9.52346+0.0714*C2+0.11318*C5+0.14192*C6+1.47314*C3))</f>
        <v>32.334604386975329</v>
      </c>
      <c r="C26">
        <f t="shared" si="1"/>
        <v>0.97000114390465886</v>
      </c>
      <c r="D26">
        <f>EXP(-(-9.52346+0.0714*E2+0.11318*E5+0.14192*E6+1.47314*E3))</f>
        <v>19.094035332031563</v>
      </c>
      <c r="E26">
        <f t="shared" si="2"/>
        <v>0.9502339881723052</v>
      </c>
      <c r="F26">
        <f t="shared" si="3"/>
        <v>-1.9767155732353658E-2</v>
      </c>
    </row>
    <row r="27" spans="1:6" ht="15.75" customHeight="1" x14ac:dyDescent="0.15">
      <c r="A27" s="2" t="s">
        <v>33</v>
      </c>
      <c r="B27">
        <f>EXP(-(-1.00599+0.03107*C2-0.12507*C7))</f>
        <v>5.5257058781818369</v>
      </c>
      <c r="C27">
        <f t="shared" si="1"/>
        <v>0.84675987262260499</v>
      </c>
      <c r="D27">
        <f>EXP(-(-1.00599+0.03107*E2-0.12507*E7))</f>
        <v>1.1317747772960431</v>
      </c>
      <c r="E27">
        <f t="shared" si="2"/>
        <v>0.53090729346727406</v>
      </c>
      <c r="F27">
        <f t="shared" si="3"/>
        <v>-0.31585257915533094</v>
      </c>
    </row>
    <row r="28" spans="1:6" ht="15.75" customHeight="1" x14ac:dyDescent="0.15">
      <c r="A28" s="2" t="s">
        <v>34</v>
      </c>
      <c r="B28">
        <f>EXP(-(1.049734-0.018323*C2-0.023371*C5-0.012844*C7))</f>
        <v>1.7254244876366149</v>
      </c>
      <c r="C28">
        <f t="shared" si="1"/>
        <v>0.63308467927241596</v>
      </c>
      <c r="D28">
        <f>EXP(-(1.049734-0.018323*E2-0.023371*E5-0.012844*E7))</f>
        <v>1.8343789915413793</v>
      </c>
      <c r="E28">
        <f t="shared" si="2"/>
        <v>0.64718903047747167</v>
      </c>
      <c r="F28">
        <f t="shared" si="3"/>
        <v>1.410435120505571E-2</v>
      </c>
    </row>
    <row r="29" spans="1:6" ht="13" x14ac:dyDescent="0.15">
      <c r="A29" s="2" t="s">
        <v>35</v>
      </c>
      <c r="B29">
        <f>EXP(-(-3.7924+1.94461*C3-0.10873*C5+0.04748*C6))</f>
        <v>446.91436541155929</v>
      </c>
      <c r="C29">
        <f t="shared" si="1"/>
        <v>0.99776743039022386</v>
      </c>
      <c r="D29">
        <f>EXP(-(-3.7924+1.94461*E3-0.10873*E5+0.04748*E6))</f>
        <v>322.72288054512717</v>
      </c>
      <c r="E29">
        <f t="shared" si="2"/>
        <v>0.99691093815081566</v>
      </c>
      <c r="F29">
        <f t="shared" si="3"/>
        <v>-8.5649223940820196E-4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43" priority="1" operator="lessThanOrEqual">
      <formula>0</formula>
    </cfRule>
  </conditionalFormatting>
  <conditionalFormatting sqref="F15:F29 I17:I29">
    <cfRule type="cellIs" dxfId="42" priority="2" operator="greaterThan">
      <formula>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997"/>
  <sheetViews>
    <sheetView topLeftCell="A15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1873241</v>
      </c>
      <c r="C2" s="4">
        <v>33.200000000000003</v>
      </c>
      <c r="D2" s="4">
        <v>4751187</v>
      </c>
      <c r="E2" s="4">
        <v>84.3</v>
      </c>
      <c r="F2" s="4">
        <v>1851840</v>
      </c>
      <c r="G2" s="4">
        <v>32.799999999999997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8759</v>
      </c>
      <c r="C5" s="4">
        <v>0.1</v>
      </c>
      <c r="D5" s="4">
        <v>8083</v>
      </c>
      <c r="E5" s="4">
        <v>0.1</v>
      </c>
      <c r="F5" s="4">
        <v>0</v>
      </c>
      <c r="G5" s="4">
        <v>0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60286</v>
      </c>
      <c r="C6" s="4">
        <v>1</v>
      </c>
      <c r="D6" s="4">
        <v>66367</v>
      </c>
      <c r="E6" s="4">
        <v>1.1000000000000001</v>
      </c>
      <c r="F6" s="4">
        <v>17704</v>
      </c>
      <c r="G6" s="4">
        <v>0.3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241461</v>
      </c>
      <c r="C7" s="4">
        <v>4.2</v>
      </c>
      <c r="D7" s="4">
        <v>151451</v>
      </c>
      <c r="E7" s="4">
        <v>2.6</v>
      </c>
      <c r="F7" s="4">
        <v>106351</v>
      </c>
      <c r="G7" s="4">
        <v>1.8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634063</v>
      </c>
      <c r="C8" s="4">
        <v>11.2</v>
      </c>
      <c r="D8" s="4">
        <v>654595</v>
      </c>
      <c r="E8" s="4">
        <v>11.6</v>
      </c>
      <c r="F8" s="4">
        <v>590431</v>
      </c>
      <c r="G8" s="4">
        <v>10.4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747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2815986</v>
      </c>
      <c r="C10" s="4">
        <v>49.9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0</v>
      </c>
      <c r="C11" s="4">
        <v>0</v>
      </c>
      <c r="D11" s="4">
        <v>2860</v>
      </c>
      <c r="E11" s="4">
        <v>0</v>
      </c>
      <c r="F11" s="4">
        <v>0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5634543</v>
      </c>
      <c r="C12">
        <f t="shared" si="0"/>
        <v>99.6</v>
      </c>
      <c r="D12">
        <f t="shared" si="0"/>
        <v>5634543</v>
      </c>
      <c r="E12">
        <f t="shared" si="0"/>
        <v>99.699999999999974</v>
      </c>
      <c r="F12">
        <f t="shared" si="0"/>
        <v>2566326</v>
      </c>
      <c r="G12">
        <f t="shared" si="0"/>
        <v>45.29999999999999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18.312062578615258</v>
      </c>
      <c r="C15">
        <f t="shared" ref="C15:C29" si="1">B15/(1+B15)</f>
        <v>0.94821889190089281</v>
      </c>
      <c r="D15">
        <f>EXP(-(-4.41432+0.04345*E2+0.06422*E6))</f>
        <v>1.9755424127229613</v>
      </c>
      <c r="E15">
        <f t="shared" ref="E15:E29" si="2">D15/(1+D15)</f>
        <v>0.66392682029193939</v>
      </c>
      <c r="F15">
        <f t="shared" ref="F15:F29" si="3">E15-C15</f>
        <v>-0.28429207160895342</v>
      </c>
    </row>
    <row r="16" spans="1:20" ht="15.75" customHeight="1" x14ac:dyDescent="0.15">
      <c r="A16" s="2" t="s">
        <v>22</v>
      </c>
      <c r="B16">
        <f>EXP(-(-2.04493-0.05813*(C7)+0.07854*(C6)))</f>
        <v>9.1206037267153945</v>
      </c>
      <c r="C16">
        <f t="shared" si="1"/>
        <v>0.90119166533906503</v>
      </c>
      <c r="D16">
        <f>EXP(-(-2.04493-0.05813*(E7)+0.07854*(E6)))</f>
        <v>8.2455527962152946</v>
      </c>
      <c r="E16">
        <f t="shared" si="2"/>
        <v>0.89183989080573378</v>
      </c>
      <c r="F16">
        <f t="shared" si="3"/>
        <v>-9.3517745333312474E-3</v>
      </c>
    </row>
    <row r="17" spans="1:6" ht="15.75" customHeight="1" x14ac:dyDescent="0.15">
      <c r="A17" s="2" t="s">
        <v>23</v>
      </c>
      <c r="B17">
        <f>EXP(-(-5.26319+0.23697*(C7)))</f>
        <v>71.372739733989746</v>
      </c>
      <c r="C17">
        <f t="shared" si="1"/>
        <v>0.98618264275090928</v>
      </c>
      <c r="D17">
        <f>EXP(-(-5.26319+0.23697*(E7)))</f>
        <v>104.27879149927313</v>
      </c>
      <c r="E17">
        <f t="shared" si="2"/>
        <v>0.9905014107232899</v>
      </c>
      <c r="F17">
        <f t="shared" si="3"/>
        <v>4.3187679723806216E-3</v>
      </c>
    </row>
    <row r="18" spans="1:6" ht="15.75" customHeight="1" x14ac:dyDescent="0.15">
      <c r="A18" s="2" t="s">
        <v>24</v>
      </c>
      <c r="B18">
        <f>EXP(-(-6.22088+0.04872*(C2)+0.04949*(C5)+0.04056*(C6)))</f>
        <v>95.379817550626427</v>
      </c>
      <c r="C18">
        <f t="shared" si="1"/>
        <v>0.98962438376193518</v>
      </c>
      <c r="D18">
        <f>EXP(-(-6.22088+0.04872*(E2)+0.04949*(E5)+0.04056*(E6)))</f>
        <v>7.8791418842329914</v>
      </c>
      <c r="E18">
        <f t="shared" si="2"/>
        <v>0.88737650405432356</v>
      </c>
      <c r="F18">
        <f t="shared" si="3"/>
        <v>-0.10224787970761162</v>
      </c>
    </row>
    <row r="19" spans="1:6" ht="15.75" customHeight="1" x14ac:dyDescent="0.15">
      <c r="A19" s="2" t="s">
        <v>25</v>
      </c>
      <c r="B19">
        <f>EXP(-(-4.84614+0.03008*C2+0.7327*C3+0.03927*C5+0.04634*C6))</f>
        <v>44.5769540437079</v>
      </c>
      <c r="C19">
        <f t="shared" si="1"/>
        <v>0.97805908663749208</v>
      </c>
      <c r="D19">
        <f>EXP(-(-4.84614+0.03008*E2+0.7327*E3+0.03927*E5+0.04634*E6))</f>
        <v>9.5400144487206813</v>
      </c>
      <c r="E19">
        <f t="shared" si="2"/>
        <v>0.90512346971959068</v>
      </c>
      <c r="F19">
        <f t="shared" si="3"/>
        <v>-7.2935616917901402E-2</v>
      </c>
    </row>
    <row r="20" spans="1:6" ht="15.75" customHeight="1" x14ac:dyDescent="0.15">
      <c r="A20" s="2" t="s">
        <v>26</v>
      </c>
      <c r="B20">
        <f>EXP(-(-1.56105-0.14222*C7+0.04149*C6))</f>
        <v>8.3052180667059012</v>
      </c>
      <c r="C20">
        <f t="shared" si="1"/>
        <v>0.89253341589295976</v>
      </c>
      <c r="D20">
        <f>EXP(-(-1.56105-0.14222*E7+0.04149*E6))</f>
        <v>6.5875598551698964</v>
      </c>
      <c r="E20">
        <f t="shared" si="2"/>
        <v>0.8682053230435296</v>
      </c>
      <c r="F20">
        <f t="shared" si="3"/>
        <v>-2.4328092849430161E-2</v>
      </c>
    </row>
    <row r="21" spans="1:6" ht="15.75" customHeight="1" x14ac:dyDescent="0.15">
      <c r="A21" s="2" t="s">
        <v>27</v>
      </c>
      <c r="B21">
        <f>EXP(-(-0.802771-0.025303*C2+0.485604*C3))</f>
        <v>5.1697824069289711</v>
      </c>
      <c r="C21">
        <f t="shared" si="1"/>
        <v>0.8379197297335883</v>
      </c>
      <c r="D21">
        <f>EXP(-(-0.802771-0.025303*E2+0.485604*E3))</f>
        <v>18.836828192272364</v>
      </c>
      <c r="E21">
        <f t="shared" si="2"/>
        <v>0.94958871497462682</v>
      </c>
      <c r="F21">
        <f t="shared" si="3"/>
        <v>0.11166898524103852</v>
      </c>
    </row>
    <row r="22" spans="1:6" ht="15.75" customHeight="1" x14ac:dyDescent="0.15">
      <c r="A22" s="2" t="s">
        <v>28</v>
      </c>
      <c r="B22">
        <f>EXP(-(-2.360104+0.014709*C2+0.938919*C3-0.018119*C5))</f>
        <v>6.5115472448439657</v>
      </c>
      <c r="C22">
        <f t="shared" si="1"/>
        <v>0.86687163544282908</v>
      </c>
      <c r="D22">
        <f>EXP(-(-2.360104+0.014709*E2+0.938919*E3-0.018119*E5))</f>
        <v>3.0708279015027489</v>
      </c>
      <c r="E22">
        <f t="shared" si="2"/>
        <v>0.75434972339880801</v>
      </c>
      <c r="F22">
        <f t="shared" si="3"/>
        <v>-0.11252191204402107</v>
      </c>
    </row>
    <row r="23" spans="1:6" ht="15.75" customHeight="1" x14ac:dyDescent="0.15">
      <c r="A23" s="2" t="s">
        <v>29</v>
      </c>
      <c r="B23">
        <f>EXP(-(-1.022244+0.015959*C2-2.13038*C3))</f>
        <v>1.6362469921793366</v>
      </c>
      <c r="C23">
        <f t="shared" si="1"/>
        <v>0.6206728720918071</v>
      </c>
      <c r="D23">
        <f>EXP(-(-1.022244+0.015959*E2-2.13038*E3))</f>
        <v>0.72390167777269776</v>
      </c>
      <c r="E23">
        <f t="shared" si="2"/>
        <v>0.419920513510949</v>
      </c>
      <c r="F23">
        <f t="shared" si="3"/>
        <v>-0.2007523585808581</v>
      </c>
    </row>
    <row r="24" spans="1:6" ht="15.75" customHeight="1" x14ac:dyDescent="0.15">
      <c r="A24" s="2" t="s">
        <v>30</v>
      </c>
      <c r="B24">
        <f>EXP(-(0.21381-0.08054*C2-0.03271*C5+0.72939*C3))</f>
        <v>11.744546439045648</v>
      </c>
      <c r="C24">
        <f t="shared" si="1"/>
        <v>0.92153506562334098</v>
      </c>
      <c r="D24">
        <f>EXP(-(0.21381-0.08054*E2-0.03271*E5+0.72939*E3))</f>
        <v>719.80691324797772</v>
      </c>
      <c r="E24">
        <f t="shared" si="2"/>
        <v>0.99861266591424047</v>
      </c>
      <c r="F24">
        <f t="shared" si="3"/>
        <v>7.7077600290899495E-2</v>
      </c>
    </row>
    <row r="25" spans="1:6" ht="15.75" customHeight="1" x14ac:dyDescent="0.15">
      <c r="A25" s="2" t="s">
        <v>31</v>
      </c>
      <c r="B25">
        <f>EXP(-(-0.11314-0.0841*C2-0.02521*C5+1.28239*C3))</f>
        <v>18.316109991667812</v>
      </c>
      <c r="C25">
        <f t="shared" si="1"/>
        <v>0.94822974188740072</v>
      </c>
      <c r="D25">
        <f>EXP(-(-0.11314-0.0841*E2-0.02521*E5+1.28239*E3))</f>
        <v>1346.536474147146</v>
      </c>
      <c r="E25">
        <f t="shared" si="2"/>
        <v>0.99925790505920598</v>
      </c>
      <c r="F25">
        <f t="shared" si="3"/>
        <v>5.1028163171805252E-2</v>
      </c>
    </row>
    <row r="26" spans="1:6" ht="15.75" customHeight="1" x14ac:dyDescent="0.15">
      <c r="A26" s="2" t="s">
        <v>32</v>
      </c>
      <c r="B26">
        <f>EXP(-(-9.52346+0.0714*C2+0.11318*C5+0.14192*C6+1.47314*C3))</f>
        <v>1096.3502635685895</v>
      </c>
      <c r="C26">
        <f t="shared" si="1"/>
        <v>0.99908871393829346</v>
      </c>
      <c r="D26">
        <f>EXP(-(-9.52346+0.0714*E2+0.11318*E5+0.14192*E6+1.47314*E3))</f>
        <v>28.134877531840246</v>
      </c>
      <c r="E26">
        <f t="shared" si="2"/>
        <v>0.96567687648911027</v>
      </c>
      <c r="F26">
        <f t="shared" si="3"/>
        <v>-3.341183744918319E-2</v>
      </c>
    </row>
    <row r="27" spans="1:6" ht="15.75" customHeight="1" x14ac:dyDescent="0.15">
      <c r="A27" s="2" t="s">
        <v>33</v>
      </c>
      <c r="B27">
        <f>EXP(-(-1.00599+0.03107*C2-0.12507*C7))</f>
        <v>1.648325625074534</v>
      </c>
      <c r="C27">
        <f t="shared" si="1"/>
        <v>0.62240292865351243</v>
      </c>
      <c r="D27">
        <f>EXP(-(-1.00599+0.03107*E2-0.12507*E7))</f>
        <v>0.27581387684629993</v>
      </c>
      <c r="E27">
        <f t="shared" si="2"/>
        <v>0.21618660985886726</v>
      </c>
      <c r="F27">
        <f t="shared" si="3"/>
        <v>-0.40621631879464515</v>
      </c>
    </row>
    <row r="28" spans="1:6" ht="15.75" customHeight="1" x14ac:dyDescent="0.15">
      <c r="A28" s="2" t="s">
        <v>34</v>
      </c>
      <c r="B28">
        <f>EXP(-(1.049734-0.018323*C2-0.023371*C5-0.012844*C7))</f>
        <v>0.68036320391548022</v>
      </c>
      <c r="C28">
        <f t="shared" si="1"/>
        <v>0.40489056314143229</v>
      </c>
      <c r="D28">
        <f>EXP(-(1.049734-0.018323*E2-0.023371*E5-0.012844*E7))</f>
        <v>1.6999968531972229</v>
      </c>
      <c r="E28">
        <f t="shared" si="2"/>
        <v>0.62962919796893768</v>
      </c>
      <c r="F28">
        <f t="shared" si="3"/>
        <v>0.22473863482750539</v>
      </c>
    </row>
    <row r="29" spans="1:6" ht="13" x14ac:dyDescent="0.15">
      <c r="A29" s="2" t="s">
        <v>35</v>
      </c>
      <c r="B29">
        <f>EXP(-(-3.7924+1.94461*C3-0.10873*C5+0.04748*C6))</f>
        <v>42.768121487100338</v>
      </c>
      <c r="C29">
        <f t="shared" si="1"/>
        <v>0.97715232077541347</v>
      </c>
      <c r="D29">
        <f>EXP(-(-3.7924+1.94461*E3-0.10873*E5+0.04748*E6))</f>
        <v>42.565539755884537</v>
      </c>
      <c r="E29">
        <f t="shared" si="2"/>
        <v>0.97704607803315635</v>
      </c>
      <c r="F29">
        <f t="shared" si="3"/>
        <v>-1.0624274225712327E-4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41" priority="1" operator="lessThanOrEqual">
      <formula>0</formula>
    </cfRule>
  </conditionalFormatting>
  <conditionalFormatting sqref="F15:F29 I17:I29">
    <cfRule type="cellIs" dxfId="40" priority="2" operator="greaterThan">
      <formula>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997"/>
  <sheetViews>
    <sheetView topLeftCell="A9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1630984</v>
      </c>
      <c r="C2" s="4">
        <v>56.7</v>
      </c>
      <c r="D2" s="4">
        <v>2787287</v>
      </c>
      <c r="E2" s="4">
        <v>96.9</v>
      </c>
      <c r="F2" s="4">
        <v>1614693</v>
      </c>
      <c r="G2" s="4">
        <v>56.1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0</v>
      </c>
      <c r="C5" s="4">
        <v>0</v>
      </c>
      <c r="D5" s="4">
        <v>3384</v>
      </c>
      <c r="E5" s="4">
        <v>0.1</v>
      </c>
      <c r="F5" s="4">
        <v>0</v>
      </c>
      <c r="G5" s="4">
        <v>0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936765</v>
      </c>
      <c r="C6" s="4">
        <v>32.5</v>
      </c>
      <c r="D6" s="4">
        <v>0</v>
      </c>
      <c r="E6" s="4">
        <v>0</v>
      </c>
      <c r="F6" s="4">
        <v>0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230334</v>
      </c>
      <c r="C7" s="4">
        <v>8</v>
      </c>
      <c r="D7" s="4">
        <v>43908</v>
      </c>
      <c r="E7" s="4">
        <v>1.5</v>
      </c>
      <c r="F7" s="4">
        <v>669</v>
      </c>
      <c r="G7" s="4">
        <v>0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75126</v>
      </c>
      <c r="C8" s="4">
        <v>2.6</v>
      </c>
      <c r="D8" s="4">
        <v>38790</v>
      </c>
      <c r="E8" s="4">
        <v>1.3</v>
      </c>
      <c r="F8" s="4">
        <v>4476</v>
      </c>
      <c r="G8" s="4">
        <v>0.1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518</v>
      </c>
      <c r="C9" s="4">
        <v>0</v>
      </c>
      <c r="D9" s="4">
        <v>231</v>
      </c>
      <c r="E9" s="4">
        <v>0</v>
      </c>
      <c r="F9" s="4">
        <v>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0</v>
      </c>
      <c r="C11" s="4">
        <v>0</v>
      </c>
      <c r="D11" s="4">
        <v>127</v>
      </c>
      <c r="E11" s="4">
        <v>0</v>
      </c>
      <c r="F11" s="4">
        <v>0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2873727</v>
      </c>
      <c r="C12">
        <f t="shared" si="0"/>
        <v>99.8</v>
      </c>
      <c r="D12">
        <f t="shared" si="0"/>
        <v>2873727</v>
      </c>
      <c r="E12">
        <f t="shared" si="0"/>
        <v>99.8</v>
      </c>
      <c r="F12">
        <f t="shared" si="0"/>
        <v>1619838</v>
      </c>
      <c r="G12">
        <f t="shared" si="0"/>
        <v>56.2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0.87245430392677492</v>
      </c>
      <c r="C15">
        <f t="shared" ref="C15:C29" si="1">B15/(1+B15)</f>
        <v>0.4659415730985409</v>
      </c>
      <c r="D15">
        <f>EXP(-(-4.41432+0.04345*E2+0.06422*E6))</f>
        <v>1.2263165480664706</v>
      </c>
      <c r="E15">
        <f t="shared" ref="E15:E29" si="2">D15/(1+D15)</f>
        <v>0.55082757621844558</v>
      </c>
      <c r="F15">
        <f t="shared" ref="F15:F29" si="3">E15-C15</f>
        <v>8.4886003119904685E-2</v>
      </c>
    </row>
    <row r="16" spans="1:20" ht="15.75" customHeight="1" x14ac:dyDescent="0.15">
      <c r="A16" s="2" t="s">
        <v>22</v>
      </c>
      <c r="B16">
        <f>EXP(-(-2.04493-0.05813*(C7)+0.07854*(C6)))</f>
        <v>0.95831379735047295</v>
      </c>
      <c r="C16">
        <f t="shared" si="1"/>
        <v>0.48935660804056863</v>
      </c>
      <c r="D16">
        <f>EXP(-(-2.04493-0.05813*(E7)+0.07854*(E6)))</f>
        <v>8.4327674160708241</v>
      </c>
      <c r="E16">
        <f t="shared" si="2"/>
        <v>0.89398657298638817</v>
      </c>
      <c r="F16">
        <f t="shared" si="3"/>
        <v>0.40462996494581954</v>
      </c>
    </row>
    <row r="17" spans="1:6" ht="15.75" customHeight="1" x14ac:dyDescent="0.15">
      <c r="A17" s="2" t="s">
        <v>23</v>
      </c>
      <c r="B17">
        <f>EXP(-(-5.26319+0.23697*(C7)))</f>
        <v>29.003891191427009</v>
      </c>
      <c r="C17">
        <f t="shared" si="1"/>
        <v>0.96667098965197795</v>
      </c>
      <c r="D17">
        <f>EXP(-(-5.26319+0.23697*(E7)))</f>
        <v>135.33253880264866</v>
      </c>
      <c r="E17">
        <f t="shared" si="2"/>
        <v>0.99266499392747631</v>
      </c>
      <c r="F17">
        <f t="shared" si="3"/>
        <v>2.5994004275498361E-2</v>
      </c>
    </row>
    <row r="18" spans="1:6" ht="15.75" customHeight="1" x14ac:dyDescent="0.15">
      <c r="A18" s="2" t="s">
        <v>24</v>
      </c>
      <c r="B18">
        <f>EXP(-(-6.22088+0.04872*(C2)+0.04949*(C5)+0.04056*(C6)))</f>
        <v>8.5016137634524576</v>
      </c>
      <c r="C18">
        <f t="shared" si="1"/>
        <v>0.89475472010381474</v>
      </c>
      <c r="D18">
        <f>EXP(-(-6.22088+0.04872*(E2)+0.04949*(E5)+0.04056*(E6)))</f>
        <v>4.4591715604477482</v>
      </c>
      <c r="E18">
        <f t="shared" si="2"/>
        <v>0.8168220234650434</v>
      </c>
      <c r="F18">
        <f t="shared" si="3"/>
        <v>-7.7932696638771337E-2</v>
      </c>
    </row>
    <row r="19" spans="1:6" ht="15.75" customHeight="1" x14ac:dyDescent="0.15">
      <c r="A19" s="2" t="s">
        <v>25</v>
      </c>
      <c r="B19">
        <f>EXP(-(-4.84614+0.03008*C2+0.7327*C3+0.03927*C5+0.04634*C6))</f>
        <v>5.1271707688502852</v>
      </c>
      <c r="C19">
        <f t="shared" si="1"/>
        <v>0.83679253643723039</v>
      </c>
      <c r="D19">
        <f>EXP(-(-4.84614+0.03008*E2+0.7327*E3+0.03927*E5+0.04634*E6))</f>
        <v>6.8720399629818099</v>
      </c>
      <c r="E19">
        <f t="shared" si="2"/>
        <v>0.87296812456459949</v>
      </c>
      <c r="F19">
        <f t="shared" si="3"/>
        <v>3.6175588127369096E-2</v>
      </c>
    </row>
    <row r="20" spans="1:6" ht="15.75" customHeight="1" x14ac:dyDescent="0.15">
      <c r="A20" s="2" t="s">
        <v>26</v>
      </c>
      <c r="B20">
        <f>EXP(-(-1.56105-0.14222*C7+0.04149*C6))</f>
        <v>3.858910925446434</v>
      </c>
      <c r="C20">
        <f t="shared" si="1"/>
        <v>0.7941925638597459</v>
      </c>
      <c r="D20">
        <f>EXP(-(-1.56105-0.14222*E7+0.04149*E6))</f>
        <v>5.8966240958142029</v>
      </c>
      <c r="E20">
        <f t="shared" si="2"/>
        <v>0.85500152159852616</v>
      </c>
      <c r="F20">
        <f t="shared" si="3"/>
        <v>6.0808957738780256E-2</v>
      </c>
    </row>
    <row r="21" spans="1:6" ht="15.75" customHeight="1" x14ac:dyDescent="0.15">
      <c r="A21" s="2" t="s">
        <v>27</v>
      </c>
      <c r="B21">
        <f>EXP(-(-0.802771-0.025303*C2+0.485604*C3))</f>
        <v>9.3694191131409887</v>
      </c>
      <c r="C21">
        <f t="shared" si="1"/>
        <v>0.90356258252376775</v>
      </c>
      <c r="D21">
        <f>EXP(-(-0.802771-0.025303*E2+0.485604*E3))</f>
        <v>25.910070097681999</v>
      </c>
      <c r="E21">
        <f t="shared" si="2"/>
        <v>0.96283919007382524</v>
      </c>
      <c r="F21">
        <f t="shared" si="3"/>
        <v>5.9276607550057481E-2</v>
      </c>
    </row>
    <row r="22" spans="1:6" ht="15.75" customHeight="1" x14ac:dyDescent="0.15">
      <c r="A22" s="2" t="s">
        <v>28</v>
      </c>
      <c r="B22">
        <f>EXP(-(-2.360104+0.014709*C2+0.938919*C3-0.018119*C5))</f>
        <v>4.6002180290896417</v>
      </c>
      <c r="C22">
        <f t="shared" si="1"/>
        <v>0.82143552361611216</v>
      </c>
      <c r="D22">
        <f>EXP(-(-2.360104+0.014709*E2+0.938919*E3-0.018119*E5))</f>
        <v>2.5513274695203525</v>
      </c>
      <c r="E22">
        <f t="shared" si="2"/>
        <v>0.71841515360591024</v>
      </c>
      <c r="F22">
        <f t="shared" si="3"/>
        <v>-0.10302037001020192</v>
      </c>
    </row>
    <row r="23" spans="1:6" ht="15.75" customHeight="1" x14ac:dyDescent="0.15">
      <c r="A23" s="2" t="s">
        <v>29</v>
      </c>
      <c r="B23">
        <f>EXP(-(-1.022244+0.015959*C2-2.13038*C3))</f>
        <v>1.1245339689398781</v>
      </c>
      <c r="C23">
        <f t="shared" si="1"/>
        <v>0.52930853795715471</v>
      </c>
      <c r="D23">
        <f>EXP(-(-1.022244+0.015959*E2-2.13038*E3))</f>
        <v>0.59203880337774584</v>
      </c>
      <c r="E23">
        <f t="shared" si="2"/>
        <v>0.37187460639881892</v>
      </c>
      <c r="F23">
        <f t="shared" si="3"/>
        <v>-0.15743393155833579</v>
      </c>
    </row>
    <row r="24" spans="1:6" ht="15.75" customHeight="1" x14ac:dyDescent="0.15">
      <c r="A24" s="2" t="s">
        <v>30</v>
      </c>
      <c r="B24">
        <f>EXP(-(0.21381-0.08054*C2-0.03271*C5+0.72939*C3))</f>
        <v>77.696328188831941</v>
      </c>
      <c r="C24">
        <f t="shared" si="1"/>
        <v>0.98729292683642755</v>
      </c>
      <c r="D24">
        <f>EXP(-(0.21381-0.08054*E2-0.03271*E5+0.72939*E3))</f>
        <v>1985.8195908089622</v>
      </c>
      <c r="E24">
        <f t="shared" si="2"/>
        <v>0.99949668303824568</v>
      </c>
      <c r="F24">
        <f t="shared" si="3"/>
        <v>1.2203756201818128E-2</v>
      </c>
    </row>
    <row r="25" spans="1:6" ht="15.75" customHeight="1" x14ac:dyDescent="0.15">
      <c r="A25" s="2" t="s">
        <v>31</v>
      </c>
      <c r="B25">
        <f>EXP(-(-0.11314-0.0841*C2-0.02521*C5+1.28239*C3))</f>
        <v>131.8427599462004</v>
      </c>
      <c r="C25">
        <f t="shared" si="1"/>
        <v>0.99247230334265124</v>
      </c>
      <c r="D25">
        <f>EXP(-(-0.11314-0.0841*E2-0.02521*E5+1.28239*E3))</f>
        <v>3885.2825942926434</v>
      </c>
      <c r="E25">
        <f t="shared" si="2"/>
        <v>0.99974268469270133</v>
      </c>
      <c r="F25">
        <f t="shared" si="3"/>
        <v>7.2703813500500925E-3</v>
      </c>
    </row>
    <row r="26" spans="1:6" ht="15.75" customHeight="1" x14ac:dyDescent="0.15">
      <c r="A26" s="2" t="s">
        <v>32</v>
      </c>
      <c r="B26">
        <f>EXP(-(-9.52346+0.0714*C2+0.11318*C5+0.14192*C6+1.47314*C3))</f>
        <v>2.3695024585340372</v>
      </c>
      <c r="C26">
        <f t="shared" si="1"/>
        <v>0.70322027886720462</v>
      </c>
      <c r="D26">
        <f>EXP(-(-9.52346+0.0714*E2+0.11318*E5+0.14192*E6+1.47314*E3))</f>
        <v>13.376266769024935</v>
      </c>
      <c r="E26">
        <f t="shared" si="2"/>
        <v>0.93044091236852966</v>
      </c>
      <c r="F26">
        <f t="shared" si="3"/>
        <v>0.22722063350132504</v>
      </c>
    </row>
    <row r="27" spans="1:6" ht="15.75" customHeight="1" x14ac:dyDescent="0.15">
      <c r="A27" s="2" t="s">
        <v>33</v>
      </c>
      <c r="B27">
        <f>EXP(-(-1.00599+0.03107*C2-0.12507*C7))</f>
        <v>1.2774692853144538</v>
      </c>
      <c r="C27">
        <f t="shared" si="1"/>
        <v>0.56091614211959462</v>
      </c>
      <c r="D27">
        <f>EXP(-(-1.00599+0.03107*E2-0.12507*E7))</f>
        <v>0.16249825755634792</v>
      </c>
      <c r="E27">
        <f t="shared" si="2"/>
        <v>0.13978365687870412</v>
      </c>
      <c r="F27">
        <f t="shared" si="3"/>
        <v>-0.42113248524089053</v>
      </c>
    </row>
    <row r="28" spans="1:6" ht="15.75" customHeight="1" x14ac:dyDescent="0.15">
      <c r="A28" s="2" t="s">
        <v>34</v>
      </c>
      <c r="B28">
        <f>EXP(-(1.049734-0.018323*C2-0.023371*C5-0.012844*C7))</f>
        <v>1.0962903814366862</v>
      </c>
      <c r="C28">
        <f t="shared" si="1"/>
        <v>0.52296685189451031</v>
      </c>
      <c r="D28">
        <f>EXP(-(1.049734-0.018323*E2-0.023371*E5-0.012844*E7))</f>
        <v>2.1114349765313016</v>
      </c>
      <c r="E28">
        <f t="shared" si="2"/>
        <v>0.67860488567406196</v>
      </c>
      <c r="F28">
        <f t="shared" si="3"/>
        <v>0.15563803377955165</v>
      </c>
    </row>
    <row r="29" spans="1:6" ht="13" x14ac:dyDescent="0.15">
      <c r="A29" s="2" t="s">
        <v>35</v>
      </c>
      <c r="B29">
        <f>EXP(-(-3.7924+1.94461*C3-0.10873*C5+0.04748*C6))</f>
        <v>9.4810967452260666</v>
      </c>
      <c r="C29">
        <f t="shared" si="1"/>
        <v>0.90459013743428329</v>
      </c>
      <c r="D29">
        <f>EXP(-(-3.7924+1.94461*E3-0.10873*E5+0.04748*E6))</f>
        <v>44.847731162948527</v>
      </c>
      <c r="E29">
        <f t="shared" si="2"/>
        <v>0.97818866987232422</v>
      </c>
      <c r="F29">
        <f t="shared" si="3"/>
        <v>7.3598532438040931E-2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39" priority="1" operator="lessThanOrEqual">
      <formula>0</formula>
    </cfRule>
  </conditionalFormatting>
  <conditionalFormatting sqref="F15:F29 I17:I29">
    <cfRule type="cellIs" dxfId="38" priority="2" operator="greater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997"/>
  <sheetViews>
    <sheetView topLeftCell="A9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4510964</v>
      </c>
      <c r="C2" s="4">
        <v>76.3</v>
      </c>
      <c r="D2" s="4">
        <v>4793710</v>
      </c>
      <c r="E2" s="4">
        <v>81.099999999999994</v>
      </c>
      <c r="F2" s="4">
        <v>4498520</v>
      </c>
      <c r="G2" s="4">
        <v>76.099999999999994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100839</v>
      </c>
      <c r="C5" s="4">
        <v>1.7</v>
      </c>
      <c r="D5" s="4">
        <v>71143</v>
      </c>
      <c r="E5" s="4">
        <v>1.2</v>
      </c>
      <c r="F5" s="4">
        <v>64248</v>
      </c>
      <c r="G5" s="4">
        <v>1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28770</v>
      </c>
      <c r="C6" s="4">
        <v>0.4</v>
      </c>
      <c r="D6" s="4">
        <v>36020</v>
      </c>
      <c r="E6" s="4">
        <v>0.6</v>
      </c>
      <c r="F6" s="4">
        <v>1779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306464</v>
      </c>
      <c r="C7" s="4">
        <v>5.0999999999999996</v>
      </c>
      <c r="D7" s="4">
        <v>152691</v>
      </c>
      <c r="E7" s="4">
        <v>2.5</v>
      </c>
      <c r="F7" s="4">
        <v>93689</v>
      </c>
      <c r="G7" s="4">
        <v>1.5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889197</v>
      </c>
      <c r="C8" s="4">
        <v>15</v>
      </c>
      <c r="D8" s="4">
        <v>843314</v>
      </c>
      <c r="E8" s="4">
        <v>14.2</v>
      </c>
      <c r="F8" s="4">
        <v>756474</v>
      </c>
      <c r="G8" s="4">
        <v>12.8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2023</v>
      </c>
      <c r="C9" s="4">
        <v>0</v>
      </c>
      <c r="D9" s="4">
        <v>475</v>
      </c>
      <c r="E9" s="4">
        <v>0</v>
      </c>
      <c r="F9" s="4">
        <v>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66544</v>
      </c>
      <c r="C11" s="4">
        <v>1.1000000000000001</v>
      </c>
      <c r="D11" s="4">
        <v>7448</v>
      </c>
      <c r="E11" s="4">
        <v>0.1</v>
      </c>
      <c r="F11" s="4">
        <v>1837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5904801</v>
      </c>
      <c r="C12">
        <f t="shared" si="0"/>
        <v>99.6</v>
      </c>
      <c r="D12">
        <f t="shared" si="0"/>
        <v>5904801</v>
      </c>
      <c r="E12">
        <f t="shared" si="0"/>
        <v>99.699999999999989</v>
      </c>
      <c r="F12">
        <f t="shared" si="0"/>
        <v>5416547</v>
      </c>
      <c r="G12">
        <f t="shared" si="0"/>
        <v>91.399999999999991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2.925299884371535</v>
      </c>
      <c r="C15">
        <f t="shared" ref="C15:C29" si="1">B15/(1+B15)</f>
        <v>0.74524239435018191</v>
      </c>
      <c r="D15">
        <f>EXP(-(-4.41432+0.04345*E2+0.06422*E6))</f>
        <v>2.3443144177862765</v>
      </c>
      <c r="E15">
        <f t="shared" ref="E15:E29" si="2">D15/(1+D15)</f>
        <v>0.70098505251729992</v>
      </c>
      <c r="F15">
        <f t="shared" ref="F15:F29" si="3">E15-C15</f>
        <v>-4.4257341832881991E-2</v>
      </c>
    </row>
    <row r="16" spans="1:20" ht="15.75" customHeight="1" x14ac:dyDescent="0.15">
      <c r="A16" s="2" t="s">
        <v>22</v>
      </c>
      <c r="B16">
        <f>EXP(-(-2.04493-0.05813*(C7)+0.07854*(C6)))</f>
        <v>10.074192945911186</v>
      </c>
      <c r="C16">
        <f t="shared" si="1"/>
        <v>0.90969996595831215</v>
      </c>
      <c r="D16">
        <f>EXP(-(-2.04493-0.05813*(E7)+0.07854*(E6)))</f>
        <v>8.5260910722938235</v>
      </c>
      <c r="E16">
        <f t="shared" si="2"/>
        <v>0.89502514804750799</v>
      </c>
      <c r="F16">
        <f t="shared" si="3"/>
        <v>-1.4674817910804161E-2</v>
      </c>
    </row>
    <row r="17" spans="1:6" ht="15.75" customHeight="1" x14ac:dyDescent="0.15">
      <c r="A17" s="2" t="s">
        <v>23</v>
      </c>
      <c r="B17">
        <f>EXP(-(-5.26319+0.23697*(C7)))</f>
        <v>57.664573068494235</v>
      </c>
      <c r="C17">
        <f t="shared" si="1"/>
        <v>0.98295393714307877</v>
      </c>
      <c r="D17">
        <f>EXP(-(-5.26319+0.23697*(E7)))</f>
        <v>106.77939743446765</v>
      </c>
      <c r="E17">
        <f t="shared" si="2"/>
        <v>0.99072178891510299</v>
      </c>
      <c r="F17">
        <f t="shared" si="3"/>
        <v>7.7678517720242146E-3</v>
      </c>
    </row>
    <row r="18" spans="1:6" ht="15.75" customHeight="1" x14ac:dyDescent="0.15">
      <c r="A18" s="2" t="s">
        <v>24</v>
      </c>
      <c r="B18">
        <f>EXP(-(-6.22088+0.04872*(C2)+0.04949*(C5)+0.04056*(C6)))</f>
        <v>11.058363284315028</v>
      </c>
      <c r="C18">
        <f t="shared" si="1"/>
        <v>0.91707000557026219</v>
      </c>
      <c r="D18">
        <f>EXP(-(-6.22088+0.04872*(E2)+0.04949*(E5)+0.04056*(E6)))</f>
        <v>8.8992232709266474</v>
      </c>
      <c r="E18">
        <f t="shared" si="2"/>
        <v>0.89898197336987717</v>
      </c>
      <c r="F18">
        <f t="shared" si="3"/>
        <v>-1.8088032200385018E-2</v>
      </c>
    </row>
    <row r="19" spans="1:6" ht="15.75" customHeight="1" x14ac:dyDescent="0.15">
      <c r="A19" s="2" t="s">
        <v>25</v>
      </c>
      <c r="B19">
        <f>EXP(-(-4.84614+0.03008*C2+0.7327*C3+0.03927*C5+0.04634*C6))</f>
        <v>11.772202122605108</v>
      </c>
      <c r="C19">
        <f t="shared" si="1"/>
        <v>0.92170496595648665</v>
      </c>
      <c r="D19">
        <f>EXP(-(-4.84614+0.03008*E2+0.7327*E3+0.03927*E5+0.04634*E6))</f>
        <v>10.29567598695319</v>
      </c>
      <c r="E19">
        <f t="shared" si="2"/>
        <v>0.91147054845101549</v>
      </c>
      <c r="F19">
        <f t="shared" si="3"/>
        <v>-1.0234417505471161E-2</v>
      </c>
    </row>
    <row r="20" spans="1:6" ht="15.75" customHeight="1" x14ac:dyDescent="0.15">
      <c r="A20" s="2" t="s">
        <v>26</v>
      </c>
      <c r="B20">
        <f>EXP(-(-1.56105-0.14222*C7+0.04149*C6))</f>
        <v>9.6772328711091671</v>
      </c>
      <c r="C20">
        <f t="shared" si="1"/>
        <v>0.90634277512989014</v>
      </c>
      <c r="D20">
        <f>EXP(-(-1.56105-0.14222*E7+0.04149*E6))</f>
        <v>6.6306709621174802</v>
      </c>
      <c r="E20">
        <f t="shared" si="2"/>
        <v>0.86894992524713655</v>
      </c>
      <c r="F20">
        <f t="shared" si="3"/>
        <v>-3.7392849882753598E-2</v>
      </c>
    </row>
    <row r="21" spans="1:6" ht="15.75" customHeight="1" x14ac:dyDescent="0.15">
      <c r="A21" s="2" t="s">
        <v>27</v>
      </c>
      <c r="B21">
        <f>EXP(-(-0.802771-0.025303*C2+0.485604*C3))</f>
        <v>15.384952171586271</v>
      </c>
      <c r="C21">
        <f t="shared" si="1"/>
        <v>0.93896839065944082</v>
      </c>
      <c r="D21">
        <f>EXP(-(-0.802771-0.025303*E2+0.485604*E3))</f>
        <v>17.371732218371907</v>
      </c>
      <c r="E21">
        <f t="shared" si="2"/>
        <v>0.94556855128772288</v>
      </c>
      <c r="F21">
        <f t="shared" si="3"/>
        <v>6.6001606282820591E-3</v>
      </c>
    </row>
    <row r="22" spans="1:6" ht="15.75" customHeight="1" x14ac:dyDescent="0.15">
      <c r="A22" s="2" t="s">
        <v>28</v>
      </c>
      <c r="B22">
        <f>EXP(-(-2.360104+0.014709*C2+0.938919*C3-0.018119*C5))</f>
        <v>3.5559049932998881</v>
      </c>
      <c r="C22">
        <f t="shared" si="1"/>
        <v>0.78050464145528853</v>
      </c>
      <c r="D22">
        <f>EXP(-(-2.360104+0.014709*E2+0.938919*E3-0.018119*E5))</f>
        <v>3.2836214042427163</v>
      </c>
      <c r="E22">
        <f t="shared" si="2"/>
        <v>0.7665526652263086</v>
      </c>
      <c r="F22">
        <f t="shared" si="3"/>
        <v>-1.3951976228979923E-2</v>
      </c>
    </row>
    <row r="23" spans="1:6" ht="15.75" customHeight="1" x14ac:dyDescent="0.15">
      <c r="A23" s="2" t="s">
        <v>29</v>
      </c>
      <c r="B23">
        <f>EXP(-(-1.022244+0.015959*C2-2.13038*C3))</f>
        <v>0.82248280692149633</v>
      </c>
      <c r="C23">
        <f t="shared" si="1"/>
        <v>0.45129797866835236</v>
      </c>
      <c r="D23">
        <f>EXP(-(-1.022244+0.015959*E2-2.13038*E3))</f>
        <v>0.76183072015687914</v>
      </c>
      <c r="E23">
        <f t="shared" si="2"/>
        <v>0.43240858014386491</v>
      </c>
      <c r="F23">
        <f t="shared" si="3"/>
        <v>-1.8889398524487455E-2</v>
      </c>
    </row>
    <row r="24" spans="1:6" ht="15.75" customHeight="1" x14ac:dyDescent="0.15">
      <c r="A24" s="2" t="s">
        <v>30</v>
      </c>
      <c r="B24">
        <f>EXP(-(0.21381-0.08054*C2-0.03271*C5+0.72939*C3))</f>
        <v>398.2177634490921</v>
      </c>
      <c r="C24">
        <f t="shared" si="1"/>
        <v>0.99749510144197895</v>
      </c>
      <c r="D24">
        <f>EXP(-(0.21381-0.08054*E2-0.03271*E5+0.72939*E3))</f>
        <v>576.65029024419459</v>
      </c>
      <c r="E24">
        <f t="shared" si="2"/>
        <v>0.99826884878811839</v>
      </c>
      <c r="F24">
        <f t="shared" si="3"/>
        <v>7.7374734613944174E-4</v>
      </c>
    </row>
    <row r="25" spans="1:6" ht="15.75" customHeight="1" x14ac:dyDescent="0.15">
      <c r="A25" s="2" t="s">
        <v>31</v>
      </c>
      <c r="B25">
        <f>EXP(-(-0.11314-0.0841*C2-0.02521*C5+1.28239*C3))</f>
        <v>715.38939296808746</v>
      </c>
      <c r="C25">
        <f t="shared" si="1"/>
        <v>0.99860411110240355</v>
      </c>
      <c r="D25">
        <f>EXP(-(-0.11314-0.0841*E2-0.02521*E5+1.28239*E3))</f>
        <v>1057.7528669292963</v>
      </c>
      <c r="E25">
        <f t="shared" si="2"/>
        <v>0.99905549252215931</v>
      </c>
      <c r="F25">
        <f t="shared" si="3"/>
        <v>4.5138141975575863E-4</v>
      </c>
    </row>
    <row r="26" spans="1:6" ht="15.75" customHeight="1" x14ac:dyDescent="0.15">
      <c r="A26" s="2" t="s">
        <v>32</v>
      </c>
      <c r="B26">
        <f>EXP(-(-9.52346+0.0714*C2+0.11318*C5+0.14192*C6+1.47314*C3))</f>
        <v>45.900040526665563</v>
      </c>
      <c r="C26">
        <f t="shared" si="1"/>
        <v>0.97867805680399278</v>
      </c>
      <c r="D26">
        <f>EXP(-(-9.52346+0.0714*E2+0.11318*E5+0.14192*E6+1.47314*E3))</f>
        <v>33.513622568176785</v>
      </c>
      <c r="E26">
        <f t="shared" si="2"/>
        <v>0.97102593336805954</v>
      </c>
      <c r="F26">
        <f t="shared" si="3"/>
        <v>-7.6521234359332446E-3</v>
      </c>
    </row>
    <row r="27" spans="1:6" ht="15.75" customHeight="1" x14ac:dyDescent="0.15">
      <c r="A27" s="2" t="s">
        <v>33</v>
      </c>
      <c r="B27">
        <f>EXP(-(-1.00599+0.03107*C2-0.12507*C7))</f>
        <v>0.4834564695966081</v>
      </c>
      <c r="C27">
        <f t="shared" si="1"/>
        <v>0.32589865594645523</v>
      </c>
      <c r="D27">
        <f>EXP(-(-1.00599+0.03107*E2-0.12507*E7))</f>
        <v>0.30085947009949721</v>
      </c>
      <c r="E27">
        <f t="shared" si="2"/>
        <v>0.23127745695427482</v>
      </c>
      <c r="F27">
        <f t="shared" si="3"/>
        <v>-9.4621198992180411E-2</v>
      </c>
    </row>
    <row r="28" spans="1:6" ht="15.75" customHeight="1" x14ac:dyDescent="0.15">
      <c r="A28" s="2" t="s">
        <v>34</v>
      </c>
      <c r="B28">
        <f>EXP(-(1.049734-0.018323*C2-0.023371*C5-0.012844*C7))</f>
        <v>1.5738832922345307</v>
      </c>
      <c r="C28">
        <f t="shared" si="1"/>
        <v>0.61148199570002859</v>
      </c>
      <c r="D28">
        <f>EXP(-(1.049734-0.018323*E2-0.023371*E5-0.012844*E7))</f>
        <v>1.642823651397135</v>
      </c>
      <c r="E28">
        <f t="shared" si="2"/>
        <v>0.62161682658192208</v>
      </c>
      <c r="F28">
        <f t="shared" si="3"/>
        <v>1.0134830881893486E-2</v>
      </c>
    </row>
    <row r="29" spans="1:6" ht="13" x14ac:dyDescent="0.15">
      <c r="A29" s="2" t="s">
        <v>35</v>
      </c>
      <c r="B29">
        <f>EXP(-(-3.7924+1.94461*C3-0.10873*C5+0.04748*C6))</f>
        <v>52.365553541552856</v>
      </c>
      <c r="C29">
        <f t="shared" si="1"/>
        <v>0.98126132057786386</v>
      </c>
      <c r="D29">
        <f>EXP(-(-3.7924+1.94461*E3-0.10873*E5+0.04748*E6))</f>
        <v>49.125979061700718</v>
      </c>
      <c r="E29">
        <f t="shared" si="2"/>
        <v>0.98005026497798498</v>
      </c>
      <c r="F29">
        <f t="shared" si="3"/>
        <v>-1.2110555998788852E-3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37" priority="1" operator="lessThanOrEqual">
      <formula>0</formula>
    </cfRule>
  </conditionalFormatting>
  <conditionalFormatting sqref="F15:F29 I17:I29">
    <cfRule type="cellIs" dxfId="36" priority="2" operator="greater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996"/>
  <sheetViews>
    <sheetView topLeftCell="A19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1272571</v>
      </c>
      <c r="C2" s="4">
        <v>27.9</v>
      </c>
      <c r="D2" s="4">
        <v>1738357</v>
      </c>
      <c r="E2" s="4">
        <v>38.200000000000003</v>
      </c>
      <c r="F2" s="4">
        <v>1243133</v>
      </c>
      <c r="G2" s="4">
        <v>27.3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29869</v>
      </c>
      <c r="C5" s="4">
        <v>0.6</v>
      </c>
      <c r="D5" s="4">
        <v>15987</v>
      </c>
      <c r="E5" s="4">
        <v>0.3</v>
      </c>
      <c r="F5" s="4">
        <v>13199</v>
      </c>
      <c r="G5" s="4">
        <v>0.2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166767</v>
      </c>
      <c r="C6" s="4">
        <v>3.6</v>
      </c>
      <c r="D6" s="4">
        <v>31883</v>
      </c>
      <c r="E6" s="4">
        <v>0.7</v>
      </c>
      <c r="F6" s="4">
        <v>17303</v>
      </c>
      <c r="G6" s="4">
        <v>0.3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388310</v>
      </c>
      <c r="C7" s="4">
        <v>8.5</v>
      </c>
      <c r="D7" s="4">
        <v>82369</v>
      </c>
      <c r="E7" s="4">
        <v>1.8</v>
      </c>
      <c r="F7" s="4">
        <v>51810</v>
      </c>
      <c r="G7" s="4">
        <v>1.1000000000000001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2683067</v>
      </c>
      <c r="C8" s="4">
        <v>59</v>
      </c>
      <c r="D8" s="4">
        <v>2676891</v>
      </c>
      <c r="E8" s="4">
        <v>58.8</v>
      </c>
      <c r="F8" s="4">
        <v>2511052</v>
      </c>
      <c r="G8" s="4">
        <v>55.2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4903</v>
      </c>
      <c r="C9" s="4">
        <v>0.1</v>
      </c>
      <c r="D9" s="4">
        <v>0</v>
      </c>
      <c r="E9" s="4">
        <v>0</v>
      </c>
      <c r="F9" s="4">
        <v>0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4545487</v>
      </c>
      <c r="C12">
        <f t="shared" si="0"/>
        <v>99.699999999999989</v>
      </c>
      <c r="D12">
        <f t="shared" si="0"/>
        <v>4545487</v>
      </c>
      <c r="E12">
        <f t="shared" si="0"/>
        <v>99.8</v>
      </c>
      <c r="F12">
        <f t="shared" si="0"/>
        <v>3836497</v>
      </c>
      <c r="G12">
        <f t="shared" si="0"/>
        <v>84.100000000000009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19.508943471678975</v>
      </c>
      <c r="C15">
        <f t="shared" ref="C15:C29" si="1">B15/(1+B15)</f>
        <v>0.95124078422757807</v>
      </c>
      <c r="D15">
        <f>EXP(-(-4.41432+0.04345*E2+0.06422*E6))</f>
        <v>15.022904452817695</v>
      </c>
      <c r="E15">
        <f t="shared" ref="E15:E29" si="2">D15/(1+D15)</f>
        <v>0.93758934262232674</v>
      </c>
      <c r="F15">
        <f t="shared" ref="F15:F29" si="3">E15-C15</f>
        <v>-1.3651441605251335E-2</v>
      </c>
    </row>
    <row r="16" spans="1:20" ht="15.75" customHeight="1" x14ac:dyDescent="0.15">
      <c r="A16" s="2" t="s">
        <v>22</v>
      </c>
      <c r="B16">
        <f>EXP(-(-2.04493-0.05813*(C7)+0.07854*(C6)))</f>
        <v>9.5476113233768505</v>
      </c>
      <c r="C16">
        <f t="shared" si="1"/>
        <v>0.90519180415913858</v>
      </c>
      <c r="D16">
        <f>EXP(-(-2.04493-0.05813*(E7)+0.07854*(E6)))</f>
        <v>8.1220777338889114</v>
      </c>
      <c r="E16">
        <f t="shared" si="2"/>
        <v>0.8903758519525703</v>
      </c>
      <c r="F16">
        <f t="shared" si="3"/>
        <v>-1.4815952206568284E-2</v>
      </c>
    </row>
    <row r="17" spans="1:6" ht="15.75" customHeight="1" x14ac:dyDescent="0.15">
      <c r="A17" s="2" t="s">
        <v>23</v>
      </c>
      <c r="B17">
        <f>EXP(-(-5.26319+0.23697*(C7)))</f>
        <v>25.763145456180951</v>
      </c>
      <c r="C17">
        <f t="shared" si="1"/>
        <v>0.96263518420742844</v>
      </c>
      <c r="D17">
        <f>EXP(-(-5.26319+0.23697*(E7)))</f>
        <v>126.04563198512747</v>
      </c>
      <c r="E17">
        <f t="shared" si="2"/>
        <v>0.99212881242452267</v>
      </c>
      <c r="F17">
        <f t="shared" si="3"/>
        <v>2.9493628217094225E-2</v>
      </c>
    </row>
    <row r="18" spans="1:6" ht="15.75" customHeight="1" x14ac:dyDescent="0.15">
      <c r="A18" s="2" t="s">
        <v>24</v>
      </c>
      <c r="B18">
        <f>EXP(-(-6.22088+0.04872*(C2)+0.04949*(C5)+0.04056*(C6)))</f>
        <v>108.40584410932823</v>
      </c>
      <c r="C18">
        <f t="shared" si="1"/>
        <v>0.99085972044600557</v>
      </c>
      <c r="D18">
        <f>EXP(-(-6.22088+0.04872*(E2)+0.04949*(E5)+0.04056*(E6)))</f>
        <v>74.928700397160341</v>
      </c>
      <c r="E18">
        <f t="shared" si="2"/>
        <v>0.98682974955755465</v>
      </c>
      <c r="F18">
        <f t="shared" si="3"/>
        <v>-4.0299708884509178E-3</v>
      </c>
    </row>
    <row r="19" spans="1:6" ht="15.75" customHeight="1" x14ac:dyDescent="0.15">
      <c r="A19" s="2" t="s">
        <v>25</v>
      </c>
      <c r="B19">
        <f>EXP(-(-4.84614+0.03008*C2+0.7327*C3+0.03927*C5+0.04634*C6))</f>
        <v>45.445872390101364</v>
      </c>
      <c r="C19">
        <f t="shared" si="1"/>
        <v>0.97846956148006126</v>
      </c>
      <c r="D19">
        <f>EXP(-(-4.84614+0.03008*E2+0.7327*E3+0.03927*E5+0.04634*E6))</f>
        <v>38.58505402252721</v>
      </c>
      <c r="E19">
        <f t="shared" si="2"/>
        <v>0.97473794024808158</v>
      </c>
      <c r="F19">
        <f t="shared" si="3"/>
        <v>-3.731621231979676E-3</v>
      </c>
    </row>
    <row r="20" spans="1:6" ht="15.75" customHeight="1" x14ac:dyDescent="0.15">
      <c r="A20" s="2" t="s">
        <v>26</v>
      </c>
      <c r="B20">
        <f>EXP(-(-1.56105-0.14222*C7+0.04149*C6))</f>
        <v>13.743362770888089</v>
      </c>
      <c r="C20">
        <f t="shared" si="1"/>
        <v>0.93217286886716388</v>
      </c>
      <c r="D20">
        <f>EXP(-(-1.56105-0.14222*E7+0.04149*E6))</f>
        <v>5.9775034648568317</v>
      </c>
      <c r="E20">
        <f t="shared" si="2"/>
        <v>0.85668226393055347</v>
      </c>
      <c r="F20">
        <f t="shared" si="3"/>
        <v>-7.5490604936610417E-2</v>
      </c>
    </row>
    <row r="21" spans="1:6" ht="15.75" customHeight="1" x14ac:dyDescent="0.15">
      <c r="A21" s="2" t="s">
        <v>27</v>
      </c>
      <c r="B21">
        <f>EXP(-(-0.802771-0.025303*C2+0.485604*C3))</f>
        <v>4.5209615340829714</v>
      </c>
      <c r="C21">
        <f t="shared" si="1"/>
        <v>0.81887213054707519</v>
      </c>
      <c r="D21">
        <f>EXP(-(-0.802771-0.025303*E2+0.485604*E3))</f>
        <v>5.8670127317339924</v>
      </c>
      <c r="E21">
        <f t="shared" si="2"/>
        <v>0.85437627115808634</v>
      </c>
      <c r="F21">
        <f t="shared" si="3"/>
        <v>3.5504140611011148E-2</v>
      </c>
    </row>
    <row r="22" spans="1:6" ht="15.75" customHeight="1" x14ac:dyDescent="0.15">
      <c r="A22" s="2" t="s">
        <v>28</v>
      </c>
      <c r="B22">
        <f>EXP(-(-2.360104+0.014709*C2+0.938919*C3-0.018119*C5))</f>
        <v>7.1035474491943571</v>
      </c>
      <c r="C22">
        <f t="shared" si="1"/>
        <v>0.87659725493439067</v>
      </c>
      <c r="D22">
        <f>EXP(-(-2.360104+0.014709*E2+0.938919*E3-0.018119*E5))</f>
        <v>6.0718048484894203</v>
      </c>
      <c r="E22">
        <f t="shared" si="2"/>
        <v>0.85859338295886289</v>
      </c>
      <c r="F22">
        <f t="shared" si="3"/>
        <v>-1.8003871975527774E-2</v>
      </c>
    </row>
    <row r="23" spans="1:6" ht="15.75" customHeight="1" x14ac:dyDescent="0.15">
      <c r="A23" s="2" t="s">
        <v>29</v>
      </c>
      <c r="B23">
        <f>EXP(-(-1.022244+0.015959*C2-2.13038*C3))</f>
        <v>1.7806667984009981</v>
      </c>
      <c r="C23">
        <f t="shared" si="1"/>
        <v>0.64037402806584287</v>
      </c>
      <c r="D23">
        <f>EXP(-(-1.022244+0.015959*E2-2.13038*E3))</f>
        <v>1.5107560184479014</v>
      </c>
      <c r="E23">
        <f t="shared" si="2"/>
        <v>0.60171359038773509</v>
      </c>
      <c r="F23">
        <f t="shared" si="3"/>
        <v>-3.8660437678107784E-2</v>
      </c>
    </row>
    <row r="24" spans="1:6" ht="15.75" customHeight="1" x14ac:dyDescent="0.15">
      <c r="A24" s="2" t="s">
        <v>30</v>
      </c>
      <c r="B24">
        <f>EXP(-(0.21381-0.08054*C2-0.03271*C5+0.72939*C3))</f>
        <v>7.7903204881065156</v>
      </c>
      <c r="C24">
        <f t="shared" si="1"/>
        <v>0.88623850502913726</v>
      </c>
      <c r="D24">
        <f>EXP(-(0.21381-0.08054*E2-0.03271*E5+0.72939*E3))</f>
        <v>17.683482291430931</v>
      </c>
      <c r="E24">
        <f t="shared" si="2"/>
        <v>0.9464767871212828</v>
      </c>
      <c r="F24">
        <f t="shared" si="3"/>
        <v>6.0238282092145545E-2</v>
      </c>
    </row>
    <row r="25" spans="1:6" ht="15.75" customHeight="1" x14ac:dyDescent="0.15">
      <c r="A25" s="2" t="s">
        <v>31</v>
      </c>
      <c r="B25">
        <f>EXP(-(-0.11314-0.0841*C2-0.02521*C5+1.28239*C3))</f>
        <v>11.877620508788727</v>
      </c>
      <c r="C25">
        <f t="shared" si="1"/>
        <v>0.92234590238798242</v>
      </c>
      <c r="D25">
        <f>EXP(-(-0.11314-0.0841*E2-0.02521*E5+1.28239*E3))</f>
        <v>28.031335235898798</v>
      </c>
      <c r="E25">
        <f t="shared" si="2"/>
        <v>0.96555446065865247</v>
      </c>
      <c r="F25">
        <f t="shared" si="3"/>
        <v>4.320855827067005E-2</v>
      </c>
    </row>
    <row r="26" spans="1:6" ht="15.75" customHeight="1" x14ac:dyDescent="0.15">
      <c r="A26" s="2" t="s">
        <v>32</v>
      </c>
      <c r="B26">
        <f>EXP(-(-9.52346+0.0714*C2+0.11318*C5+0.14192*C6+1.47314*C3))</f>
        <v>1045.8445292776171</v>
      </c>
      <c r="C26">
        <f t="shared" si="1"/>
        <v>0.99904474831550194</v>
      </c>
      <c r="D26">
        <f>EXP(-(-9.52346+0.0714*E2+0.11318*E5+0.14192*E6+1.47314*E3))</f>
        <v>782.64718455142759</v>
      </c>
      <c r="E26">
        <f t="shared" si="2"/>
        <v>0.99872391553276307</v>
      </c>
      <c r="F26">
        <f t="shared" si="3"/>
        <v>-3.2083278273886684E-4</v>
      </c>
    </row>
    <row r="27" spans="1:6" ht="15.75" customHeight="1" x14ac:dyDescent="0.15">
      <c r="A27" s="2" t="s">
        <v>33</v>
      </c>
      <c r="B27">
        <f>EXP(-(-1.00599+0.03107*C2-0.12507*C7))</f>
        <v>3.3275356999835832</v>
      </c>
      <c r="C27">
        <f t="shared" si="1"/>
        <v>0.7689216058913636</v>
      </c>
      <c r="D27">
        <f>EXP(-(-1.00599+0.03107*E2-0.12507*E7))</f>
        <v>1.0452352712199684</v>
      </c>
      <c r="E27">
        <f t="shared" si="2"/>
        <v>0.51105869624304545</v>
      </c>
      <c r="F27">
        <f t="shared" si="3"/>
        <v>-0.25786290964831815</v>
      </c>
    </row>
    <row r="28" spans="1:6" ht="15.75" customHeight="1" x14ac:dyDescent="0.15">
      <c r="A28" s="2" t="s">
        <v>34</v>
      </c>
      <c r="B28">
        <f>EXP(-(1.049734-0.018323*C2-0.023371*C5-0.012844*C7))</f>
        <v>0.66012524289636532</v>
      </c>
      <c r="C28">
        <f t="shared" si="1"/>
        <v>0.39763580833495837</v>
      </c>
      <c r="D28">
        <f>EXP(-(1.049734-0.018323*E2-0.023371*E5-0.012844*E7))</f>
        <v>0.72639241039093627</v>
      </c>
      <c r="E28">
        <f t="shared" si="2"/>
        <v>0.42075741645924342</v>
      </c>
      <c r="F28">
        <f t="shared" si="3"/>
        <v>2.3121608124285042E-2</v>
      </c>
    </row>
    <row r="29" spans="1:6" ht="13" x14ac:dyDescent="0.15">
      <c r="A29" s="2" t="s">
        <v>35</v>
      </c>
      <c r="B29">
        <f>EXP(-(-3.7924+1.94461*C3-0.10873*C5+0.04748*C6))</f>
        <v>39.913315898031819</v>
      </c>
      <c r="C29">
        <f t="shared" si="1"/>
        <v>0.97555807985614518</v>
      </c>
      <c r="D29">
        <f>EXP(-(-3.7924+1.94461*E3-0.10873*E5+0.04748*E6))</f>
        <v>44.335379827021619</v>
      </c>
      <c r="E29">
        <f t="shared" si="2"/>
        <v>0.97794217223246993</v>
      </c>
      <c r="F29">
        <f t="shared" si="3"/>
        <v>2.3840923763247535E-3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1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</sheetData>
  <conditionalFormatting sqref="F15:F29">
    <cfRule type="cellIs" dxfId="35" priority="1" operator="lessThanOrEqual">
      <formula>0</formula>
    </cfRule>
  </conditionalFormatting>
  <conditionalFormatting sqref="F15:F29 I17:I29">
    <cfRule type="cellIs" dxfId="34" priority="2" operator="greaterThan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996"/>
  <sheetViews>
    <sheetView topLeftCell="A11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2823906</v>
      </c>
      <c r="C2" s="4">
        <v>47.6</v>
      </c>
      <c r="D2" s="4">
        <v>3280404</v>
      </c>
      <c r="E2" s="4">
        <v>55.4</v>
      </c>
      <c r="F2" s="4">
        <v>2780880</v>
      </c>
      <c r="G2" s="4">
        <v>46.9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244215</v>
      </c>
      <c r="C5" s="4">
        <v>4.0999999999999996</v>
      </c>
      <c r="D5" s="4">
        <v>173947</v>
      </c>
      <c r="E5" s="4">
        <v>2.9</v>
      </c>
      <c r="F5" s="4">
        <v>136050</v>
      </c>
      <c r="G5" s="4">
        <v>2.2000000000000002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71163</v>
      </c>
      <c r="C6" s="4">
        <v>1.2</v>
      </c>
      <c r="D6" s="4">
        <v>57636</v>
      </c>
      <c r="E6" s="4">
        <v>0.9</v>
      </c>
      <c r="F6" s="4">
        <v>11487</v>
      </c>
      <c r="G6" s="4">
        <v>0.1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533169</v>
      </c>
      <c r="C7" s="4">
        <v>9</v>
      </c>
      <c r="D7" s="4">
        <v>233954</v>
      </c>
      <c r="E7" s="4">
        <v>3.9</v>
      </c>
      <c r="F7" s="4">
        <v>191004</v>
      </c>
      <c r="G7" s="4">
        <v>3.2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2233656</v>
      </c>
      <c r="C8" s="4">
        <v>37.700000000000003</v>
      </c>
      <c r="D8" s="4">
        <v>2169752</v>
      </c>
      <c r="E8" s="4">
        <v>36.6</v>
      </c>
      <c r="F8" s="4">
        <v>2092793</v>
      </c>
      <c r="G8" s="4">
        <v>35.299999999999997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13154</v>
      </c>
      <c r="C9" s="4">
        <v>0.2</v>
      </c>
      <c r="D9" s="4">
        <v>466</v>
      </c>
      <c r="E9" s="4">
        <v>0</v>
      </c>
      <c r="F9" s="4">
        <v>285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1062</v>
      </c>
      <c r="C11" s="4">
        <v>0</v>
      </c>
      <c r="D11" s="4">
        <v>4166</v>
      </c>
      <c r="E11" s="4">
        <v>0</v>
      </c>
      <c r="F11" s="4">
        <v>131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5920325</v>
      </c>
      <c r="C12">
        <f t="shared" si="0"/>
        <v>99.800000000000011</v>
      </c>
      <c r="D12">
        <f t="shared" si="0"/>
        <v>5920325</v>
      </c>
      <c r="E12">
        <f t="shared" si="0"/>
        <v>99.699999999999989</v>
      </c>
      <c r="F12">
        <f t="shared" si="0"/>
        <v>5212630</v>
      </c>
      <c r="G12">
        <f t="shared" si="0"/>
        <v>87.7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9.670074367757449</v>
      </c>
      <c r="C15">
        <f t="shared" ref="C15:C29" si="1">B15/(1+B15)</f>
        <v>0.90627994093257924</v>
      </c>
      <c r="D15">
        <f>EXP(-(-4.41432+0.04345*E2+0.06422*E6))</f>
        <v>7.0244154374034284</v>
      </c>
      <c r="E15">
        <f t="shared" ref="E15:E29" si="2">D15/(1+D15)</f>
        <v>0.87538033046758812</v>
      </c>
      <c r="F15">
        <f t="shared" ref="F15:F29" si="3">E15-C15</f>
        <v>-3.0899610464991123E-2</v>
      </c>
    </row>
    <row r="16" spans="1:20" ht="15.75" customHeight="1" x14ac:dyDescent="0.15">
      <c r="A16" s="2" t="s">
        <v>22</v>
      </c>
      <c r="B16">
        <f>EXP(-(-2.04493-0.05813*(C7)+0.07854*(C6)))</f>
        <v>11.868074739813006</v>
      </c>
      <c r="C16">
        <f t="shared" si="1"/>
        <v>0.92228829718356675</v>
      </c>
      <c r="D16">
        <f>EXP(-(-2.04493-0.05813*(E7)+0.07854*(E6)))</f>
        <v>9.0336003696817233</v>
      </c>
      <c r="E16">
        <f t="shared" si="2"/>
        <v>0.90033487849270188</v>
      </c>
      <c r="F16">
        <f t="shared" si="3"/>
        <v>-2.1953418690864868E-2</v>
      </c>
    </row>
    <row r="17" spans="1:6" ht="15.75" customHeight="1" x14ac:dyDescent="0.15">
      <c r="A17" s="2" t="s">
        <v>23</v>
      </c>
      <c r="B17">
        <f>EXP(-(-5.26319+0.23697*(C7)))</f>
        <v>22.884503993468485</v>
      </c>
      <c r="C17">
        <f t="shared" si="1"/>
        <v>0.95813184982725774</v>
      </c>
      <c r="D17">
        <f>EXP(-(-5.26319+0.23697*(E7)))</f>
        <v>76.631406557913991</v>
      </c>
      <c r="E17">
        <f t="shared" si="2"/>
        <v>0.98711861546326629</v>
      </c>
      <c r="F17">
        <f t="shared" si="3"/>
        <v>2.8986765636008549E-2</v>
      </c>
    </row>
    <row r="18" spans="1:6" ht="15.75" customHeight="1" x14ac:dyDescent="0.15">
      <c r="A18" s="2" t="s">
        <v>24</v>
      </c>
      <c r="B18">
        <f>EXP(-(-6.22088+0.04872*(C2)+0.04949*(C5)+0.04056*(C6)))</f>
        <v>38.483400789580806</v>
      </c>
      <c r="C18">
        <f t="shared" si="1"/>
        <v>0.97467290101657378</v>
      </c>
      <c r="D18">
        <f>EXP(-(-6.22088+0.04872*(E2)+0.04949*(E5)+0.04056*(E6)))</f>
        <v>28.269033982390894</v>
      </c>
      <c r="E18">
        <f t="shared" si="2"/>
        <v>0.96583419867558218</v>
      </c>
      <c r="F18">
        <f t="shared" si="3"/>
        <v>-8.8387023409915999E-3</v>
      </c>
    </row>
    <row r="19" spans="1:6" ht="15.75" customHeight="1" x14ac:dyDescent="0.15">
      <c r="A19" s="2" t="s">
        <v>25</v>
      </c>
      <c r="B19">
        <f>EXP(-(-4.84614+0.03008*C2+0.7327*C3+0.03927*C5+0.04634*C6))</f>
        <v>24.476586314909582</v>
      </c>
      <c r="C19">
        <f t="shared" si="1"/>
        <v>0.96074827342881597</v>
      </c>
      <c r="D19">
        <f>EXP(-(-4.84614+0.03008*E2+0.7327*E3+0.03927*E5+0.04634*E6))</f>
        <v>20.575869382830611</v>
      </c>
      <c r="E19">
        <f t="shared" si="2"/>
        <v>0.95365192557219647</v>
      </c>
      <c r="F19">
        <f t="shared" si="3"/>
        <v>-7.0963478566195004E-3</v>
      </c>
    </row>
    <row r="20" spans="1:6" ht="15.75" customHeight="1" x14ac:dyDescent="0.15">
      <c r="A20" s="2" t="s">
        <v>26</v>
      </c>
      <c r="B20">
        <f>EXP(-(-1.56105-0.14222*C7+0.04149*C6))</f>
        <v>16.301253390840081</v>
      </c>
      <c r="C20">
        <f t="shared" si="1"/>
        <v>0.94220071936930094</v>
      </c>
      <c r="D20">
        <f>EXP(-(-1.56105-0.14222*E7+0.04149*E6))</f>
        <v>7.9914082834667663</v>
      </c>
      <c r="E20">
        <f t="shared" si="2"/>
        <v>0.88878271695894606</v>
      </c>
      <c r="F20">
        <f t="shared" si="3"/>
        <v>-5.3418002410354881E-2</v>
      </c>
    </row>
    <row r="21" spans="1:6" ht="15.75" customHeight="1" x14ac:dyDescent="0.15">
      <c r="A21" s="2" t="s">
        <v>27</v>
      </c>
      <c r="B21">
        <f>EXP(-(-0.802771-0.025303*C2+0.485604*C3))</f>
        <v>7.4424031446214753</v>
      </c>
      <c r="C21">
        <f t="shared" si="1"/>
        <v>0.88155031418547158</v>
      </c>
      <c r="D21">
        <f>EXP(-(-0.802771-0.025303*E2+0.485604*E3))</f>
        <v>9.0662361495413872</v>
      </c>
      <c r="E21">
        <f t="shared" si="2"/>
        <v>0.90065800313600242</v>
      </c>
      <c r="F21">
        <f t="shared" si="3"/>
        <v>1.9107688950530832E-2</v>
      </c>
    </row>
    <row r="22" spans="1:6" ht="15.75" customHeight="1" x14ac:dyDescent="0.15">
      <c r="A22" s="2" t="s">
        <v>28</v>
      </c>
      <c r="B22">
        <f>EXP(-(-2.360104+0.014709*C2+0.938919*C3-0.018119*C5))</f>
        <v>5.6646408816541545</v>
      </c>
      <c r="C22">
        <f t="shared" si="1"/>
        <v>0.84995440598266692</v>
      </c>
      <c r="D22">
        <f>EXP(-(-2.360104+0.014709*E2+0.938919*E3-0.018119*E5))</f>
        <v>4.9420019394071408</v>
      </c>
      <c r="E22">
        <f t="shared" si="2"/>
        <v>0.83170655105848479</v>
      </c>
      <c r="F22">
        <f t="shared" si="3"/>
        <v>-1.8247854924182128E-2</v>
      </c>
    </row>
    <row r="23" spans="1:6" ht="15.75" customHeight="1" x14ac:dyDescent="0.15">
      <c r="A23" s="2" t="s">
        <v>29</v>
      </c>
      <c r="B23">
        <f>EXP(-(-1.022244+0.015959*C2-2.13038*C3))</f>
        <v>1.3003007709804275</v>
      </c>
      <c r="C23">
        <f t="shared" si="1"/>
        <v>0.56527424038823282</v>
      </c>
      <c r="D23">
        <f>EXP(-(-1.022244+0.015959*E2-2.13038*E3))</f>
        <v>1.1481080342968613</v>
      </c>
      <c r="E23">
        <f t="shared" si="2"/>
        <v>0.53447406553398547</v>
      </c>
      <c r="F23">
        <f t="shared" si="3"/>
        <v>-3.0800174854247353E-2</v>
      </c>
    </row>
    <row r="24" spans="1:6" ht="15.75" customHeight="1" x14ac:dyDescent="0.15">
      <c r="A24" s="2" t="s">
        <v>30</v>
      </c>
      <c r="B24">
        <f>EXP(-(0.21381-0.08054*C2-0.03271*C5+0.72939*C3))</f>
        <v>42.691720408799554</v>
      </c>
      <c r="C24">
        <f t="shared" si="1"/>
        <v>0.97711236841571936</v>
      </c>
      <c r="D24">
        <f>EXP(-(0.21381-0.08054*E2-0.03271*E5+0.72939*E3))</f>
        <v>76.935314702542428</v>
      </c>
      <c r="E24">
        <f t="shared" si="2"/>
        <v>0.98716884632060931</v>
      </c>
      <c r="F24">
        <f t="shared" si="3"/>
        <v>1.0056477904889949E-2</v>
      </c>
    </row>
    <row r="25" spans="1:6" ht="15.75" customHeight="1" x14ac:dyDescent="0.15">
      <c r="A25" s="2" t="s">
        <v>31</v>
      </c>
      <c r="B25">
        <f>EXP(-(-0.11314-0.0841*C2-0.02521*C5+1.28239*C3))</f>
        <v>68.010424847041833</v>
      </c>
      <c r="C25">
        <f t="shared" si="1"/>
        <v>0.98550943567995053</v>
      </c>
      <c r="D25">
        <f>EXP(-(-0.11314-0.0841*E2-0.02521*E5+1.28239*E3))</f>
        <v>127.15273478837732</v>
      </c>
      <c r="E25">
        <f t="shared" si="2"/>
        <v>0.99219681108131386</v>
      </c>
      <c r="F25">
        <f t="shared" si="3"/>
        <v>6.6873754013633269E-3</v>
      </c>
    </row>
    <row r="26" spans="1:6" ht="15.75" customHeight="1" x14ac:dyDescent="0.15">
      <c r="A26" s="2" t="s">
        <v>32</v>
      </c>
      <c r="B26">
        <f>EXP(-(-9.52346+0.0714*C2+0.11318*C5+0.14192*C6+1.47314*C3))</f>
        <v>242.37303348319011</v>
      </c>
      <c r="C26">
        <f t="shared" si="1"/>
        <v>0.99589108133432924</v>
      </c>
      <c r="D26">
        <f>EXP(-(-9.52346+0.0714*E2+0.11318*E5+0.14192*E6+1.47314*E3))</f>
        <v>165.9937272513329</v>
      </c>
      <c r="E26">
        <f t="shared" si="2"/>
        <v>0.99401175112107676</v>
      </c>
      <c r="F26">
        <f t="shared" si="3"/>
        <v>-1.8793302132524836E-3</v>
      </c>
    </row>
    <row r="27" spans="1:6" ht="15.75" customHeight="1" x14ac:dyDescent="0.15">
      <c r="A27" s="2" t="s">
        <v>33</v>
      </c>
      <c r="B27">
        <f>EXP(-(-1.00599+0.03107*C2-0.12507*C7))</f>
        <v>1.9206967291876895</v>
      </c>
      <c r="C27">
        <f t="shared" si="1"/>
        <v>0.65761594142705737</v>
      </c>
      <c r="D27">
        <f>EXP(-(-1.00599+0.03107*E2-0.12507*E7))</f>
        <v>0.79651047375077766</v>
      </c>
      <c r="E27">
        <f t="shared" si="2"/>
        <v>0.44336533818687557</v>
      </c>
      <c r="F27">
        <f t="shared" si="3"/>
        <v>-0.2142506032401818</v>
      </c>
    </row>
    <row r="28" spans="1:6" ht="15.75" customHeight="1" x14ac:dyDescent="0.15">
      <c r="A28" s="2" t="s">
        <v>34</v>
      </c>
      <c r="B28">
        <f>EXP(-(1.049734-0.018323*C2-0.023371*C5-0.012844*C7))</f>
        <v>1.0344376027003854</v>
      </c>
      <c r="C28">
        <f t="shared" si="1"/>
        <v>0.50846366648322738</v>
      </c>
      <c r="D28">
        <f>EXP(-(1.049734-0.018323*E2-0.023371*E5-0.012844*E7))</f>
        <v>1.0867892422873064</v>
      </c>
      <c r="E28">
        <f t="shared" si="2"/>
        <v>0.52079492277624018</v>
      </c>
      <c r="F28">
        <f t="shared" si="3"/>
        <v>1.2331256293012793E-2</v>
      </c>
    </row>
    <row r="29" spans="1:6" ht="13" x14ac:dyDescent="0.15">
      <c r="A29" s="2" t="s">
        <v>35</v>
      </c>
      <c r="B29">
        <f>EXP(-(-3.7924+1.94461*C3-0.10873*C5+0.04748*C6))</f>
        <v>65.44545188333727</v>
      </c>
      <c r="C29">
        <f t="shared" si="1"/>
        <v>0.98495006096495863</v>
      </c>
      <c r="D29">
        <f>EXP(-(-3.7924+1.94461*E3-0.10873*E5+0.04748*E6))</f>
        <v>58.264034555478915</v>
      </c>
      <c r="E29">
        <f t="shared" si="2"/>
        <v>0.98312635973064122</v>
      </c>
      <c r="F29">
        <f t="shared" si="3"/>
        <v>-1.8237012343174097E-3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1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</sheetData>
  <conditionalFormatting sqref="F15:F29">
    <cfRule type="cellIs" dxfId="33" priority="1" operator="lessThanOrEqual">
      <formula>0</formula>
    </cfRule>
  </conditionalFormatting>
  <conditionalFormatting sqref="F15:F29 I17:I29">
    <cfRule type="cellIs" dxfId="32" priority="2" operator="greaterThan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997"/>
  <sheetViews>
    <sheetView topLeftCell="A10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11317296</v>
      </c>
      <c r="C2" s="4">
        <v>72.7</v>
      </c>
      <c r="D2" s="4">
        <v>11969304</v>
      </c>
      <c r="E2" s="4">
        <v>76.900000000000006</v>
      </c>
      <c r="F2" s="4">
        <v>10298649</v>
      </c>
      <c r="G2" s="4">
        <v>66.2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12470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915662</v>
      </c>
      <c r="C4" s="4">
        <v>5.8</v>
      </c>
      <c r="D4" s="4">
        <v>1638782</v>
      </c>
      <c r="E4" s="4">
        <v>10.5</v>
      </c>
      <c r="F4" s="4">
        <v>481557</v>
      </c>
      <c r="G4" s="4">
        <v>3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123346</v>
      </c>
      <c r="C5" s="4">
        <v>0.7</v>
      </c>
      <c r="D5" s="4">
        <v>64337</v>
      </c>
      <c r="E5" s="4">
        <v>0.4</v>
      </c>
      <c r="F5" s="4">
        <v>27748</v>
      </c>
      <c r="G5" s="4">
        <v>0.1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695916</v>
      </c>
      <c r="C6" s="4">
        <v>4.4000000000000004</v>
      </c>
      <c r="D6" s="4">
        <v>94065</v>
      </c>
      <c r="E6" s="4">
        <v>0.6</v>
      </c>
      <c r="F6" s="4">
        <v>10543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561343</v>
      </c>
      <c r="C7" s="4">
        <v>3.6</v>
      </c>
      <c r="D7" s="4">
        <v>171719</v>
      </c>
      <c r="E7" s="4">
        <v>1.1000000000000001</v>
      </c>
      <c r="F7" s="4">
        <v>69253</v>
      </c>
      <c r="G7" s="4">
        <v>0.4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1884174</v>
      </c>
      <c r="C8" s="4">
        <v>12.1</v>
      </c>
      <c r="D8" s="4">
        <v>1533862</v>
      </c>
      <c r="E8" s="4">
        <v>9.8000000000000007</v>
      </c>
      <c r="F8" s="4">
        <v>1482243</v>
      </c>
      <c r="G8" s="4">
        <v>9.5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36840</v>
      </c>
      <c r="C9" s="4">
        <v>0.2</v>
      </c>
      <c r="D9" s="4">
        <v>17848</v>
      </c>
      <c r="E9" s="4">
        <v>0.1</v>
      </c>
      <c r="F9" s="4">
        <v>6199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18312</v>
      </c>
      <c r="C11" s="4">
        <v>0.1</v>
      </c>
      <c r="D11" s="4">
        <v>50860</v>
      </c>
      <c r="E11" s="4">
        <v>0.3</v>
      </c>
      <c r="F11" s="4">
        <v>13732</v>
      </c>
      <c r="G11" s="4">
        <v>0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15552889</v>
      </c>
      <c r="C12">
        <f t="shared" si="0"/>
        <v>99.6</v>
      </c>
      <c r="D12">
        <f t="shared" si="0"/>
        <v>15553247</v>
      </c>
      <c r="E12">
        <f t="shared" si="0"/>
        <v>99.699999999999989</v>
      </c>
      <c r="F12">
        <f t="shared" si="0"/>
        <v>12389924</v>
      </c>
      <c r="G12">
        <f t="shared" si="0"/>
        <v>79.2</v>
      </c>
      <c r="H12" s="4"/>
      <c r="I12" s="4"/>
      <c r="J12" s="4"/>
      <c r="K12" s="4"/>
      <c r="L12" s="4"/>
      <c r="M12" s="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2.6457034907915116</v>
      </c>
      <c r="C15">
        <f t="shared" ref="C15:C29" si="1">B15/(1+B15)</f>
        <v>0.72570451696748051</v>
      </c>
      <c r="D15">
        <f>EXP(-(-4.41432+0.04345*E2+0.06422*E6))</f>
        <v>2.8136512018588822</v>
      </c>
      <c r="E15">
        <f t="shared" ref="E15:E29" si="2">D15/(1+D15)</f>
        <v>0.73778409532770817</v>
      </c>
      <c r="F15">
        <f t="shared" ref="F15:F29" si="3">E15-C15</f>
        <v>1.2079578360227661E-2</v>
      </c>
    </row>
    <row r="16" spans="1:20" ht="15.75" customHeight="1" x14ac:dyDescent="0.15">
      <c r="A16" s="2" t="s">
        <v>22</v>
      </c>
      <c r="B16">
        <f>EXP(-(-2.04493-0.05813*(C7)+0.07854*(C6)))</f>
        <v>6.7437894508889649</v>
      </c>
      <c r="C16">
        <f t="shared" si="1"/>
        <v>0.87086425756511199</v>
      </c>
      <c r="D16">
        <f>EXP(-(-2.04493-0.05813*(E7)+0.07854*(E6)))</f>
        <v>7.8597044189307441</v>
      </c>
      <c r="E16">
        <f t="shared" si="2"/>
        <v>0.88712941733549544</v>
      </c>
      <c r="F16">
        <f t="shared" si="3"/>
        <v>1.6265159770383453E-2</v>
      </c>
    </row>
    <row r="17" spans="1:6" ht="15.75" customHeight="1" x14ac:dyDescent="0.15">
      <c r="A17" s="2" t="s">
        <v>23</v>
      </c>
      <c r="B17">
        <f>EXP(-(-5.26319+0.23697*(C7)))</f>
        <v>82.277526306695933</v>
      </c>
      <c r="C17">
        <f t="shared" si="1"/>
        <v>0.98799195840283272</v>
      </c>
      <c r="D17">
        <f>EXP(-(-5.26319+0.23697*(E7)))</f>
        <v>148.78807826463546</v>
      </c>
      <c r="E17">
        <f t="shared" si="2"/>
        <v>0.99332390126380243</v>
      </c>
      <c r="F17">
        <f t="shared" si="3"/>
        <v>5.3319428609697184E-3</v>
      </c>
    </row>
    <row r="18" spans="1:6" ht="15.75" customHeight="1" x14ac:dyDescent="0.15">
      <c r="A18" s="2" t="s">
        <v>24</v>
      </c>
      <c r="B18">
        <f>EXP(-(-6.22088+0.04872*(C2)+0.04949*(C5)+0.04056*(C6)))</f>
        <v>11.773238121975199</v>
      </c>
      <c r="C18">
        <f t="shared" si="1"/>
        <v>0.9217113162339321</v>
      </c>
      <c r="D18">
        <f>EXP(-(-6.22088+0.04872*(E2)+0.04949*(E5)+0.04056*(E6)))</f>
        <v>11.360926862800788</v>
      </c>
      <c r="E18">
        <f t="shared" si="2"/>
        <v>0.91909991774084354</v>
      </c>
      <c r="F18">
        <f t="shared" si="3"/>
        <v>-2.611398493088557E-3</v>
      </c>
    </row>
    <row r="19" spans="1:6" ht="15.75" customHeight="1" x14ac:dyDescent="0.15">
      <c r="A19" s="2" t="s">
        <v>25</v>
      </c>
      <c r="B19">
        <f>EXP(-(-4.84614+0.03008*C2+0.7327*C3+0.03927*C5+0.04634*C6))</f>
        <v>11.33549553215043</v>
      </c>
      <c r="C19">
        <f t="shared" si="1"/>
        <v>0.91893313102877261</v>
      </c>
      <c r="D19">
        <f>EXP(-(-4.84614+0.03008*E2+0.7327*E3+0.03927*E5+0.04634*E6))</f>
        <v>12.054957667336891</v>
      </c>
      <c r="E19">
        <f t="shared" si="2"/>
        <v>0.92340074740326661</v>
      </c>
      <c r="F19">
        <f t="shared" si="3"/>
        <v>4.467616374493999E-3</v>
      </c>
    </row>
    <row r="20" spans="1:6" ht="15.75" customHeight="1" x14ac:dyDescent="0.15">
      <c r="A20" s="2" t="s">
        <v>26</v>
      </c>
      <c r="B20">
        <f>EXP(-(-1.56105-0.14222*C7+0.04149*C6))</f>
        <v>6.6225864760829243</v>
      </c>
      <c r="C20">
        <f t="shared" si="1"/>
        <v>0.86881093403956011</v>
      </c>
      <c r="D20">
        <f>EXP(-(-1.56105-0.14222*E7+0.04149*E6))</f>
        <v>5.433578821526611</v>
      </c>
      <c r="E20">
        <f t="shared" si="2"/>
        <v>0.84456551668349467</v>
      </c>
      <c r="F20">
        <f t="shared" si="3"/>
        <v>-2.4245417356065446E-2</v>
      </c>
    </row>
    <row r="21" spans="1:6" ht="15.75" customHeight="1" x14ac:dyDescent="0.15">
      <c r="A21" s="2" t="s">
        <v>27</v>
      </c>
      <c r="B21">
        <f>EXP(-(-0.802771-0.025303*C2+0.485604*C3))</f>
        <v>14.045458428469461</v>
      </c>
      <c r="C21">
        <f t="shared" si="1"/>
        <v>0.93353476035613703</v>
      </c>
      <c r="D21">
        <f>EXP(-(-0.802771-0.025303*E2+0.485604*E3))</f>
        <v>15.620305461278479</v>
      </c>
      <c r="E21">
        <f t="shared" si="2"/>
        <v>0.93983263410352047</v>
      </c>
      <c r="F21">
        <f t="shared" si="3"/>
        <v>6.2978737473834423E-3</v>
      </c>
    </row>
    <row r="22" spans="1:6" ht="15.75" customHeight="1" x14ac:dyDescent="0.15">
      <c r="A22" s="2" t="s">
        <v>28</v>
      </c>
      <c r="B22">
        <f>EXP(-(-2.360104+0.014709*C2+0.938919*C3-0.018119*C5))</f>
        <v>3.6819518294054219</v>
      </c>
      <c r="C22">
        <f t="shared" si="1"/>
        <v>0.78641386403862379</v>
      </c>
      <c r="D22">
        <f>EXP(-(-2.360104+0.014709*E2+0.938919*E3-0.018119*E5))</f>
        <v>3.4426086070090127</v>
      </c>
      <c r="E22">
        <f t="shared" si="2"/>
        <v>0.7749070223241542</v>
      </c>
      <c r="F22">
        <f t="shared" si="3"/>
        <v>-1.1506841714469584E-2</v>
      </c>
    </row>
    <row r="23" spans="1:6" ht="15.75" customHeight="1" x14ac:dyDescent="0.15">
      <c r="A23" s="2" t="s">
        <v>29</v>
      </c>
      <c r="B23">
        <f>EXP(-(-1.022244+0.015959*C2-2.13038*C3))</f>
        <v>0.87112020814921087</v>
      </c>
      <c r="C23">
        <f t="shared" si="1"/>
        <v>0.46556079313090509</v>
      </c>
      <c r="D23">
        <f>EXP(-(-1.022244+0.015959*E2-2.13038*E3))</f>
        <v>0.81464479100864773</v>
      </c>
      <c r="E23">
        <f t="shared" si="2"/>
        <v>0.44892796377843042</v>
      </c>
      <c r="F23">
        <f t="shared" si="3"/>
        <v>-1.6632829352474676E-2</v>
      </c>
    </row>
    <row r="24" spans="1:6" ht="15.75" customHeight="1" x14ac:dyDescent="0.15">
      <c r="A24" s="2" t="s">
        <v>30</v>
      </c>
      <c r="B24">
        <f>EXP(-(0.21381-0.08054*C2-0.03271*C5+0.72939*C3))</f>
        <v>288.39901788119954</v>
      </c>
      <c r="C24">
        <f t="shared" si="1"/>
        <v>0.99654456325622187</v>
      </c>
      <c r="D24">
        <f>EXP(-(0.21381-0.08054*E2-0.03271*E5+0.72939*E3))</f>
        <v>400.53453800252544</v>
      </c>
      <c r="E24">
        <f t="shared" si="2"/>
        <v>0.99750955420927279</v>
      </c>
      <c r="F24">
        <f t="shared" si="3"/>
        <v>9.6499095305091487E-4</v>
      </c>
    </row>
    <row r="25" spans="1:6" ht="15.75" customHeight="1" x14ac:dyDescent="0.15">
      <c r="A25" s="2" t="s">
        <v>31</v>
      </c>
      <c r="B25">
        <f>EXP(-(-0.11314-0.0841*C2-0.02521*C5+1.28239*C3))</f>
        <v>515.35552381744151</v>
      </c>
      <c r="C25">
        <f t="shared" si="1"/>
        <v>0.99806334985514056</v>
      </c>
      <c r="D25">
        <f>EXP(-(-0.11314-0.0841*E2-0.02521*E5+1.28239*E3))</f>
        <v>728.15504542082749</v>
      </c>
      <c r="E25">
        <f t="shared" si="2"/>
        <v>0.99862854957079417</v>
      </c>
      <c r="F25">
        <f t="shared" si="3"/>
        <v>5.6519971565360816E-4</v>
      </c>
    </row>
    <row r="26" spans="1:6" ht="15.75" customHeight="1" x14ac:dyDescent="0.15">
      <c r="A26" s="2" t="s">
        <v>32</v>
      </c>
      <c r="B26">
        <f>EXP(-(-9.52346+0.0714*C2+0.11318*C5+0.14192*C6+1.47314*C3))</f>
        <v>37.675348702103015</v>
      </c>
      <c r="C26">
        <f t="shared" si="1"/>
        <v>0.97414373668088938</v>
      </c>
      <c r="D26">
        <f>EXP(-(-9.52346+0.0714*E2+0.11318*E5+0.14192*E6+1.47314*E3))</f>
        <v>49.519968882813338</v>
      </c>
      <c r="E26">
        <f t="shared" si="2"/>
        <v>0.9802058468737459</v>
      </c>
      <c r="F26">
        <f t="shared" si="3"/>
        <v>6.062110192856518E-3</v>
      </c>
    </row>
    <row r="27" spans="1:6" ht="15.75" customHeight="1" x14ac:dyDescent="0.15">
      <c r="A27" s="2" t="s">
        <v>33</v>
      </c>
      <c r="B27">
        <f>EXP(-(-1.00599+0.03107*C2-0.12507*C7))</f>
        <v>0.44818597945448124</v>
      </c>
      <c r="C27">
        <f t="shared" si="1"/>
        <v>0.30948095466530406</v>
      </c>
      <c r="D27">
        <f>EXP(-(-1.00599+0.03107*E2-0.12507*E7))</f>
        <v>0.28773481623025349</v>
      </c>
      <c r="E27">
        <f t="shared" si="2"/>
        <v>0.22344260060668036</v>
      </c>
      <c r="F27">
        <f t="shared" si="3"/>
        <v>-8.6038354058623701E-2</v>
      </c>
    </row>
    <row r="28" spans="1:6" ht="15.75" customHeight="1" x14ac:dyDescent="0.15">
      <c r="A28" s="2" t="s">
        <v>34</v>
      </c>
      <c r="B28">
        <f>EXP(-(1.049734-0.018323*C2-0.023371*C5-0.012844*C7))</f>
        <v>1.4119139566534045</v>
      </c>
      <c r="C28">
        <f t="shared" si="1"/>
        <v>0.58539151148346646</v>
      </c>
      <c r="D28">
        <f>EXP(-(1.049734-0.018323*E2-0.023371*E5-0.012844*E7))</f>
        <v>1.4663575959275332</v>
      </c>
      <c r="E28">
        <f t="shared" si="2"/>
        <v>0.59454379135807112</v>
      </c>
      <c r="F28">
        <f t="shared" si="3"/>
        <v>9.1522798746046519E-3</v>
      </c>
    </row>
    <row r="29" spans="1:6" ht="13" x14ac:dyDescent="0.15">
      <c r="A29" s="2" t="s">
        <v>35</v>
      </c>
      <c r="B29">
        <f>EXP(-(-3.7924+1.94461*C3-0.10873*C5+0.04748*C6))</f>
        <v>38.845762596894865</v>
      </c>
      <c r="C29">
        <f t="shared" si="1"/>
        <v>0.97490322847835442</v>
      </c>
      <c r="D29">
        <f>EXP(-(-3.7924+1.94461*E3-0.10873*E5+0.04748*E6))</f>
        <v>45.033380334735988</v>
      </c>
      <c r="E29">
        <f t="shared" si="2"/>
        <v>0.97827663333154313</v>
      </c>
      <c r="F29">
        <f t="shared" si="3"/>
        <v>3.3734048531887106E-3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31" priority="1" operator="lessThanOrEqual">
      <formula>0</formula>
    </cfRule>
  </conditionalFormatting>
  <conditionalFormatting sqref="F15:F29 I17:I29">
    <cfRule type="cellIs" dxfId="30" priority="2" operator="greaterThan">
      <formula>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T997"/>
  <sheetViews>
    <sheetView topLeftCell="A10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1865812</v>
      </c>
      <c r="C2" s="4">
        <v>16.899999999999999</v>
      </c>
      <c r="D2" s="4">
        <v>2118819</v>
      </c>
      <c r="E2" s="4">
        <v>19.2</v>
      </c>
      <c r="F2" s="4">
        <v>1534415</v>
      </c>
      <c r="G2" s="4">
        <v>13.9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165710</v>
      </c>
      <c r="C3" s="4">
        <v>1.5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1133300</v>
      </c>
      <c r="C4" s="4">
        <v>10.199999999999999</v>
      </c>
      <c r="D4" s="4">
        <v>6112051</v>
      </c>
      <c r="E4" s="4">
        <v>55.3</v>
      </c>
      <c r="F4" s="4">
        <v>1117429</v>
      </c>
      <c r="G4" s="4">
        <v>10.1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22537</v>
      </c>
      <c r="C5" s="4">
        <v>0.2</v>
      </c>
      <c r="D5" s="4">
        <v>49969</v>
      </c>
      <c r="E5" s="4">
        <v>0.4</v>
      </c>
      <c r="F5" s="4">
        <v>5451</v>
      </c>
      <c r="G5" s="4">
        <v>0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2210106</v>
      </c>
      <c r="C6" s="4">
        <v>20</v>
      </c>
      <c r="D6" s="4">
        <v>136321</v>
      </c>
      <c r="E6" s="4">
        <v>1.2</v>
      </c>
      <c r="F6" s="4">
        <v>10446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801019</v>
      </c>
      <c r="C7" s="4">
        <v>7.2</v>
      </c>
      <c r="D7" s="4">
        <v>214558</v>
      </c>
      <c r="E7" s="4">
        <v>1.9</v>
      </c>
      <c r="F7" s="4">
        <v>31606</v>
      </c>
      <c r="G7" s="4">
        <v>0.2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2714774</v>
      </c>
      <c r="C8" s="4">
        <v>24.6</v>
      </c>
      <c r="D8" s="4">
        <v>1921712</v>
      </c>
      <c r="E8" s="4">
        <v>17.399999999999999</v>
      </c>
      <c r="F8" s="4">
        <v>1843607</v>
      </c>
      <c r="G8" s="4">
        <v>16.7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115752</v>
      </c>
      <c r="C9" s="4">
        <v>1</v>
      </c>
      <c r="D9" s="4">
        <v>37322</v>
      </c>
      <c r="E9" s="4">
        <v>0.3</v>
      </c>
      <c r="F9" s="4">
        <v>26622</v>
      </c>
      <c r="G9" s="4">
        <v>0.2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1987056</v>
      </c>
      <c r="C10" s="4">
        <v>18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18661</v>
      </c>
      <c r="C11" s="4">
        <v>0.1</v>
      </c>
      <c r="D11" s="4">
        <v>444053</v>
      </c>
      <c r="E11" s="4">
        <v>4</v>
      </c>
      <c r="F11" s="4">
        <v>15128</v>
      </c>
      <c r="G11" s="4">
        <v>0.1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11034727</v>
      </c>
      <c r="C12">
        <f t="shared" si="0"/>
        <v>99.699999999999989</v>
      </c>
      <c r="D12">
        <f t="shared" si="0"/>
        <v>11034805</v>
      </c>
      <c r="E12">
        <f t="shared" si="0"/>
        <v>99.7</v>
      </c>
      <c r="F12">
        <f t="shared" si="0"/>
        <v>4584704</v>
      </c>
      <c r="G12">
        <f t="shared" si="0"/>
        <v>41.2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10.974945575535394</v>
      </c>
      <c r="C15">
        <f t="shared" ref="C15:C29" si="1">B15/(1+B15)</f>
        <v>0.91649231358153449</v>
      </c>
      <c r="D15">
        <f>EXP(-(-4.41432+0.04345*E2+0.06422*E6))</f>
        <v>33.215478926644842</v>
      </c>
      <c r="E15">
        <f t="shared" ref="E15:E29" si="2">D15/(1+D15)</f>
        <v>0.9707734618549716</v>
      </c>
      <c r="F15">
        <f t="shared" ref="F15:F29" si="3">E15-C15</f>
        <v>5.4281148273437108E-2</v>
      </c>
    </row>
    <row r="16" spans="1:20" ht="15.75" customHeight="1" x14ac:dyDescent="0.15">
      <c r="A16" s="2" t="s">
        <v>22</v>
      </c>
      <c r="B16">
        <f>EXP(-(-2.04493-0.05813*(C7)+0.07854*(C6)))</f>
        <v>2.4416303685459653</v>
      </c>
      <c r="C16">
        <f t="shared" si="1"/>
        <v>0.70944003483369877</v>
      </c>
      <c r="D16">
        <f>EXP(-(-2.04493-0.05813*(E7)+0.07854*(E6)))</f>
        <v>7.8548329125140501</v>
      </c>
      <c r="E16">
        <f t="shared" si="2"/>
        <v>0.8870673213283613</v>
      </c>
      <c r="F16">
        <f t="shared" si="3"/>
        <v>0.17762728649466253</v>
      </c>
    </row>
    <row r="17" spans="1:6" ht="15.75" customHeight="1" x14ac:dyDescent="0.15">
      <c r="A17" s="2" t="s">
        <v>23</v>
      </c>
      <c r="B17">
        <f>EXP(-(-5.26319+0.23697*(C7)))</f>
        <v>35.05807597776748</v>
      </c>
      <c r="C17">
        <f t="shared" si="1"/>
        <v>0.97226696175867577</v>
      </c>
      <c r="D17">
        <f>EXP(-(-5.26319+0.23697*(E7)))</f>
        <v>123.09384106833751</v>
      </c>
      <c r="E17">
        <f t="shared" si="2"/>
        <v>0.99194158234291974</v>
      </c>
      <c r="F17">
        <f t="shared" si="3"/>
        <v>1.9674620584243963E-2</v>
      </c>
    </row>
    <row r="18" spans="1:6" ht="15.75" customHeight="1" x14ac:dyDescent="0.15">
      <c r="A18" s="2" t="s">
        <v>24</v>
      </c>
      <c r="B18">
        <f>EXP(-(-6.22088+0.04872*(C2)+0.04949*(C5)+0.04056*(C6)))</f>
        <v>97.165333828744693</v>
      </c>
      <c r="C18">
        <f t="shared" si="1"/>
        <v>0.98981310447388116</v>
      </c>
      <c r="D18">
        <f>EXP(-(-6.22088+0.04872*(E2)+0.04949*(E5)+0.04056*(E6)))</f>
        <v>184.37800034144024</v>
      </c>
      <c r="E18">
        <f t="shared" si="2"/>
        <v>0.9946056166418985</v>
      </c>
      <c r="F18">
        <f t="shared" si="3"/>
        <v>4.7925121680173488E-3</v>
      </c>
    </row>
    <row r="19" spans="1:6" ht="15.75" customHeight="1" x14ac:dyDescent="0.15">
      <c r="A19" s="2" t="s">
        <v>25</v>
      </c>
      <c r="B19">
        <f>EXP(-(-4.84614+0.03008*C2+0.7327*C3+0.03927*C5+0.04634*C6))</f>
        <v>10.015000309285417</v>
      </c>
      <c r="C19">
        <f t="shared" si="1"/>
        <v>0.90921470976655161</v>
      </c>
      <c r="D19">
        <f>EXP(-(-4.84614+0.03008*E2+0.7327*E3+0.03927*E5+0.04634*E6))</f>
        <v>66.505722726713174</v>
      </c>
      <c r="E19">
        <f t="shared" si="2"/>
        <v>0.98518644109554454</v>
      </c>
      <c r="F19">
        <f t="shared" si="3"/>
        <v>7.5971731328992931E-2</v>
      </c>
    </row>
    <row r="20" spans="1:6" ht="15.75" customHeight="1" x14ac:dyDescent="0.15">
      <c r="A20" s="2" t="s">
        <v>26</v>
      </c>
      <c r="B20">
        <f>EXP(-(-1.56105-0.14222*C7+0.04149*C6))</f>
        <v>5.7848012270799769</v>
      </c>
      <c r="C20">
        <f t="shared" si="1"/>
        <v>0.85261174697222819</v>
      </c>
      <c r="D20">
        <f>EXP(-(-1.56105-0.14222*E7+0.04149*E6))</f>
        <v>5.9386391036744905</v>
      </c>
      <c r="E20">
        <f t="shared" si="2"/>
        <v>0.85587951973601994</v>
      </c>
      <c r="F20">
        <f t="shared" si="3"/>
        <v>3.2677727637917542E-3</v>
      </c>
    </row>
    <row r="21" spans="1:6" ht="15.75" customHeight="1" x14ac:dyDescent="0.15">
      <c r="A21" s="2" t="s">
        <v>27</v>
      </c>
      <c r="B21">
        <f>EXP(-(-0.802771-0.025303*C2+0.485604*C3))</f>
        <v>1.6519983891375902</v>
      </c>
      <c r="C21">
        <f t="shared" si="1"/>
        <v>0.62292586447415133</v>
      </c>
      <c r="D21">
        <f>EXP(-(-0.802771-0.025303*E2+0.485604*E3))</f>
        <v>3.6276628574524654</v>
      </c>
      <c r="E21">
        <f t="shared" si="2"/>
        <v>0.7839081992782635</v>
      </c>
      <c r="F21">
        <f t="shared" si="3"/>
        <v>0.16098233480411217</v>
      </c>
    </row>
    <row r="22" spans="1:6" ht="15.75" customHeight="1" x14ac:dyDescent="0.15">
      <c r="A22" s="2" t="s">
        <v>28</v>
      </c>
      <c r="B22">
        <f>EXP(-(-2.360104+0.014709*C2+0.938919*C3-0.018119*C5))</f>
        <v>2.0274263888787418</v>
      </c>
      <c r="C22">
        <f t="shared" si="1"/>
        <v>0.66968643608528278</v>
      </c>
      <c r="D22">
        <f>EXP(-(-2.360104+0.014709*E2+0.938919*E3-0.018119*E5))</f>
        <v>8.0440991677639726</v>
      </c>
      <c r="E22">
        <f t="shared" si="2"/>
        <v>0.88943066838936091</v>
      </c>
      <c r="F22">
        <f t="shared" si="3"/>
        <v>0.21974423230407814</v>
      </c>
    </row>
    <row r="23" spans="1:6" ht="15.75" customHeight="1" x14ac:dyDescent="0.15">
      <c r="A23" s="2" t="s">
        <v>29</v>
      </c>
      <c r="B23">
        <f>EXP(-(-1.022244+0.015959*C2-2.13038*C3))</f>
        <v>51.837140996878695</v>
      </c>
      <c r="C23">
        <f t="shared" si="1"/>
        <v>0.98107391919522913</v>
      </c>
      <c r="D23">
        <f>EXP(-(-1.022244+0.015959*E2-2.13038*E3))</f>
        <v>2.0458865165821281</v>
      </c>
      <c r="E23">
        <f t="shared" si="2"/>
        <v>0.67168835918347769</v>
      </c>
      <c r="F23">
        <f t="shared" si="3"/>
        <v>-0.30938556001175144</v>
      </c>
    </row>
    <row r="24" spans="1:6" ht="15.75" customHeight="1" x14ac:dyDescent="0.15">
      <c r="A24" s="2" t="s">
        <v>30</v>
      </c>
      <c r="B24">
        <f>EXP(-(0.21381-0.08054*C2-0.03271*C5+0.72939*C3))</f>
        <v>1.0615955370049115</v>
      </c>
      <c r="C24">
        <f t="shared" si="1"/>
        <v>0.51493880247102153</v>
      </c>
      <c r="D24">
        <f>EXP(-(0.21381-0.08054*E2-0.03271*E5+0.72939*E3))</f>
        <v>3.8406514475094657</v>
      </c>
      <c r="E24">
        <f t="shared" si="2"/>
        <v>0.79341623522294635</v>
      </c>
      <c r="F24">
        <f t="shared" si="3"/>
        <v>0.27847743275192482</v>
      </c>
    </row>
    <row r="25" spans="1:6" ht="15.75" customHeight="1" x14ac:dyDescent="0.15">
      <c r="A25" s="2" t="s">
        <v>31</v>
      </c>
      <c r="B25">
        <f>EXP(-(-0.11314-0.0841*C2-0.02521*C5+1.28239*C3))</f>
        <v>0.68105446367679556</v>
      </c>
      <c r="C25">
        <f t="shared" si="1"/>
        <v>0.40513527574067765</v>
      </c>
      <c r="D25">
        <f>EXP(-(-0.11314-0.0841*E2-0.02521*E5+1.28239*E3))</f>
        <v>5.6856417180693661</v>
      </c>
      <c r="E25">
        <f t="shared" si="2"/>
        <v>0.85042572692800933</v>
      </c>
      <c r="F25">
        <f t="shared" si="3"/>
        <v>0.44529045118733168</v>
      </c>
    </row>
    <row r="26" spans="1:6" ht="15.75" customHeight="1" x14ac:dyDescent="0.15">
      <c r="A26" s="2" t="s">
        <v>32</v>
      </c>
      <c r="B26">
        <f>EXP(-(-9.52346+0.0714*C2+0.11318*C5+0.14192*C6+1.47314*C3))</f>
        <v>25.688771761643132</v>
      </c>
      <c r="C26">
        <f t="shared" si="1"/>
        <v>0.96253105954327989</v>
      </c>
      <c r="D26">
        <f>EXP(-(-9.52346+0.0714*E2+0.11318*E5+0.14192*E6+1.47314*E3))</f>
        <v>2798.962243100907</v>
      </c>
      <c r="E26">
        <f t="shared" si="2"/>
        <v>0.99964285232686123</v>
      </c>
      <c r="F26">
        <f t="shared" si="3"/>
        <v>3.7111792783581343E-2</v>
      </c>
    </row>
    <row r="27" spans="1:6" ht="15.75" customHeight="1" x14ac:dyDescent="0.15">
      <c r="A27" s="2" t="s">
        <v>33</v>
      </c>
      <c r="B27">
        <f>EXP(-(-1.00599+0.03107*C2-0.12507*C7))</f>
        <v>3.9805141724104032</v>
      </c>
      <c r="C27">
        <f t="shared" si="1"/>
        <v>0.79921751743233493</v>
      </c>
      <c r="D27">
        <f>EXP(-(-1.00599+0.03107*E2-0.12507*E7))</f>
        <v>1.9099536982294187</v>
      </c>
      <c r="E27">
        <f t="shared" si="2"/>
        <v>0.65635192044173862</v>
      </c>
      <c r="F27">
        <f t="shared" si="3"/>
        <v>-0.14286559699059631</v>
      </c>
    </row>
    <row r="28" spans="1:6" ht="15.75" customHeight="1" x14ac:dyDescent="0.15">
      <c r="A28" s="2" t="s">
        <v>34</v>
      </c>
      <c r="B28">
        <f>EXP(-(1.049734-0.018323*C2-0.023371*C5-0.012844*C7))</f>
        <v>0.52575271518995781</v>
      </c>
      <c r="C28">
        <f t="shared" si="1"/>
        <v>0.34458579686977719</v>
      </c>
      <c r="D28">
        <f>EXP(-(1.049734-0.018323*E2-0.023371*E5-0.012844*E7))</f>
        <v>0.51469519906725936</v>
      </c>
      <c r="E28">
        <f t="shared" si="2"/>
        <v>0.33980116883199057</v>
      </c>
      <c r="F28">
        <f t="shared" si="3"/>
        <v>-4.7846280377866202E-3</v>
      </c>
    </row>
    <row r="29" spans="1:6" ht="13" x14ac:dyDescent="0.15">
      <c r="A29" s="2" t="s">
        <v>35</v>
      </c>
      <c r="B29">
        <f>EXP(-(-3.7924+1.94461*C3-0.10873*C5+0.04748*C6))</f>
        <v>0.94897862911385988</v>
      </c>
      <c r="C29">
        <f t="shared" si="1"/>
        <v>0.48691074131753359</v>
      </c>
      <c r="D29">
        <f>EXP(-(-3.7924+1.94461*E3-0.10873*E5+0.04748*E6))</f>
        <v>43.768570880184647</v>
      </c>
      <c r="E29">
        <f t="shared" si="2"/>
        <v>0.97766290099640818</v>
      </c>
      <c r="F29">
        <f t="shared" si="3"/>
        <v>0.49075215967887459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29" priority="1" operator="lessThanOrEqual">
      <formula>0</formula>
    </cfRule>
  </conditionalFormatting>
  <conditionalFormatting sqref="F15:F29 I17:I29">
    <cfRule type="cellIs" dxfId="28" priority="2" operator="greaterThan">
      <formula>0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T995"/>
  <sheetViews>
    <sheetView topLeftCell="A9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1982836</v>
      </c>
      <c r="C2" s="4">
        <v>14.3</v>
      </c>
      <c r="D2" s="4">
        <v>6423477</v>
      </c>
      <c r="E2" s="4">
        <v>46.3</v>
      </c>
      <c r="F2" s="4">
        <v>1772139</v>
      </c>
      <c r="G2" s="4">
        <v>12.7</v>
      </c>
      <c r="H2" s="14"/>
      <c r="I2" s="14"/>
      <c r="J2" s="14"/>
      <c r="K2" s="14"/>
      <c r="L2" s="14"/>
      <c r="M2" s="14"/>
    </row>
    <row r="3" spans="1:20" ht="15.75" customHeight="1" x14ac:dyDescent="0.15">
      <c r="A3" s="5" t="s">
        <v>7</v>
      </c>
      <c r="B3" s="4">
        <v>79195</v>
      </c>
      <c r="C3" s="4">
        <v>0.5</v>
      </c>
      <c r="D3" s="4">
        <v>166650</v>
      </c>
      <c r="E3" s="4">
        <v>1.2</v>
      </c>
      <c r="F3" s="4">
        <v>2573</v>
      </c>
      <c r="G3" s="4">
        <v>0</v>
      </c>
      <c r="H3" s="14"/>
      <c r="I3" s="14"/>
      <c r="J3" s="14"/>
      <c r="K3" s="14"/>
      <c r="L3" s="14"/>
      <c r="M3" s="14"/>
    </row>
    <row r="4" spans="1:20" ht="15.75" customHeight="1" x14ac:dyDescent="0.15">
      <c r="A4" s="6" t="s">
        <v>8</v>
      </c>
      <c r="B4" s="4">
        <v>5136120</v>
      </c>
      <c r="C4" s="4">
        <v>37</v>
      </c>
      <c r="D4" s="4">
        <v>3650180</v>
      </c>
      <c r="E4" s="4">
        <v>26.3</v>
      </c>
      <c r="F4" s="4">
        <v>2770089</v>
      </c>
      <c r="G4" s="4">
        <v>19.899999999999999</v>
      </c>
      <c r="H4" s="14"/>
      <c r="I4" s="14"/>
      <c r="J4" s="14"/>
      <c r="K4" s="14"/>
      <c r="L4" s="14"/>
      <c r="M4" s="14"/>
    </row>
    <row r="5" spans="1:20" ht="15.75" customHeight="1" x14ac:dyDescent="0.15">
      <c r="A5" s="7" t="s">
        <v>9</v>
      </c>
      <c r="B5" s="4">
        <v>123323</v>
      </c>
      <c r="C5" s="4">
        <v>0.8</v>
      </c>
      <c r="D5" s="4">
        <v>92487</v>
      </c>
      <c r="E5" s="4">
        <v>0.6</v>
      </c>
      <c r="F5" s="4">
        <v>41810</v>
      </c>
      <c r="G5" s="4">
        <v>0.3</v>
      </c>
      <c r="H5" s="14"/>
      <c r="I5" s="14"/>
      <c r="J5" s="14"/>
      <c r="K5" s="14"/>
      <c r="L5" s="14"/>
      <c r="M5" s="14"/>
    </row>
    <row r="6" spans="1:20" ht="15.75" customHeight="1" x14ac:dyDescent="0.15">
      <c r="A6" s="8" t="s">
        <v>10</v>
      </c>
      <c r="B6" s="4">
        <v>1068605</v>
      </c>
      <c r="C6" s="4">
        <v>7.7</v>
      </c>
      <c r="D6" s="4">
        <v>125496</v>
      </c>
      <c r="E6" s="4">
        <v>0.9</v>
      </c>
      <c r="F6" s="4">
        <v>2820</v>
      </c>
      <c r="G6" s="4">
        <v>0</v>
      </c>
      <c r="H6" s="14"/>
      <c r="I6" s="14"/>
      <c r="J6" s="14"/>
      <c r="K6" s="14"/>
      <c r="L6" s="14"/>
      <c r="M6" s="14"/>
    </row>
    <row r="7" spans="1:20" ht="15.75" customHeight="1" x14ac:dyDescent="0.15">
      <c r="A7" s="9" t="s">
        <v>11</v>
      </c>
      <c r="B7" s="4">
        <v>352513</v>
      </c>
      <c r="C7" s="4">
        <v>2.5</v>
      </c>
      <c r="D7" s="4">
        <v>323291</v>
      </c>
      <c r="E7" s="4">
        <v>2.2999999999999998</v>
      </c>
      <c r="F7" s="4">
        <v>37881</v>
      </c>
      <c r="G7" s="4">
        <v>0.2</v>
      </c>
      <c r="H7" s="14"/>
      <c r="I7" s="14"/>
      <c r="J7" s="14"/>
      <c r="K7" s="14"/>
      <c r="L7" s="14"/>
      <c r="M7" s="14"/>
    </row>
    <row r="8" spans="1:20" ht="15.75" customHeight="1" x14ac:dyDescent="0.15">
      <c r="A8" s="10" t="s">
        <v>12</v>
      </c>
      <c r="B8" s="4">
        <v>3971742</v>
      </c>
      <c r="C8" s="4">
        <v>28.6</v>
      </c>
      <c r="D8" s="4">
        <v>2981996</v>
      </c>
      <c r="E8" s="4">
        <v>21.5</v>
      </c>
      <c r="F8" s="4">
        <v>2780621</v>
      </c>
      <c r="G8" s="4">
        <v>20</v>
      </c>
      <c r="H8" s="14"/>
      <c r="I8" s="14"/>
      <c r="J8" s="14"/>
      <c r="K8" s="14"/>
      <c r="L8" s="14"/>
      <c r="M8" s="14"/>
    </row>
    <row r="9" spans="1:20" ht="15.75" customHeight="1" x14ac:dyDescent="0.15">
      <c r="A9" s="11" t="s">
        <v>13</v>
      </c>
      <c r="B9" s="4">
        <v>67604</v>
      </c>
      <c r="C9" s="4">
        <v>0.4</v>
      </c>
      <c r="D9" s="4">
        <v>54142</v>
      </c>
      <c r="E9" s="4">
        <v>0.3</v>
      </c>
      <c r="F9" s="4">
        <v>12939</v>
      </c>
      <c r="G9" s="4">
        <v>0</v>
      </c>
      <c r="H9" s="14"/>
      <c r="I9" s="14"/>
      <c r="J9" s="14"/>
      <c r="K9" s="14"/>
      <c r="L9" s="14"/>
      <c r="M9" s="14"/>
    </row>
    <row r="10" spans="1:20" ht="15.75" customHeight="1" x14ac:dyDescent="0.15">
      <c r="A10" s="12" t="s">
        <v>14</v>
      </c>
      <c r="B10" s="4">
        <v>959725</v>
      </c>
      <c r="C10" s="4">
        <v>6.9</v>
      </c>
      <c r="D10" s="4">
        <v>0</v>
      </c>
      <c r="E10" s="4">
        <v>0</v>
      </c>
      <c r="F10" s="4">
        <v>0</v>
      </c>
      <c r="G10" s="4">
        <v>0</v>
      </c>
      <c r="H10" s="14"/>
      <c r="I10" s="14"/>
      <c r="J10" s="14"/>
      <c r="K10" s="14"/>
      <c r="L10" s="14"/>
      <c r="M10" s="14"/>
    </row>
    <row r="11" spans="1:20" ht="15.75" customHeight="1" x14ac:dyDescent="0.15">
      <c r="A11" s="13" t="s">
        <v>15</v>
      </c>
      <c r="B11" s="4">
        <v>112533</v>
      </c>
      <c r="C11" s="4">
        <v>0.8</v>
      </c>
      <c r="D11" s="4">
        <v>36477</v>
      </c>
      <c r="E11" s="4">
        <v>0.2</v>
      </c>
      <c r="F11" s="4">
        <v>16281</v>
      </c>
      <c r="G11" s="4">
        <v>0.1</v>
      </c>
      <c r="H11" s="14"/>
      <c r="I11" s="14"/>
      <c r="J11" s="14"/>
      <c r="K11" s="14"/>
      <c r="L11" s="14"/>
      <c r="M11" s="14"/>
    </row>
    <row r="12" spans="1:20" ht="15.75" customHeight="1" x14ac:dyDescent="0.15">
      <c r="A12" s="1"/>
      <c r="B12">
        <f t="shared" ref="B12:G12" si="0">SUM(B2:B11)</f>
        <v>13854196</v>
      </c>
      <c r="C12">
        <f t="shared" si="0"/>
        <v>99.500000000000014</v>
      </c>
      <c r="D12">
        <f t="shared" si="0"/>
        <v>13854196</v>
      </c>
      <c r="E12">
        <f t="shared" si="0"/>
        <v>99.6</v>
      </c>
      <c r="F12">
        <f t="shared" si="0"/>
        <v>7437153</v>
      </c>
      <c r="G12">
        <f t="shared" si="0"/>
        <v>53.199999999999996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27.071756801842913</v>
      </c>
      <c r="C15">
        <f t="shared" ref="C15:C29" si="1">B15/(1+B15)</f>
        <v>0.96437700685928041</v>
      </c>
      <c r="D15">
        <f>EXP(-(-4.41432+0.04345*E2+0.06422*E6))</f>
        <v>10.431050677114721</v>
      </c>
      <c r="E15">
        <f t="shared" ref="E15:E29" si="2">D15/(1+D15)</f>
        <v>0.91251897762976175</v>
      </c>
      <c r="F15">
        <f t="shared" ref="F15:F29" si="3">E15-C15</f>
        <v>-5.1858029229518654E-2</v>
      </c>
    </row>
    <row r="16" spans="1:20" ht="15.75" customHeight="1" x14ac:dyDescent="0.15">
      <c r="A16" s="2" t="s">
        <v>22</v>
      </c>
      <c r="B16">
        <f>EXP(-(-2.04493-0.05813*(C7)+0.07854*(C6)))</f>
        <v>4.8817169890421406</v>
      </c>
      <c r="C16">
        <f t="shared" si="1"/>
        <v>0.82998161899611334</v>
      </c>
      <c r="D16">
        <f>EXP(-(-2.04493-0.05813*(E7)+0.07854*(E6)))</f>
        <v>8.2312920905266722</v>
      </c>
      <c r="E16">
        <f t="shared" si="2"/>
        <v>0.89167280265931359</v>
      </c>
      <c r="F16">
        <f t="shared" si="3"/>
        <v>6.1691183663200255E-2</v>
      </c>
    </row>
    <row r="17" spans="1:6" ht="15.75" customHeight="1" x14ac:dyDescent="0.15">
      <c r="A17" s="2" t="s">
        <v>23</v>
      </c>
      <c r="B17">
        <f>EXP(-(-5.26319+0.23697*(C7)))</f>
        <v>106.77939743446765</v>
      </c>
      <c r="C17">
        <f t="shared" si="1"/>
        <v>0.99072178891510299</v>
      </c>
      <c r="D17">
        <f>EXP(-(-5.26319+0.23697*(E7)))</f>
        <v>111.96194088291648</v>
      </c>
      <c r="E17">
        <f t="shared" si="2"/>
        <v>0.99114746088652561</v>
      </c>
      <c r="F17">
        <f t="shared" si="3"/>
        <v>4.2567197142262536E-4</v>
      </c>
    </row>
    <row r="18" spans="1:6" ht="15.75" customHeight="1" x14ac:dyDescent="0.15">
      <c r="A18" s="2" t="s">
        <v>24</v>
      </c>
      <c r="B18">
        <f>EXP(-(-6.22088+0.04872*(C2)+0.04949*(C5)+0.04056*(C6)))</f>
        <v>176.31638089907347</v>
      </c>
      <c r="C18">
        <f t="shared" si="1"/>
        <v>0.99436036312646603</v>
      </c>
      <c r="D18">
        <f>EXP(-(-6.22088+0.04872*(E2)+0.04949*(E5)+0.04056*(E6)))</f>
        <v>49.35040635552015</v>
      </c>
      <c r="E18">
        <f t="shared" si="2"/>
        <v>0.98013918710130998</v>
      </c>
      <c r="F18">
        <f t="shared" si="3"/>
        <v>-1.4221176025156046E-2</v>
      </c>
    </row>
    <row r="19" spans="1:6" ht="15.75" customHeight="1" x14ac:dyDescent="0.15">
      <c r="A19" s="2" t="s">
        <v>25</v>
      </c>
      <c r="B19">
        <f>EXP(-(-4.84614+0.03008*C2+0.7327*C3+0.03927*C5+0.04634*C6))</f>
        <v>38.91625384549134</v>
      </c>
      <c r="C19">
        <f t="shared" si="1"/>
        <v>0.97494754883885593</v>
      </c>
      <c r="D19">
        <f>EXP(-(-4.84614+0.03008*E2+0.7327*E3+0.03927*E5+0.04634*E6))</f>
        <v>12.291746243274131</v>
      </c>
      <c r="E19">
        <f t="shared" si="2"/>
        <v>0.9247653407086357</v>
      </c>
      <c r="F19">
        <f t="shared" si="3"/>
        <v>-5.0182208130220229E-2</v>
      </c>
    </row>
    <row r="20" spans="1:6" ht="15.75" customHeight="1" x14ac:dyDescent="0.15">
      <c r="A20" s="2" t="s">
        <v>26</v>
      </c>
      <c r="B20">
        <f>EXP(-(-1.56105-0.14222*C7+0.04149*C6))</f>
        <v>4.9388227841620376</v>
      </c>
      <c r="C20">
        <f t="shared" si="1"/>
        <v>0.83161646064488537</v>
      </c>
      <c r="D20">
        <f>EXP(-(-1.56105-0.14222*E7+0.04149*E6))</f>
        <v>6.365004888262237</v>
      </c>
      <c r="E20">
        <f t="shared" si="2"/>
        <v>0.86422276493071704</v>
      </c>
      <c r="F20">
        <f t="shared" si="3"/>
        <v>3.2606304285831667E-2</v>
      </c>
    </row>
    <row r="21" spans="1:6" ht="15.75" customHeight="1" x14ac:dyDescent="0.15">
      <c r="A21" s="2" t="s">
        <v>27</v>
      </c>
      <c r="B21">
        <f>EXP(-(-0.802771-0.025303*C2+0.485604*C3))</f>
        <v>2.5138159563745224</v>
      </c>
      <c r="C21">
        <f t="shared" si="1"/>
        <v>0.71540911293721321</v>
      </c>
      <c r="D21">
        <f>EXP(-(-0.802771-0.025303*E2+0.485604*E3))</f>
        <v>4.021178826229594</v>
      </c>
      <c r="E21">
        <f t="shared" si="2"/>
        <v>0.80084357984300258</v>
      </c>
      <c r="F21">
        <f t="shared" si="3"/>
        <v>8.5434466905789375E-2</v>
      </c>
    </row>
    <row r="22" spans="1:6" ht="15.75" customHeight="1" x14ac:dyDescent="0.15">
      <c r="A22" s="2" t="s">
        <v>28</v>
      </c>
      <c r="B22">
        <f>EXP(-(-2.360104+0.014709*C2+0.938919*C3-0.018119*C5))</f>
        <v>5.4455621905048828</v>
      </c>
      <c r="C22">
        <f t="shared" si="1"/>
        <v>0.8448544951636453</v>
      </c>
      <c r="D22">
        <f>EXP(-(-2.360104+0.014709*E2+0.938919*E3-0.018119*E5))</f>
        <v>1.7563642405774185</v>
      </c>
      <c r="E22">
        <f t="shared" si="2"/>
        <v>0.63720324575444554</v>
      </c>
      <c r="F22">
        <f t="shared" si="3"/>
        <v>-0.20765124940919977</v>
      </c>
    </row>
    <row r="23" spans="1:6" ht="15.75" customHeight="1" x14ac:dyDescent="0.15">
      <c r="A23" s="2" t="s">
        <v>29</v>
      </c>
      <c r="B23">
        <f>EXP(-(-1.022244+0.015959*C2-2.13038*C3))</f>
        <v>6.4187301359589304</v>
      </c>
      <c r="C23">
        <f t="shared" si="1"/>
        <v>0.86520604177890859</v>
      </c>
      <c r="D23">
        <f>EXP(-(-1.022244+0.015959*E2-2.13038*E3))</f>
        <v>17.112313635373031</v>
      </c>
      <c r="E23">
        <f t="shared" si="2"/>
        <v>0.94478894192473473</v>
      </c>
      <c r="F23">
        <f t="shared" si="3"/>
        <v>7.9582900145826141E-2</v>
      </c>
    </row>
    <row r="24" spans="1:6" ht="15.75" customHeight="1" x14ac:dyDescent="0.15">
      <c r="A24" s="2" t="s">
        <v>30</v>
      </c>
      <c r="B24">
        <f>EXP(-(0.21381-0.08054*C2-0.03271*C5+0.72939*C3))</f>
        <v>1.8209985418430814</v>
      </c>
      <c r="C24">
        <f t="shared" si="1"/>
        <v>0.6455155913173013</v>
      </c>
      <c r="D24">
        <f>EXP(-(0.21381-0.08054*E2-0.03271*E5+0.72939*E3))</f>
        <v>14.289857215865371</v>
      </c>
      <c r="E24">
        <f t="shared" si="2"/>
        <v>0.9345971655665718</v>
      </c>
      <c r="F24">
        <f t="shared" si="3"/>
        <v>0.2890815742492705</v>
      </c>
    </row>
    <row r="25" spans="1:6" ht="15.75" customHeight="1" x14ac:dyDescent="0.15">
      <c r="A25" s="2" t="s">
        <v>31</v>
      </c>
      <c r="B25">
        <f>EXP(-(-0.11314-0.0841*C2-0.02521*C5+1.28239*C3))</f>
        <v>2.0031941868749947</v>
      </c>
      <c r="C25">
        <f t="shared" si="1"/>
        <v>0.66702119883877353</v>
      </c>
      <c r="D25">
        <f>EXP(-(-0.11314-0.0841*E2-0.02521*E5+1.28239*E3))</f>
        <v>11.979873100278207</v>
      </c>
      <c r="E25">
        <f t="shared" si="2"/>
        <v>0.92295764432561622</v>
      </c>
      <c r="F25">
        <f t="shared" si="3"/>
        <v>0.25593644548684269</v>
      </c>
    </row>
    <row r="26" spans="1:6" ht="15.75" customHeight="1" x14ac:dyDescent="0.15">
      <c r="A26" s="2" t="s">
        <v>32</v>
      </c>
      <c r="B26">
        <f>EXP(-(-9.52346+0.0714*C2+0.11318*C5+0.14192*C6+1.47314*C3))</f>
        <v>722.37327017548785</v>
      </c>
      <c r="C26">
        <f t="shared" si="1"/>
        <v>0.998617587846787</v>
      </c>
      <c r="D26">
        <f>EXP(-(-9.52346+0.0714*E2+0.11318*E5+0.14192*E6+1.47314*E3))</f>
        <v>70.403008737546045</v>
      </c>
      <c r="E26">
        <f t="shared" si="2"/>
        <v>0.9859949879188471</v>
      </c>
      <c r="F26">
        <f t="shared" si="3"/>
        <v>-1.2622599927939904E-2</v>
      </c>
    </row>
    <row r="27" spans="1:6" ht="15.75" customHeight="1" x14ac:dyDescent="0.15">
      <c r="A27" s="2" t="s">
        <v>33</v>
      </c>
      <c r="B27">
        <f>EXP(-(-1.00599+0.03107*C2-0.12507*C7))</f>
        <v>2.3973500943450259</v>
      </c>
      <c r="C27">
        <f t="shared" si="1"/>
        <v>0.70565294355017316</v>
      </c>
      <c r="D27">
        <f>EXP(-(-1.00599+0.03107*E2-0.12507*E7))</f>
        <v>0.86511745079656022</v>
      </c>
      <c r="E27">
        <f t="shared" si="2"/>
        <v>0.46384073583520607</v>
      </c>
      <c r="F27">
        <f t="shared" si="3"/>
        <v>-0.24181220771496709</v>
      </c>
    </row>
    <row r="28" spans="1:6" ht="15.75" customHeight="1" x14ac:dyDescent="0.15">
      <c r="A28" s="2" t="s">
        <v>34</v>
      </c>
      <c r="B28">
        <f>EXP(-(1.049734-0.018323*C2-0.023371*C5-0.012844*C7))</f>
        <v>0.4785912912380984</v>
      </c>
      <c r="C28">
        <f t="shared" si="1"/>
        <v>0.3236805830483081</v>
      </c>
      <c r="D28">
        <f>EXP(-(1.049734-0.018323*E2-0.023371*E5-0.012844*E7))</f>
        <v>0.85400750258826219</v>
      </c>
      <c r="E28">
        <f t="shared" si="2"/>
        <v>0.46062785689703872</v>
      </c>
      <c r="F28">
        <f t="shared" si="3"/>
        <v>0.13694727384873062</v>
      </c>
    </row>
    <row r="29" spans="1:6" ht="13" x14ac:dyDescent="0.15">
      <c r="A29" s="2" t="s">
        <v>35</v>
      </c>
      <c r="B29">
        <f>EXP(-(-3.7924+1.94461*C3-0.10873*C5+0.04748*C6))</f>
        <v>12.698488872909182</v>
      </c>
      <c r="C29">
        <f t="shared" si="1"/>
        <v>0.92699924719596993</v>
      </c>
      <c r="D29">
        <f>EXP(-(-3.7924+1.94461*E3-0.10873*E5+0.04748*E6))</f>
        <v>4.3989857368525271</v>
      </c>
      <c r="E29">
        <f t="shared" si="2"/>
        <v>0.81478002559366369</v>
      </c>
      <c r="F29">
        <f t="shared" si="3"/>
        <v>-0.11221922160230624</v>
      </c>
    </row>
    <row r="30" spans="1:6" ht="13" x14ac:dyDescent="0.15">
      <c r="A30" s="2"/>
    </row>
    <row r="31" spans="1:6" ht="13" x14ac:dyDescent="0.15">
      <c r="A31" s="1"/>
    </row>
    <row r="32" spans="1:6" ht="13" x14ac:dyDescent="0.15">
      <c r="A32" s="1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</sheetData>
  <conditionalFormatting sqref="F15:F29">
    <cfRule type="cellIs" dxfId="27" priority="1" operator="lessThanOrEqual">
      <formula>0</formula>
    </cfRule>
  </conditionalFormatting>
  <conditionalFormatting sqref="F15:F29 I17:I29">
    <cfRule type="cellIs" dxfId="26" priority="2" operator="greaterThan">
      <formula>0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T996"/>
  <sheetViews>
    <sheetView topLeftCell="A11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7268816</v>
      </c>
      <c r="C2" s="4">
        <v>37.700000000000003</v>
      </c>
      <c r="D2" s="4">
        <v>8718154</v>
      </c>
      <c r="E2" s="4">
        <v>45.2</v>
      </c>
      <c r="F2" s="4">
        <v>7205830</v>
      </c>
      <c r="G2" s="4">
        <v>37.4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2707516</v>
      </c>
      <c r="C5" s="4">
        <v>14</v>
      </c>
      <c r="D5" s="4">
        <v>2603736</v>
      </c>
      <c r="E5" s="4">
        <v>13.5</v>
      </c>
      <c r="F5" s="4">
        <v>2547518</v>
      </c>
      <c r="G5" s="4">
        <v>13.2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119287</v>
      </c>
      <c r="C6" s="4">
        <v>0.6</v>
      </c>
      <c r="D6" s="4">
        <v>111027</v>
      </c>
      <c r="E6" s="4">
        <v>0.5</v>
      </c>
      <c r="F6" s="4">
        <v>2846</v>
      </c>
      <c r="G6" s="4">
        <v>0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2851394</v>
      </c>
      <c r="C7" s="4">
        <v>14.8</v>
      </c>
      <c r="D7" s="4">
        <v>1889002</v>
      </c>
      <c r="E7" s="4">
        <v>9.8000000000000007</v>
      </c>
      <c r="F7" s="4">
        <v>1407025</v>
      </c>
      <c r="G7" s="4">
        <v>7.3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4750667</v>
      </c>
      <c r="C8" s="4">
        <v>24.6</v>
      </c>
      <c r="D8" s="4">
        <v>5431882</v>
      </c>
      <c r="E8" s="4">
        <v>28.2</v>
      </c>
      <c r="F8" s="4">
        <v>4124599</v>
      </c>
      <c r="G8" s="4">
        <v>21.4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14651</v>
      </c>
      <c r="C9" s="4">
        <v>0</v>
      </c>
      <c r="D9" s="4">
        <v>3038</v>
      </c>
      <c r="E9" s="4">
        <v>0</v>
      </c>
      <c r="F9" s="4">
        <v>195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1545463</v>
      </c>
      <c r="C11" s="4">
        <v>8</v>
      </c>
      <c r="D11" s="4">
        <v>501460</v>
      </c>
      <c r="E11" s="4">
        <v>2.6</v>
      </c>
      <c r="F11" s="4">
        <v>397717</v>
      </c>
      <c r="G11" s="4">
        <v>2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19257794</v>
      </c>
      <c r="C12">
        <f t="shared" si="0"/>
        <v>99.700000000000017</v>
      </c>
      <c r="D12">
        <f t="shared" si="0"/>
        <v>19258299</v>
      </c>
      <c r="E12">
        <f t="shared" si="0"/>
        <v>99.8</v>
      </c>
      <c r="F12">
        <f t="shared" si="0"/>
        <v>15685730</v>
      </c>
      <c r="G12">
        <f t="shared" si="0"/>
        <v>81.299999999999983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15.451761348731017</v>
      </c>
      <c r="C15">
        <f t="shared" ref="C15:C29" si="1">B15/(1+B15)</f>
        <v>0.93921623473603721</v>
      </c>
      <c r="D15">
        <f>EXP(-(-4.41432+0.04345*E2+0.06422*E6))</f>
        <v>11.226420797432823</v>
      </c>
      <c r="E15">
        <f t="shared" ref="E15:E29" si="2">D15/(1+D15)</f>
        <v>0.91820991469474289</v>
      </c>
      <c r="F15">
        <f t="shared" ref="F15:F29" si="3">E15-C15</f>
        <v>-2.1006320041294324E-2</v>
      </c>
    </row>
    <row r="16" spans="1:20" ht="15.75" customHeight="1" x14ac:dyDescent="0.15">
      <c r="A16" s="2" t="s">
        <v>22</v>
      </c>
      <c r="B16">
        <f>EXP(-(-2.04493-0.05813*(C7)+0.07854*(C6)))</f>
        <v>17.428904392793509</v>
      </c>
      <c r="C16">
        <f t="shared" si="1"/>
        <v>0.94573741451548021</v>
      </c>
      <c r="D16">
        <f>EXP(-(-2.04493-0.05813*(E7)+0.07854*(E6)))</f>
        <v>13.135703750941108</v>
      </c>
      <c r="E16">
        <f t="shared" si="2"/>
        <v>0.92925714788459512</v>
      </c>
      <c r="F16">
        <f t="shared" si="3"/>
        <v>-1.6480266630885088E-2</v>
      </c>
    </row>
    <row r="17" spans="1:6" ht="15.75" customHeight="1" x14ac:dyDescent="0.15">
      <c r="A17" s="2" t="s">
        <v>23</v>
      </c>
      <c r="B17">
        <f>EXP(-(-5.26319+0.23697*(C7)))</f>
        <v>5.7894309196917657</v>
      </c>
      <c r="C17">
        <f t="shared" si="1"/>
        <v>0.85271225058058342</v>
      </c>
      <c r="D17">
        <f>EXP(-(-5.26319+0.23697*(E7)))</f>
        <v>18.932575313524211</v>
      </c>
      <c r="E17">
        <f t="shared" si="2"/>
        <v>0.94983086810054584</v>
      </c>
      <c r="F17">
        <f t="shared" si="3"/>
        <v>9.7118617519962425E-2</v>
      </c>
    </row>
    <row r="18" spans="1:6" ht="15.75" customHeight="1" x14ac:dyDescent="0.15">
      <c r="A18" s="2" t="s">
        <v>24</v>
      </c>
      <c r="B18">
        <f>EXP(-(-6.22088+0.04872*(C2)+0.04949*(C5)+0.04056*(C6)))</f>
        <v>39.131978610643166</v>
      </c>
      <c r="C18">
        <f t="shared" si="1"/>
        <v>0.97508221536491113</v>
      </c>
      <c r="D18">
        <f>EXP(-(-6.22088+0.04872*(E2)+0.04949*(E5)+0.04056*(E6)))</f>
        <v>27.947870302291122</v>
      </c>
      <c r="E18">
        <f t="shared" si="2"/>
        <v>0.9654551443834245</v>
      </c>
      <c r="F18">
        <f t="shared" si="3"/>
        <v>-9.6270709814866295E-3</v>
      </c>
    </row>
    <row r="19" spans="1:6" ht="15.75" customHeight="1" x14ac:dyDescent="0.15">
      <c r="A19" s="2" t="s">
        <v>25</v>
      </c>
      <c r="B19">
        <f>EXP(-(-4.84614+0.03008*C2+0.7327*C3+0.03927*C5+0.04634*C6))</f>
        <v>22.978063501372247</v>
      </c>
      <c r="C19">
        <f t="shared" si="1"/>
        <v>0.95829521429273179</v>
      </c>
      <c r="D19">
        <f>EXP(-(-4.84614+0.03008*E2+0.7327*E3+0.03927*E5+0.04634*E6))</f>
        <v>18.787823991745142</v>
      </c>
      <c r="E19">
        <f t="shared" si="2"/>
        <v>0.94946387230767926</v>
      </c>
      <c r="F19">
        <f t="shared" si="3"/>
        <v>-8.8313419850525321E-3</v>
      </c>
    </row>
    <row r="20" spans="1:6" ht="15.75" customHeight="1" x14ac:dyDescent="0.15">
      <c r="A20" s="2" t="s">
        <v>26</v>
      </c>
      <c r="B20">
        <f>EXP(-(-1.56105-0.14222*C7+0.04149*C6))</f>
        <v>38.130405176509754</v>
      </c>
      <c r="C20">
        <f t="shared" si="1"/>
        <v>0.97444442510908869</v>
      </c>
      <c r="D20">
        <f>EXP(-(-1.56105-0.14222*E7+0.04149*E6))</f>
        <v>18.803838038801445</v>
      </c>
      <c r="E20">
        <f t="shared" si="2"/>
        <v>0.94950473751397524</v>
      </c>
      <c r="F20">
        <f t="shared" si="3"/>
        <v>-2.4939687595113447E-2</v>
      </c>
    </row>
    <row r="21" spans="1:6" ht="15.75" customHeight="1" x14ac:dyDescent="0.15">
      <c r="A21" s="2" t="s">
        <v>27</v>
      </c>
      <c r="B21">
        <f>EXP(-(-0.802771-0.025303*C2+0.485604*C3))</f>
        <v>5.7932537846396199</v>
      </c>
      <c r="C21">
        <f t="shared" si="1"/>
        <v>0.85279513592424261</v>
      </c>
      <c r="D21">
        <f>EXP(-(-0.802771-0.025303*E2+0.485604*E3))</f>
        <v>7.0038962405456378</v>
      </c>
      <c r="E21">
        <f t="shared" si="2"/>
        <v>0.87506084912317295</v>
      </c>
      <c r="F21">
        <f t="shared" si="3"/>
        <v>2.2265713198930337E-2</v>
      </c>
    </row>
    <row r="22" spans="1:6" ht="15.75" customHeight="1" x14ac:dyDescent="0.15">
      <c r="A22" s="2" t="s">
        <v>28</v>
      </c>
      <c r="B22">
        <f>EXP(-(-2.360104+0.014709*C2+0.938919*C3-0.018119*C5))</f>
        <v>7.8400146266130841</v>
      </c>
      <c r="C22">
        <f t="shared" si="1"/>
        <v>0.8868780152252832</v>
      </c>
      <c r="D22">
        <f>EXP(-(-2.360104+0.014709*E2+0.938919*E3-0.018119*E5))</f>
        <v>6.9578025575157971</v>
      </c>
      <c r="E22">
        <f t="shared" si="2"/>
        <v>0.87433716873817835</v>
      </c>
      <c r="F22">
        <f t="shared" si="3"/>
        <v>-1.2540846487104851E-2</v>
      </c>
    </row>
    <row r="23" spans="1:6" ht="15.75" customHeight="1" x14ac:dyDescent="0.15">
      <c r="A23" s="2" t="s">
        <v>29</v>
      </c>
      <c r="B23">
        <f>EXP(-(-1.022244+0.015959*C2-2.13038*C3))</f>
        <v>1.5228593210280967</v>
      </c>
      <c r="C23">
        <f t="shared" si="1"/>
        <v>0.60362435128071756</v>
      </c>
      <c r="D23">
        <f>EXP(-(-1.022244+0.015959*E2-2.13038*E3))</f>
        <v>1.3510704443571429</v>
      </c>
      <c r="E23">
        <f t="shared" si="2"/>
        <v>0.57466183014629668</v>
      </c>
      <c r="F23">
        <f t="shared" si="3"/>
        <v>-2.8962521134420882E-2</v>
      </c>
    </row>
    <row r="24" spans="1:6" ht="15.75" customHeight="1" x14ac:dyDescent="0.15">
      <c r="A24" s="2" t="s">
        <v>30</v>
      </c>
      <c r="B24">
        <f>EXP(-(0.21381-0.08054*C2-0.03271*C5+0.72939*C3))</f>
        <v>26.588744841896716</v>
      </c>
      <c r="C24">
        <f t="shared" si="1"/>
        <v>0.96375333471200963</v>
      </c>
      <c r="D24">
        <f>EXP(-(0.21381-0.08054*E2-0.03271*E5+0.72939*E3))</f>
        <v>47.855353858029474</v>
      </c>
      <c r="E24">
        <f t="shared" si="2"/>
        <v>0.97953141424569479</v>
      </c>
      <c r="F24">
        <f t="shared" si="3"/>
        <v>1.5778079533685152E-2</v>
      </c>
    </row>
    <row r="25" spans="1:6" ht="15.75" customHeight="1" x14ac:dyDescent="0.15">
      <c r="A25" s="2" t="s">
        <v>31</v>
      </c>
      <c r="B25">
        <f>EXP(-(-0.11314-0.0841*C2-0.02521*C5+1.28239*C3))</f>
        <v>37.964442576708031</v>
      </c>
      <c r="C25">
        <f t="shared" si="1"/>
        <v>0.97433557536383764</v>
      </c>
      <c r="D25">
        <f>EXP(-(-0.11314-0.0841*E2-0.02521*E5+1.28239*E3))</f>
        <v>70.442375021281606</v>
      </c>
      <c r="E25">
        <f t="shared" si="2"/>
        <v>0.98600270498143272</v>
      </c>
      <c r="F25">
        <f t="shared" si="3"/>
        <v>1.1667129617595084E-2</v>
      </c>
    </row>
    <row r="26" spans="1:6" ht="15.75" customHeight="1" x14ac:dyDescent="0.15">
      <c r="A26" s="2" t="s">
        <v>32</v>
      </c>
      <c r="B26">
        <f>EXP(-(-9.52346+0.0714*C2+0.11318*C5+0.14192*C6+1.47314*C3))</f>
        <v>174.51452918821656</v>
      </c>
      <c r="C26">
        <f t="shared" si="1"/>
        <v>0.99430246598600602</v>
      </c>
      <c r="D26">
        <f>EXP(-(-9.52346+0.0714*E2+0.11318*E5+0.14192*E6+1.47314*E3))</f>
        <v>109.64961898183564</v>
      </c>
      <c r="E26">
        <f t="shared" si="2"/>
        <v>0.9909624632312185</v>
      </c>
      <c r="F26">
        <f t="shared" si="3"/>
        <v>-3.3400027547875188E-3</v>
      </c>
    </row>
    <row r="27" spans="1:6" ht="15.75" customHeight="1" x14ac:dyDescent="0.15">
      <c r="A27" s="2" t="s">
        <v>33</v>
      </c>
      <c r="B27">
        <f>EXP(-(-1.00599+0.03107*C2-0.12507*C7))</f>
        <v>5.396156818966328</v>
      </c>
      <c r="C27">
        <f t="shared" si="1"/>
        <v>0.84365611596095791</v>
      </c>
      <c r="D27">
        <f>EXP(-(-1.00599+0.03107*E2-0.12507*E7))</f>
        <v>2.2871625770803705</v>
      </c>
      <c r="E27">
        <f t="shared" si="2"/>
        <v>0.69578626655935238</v>
      </c>
      <c r="F27">
        <f t="shared" si="3"/>
        <v>-0.14786984940160552</v>
      </c>
    </row>
    <row r="28" spans="1:6" ht="15.75" customHeight="1" x14ac:dyDescent="0.15">
      <c r="A28" s="2" t="s">
        <v>34</v>
      </c>
      <c r="B28">
        <f>EXP(-(1.049734-0.018323*C2-0.023371*C5-0.012844*C7))</f>
        <v>1.1715507516909669</v>
      </c>
      <c r="C28">
        <f t="shared" si="1"/>
        <v>0.53949959529091862</v>
      </c>
      <c r="D28">
        <f>EXP(-(1.049734-0.018323*E2-0.023371*E5-0.012844*E7))</f>
        <v>1.2458839774270005</v>
      </c>
      <c r="E28">
        <f t="shared" si="2"/>
        <v>0.55474102400176017</v>
      </c>
      <c r="F28">
        <f t="shared" si="3"/>
        <v>1.5241428710841554E-2</v>
      </c>
    </row>
    <row r="29" spans="1:6" ht="13" x14ac:dyDescent="0.15">
      <c r="A29" s="2" t="s">
        <v>35</v>
      </c>
      <c r="B29">
        <f>EXP(-(-3.7924+1.94461*C3-0.10873*C5+0.04748*C6))</f>
        <v>197.57771487874027</v>
      </c>
      <c r="C29">
        <f t="shared" si="1"/>
        <v>0.99496418819900989</v>
      </c>
      <c r="D29">
        <f>EXP(-(-3.7924+1.94461*E3-0.10873*E5+0.04748*E6))</f>
        <v>188.01373148941798</v>
      </c>
      <c r="E29">
        <f t="shared" si="2"/>
        <v>0.99470937909050283</v>
      </c>
      <c r="F29">
        <f t="shared" si="3"/>
        <v>-2.5480910850705918E-4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1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</sheetData>
  <conditionalFormatting sqref="F15:F29">
    <cfRule type="cellIs" dxfId="25" priority="1" operator="lessThanOrEqual">
      <formula>0</formula>
    </cfRule>
  </conditionalFormatting>
  <conditionalFormatting sqref="F15:F29 I17:I29">
    <cfRule type="cellIs" dxfId="24" priority="2" operator="greaterThan">
      <formula>0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997"/>
  <sheetViews>
    <sheetView topLeftCell="A14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1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3" t="s">
        <v>6</v>
      </c>
      <c r="B2" s="4">
        <v>1288114</v>
      </c>
      <c r="C2" s="4">
        <v>6.4</v>
      </c>
      <c r="D2" s="4">
        <v>3202693</v>
      </c>
      <c r="E2" s="4">
        <v>15.9</v>
      </c>
      <c r="F2" s="4">
        <v>1250821</v>
      </c>
      <c r="G2" s="4">
        <v>6.2</v>
      </c>
      <c r="H2" s="4"/>
      <c r="I2" s="4"/>
      <c r="J2" s="4"/>
      <c r="K2" s="4"/>
      <c r="L2" s="4"/>
      <c r="M2" s="4"/>
      <c r="N2" s="4"/>
    </row>
    <row r="3" spans="1:21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  <c r="N3" s="4"/>
    </row>
    <row r="4" spans="1:21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  <c r="N4" s="4"/>
    </row>
    <row r="5" spans="1:21" ht="15.75" customHeight="1" x14ac:dyDescent="0.15">
      <c r="A5" s="7" t="s">
        <v>9</v>
      </c>
      <c r="B5" s="4">
        <v>217264</v>
      </c>
      <c r="C5" s="4">
        <v>1</v>
      </c>
      <c r="D5" s="4">
        <v>320557</v>
      </c>
      <c r="E5" s="4">
        <v>1.5</v>
      </c>
      <c r="F5" s="4">
        <v>130649</v>
      </c>
      <c r="G5" s="4">
        <v>0.6</v>
      </c>
      <c r="H5" s="4"/>
      <c r="I5" s="4"/>
      <c r="J5" s="4"/>
      <c r="K5" s="4"/>
      <c r="L5" s="4"/>
      <c r="M5" s="4"/>
      <c r="N5" s="4"/>
    </row>
    <row r="6" spans="1:21" ht="15.75" customHeight="1" x14ac:dyDescent="0.15">
      <c r="A6" s="8" t="s">
        <v>10</v>
      </c>
      <c r="B6" s="4">
        <v>124343</v>
      </c>
      <c r="C6" s="4">
        <v>0.6</v>
      </c>
      <c r="D6" s="4">
        <v>32936</v>
      </c>
      <c r="E6" s="4">
        <v>0.1</v>
      </c>
      <c r="F6" s="4">
        <v>139</v>
      </c>
      <c r="G6" s="4">
        <v>0</v>
      </c>
      <c r="H6" s="4"/>
      <c r="I6" s="4"/>
      <c r="J6" s="4"/>
      <c r="K6" s="4"/>
      <c r="L6" s="4"/>
      <c r="M6" s="4"/>
      <c r="N6" s="4"/>
    </row>
    <row r="7" spans="1:21" ht="15.75" customHeight="1" x14ac:dyDescent="0.15">
      <c r="A7" s="9" t="s">
        <v>11</v>
      </c>
      <c r="B7" s="4">
        <v>11554774</v>
      </c>
      <c r="C7" s="4">
        <v>57.6</v>
      </c>
      <c r="D7" s="4">
        <v>10170667</v>
      </c>
      <c r="E7" s="4">
        <v>50.7</v>
      </c>
      <c r="F7" s="4">
        <v>9167958</v>
      </c>
      <c r="G7" s="4">
        <v>45.7</v>
      </c>
      <c r="H7" s="4"/>
      <c r="I7" s="4"/>
      <c r="J7" s="4"/>
      <c r="K7" s="4"/>
      <c r="L7" s="4"/>
      <c r="M7" s="4"/>
      <c r="N7" s="4"/>
    </row>
    <row r="8" spans="1:21" ht="15.75" customHeight="1" x14ac:dyDescent="0.15">
      <c r="A8" s="10" t="s">
        <v>12</v>
      </c>
      <c r="B8" s="4">
        <v>4117203</v>
      </c>
      <c r="C8" s="4">
        <v>20.5</v>
      </c>
      <c r="D8" s="4">
        <v>5075408</v>
      </c>
      <c r="E8" s="4">
        <v>25.3</v>
      </c>
      <c r="F8" s="4">
        <v>3469445</v>
      </c>
      <c r="G8" s="4">
        <v>17.2</v>
      </c>
      <c r="H8" s="4"/>
      <c r="I8" s="4"/>
      <c r="J8" s="4"/>
      <c r="K8" s="4"/>
      <c r="L8" s="4"/>
      <c r="M8" s="4"/>
      <c r="N8" s="4"/>
    </row>
    <row r="9" spans="1:21" ht="15.75" customHeight="1" x14ac:dyDescent="0.15">
      <c r="A9" s="11" t="s">
        <v>13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/>
      <c r="I9" s="4"/>
      <c r="J9" s="4"/>
      <c r="K9" s="4"/>
      <c r="L9" s="4"/>
      <c r="M9" s="4"/>
      <c r="N9" s="4"/>
    </row>
    <row r="10" spans="1:21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  <c r="N10" s="4"/>
    </row>
    <row r="11" spans="1:21" ht="15.75" customHeight="1" x14ac:dyDescent="0.15">
      <c r="A11" s="13" t="s">
        <v>15</v>
      </c>
      <c r="B11" s="4">
        <v>2750373</v>
      </c>
      <c r="C11" s="4">
        <v>13.7</v>
      </c>
      <c r="D11" s="4">
        <v>1250361</v>
      </c>
      <c r="E11" s="4">
        <v>6.2</v>
      </c>
      <c r="F11" s="4">
        <v>1106818</v>
      </c>
      <c r="G11" s="4">
        <v>5.5</v>
      </c>
      <c r="H11" s="4"/>
      <c r="I11" s="4"/>
      <c r="J11" s="4"/>
      <c r="K11" s="4"/>
      <c r="L11" s="4"/>
      <c r="M11" s="4"/>
      <c r="N11" s="4"/>
    </row>
    <row r="12" spans="1:21" ht="15.75" customHeight="1" x14ac:dyDescent="0.15">
      <c r="A12" s="1"/>
      <c r="B12">
        <f t="shared" ref="B12:G12" si="0">SUM(B2:B11)</f>
        <v>20052071</v>
      </c>
      <c r="C12">
        <f t="shared" si="0"/>
        <v>99.8</v>
      </c>
      <c r="D12">
        <f t="shared" si="0"/>
        <v>20052622</v>
      </c>
      <c r="E12">
        <f t="shared" si="0"/>
        <v>99.7</v>
      </c>
      <c r="F12">
        <f t="shared" si="0"/>
        <v>15125830</v>
      </c>
      <c r="G12">
        <f t="shared" si="0"/>
        <v>75.2</v>
      </c>
      <c r="I12" s="14"/>
    </row>
    <row r="13" spans="1:21" ht="15.75" customHeight="1" x14ac:dyDescent="0.15">
      <c r="A13" s="1"/>
      <c r="I13" s="14"/>
    </row>
    <row r="14" spans="1:21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1" ht="15.75" customHeight="1" x14ac:dyDescent="0.15">
      <c r="A15" s="2" t="s">
        <v>21</v>
      </c>
      <c r="B15">
        <f>EXP(-(-4.41432+0.04345*C2+0.06422*C6))</f>
        <v>60.202146028900771</v>
      </c>
      <c r="C15">
        <f t="shared" ref="C15:C29" si="1">B15/(1+B15)</f>
        <v>0.9836607036699696</v>
      </c>
      <c r="D15">
        <f>EXP(-(-4.41432+0.04345*E2+0.06422*E6))</f>
        <v>41.142555522359572</v>
      </c>
      <c r="E15">
        <f t="shared" ref="E15:E29" si="2">D15/(1+D15)</f>
        <v>0.97627101661005278</v>
      </c>
      <c r="F15">
        <f t="shared" ref="F15:F29" si="3">E15-C15</f>
        <v>-7.3896870599168274E-3</v>
      </c>
    </row>
    <row r="16" spans="1:21" ht="15.75" customHeight="1" x14ac:dyDescent="0.15">
      <c r="A16" s="2" t="s">
        <v>22</v>
      </c>
      <c r="B16">
        <f>EXP(-(-2.04493-0.05813*(C7)+0.07854*(C6)))</f>
        <v>209.78726637357485</v>
      </c>
      <c r="C16">
        <f t="shared" si="1"/>
        <v>0.99525588040869739</v>
      </c>
      <c r="D16">
        <f>EXP(-(-2.04493-0.05813*(E7)+0.07854*(E6)))</f>
        <v>146.09644707285443</v>
      </c>
      <c r="E16">
        <f t="shared" si="2"/>
        <v>0.99320173926767441</v>
      </c>
      <c r="F16">
        <f t="shared" si="3"/>
        <v>-2.0541411410229804E-3</v>
      </c>
    </row>
    <row r="17" spans="1:6" ht="15.75" customHeight="1" x14ac:dyDescent="0.15">
      <c r="A17" s="2" t="s">
        <v>23</v>
      </c>
      <c r="B17">
        <f>EXP(-(-5.26319+0.23697*(C7)))</f>
        <v>2.2797330937662143E-4</v>
      </c>
      <c r="C17">
        <f t="shared" si="1"/>
        <v>2.2792134939232287E-4</v>
      </c>
      <c r="D17">
        <f>EXP(-(-5.26319+0.23697*(E7)))</f>
        <v>1.1694882722426804E-3</v>
      </c>
      <c r="E17">
        <f t="shared" si="2"/>
        <v>1.168122167067748E-3</v>
      </c>
      <c r="F17">
        <f t="shared" si="3"/>
        <v>9.4020081767542518E-4</v>
      </c>
    </row>
    <row r="18" spans="1:6" ht="15.75" customHeight="1" x14ac:dyDescent="0.15">
      <c r="A18" s="2" t="s">
        <v>24</v>
      </c>
      <c r="B18">
        <f>EXP(-(-6.22088+0.04872*(C2)+0.04949*(C5)+0.04056*(C6)))</f>
        <v>342.14889232589411</v>
      </c>
      <c r="C18">
        <f t="shared" si="1"/>
        <v>0.99708581311971634</v>
      </c>
      <c r="D18">
        <f>EXP(-(-6.22088+0.04872*(E2)+0.04949*(E5)+0.04056*(E6)))</f>
        <v>214.42092020082271</v>
      </c>
      <c r="E18">
        <f t="shared" si="2"/>
        <v>0.99535792531631673</v>
      </c>
      <c r="F18">
        <f t="shared" si="3"/>
        <v>-1.7278878033996081E-3</v>
      </c>
    </row>
    <row r="19" spans="1:6" ht="15.75" customHeight="1" x14ac:dyDescent="0.15">
      <c r="A19" s="2" t="s">
        <v>25</v>
      </c>
      <c r="B19">
        <f>EXP(-(-4.84614+0.03008*C2+0.7327*C3+0.03927*C5+0.04634*C6))</f>
        <v>98.155602490981153</v>
      </c>
      <c r="C19">
        <f t="shared" si="1"/>
        <v>0.98991484117005935</v>
      </c>
      <c r="D19">
        <f>EXP(-(-4.84614+0.03008*E2+0.7327*E3+0.03927*E5+0.04634*E6))</f>
        <v>74.019531680049639</v>
      </c>
      <c r="E19">
        <f t="shared" si="2"/>
        <v>0.98667013806131321</v>
      </c>
      <c r="F19">
        <f t="shared" si="3"/>
        <v>-3.2447031087461387E-3</v>
      </c>
    </row>
    <row r="20" spans="1:6" ht="15.75" customHeight="1" x14ac:dyDescent="0.15">
      <c r="A20" s="2" t="s">
        <v>26</v>
      </c>
      <c r="B20">
        <f>EXP(-(-1.56105-0.14222*C7+0.04149*C6))</f>
        <v>16781.426695892311</v>
      </c>
      <c r="C20">
        <f t="shared" si="1"/>
        <v>0.9999404138615875</v>
      </c>
      <c r="D20">
        <f>EXP(-(-1.56105-0.14222*E7+0.04149*E6))</f>
        <v>6421.8081478669565</v>
      </c>
      <c r="E20">
        <f t="shared" si="2"/>
        <v>0.99984430486214471</v>
      </c>
      <c r="F20">
        <f t="shared" si="3"/>
        <v>-9.6108999442789944E-5</v>
      </c>
    </row>
    <row r="21" spans="1:6" ht="15.75" customHeight="1" x14ac:dyDescent="0.15">
      <c r="A21" s="2" t="s">
        <v>27</v>
      </c>
      <c r="B21">
        <f>EXP(-(-0.802771-0.025303*C2+0.485604*C3))</f>
        <v>2.6240271032212186</v>
      </c>
      <c r="C21">
        <f t="shared" si="1"/>
        <v>0.72406387382943427</v>
      </c>
      <c r="D21">
        <f>EXP(-(-0.802771-0.025303*E2+0.485604*E3))</f>
        <v>3.3370550617243211</v>
      </c>
      <c r="E21">
        <f t="shared" si="2"/>
        <v>0.76942879770532102</v>
      </c>
      <c r="F21">
        <f t="shared" si="3"/>
        <v>4.5364923875886753E-2</v>
      </c>
    </row>
    <row r="22" spans="1:6" ht="15.75" customHeight="1" x14ac:dyDescent="0.15">
      <c r="A22" s="2" t="s">
        <v>28</v>
      </c>
      <c r="B22">
        <f>EXP(-(-2.360104+0.014709*C2+0.938919*C3-0.018119*C5))</f>
        <v>9.8167037597039624</v>
      </c>
      <c r="C22">
        <f t="shared" si="1"/>
        <v>0.90755039407426941</v>
      </c>
      <c r="D22">
        <f>EXP(-(-2.360104+0.014709*E2+0.938919*E3-0.018119*E5))</f>
        <v>8.6141775653827608</v>
      </c>
      <c r="E22">
        <f t="shared" si="2"/>
        <v>0.89598694290808145</v>
      </c>
      <c r="F22">
        <f t="shared" si="3"/>
        <v>-1.1563451166187955E-2</v>
      </c>
    </row>
    <row r="23" spans="1:6" ht="15.75" customHeight="1" x14ac:dyDescent="0.15">
      <c r="A23" s="2" t="s">
        <v>29</v>
      </c>
      <c r="B23">
        <f>EXP(-(-1.022244+0.015959*C2-2.13038*C3))</f>
        <v>2.5095573926380785</v>
      </c>
      <c r="C23">
        <f t="shared" si="1"/>
        <v>0.71506378493832923</v>
      </c>
      <c r="D23">
        <f>EXP(-(-1.022244+0.015959*E2-2.13038*E3))</f>
        <v>2.1565201911759506</v>
      </c>
      <c r="E23">
        <f t="shared" si="2"/>
        <v>0.68319543692592266</v>
      </c>
      <c r="F23">
        <f t="shared" si="3"/>
        <v>-3.1868348012406567E-2</v>
      </c>
    </row>
    <row r="24" spans="1:6" ht="15.75" customHeight="1" x14ac:dyDescent="0.15">
      <c r="A24" s="2" t="s">
        <v>30</v>
      </c>
      <c r="B24">
        <f>EXP(-(0.21381-0.08054*C2-0.03271*C5+0.72939*C3))</f>
        <v>1.3970404014402664</v>
      </c>
      <c r="C24">
        <f t="shared" si="1"/>
        <v>0.58281887973221147</v>
      </c>
      <c r="D24">
        <f>EXP(-(0.21381-0.08054*E2-0.03271*E5+0.72939*E3))</f>
        <v>3.0521339447745803</v>
      </c>
      <c r="E24">
        <f t="shared" si="2"/>
        <v>0.75321644999185</v>
      </c>
      <c r="F24">
        <f t="shared" si="3"/>
        <v>0.17039757025963853</v>
      </c>
    </row>
    <row r="25" spans="1:6" ht="15.75" customHeight="1" x14ac:dyDescent="0.15">
      <c r="A25" s="2" t="s">
        <v>31</v>
      </c>
      <c r="B25">
        <f>EXP(-(-0.11314-0.0841*C2-0.02521*C5+1.28239*C3))</f>
        <v>1.9671582723538426</v>
      </c>
      <c r="C25">
        <f t="shared" si="1"/>
        <v>0.66297719629000396</v>
      </c>
      <c r="D25">
        <f>EXP(-(-0.11314-0.0841*E2-0.02521*E5+1.28239*E3))</f>
        <v>4.4288723361759992</v>
      </c>
      <c r="E25">
        <f t="shared" si="2"/>
        <v>0.81579968397186842</v>
      </c>
      <c r="F25">
        <f t="shared" si="3"/>
        <v>0.15282248768186446</v>
      </c>
    </row>
    <row r="26" spans="1:6" ht="15.75" customHeight="1" x14ac:dyDescent="0.15">
      <c r="A26" s="2" t="s">
        <v>32</v>
      </c>
      <c r="B26">
        <f>EXP(-(-9.52346+0.0714*C2+0.11318*C5+0.14192*C6+1.47314*C3))</f>
        <v>7102.257711377144</v>
      </c>
      <c r="C26">
        <f t="shared" si="1"/>
        <v>0.9998592195242475</v>
      </c>
      <c r="D26">
        <f>EXP(-(-9.52346+0.0714*E2+0.11318*E5+0.14192*E6+1.47314*E3))</f>
        <v>3656.4133978797845</v>
      </c>
      <c r="E26">
        <f t="shared" si="2"/>
        <v>0.99972658272631154</v>
      </c>
      <c r="F26">
        <f t="shared" si="3"/>
        <v>-1.3263679793595884E-4</v>
      </c>
    </row>
    <row r="27" spans="1:6" ht="15.75" customHeight="1" x14ac:dyDescent="0.15">
      <c r="A27" s="2" t="s">
        <v>33</v>
      </c>
      <c r="B27">
        <f>EXP(-(-1.00599+0.03107*C2-0.12507*C7))</f>
        <v>3014.454005322536</v>
      </c>
      <c r="C27">
        <f t="shared" si="1"/>
        <v>0.99966837497828354</v>
      </c>
      <c r="D27">
        <f>EXP(-(-1.00599+0.03107*E2-0.12507*E7))</f>
        <v>946.7414160631464</v>
      </c>
      <c r="E27">
        <f t="shared" si="2"/>
        <v>0.99894485987100368</v>
      </c>
      <c r="F27">
        <f t="shared" si="3"/>
        <v>-7.2351510727985957E-4</v>
      </c>
    </row>
    <row r="28" spans="1:6" ht="15.75" customHeight="1" x14ac:dyDescent="0.15">
      <c r="A28" s="2" t="s">
        <v>34</v>
      </c>
      <c r="B28">
        <f>EXP(-(1.049734-0.018323*C2-0.023371*C5-0.012844*C7))</f>
        <v>0.84427129201410955</v>
      </c>
      <c r="C28">
        <f t="shared" si="1"/>
        <v>0.4577804229073531</v>
      </c>
      <c r="D28">
        <f>EXP(-(1.049734-0.018323*E2-0.023371*E5-0.012844*E7))</f>
        <v>0.93039039625392184</v>
      </c>
      <c r="E28">
        <f t="shared" si="2"/>
        <v>0.48197007095529454</v>
      </c>
      <c r="F28">
        <f t="shared" si="3"/>
        <v>2.4189648047941437E-2</v>
      </c>
    </row>
    <row r="29" spans="1:6" ht="13" x14ac:dyDescent="0.15">
      <c r="A29" s="2" t="s">
        <v>35</v>
      </c>
      <c r="B29">
        <f>EXP(-(-3.7924+1.94461*C3-0.10873*C5+0.04748*C6))</f>
        <v>48.069217335156537</v>
      </c>
      <c r="C29">
        <f t="shared" si="1"/>
        <v>0.97962062461339627</v>
      </c>
      <c r="D29">
        <f>EXP(-(-3.7924+1.94461*E3-0.10873*E5+0.04748*E6))</f>
        <v>51.974177047666835</v>
      </c>
      <c r="E29">
        <f t="shared" si="2"/>
        <v>0.98112287805622378</v>
      </c>
      <c r="F29">
        <f t="shared" si="3"/>
        <v>1.5022534428275058E-3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23" priority="1" operator="lessThanOrEqual">
      <formula>0</formula>
    </cfRule>
  </conditionalFormatting>
  <conditionalFormatting sqref="F15:F29 I17:I29">
    <cfRule type="cellIs" dxfId="22" priority="2" operator="greaterThan">
      <formula>0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997"/>
  <sheetViews>
    <sheetView topLeftCell="A11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1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3" t="s">
        <v>6</v>
      </c>
      <c r="B2" s="4">
        <v>5224758</v>
      </c>
      <c r="C2" s="4">
        <v>62.5</v>
      </c>
      <c r="D2" s="4">
        <v>5804157</v>
      </c>
      <c r="E2" s="4">
        <v>69.5</v>
      </c>
      <c r="F2" s="4">
        <v>4924960</v>
      </c>
      <c r="G2" s="4">
        <v>58.9</v>
      </c>
      <c r="H2" s="4"/>
      <c r="I2" s="4"/>
      <c r="J2" s="4"/>
      <c r="K2" s="4"/>
      <c r="L2" s="4"/>
      <c r="M2" s="4"/>
      <c r="N2" s="4"/>
    </row>
    <row r="3" spans="1:21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  <c r="N3" s="4"/>
    </row>
    <row r="4" spans="1:21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  <c r="N4" s="4"/>
    </row>
    <row r="5" spans="1:21" ht="15.75" customHeight="1" x14ac:dyDescent="0.15">
      <c r="A5" s="7" t="s">
        <v>9</v>
      </c>
      <c r="B5" s="4">
        <v>178191</v>
      </c>
      <c r="C5" s="4">
        <v>2.1</v>
      </c>
      <c r="D5" s="4">
        <v>71535</v>
      </c>
      <c r="E5" s="4">
        <v>0.8</v>
      </c>
      <c r="F5" s="4">
        <v>45884</v>
      </c>
      <c r="G5" s="4">
        <v>0.5</v>
      </c>
      <c r="H5" s="4"/>
      <c r="I5" s="4"/>
      <c r="J5" s="4"/>
      <c r="K5" s="4"/>
      <c r="L5" s="4"/>
      <c r="M5" s="4"/>
      <c r="N5" s="4"/>
    </row>
    <row r="6" spans="1:21" ht="15.75" customHeight="1" x14ac:dyDescent="0.15">
      <c r="A6" s="8" t="s">
        <v>10</v>
      </c>
      <c r="B6" s="4">
        <v>1351041</v>
      </c>
      <c r="C6" s="4">
        <v>16.100000000000001</v>
      </c>
      <c r="D6" s="4">
        <v>1181992</v>
      </c>
      <c r="E6" s="4">
        <v>14.1</v>
      </c>
      <c r="F6" s="4">
        <v>732816</v>
      </c>
      <c r="G6" s="4">
        <v>8.6999999999999993</v>
      </c>
      <c r="H6" s="4"/>
      <c r="I6" s="4"/>
      <c r="J6" s="4"/>
      <c r="K6" s="4"/>
      <c r="L6" s="4"/>
      <c r="M6" s="4"/>
      <c r="N6" s="4"/>
    </row>
    <row r="7" spans="1:21" ht="15.75" customHeight="1" x14ac:dyDescent="0.15">
      <c r="A7" s="9" t="s">
        <v>11</v>
      </c>
      <c r="B7" s="4">
        <v>979772</v>
      </c>
      <c r="C7" s="4">
        <v>11.7</v>
      </c>
      <c r="D7" s="4">
        <v>624155</v>
      </c>
      <c r="E7" s="4">
        <v>7.4</v>
      </c>
      <c r="F7" s="4">
        <v>459814</v>
      </c>
      <c r="G7" s="4">
        <v>5.5</v>
      </c>
      <c r="H7" s="4"/>
      <c r="I7" s="4"/>
      <c r="J7" s="4"/>
      <c r="K7" s="4"/>
      <c r="L7" s="4"/>
      <c r="M7" s="4"/>
      <c r="N7" s="4"/>
    </row>
    <row r="8" spans="1:21" ht="15.75" customHeight="1" x14ac:dyDescent="0.15">
      <c r="A8" s="10" t="s">
        <v>12</v>
      </c>
      <c r="B8" s="4">
        <v>549092</v>
      </c>
      <c r="C8" s="4">
        <v>6.5</v>
      </c>
      <c r="D8" s="4">
        <v>606726</v>
      </c>
      <c r="E8" s="4">
        <v>7.2</v>
      </c>
      <c r="F8" s="4">
        <v>414330</v>
      </c>
      <c r="G8" s="4">
        <v>4.9000000000000004</v>
      </c>
      <c r="H8" s="4"/>
      <c r="I8" s="4"/>
      <c r="J8" s="4"/>
      <c r="K8" s="4"/>
      <c r="L8" s="4"/>
      <c r="M8" s="4"/>
      <c r="N8" s="4"/>
    </row>
    <row r="9" spans="1:21" ht="15.75" customHeight="1" x14ac:dyDescent="0.15">
      <c r="A9" s="11" t="s">
        <v>13</v>
      </c>
      <c r="B9" s="4">
        <v>23716</v>
      </c>
      <c r="C9" s="4">
        <v>0.2</v>
      </c>
      <c r="D9" s="4">
        <v>16581</v>
      </c>
      <c r="E9" s="4">
        <v>0.1</v>
      </c>
      <c r="F9" s="4">
        <v>2217</v>
      </c>
      <c r="G9" s="4">
        <v>0</v>
      </c>
      <c r="H9" s="4"/>
      <c r="I9" s="4"/>
      <c r="J9" s="4"/>
      <c r="K9" s="4"/>
      <c r="L9" s="4"/>
      <c r="M9" s="4"/>
      <c r="N9" s="4"/>
    </row>
    <row r="10" spans="1:21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  <c r="N10" s="4"/>
    </row>
    <row r="11" spans="1:21" ht="15.75" customHeight="1" x14ac:dyDescent="0.15">
      <c r="A11" s="13" t="s">
        <v>15</v>
      </c>
      <c r="B11" s="4">
        <v>41382</v>
      </c>
      <c r="C11" s="4">
        <v>0.4</v>
      </c>
      <c r="D11" s="4">
        <v>42806</v>
      </c>
      <c r="E11" s="4">
        <v>0.5</v>
      </c>
      <c r="F11" s="4">
        <v>9326</v>
      </c>
      <c r="G11" s="4">
        <v>0.1</v>
      </c>
      <c r="H11" s="4"/>
      <c r="I11" s="4"/>
      <c r="J11" s="4"/>
      <c r="K11" s="4"/>
      <c r="L11" s="4"/>
      <c r="M11" s="4"/>
      <c r="N11" s="4"/>
    </row>
    <row r="12" spans="1:21" ht="15.75" customHeight="1" x14ac:dyDescent="0.15">
      <c r="A12" s="1"/>
      <c r="B12">
        <f t="shared" ref="B12:G12" si="0">SUM(B2:B11)</f>
        <v>8347952</v>
      </c>
      <c r="C12">
        <f t="shared" si="0"/>
        <v>99.5</v>
      </c>
      <c r="D12">
        <f t="shared" si="0"/>
        <v>8347952</v>
      </c>
      <c r="E12">
        <f t="shared" si="0"/>
        <v>99.6</v>
      </c>
      <c r="F12">
        <f t="shared" si="0"/>
        <v>6589347</v>
      </c>
      <c r="G12">
        <f t="shared" si="0"/>
        <v>78.599999999999994</v>
      </c>
      <c r="I12" s="14"/>
    </row>
    <row r="13" spans="1:21" ht="15.75" customHeight="1" x14ac:dyDescent="0.15">
      <c r="A13" s="1"/>
      <c r="I13" s="14"/>
    </row>
    <row r="14" spans="1:21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1" ht="15.75" customHeight="1" x14ac:dyDescent="0.15">
      <c r="A15" s="2" t="s">
        <v>21</v>
      </c>
      <c r="B15">
        <f>EXP(-(-4.41432+0.04345*C2+0.06422*C6))</f>
        <v>1.9440102914888879</v>
      </c>
      <c r="C15">
        <f t="shared" ref="C15:C29" si="1">B15/(1+B15)</f>
        <v>0.6603272743675549</v>
      </c>
      <c r="D15">
        <f>EXP(-(-4.41432+0.04345*E2+0.06422*E6))</f>
        <v>1.6307548405720822</v>
      </c>
      <c r="E15">
        <f t="shared" ref="E15:E29" si="2">D15/(1+D15)</f>
        <v>0.61988096170050544</v>
      </c>
      <c r="F15">
        <f t="shared" ref="F15:F29" si="3">E15-C15</f>
        <v>-4.0446312667049455E-2</v>
      </c>
    </row>
    <row r="16" spans="1:21" ht="15.75" customHeight="1" x14ac:dyDescent="0.15">
      <c r="A16" s="2" t="s">
        <v>22</v>
      </c>
      <c r="B16">
        <f>EXP(-(-2.04493-0.05813*(C7)+0.07854*(C6)))</f>
        <v>4.3083586158863465</v>
      </c>
      <c r="C16">
        <f t="shared" si="1"/>
        <v>0.81161785170140999</v>
      </c>
      <c r="D16">
        <f>EXP(-(-2.04493-0.05813*(E7)+0.07854*(E6)))</f>
        <v>3.9262234120326145</v>
      </c>
      <c r="E16">
        <f t="shared" si="2"/>
        <v>0.79700474047574943</v>
      </c>
      <c r="F16">
        <f t="shared" si="3"/>
        <v>-1.4613111225660558E-2</v>
      </c>
    </row>
    <row r="17" spans="1:6" ht="15.75" customHeight="1" x14ac:dyDescent="0.15">
      <c r="A17" s="2" t="s">
        <v>23</v>
      </c>
      <c r="B17">
        <f>EXP(-(-5.26319+0.23697*(C7)))</f>
        <v>12.069009876842046</v>
      </c>
      <c r="C17">
        <f t="shared" si="1"/>
        <v>0.92348310932322619</v>
      </c>
      <c r="D17">
        <f>EXP(-(-5.26319+0.23697*(E7)))</f>
        <v>33.43529237343715</v>
      </c>
      <c r="E17">
        <f t="shared" si="2"/>
        <v>0.97096002586081176</v>
      </c>
      <c r="F17">
        <f t="shared" si="3"/>
        <v>4.7476916537585567E-2</v>
      </c>
    </row>
    <row r="18" spans="1:6" ht="15.75" customHeight="1" x14ac:dyDescent="0.15">
      <c r="A18" s="2" t="s">
        <v>24</v>
      </c>
      <c r="B18">
        <f>EXP(-(-6.22088+0.04872*(C2)+0.04949*(C5)+0.04056*(C6)))</f>
        <v>11.233888850115422</v>
      </c>
      <c r="C18">
        <f t="shared" si="1"/>
        <v>0.91825984261819038</v>
      </c>
      <c r="D18">
        <f>EXP(-(-6.22088+0.04872*(E2)+0.04949*(E5)+0.04056*(E6)))</f>
        <v>9.2382456231315757</v>
      </c>
      <c r="E18">
        <f t="shared" si="2"/>
        <v>0.9023270160914415</v>
      </c>
      <c r="F18">
        <f t="shared" si="3"/>
        <v>-1.5932826526748878E-2</v>
      </c>
    </row>
    <row r="19" spans="1:6" ht="15.75" customHeight="1" x14ac:dyDescent="0.15">
      <c r="A19" s="2" t="s">
        <v>25</v>
      </c>
      <c r="B19">
        <f>EXP(-(-4.84614+0.03008*C2+0.7327*C3+0.03927*C5+0.04634*C6))</f>
        <v>8.4790549583270121</v>
      </c>
      <c r="C19">
        <f t="shared" si="1"/>
        <v>0.89450425127860078</v>
      </c>
      <c r="D19">
        <f>EXP(-(-4.84614+0.03008*E2+0.7327*E3+0.03927*E5+0.04634*E6))</f>
        <v>7.9309275815671514</v>
      </c>
      <c r="E19">
        <f t="shared" si="2"/>
        <v>0.88802954778583876</v>
      </c>
      <c r="F19">
        <f t="shared" si="3"/>
        <v>-6.4747034927620239E-3</v>
      </c>
    </row>
    <row r="20" spans="1:6" ht="15.75" customHeight="1" x14ac:dyDescent="0.15">
      <c r="A20" s="2" t="s">
        <v>26</v>
      </c>
      <c r="B20">
        <f>EXP(-(-1.56105-0.14222*C7+0.04149*C6))</f>
        <v>12.897519421886955</v>
      </c>
      <c r="C20">
        <f t="shared" si="1"/>
        <v>0.9280447128985394</v>
      </c>
      <c r="D20">
        <f>EXP(-(-1.56105-0.14222*E7+0.04149*E6))</f>
        <v>7.6024381115731741</v>
      </c>
      <c r="E20">
        <f t="shared" si="2"/>
        <v>0.88375388616226558</v>
      </c>
      <c r="F20">
        <f t="shared" si="3"/>
        <v>-4.4290826736273825E-2</v>
      </c>
    </row>
    <row r="21" spans="1:6" ht="15.75" customHeight="1" x14ac:dyDescent="0.15">
      <c r="A21" s="2" t="s">
        <v>27</v>
      </c>
      <c r="B21">
        <f>EXP(-(-0.802771-0.025303*C2+0.485604*C3))</f>
        <v>10.850471117374706</v>
      </c>
      <c r="C21">
        <f t="shared" si="1"/>
        <v>0.91561516921180974</v>
      </c>
      <c r="D21">
        <f>EXP(-(-0.802771-0.025303*E2+0.485604*E3))</f>
        <v>12.953026922215191</v>
      </c>
      <c r="E21">
        <f t="shared" si="2"/>
        <v>0.92833096319710684</v>
      </c>
      <c r="F21">
        <f t="shared" si="3"/>
        <v>1.2715793985297097E-2</v>
      </c>
    </row>
    <row r="22" spans="1:6" ht="15.75" customHeight="1" x14ac:dyDescent="0.15">
      <c r="A22" s="2" t="s">
        <v>28</v>
      </c>
      <c r="B22">
        <f>EXP(-(-2.360104+0.014709*C2+0.938919*C3-0.018119*C5))</f>
        <v>4.3878589613585017</v>
      </c>
      <c r="C22">
        <f t="shared" si="1"/>
        <v>0.81439751723793108</v>
      </c>
      <c r="D22">
        <f>EXP(-(-2.360104+0.014709*E2+0.938919*E3-0.018119*E5))</f>
        <v>3.8663994527160024</v>
      </c>
      <c r="E22">
        <f t="shared" si="2"/>
        <v>0.79450926507032071</v>
      </c>
      <c r="F22">
        <f t="shared" si="3"/>
        <v>-1.9888252167610365E-2</v>
      </c>
    </row>
    <row r="23" spans="1:6" ht="15.75" customHeight="1" x14ac:dyDescent="0.15">
      <c r="A23" s="2" t="s">
        <v>29</v>
      </c>
      <c r="B23">
        <f>EXP(-(-1.022244+0.015959*C2-2.13038*C3))</f>
        <v>1.0251167412424218</v>
      </c>
      <c r="C23">
        <f t="shared" si="1"/>
        <v>0.50620130699897636</v>
      </c>
      <c r="D23">
        <f>EXP(-(-1.022244+0.015959*E2-2.13038*E3))</f>
        <v>0.91676280894862883</v>
      </c>
      <c r="E23">
        <f t="shared" si="2"/>
        <v>0.47828703930847138</v>
      </c>
      <c r="F23">
        <f t="shared" si="3"/>
        <v>-2.7914267690504979E-2</v>
      </c>
    </row>
    <row r="24" spans="1:6" ht="15.75" customHeight="1" x14ac:dyDescent="0.15">
      <c r="A24" s="2" t="s">
        <v>30</v>
      </c>
      <c r="B24">
        <f>EXP(-(0.21381-0.08054*C2-0.03271*C5+0.72939*C3))</f>
        <v>132.77168513977406</v>
      </c>
      <c r="C24">
        <f t="shared" si="1"/>
        <v>0.99252457649049475</v>
      </c>
      <c r="D24">
        <f>EXP(-(0.21381-0.08054*E2-0.03271*E5+0.72939*E3))</f>
        <v>223.60654234529085</v>
      </c>
      <c r="E24">
        <f t="shared" si="2"/>
        <v>0.99554776993778438</v>
      </c>
      <c r="F24">
        <f t="shared" si="3"/>
        <v>3.0231934472896294E-3</v>
      </c>
    </row>
    <row r="25" spans="1:6" ht="15.75" customHeight="1" x14ac:dyDescent="0.15">
      <c r="A25" s="2" t="s">
        <v>31</v>
      </c>
      <c r="B25">
        <f>EXP(-(-0.11314-0.0841*C2-0.02521*C5+1.28239*C3))</f>
        <v>226.40626087767558</v>
      </c>
      <c r="C25">
        <f t="shared" si="1"/>
        <v>0.99560258369254873</v>
      </c>
      <c r="D25">
        <f>EXP(-(-0.11314-0.0841*E2-0.02521*E5+1.28239*E3))</f>
        <v>394.75211068030461</v>
      </c>
      <c r="E25">
        <f t="shared" si="2"/>
        <v>0.99747316571911393</v>
      </c>
      <c r="F25">
        <f t="shared" si="3"/>
        <v>1.870582026565204E-3</v>
      </c>
    </row>
    <row r="26" spans="1:6" ht="15.75" customHeight="1" x14ac:dyDescent="0.15">
      <c r="A26" s="2" t="s">
        <v>32</v>
      </c>
      <c r="B26">
        <f>EXP(-(-9.52346+0.0714*C2+0.11318*C5+0.14192*C6+1.47314*C3))</f>
        <v>12.659019942311971</v>
      </c>
      <c r="C26">
        <f t="shared" si="1"/>
        <v>0.92678830514755539</v>
      </c>
      <c r="D26">
        <f>EXP(-(-9.52346+0.0714*E2+0.11318*E5+0.14192*E6+1.47314*E3))</f>
        <v>11.817057044851353</v>
      </c>
      <c r="E26">
        <f t="shared" si="2"/>
        <v>0.9219789693920647</v>
      </c>
      <c r="F26">
        <f t="shared" si="3"/>
        <v>-4.8093357554906957E-3</v>
      </c>
    </row>
    <row r="27" spans="1:6" ht="15.75" customHeight="1" x14ac:dyDescent="0.15">
      <c r="A27" s="2" t="s">
        <v>33</v>
      </c>
      <c r="B27">
        <f>EXP(-(-1.00599+0.03107*C2-0.12507*C7))</f>
        <v>1.6945784367212327</v>
      </c>
      <c r="C27">
        <f t="shared" si="1"/>
        <v>0.62888443462169119</v>
      </c>
      <c r="D27">
        <f>EXP(-(-1.00599+0.03107*E2-0.12507*E7))</f>
        <v>0.79623811374497044</v>
      </c>
      <c r="E27">
        <f t="shared" si="2"/>
        <v>0.44328093678231578</v>
      </c>
      <c r="F27">
        <f t="shared" si="3"/>
        <v>-0.18560349783937541</v>
      </c>
    </row>
    <row r="28" spans="1:6" ht="15.75" customHeight="1" x14ac:dyDescent="0.15">
      <c r="A28" s="2" t="s">
        <v>34</v>
      </c>
      <c r="B28">
        <f>EXP(-(1.049734-0.018323*C2-0.023371*C5-0.012844*C7))</f>
        <v>1.3428676974594695</v>
      </c>
      <c r="C28">
        <f t="shared" si="1"/>
        <v>0.57317265457013722</v>
      </c>
      <c r="D28">
        <f>EXP(-(1.049734-0.018323*E2-0.023371*E5-0.012844*E7))</f>
        <v>1.401379207646497</v>
      </c>
      <c r="E28">
        <f t="shared" si="2"/>
        <v>0.58357264158205868</v>
      </c>
      <c r="F28">
        <f t="shared" si="3"/>
        <v>1.0399987011921463E-2</v>
      </c>
    </row>
    <row r="29" spans="1:6" ht="13" x14ac:dyDescent="0.15">
      <c r="A29" s="2" t="s">
        <v>35</v>
      </c>
      <c r="B29">
        <f>EXP(-(-3.7924+1.94461*C3-0.10873*C5+0.04748*C6))</f>
        <v>25.953461711445634</v>
      </c>
      <c r="C29">
        <f t="shared" si="1"/>
        <v>0.9628990142080579</v>
      </c>
      <c r="D29">
        <f>EXP(-(-3.7924+1.94461*E3-0.10873*E5+0.04748*E6))</f>
        <v>24.777004868763015</v>
      </c>
      <c r="E29">
        <f t="shared" si="2"/>
        <v>0.96120573336230319</v>
      </c>
      <c r="F29">
        <f t="shared" si="3"/>
        <v>-1.6932808457547077E-3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21" priority="1" operator="lessThanOrEqual">
      <formula>0</formula>
    </cfRule>
  </conditionalFormatting>
  <conditionalFormatting sqref="F15:F29 I17:I29">
    <cfRule type="cellIs" dxfId="20" priority="2" operator="greaterThan">
      <formula>0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997"/>
  <sheetViews>
    <sheetView topLeftCell="A13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1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3" t="s">
        <v>6</v>
      </c>
      <c r="B2" s="4">
        <v>5615273</v>
      </c>
      <c r="C2" s="4">
        <v>73.099999999999994</v>
      </c>
      <c r="D2" s="4">
        <v>6203706</v>
      </c>
      <c r="E2" s="4">
        <v>80.8</v>
      </c>
      <c r="F2" s="4">
        <v>5521914</v>
      </c>
      <c r="G2" s="4">
        <v>71.900000000000006</v>
      </c>
      <c r="H2" s="4"/>
      <c r="I2" s="4"/>
      <c r="J2" s="4"/>
      <c r="K2" s="4"/>
      <c r="L2" s="4"/>
      <c r="M2" s="4"/>
      <c r="N2" s="4"/>
    </row>
    <row r="3" spans="1:21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  <c r="N3" s="4"/>
    </row>
    <row r="4" spans="1:21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  <c r="N4" s="4"/>
    </row>
    <row r="5" spans="1:21" ht="15.75" customHeight="1" x14ac:dyDescent="0.15">
      <c r="A5" s="7" t="s">
        <v>9</v>
      </c>
      <c r="B5" s="4">
        <v>72299</v>
      </c>
      <c r="C5" s="4">
        <v>0.9</v>
      </c>
      <c r="D5" s="4">
        <v>51449</v>
      </c>
      <c r="E5" s="4">
        <v>0.6</v>
      </c>
      <c r="F5" s="4">
        <v>30131</v>
      </c>
      <c r="G5" s="4">
        <v>0.3</v>
      </c>
      <c r="H5" s="4"/>
      <c r="I5" s="4"/>
      <c r="J5" s="4"/>
      <c r="K5" s="4"/>
      <c r="L5" s="4"/>
      <c r="M5" s="4"/>
      <c r="N5" s="4"/>
    </row>
    <row r="6" spans="1:21" ht="15.75" customHeight="1" x14ac:dyDescent="0.15">
      <c r="A6" s="8" t="s">
        <v>10</v>
      </c>
      <c r="B6" s="4">
        <v>359458</v>
      </c>
      <c r="C6" s="4">
        <v>4.5999999999999996</v>
      </c>
      <c r="D6" s="4">
        <v>86817</v>
      </c>
      <c r="E6" s="4">
        <v>1.1000000000000001</v>
      </c>
      <c r="F6" s="4">
        <v>49162</v>
      </c>
      <c r="G6" s="4">
        <v>0.6</v>
      </c>
      <c r="H6" s="4"/>
      <c r="I6" s="4"/>
      <c r="J6" s="4"/>
      <c r="K6" s="4"/>
      <c r="L6" s="4"/>
      <c r="M6" s="4"/>
      <c r="N6" s="4"/>
    </row>
    <row r="7" spans="1:21" ht="15.75" customHeight="1" x14ac:dyDescent="0.15">
      <c r="A7" s="9" t="s">
        <v>11</v>
      </c>
      <c r="B7" s="4">
        <v>122795</v>
      </c>
      <c r="C7" s="4">
        <v>1.6</v>
      </c>
      <c r="D7" s="4">
        <v>44367</v>
      </c>
      <c r="E7" s="4">
        <v>0.5</v>
      </c>
      <c r="F7" s="4">
        <v>3245</v>
      </c>
      <c r="G7" s="4">
        <v>0</v>
      </c>
      <c r="H7" s="4"/>
      <c r="I7" s="4"/>
      <c r="J7" s="4"/>
      <c r="K7" s="4"/>
      <c r="L7" s="4"/>
      <c r="M7" s="4"/>
      <c r="N7" s="4"/>
    </row>
    <row r="8" spans="1:21" ht="15.75" customHeight="1" x14ac:dyDescent="0.15">
      <c r="A8" s="10" t="s">
        <v>12</v>
      </c>
      <c r="B8" s="4">
        <v>1293263</v>
      </c>
      <c r="C8" s="4">
        <v>16.8</v>
      </c>
      <c r="D8" s="4">
        <v>1214420</v>
      </c>
      <c r="E8" s="4">
        <v>15.8</v>
      </c>
      <c r="F8" s="4">
        <v>987072</v>
      </c>
      <c r="G8" s="4">
        <v>12.8</v>
      </c>
      <c r="H8" s="4"/>
      <c r="I8" s="4"/>
      <c r="J8" s="4"/>
      <c r="K8" s="4"/>
      <c r="L8" s="4"/>
      <c r="M8" s="4"/>
      <c r="N8" s="4"/>
    </row>
    <row r="9" spans="1:21" ht="15.75" customHeight="1" x14ac:dyDescent="0.15">
      <c r="A9" s="11" t="s">
        <v>13</v>
      </c>
      <c r="B9" s="4">
        <v>35779</v>
      </c>
      <c r="C9" s="4">
        <v>0.4</v>
      </c>
      <c r="D9" s="4">
        <v>18906</v>
      </c>
      <c r="E9" s="4">
        <v>0.2</v>
      </c>
      <c r="F9" s="4">
        <v>11085</v>
      </c>
      <c r="G9" s="4">
        <v>0.1</v>
      </c>
      <c r="H9" s="4"/>
      <c r="I9" s="4"/>
      <c r="J9" s="4"/>
      <c r="K9" s="4"/>
      <c r="L9" s="4"/>
      <c r="M9" s="4"/>
      <c r="N9" s="4"/>
    </row>
    <row r="10" spans="1:21" ht="15.75" customHeight="1" x14ac:dyDescent="0.15">
      <c r="A10" s="12" t="s">
        <v>14</v>
      </c>
      <c r="B10" s="4">
        <v>0</v>
      </c>
      <c r="C10" s="4">
        <v>0</v>
      </c>
      <c r="D10" s="4">
        <v>46667</v>
      </c>
      <c r="E10" s="4">
        <v>0.6</v>
      </c>
      <c r="F10" s="4">
        <v>0</v>
      </c>
      <c r="G10" s="4">
        <v>0</v>
      </c>
      <c r="H10" s="4"/>
      <c r="I10" s="4"/>
      <c r="J10" s="4"/>
      <c r="K10" s="4"/>
      <c r="L10" s="4"/>
      <c r="M10" s="4"/>
      <c r="N10" s="4"/>
    </row>
    <row r="11" spans="1:21" ht="15.75" customHeight="1" x14ac:dyDescent="0.15">
      <c r="A11" s="13" t="s">
        <v>15</v>
      </c>
      <c r="B11" s="4">
        <v>174776</v>
      </c>
      <c r="C11" s="4">
        <v>2.2000000000000002</v>
      </c>
      <c r="D11" s="4">
        <v>7311</v>
      </c>
      <c r="E11" s="4">
        <v>0</v>
      </c>
      <c r="F11" s="4">
        <v>3377</v>
      </c>
      <c r="G11" s="4">
        <v>0</v>
      </c>
      <c r="H11" s="4"/>
      <c r="I11" s="4"/>
      <c r="J11" s="4"/>
      <c r="K11" s="4"/>
      <c r="L11" s="4"/>
      <c r="M11" s="4"/>
      <c r="N11" s="4"/>
    </row>
    <row r="12" spans="1:21" ht="15.75" customHeight="1" x14ac:dyDescent="0.15">
      <c r="A12" s="1"/>
      <c r="B12">
        <f t="shared" ref="B12:G12" si="0">SUM(B2:B11)</f>
        <v>7673643</v>
      </c>
      <c r="C12">
        <f t="shared" si="0"/>
        <v>99.6</v>
      </c>
      <c r="D12">
        <f t="shared" si="0"/>
        <v>7673643</v>
      </c>
      <c r="E12">
        <f t="shared" si="0"/>
        <v>99.59999999999998</v>
      </c>
      <c r="F12">
        <f t="shared" si="0"/>
        <v>6605986</v>
      </c>
      <c r="G12">
        <f t="shared" si="0"/>
        <v>85.699999999999989</v>
      </c>
      <c r="I12" s="14"/>
    </row>
    <row r="13" spans="1:21" ht="15.75" customHeight="1" x14ac:dyDescent="0.15">
      <c r="A13" s="1"/>
      <c r="I13" s="14"/>
    </row>
    <row r="14" spans="1:21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1" ht="15.75" customHeight="1" x14ac:dyDescent="0.15">
      <c r="A15" s="2" t="s">
        <v>21</v>
      </c>
      <c r="B15">
        <f>EXP(-(-4.41432+0.04345*C2+0.06422*C6))</f>
        <v>2.5669360776468255</v>
      </c>
      <c r="C15">
        <f t="shared" ref="C15:C29" si="1">B15/(1+B15)</f>
        <v>0.71964734488325377</v>
      </c>
      <c r="D15">
        <f>EXP(-(-4.41432+0.04345*E2+0.06422*E6))</f>
        <v>2.3000204173398839</v>
      </c>
      <c r="E15">
        <f t="shared" ref="E15:E29" si="2">D15/(1+D15)</f>
        <v>0.6969715718286098</v>
      </c>
      <c r="F15">
        <f t="shared" ref="F15:F29" si="3">E15-C15</f>
        <v>-2.2675773054643966E-2</v>
      </c>
    </row>
    <row r="16" spans="1:21" ht="15.75" customHeight="1" x14ac:dyDescent="0.15">
      <c r="A16" s="2" t="s">
        <v>22</v>
      </c>
      <c r="B16">
        <f>EXP(-(-2.04493-0.05813*(C7)+0.07854*(C6)))</f>
        <v>5.9100482765167559</v>
      </c>
      <c r="C16">
        <f t="shared" si="1"/>
        <v>0.85528321077026048</v>
      </c>
      <c r="D16">
        <f>EXP(-(-2.04493-0.05813*(E7)+0.07854*(E6)))</f>
        <v>7.298004831173559</v>
      </c>
      <c r="E16">
        <f t="shared" si="2"/>
        <v>0.87948910366462474</v>
      </c>
      <c r="F16">
        <f t="shared" si="3"/>
        <v>2.4205892894364256E-2</v>
      </c>
    </row>
    <row r="17" spans="1:6" ht="15.75" customHeight="1" x14ac:dyDescent="0.15">
      <c r="A17" s="2" t="s">
        <v>23</v>
      </c>
      <c r="B17">
        <f>EXP(-(-5.26319+0.23697*(C7)))</f>
        <v>132.16326310072731</v>
      </c>
      <c r="C17">
        <f t="shared" si="1"/>
        <v>0.99249042133156817</v>
      </c>
      <c r="D17">
        <f>EXP(-(-5.26319+0.23697*(E7)))</f>
        <v>171.52087854785441</v>
      </c>
      <c r="E17">
        <f t="shared" si="2"/>
        <v>0.9942036001183322</v>
      </c>
      <c r="F17">
        <f t="shared" si="3"/>
        <v>1.7131787867640247E-3</v>
      </c>
    </row>
    <row r="18" spans="1:6" ht="15.75" customHeight="1" x14ac:dyDescent="0.15">
      <c r="A18" s="2" t="s">
        <v>24</v>
      </c>
      <c r="B18">
        <f>EXP(-(-6.22088+0.04872*(C2)+0.04949*(C5)+0.04056*(C6)))</f>
        <v>11.33993991744164</v>
      </c>
      <c r="C18">
        <f t="shared" si="1"/>
        <v>0.91896232828600977</v>
      </c>
      <c r="D18">
        <f>EXP(-(-6.22088+0.04872*(E2)+0.04949*(E5)+0.04056*(E6)))</f>
        <v>9.1156616989060346</v>
      </c>
      <c r="E18">
        <f t="shared" si="2"/>
        <v>0.90114339231924434</v>
      </c>
      <c r="F18">
        <f t="shared" si="3"/>
        <v>-1.7818935966765426E-2</v>
      </c>
    </row>
    <row r="19" spans="1:6" ht="15.75" customHeight="1" x14ac:dyDescent="0.15">
      <c r="A19" s="2" t="s">
        <v>25</v>
      </c>
      <c r="B19">
        <f>EXP(-(-4.84614+0.03008*C2+0.7327*C3+0.03927*C5+0.04634*C6))</f>
        <v>11.009791354389181</v>
      </c>
      <c r="C19">
        <f t="shared" si="1"/>
        <v>0.91673460674780727</v>
      </c>
      <c r="D19">
        <f>EXP(-(-4.84614+0.03008*E2+0.7327*E3+0.03927*E5+0.04634*E6))</f>
        <v>10.393077920704988</v>
      </c>
      <c r="E19">
        <f t="shared" si="2"/>
        <v>0.91222740624088339</v>
      </c>
      <c r="F19">
        <f t="shared" si="3"/>
        <v>-4.5072005069238807E-3</v>
      </c>
    </row>
    <row r="20" spans="1:6" ht="15.75" customHeight="1" x14ac:dyDescent="0.15">
      <c r="A20" s="2" t="s">
        <v>26</v>
      </c>
      <c r="B20">
        <f>EXP(-(-1.56105-0.14222*C7+0.04149*C6))</f>
        <v>4.9418907456144403</v>
      </c>
      <c r="C20">
        <f t="shared" si="1"/>
        <v>0.83170340169279033</v>
      </c>
      <c r="D20">
        <f>EXP(-(-1.56105-0.14222*E7+0.04149*E6))</f>
        <v>4.8867184275383968</v>
      </c>
      <c r="E20">
        <f t="shared" si="2"/>
        <v>0.83012606899593766</v>
      </c>
      <c r="F20">
        <f t="shared" si="3"/>
        <v>-1.5773326968526735E-3</v>
      </c>
    </row>
    <row r="21" spans="1:6" ht="15.75" customHeight="1" x14ac:dyDescent="0.15">
      <c r="A21" s="2" t="s">
        <v>27</v>
      </c>
      <c r="B21">
        <f>EXP(-(-0.802771-0.025303*C2+0.485604*C3))</f>
        <v>14.188337154707305</v>
      </c>
      <c r="C21">
        <f t="shared" si="1"/>
        <v>0.93416000778662789</v>
      </c>
      <c r="D21">
        <f>EXP(-(-0.802771-0.025303*E2+0.485604*E3))</f>
        <v>17.240364367189557</v>
      </c>
      <c r="E21">
        <f t="shared" si="2"/>
        <v>0.94517653376492949</v>
      </c>
      <c r="F21">
        <f t="shared" si="3"/>
        <v>1.1016525978301606E-2</v>
      </c>
    </row>
    <row r="22" spans="1:6" ht="15.75" customHeight="1" x14ac:dyDescent="0.15">
      <c r="A22" s="2" t="s">
        <v>28</v>
      </c>
      <c r="B22">
        <f>EXP(-(-2.360104+0.014709*C2+0.938919*C3-0.018119*C5))</f>
        <v>3.6736407488880545</v>
      </c>
      <c r="C22">
        <f t="shared" si="1"/>
        <v>0.78603404631861817</v>
      </c>
      <c r="D22">
        <f>EXP(-(-2.360104+0.014709*E2+0.938919*E3-0.018119*E5))</f>
        <v>3.2624818192839098</v>
      </c>
      <c r="E22">
        <f t="shared" si="2"/>
        <v>0.7653948937738817</v>
      </c>
      <c r="F22">
        <f t="shared" si="3"/>
        <v>-2.0639152544736472E-2</v>
      </c>
    </row>
    <row r="23" spans="1:6" ht="15.75" customHeight="1" x14ac:dyDescent="0.15">
      <c r="A23" s="2" t="s">
        <v>29</v>
      </c>
      <c r="B23">
        <f>EXP(-(-1.022244+0.015959*C2-2.13038*C3))</f>
        <v>0.86557703670691388</v>
      </c>
      <c r="C23">
        <f t="shared" si="1"/>
        <v>0.46397281895944448</v>
      </c>
      <c r="D23">
        <f>EXP(-(-1.022244+0.015959*E2-2.13038*E3))</f>
        <v>0.76548688241589968</v>
      </c>
      <c r="E23">
        <f t="shared" si="2"/>
        <v>0.43358401019009796</v>
      </c>
      <c r="F23">
        <f t="shared" si="3"/>
        <v>-3.038880876934652E-2</v>
      </c>
    </row>
    <row r="24" spans="1:6" ht="15.75" customHeight="1" x14ac:dyDescent="0.15">
      <c r="A24" s="2" t="s">
        <v>30</v>
      </c>
      <c r="B24">
        <f>EXP(-(0.21381-0.08054*C2-0.03271*C5+0.72939*C3))</f>
        <v>299.7962268403283</v>
      </c>
      <c r="C24">
        <f t="shared" si="1"/>
        <v>0.99667549021307755</v>
      </c>
      <c r="D24">
        <f>EXP(-(0.21381-0.08054*E2-0.03271*E5+0.72939*E3))</f>
        <v>551.9447772175065</v>
      </c>
      <c r="E24">
        <f t="shared" si="2"/>
        <v>0.99819150113862698</v>
      </c>
      <c r="F24">
        <f t="shared" si="3"/>
        <v>1.516010925549427E-3</v>
      </c>
    </row>
    <row r="25" spans="1:6" ht="15.75" customHeight="1" x14ac:dyDescent="0.15">
      <c r="A25" s="2" t="s">
        <v>31</v>
      </c>
      <c r="B25">
        <f>EXP(-(-0.11314-0.0841*C2-0.02521*C5+1.28239*C3))</f>
        <v>535.68108857729487</v>
      </c>
      <c r="C25">
        <f t="shared" si="1"/>
        <v>0.99813669603553401</v>
      </c>
      <c r="D25">
        <f>EXP(-(-0.11314-0.0841*E2-0.02521*E5+1.28239*E3))</f>
        <v>1015.9160532795854</v>
      </c>
      <c r="E25">
        <f t="shared" si="2"/>
        <v>0.99901663466047663</v>
      </c>
      <c r="F25">
        <f t="shared" si="3"/>
        <v>8.7993862494262221E-4</v>
      </c>
    </row>
    <row r="26" spans="1:6" ht="15.75" customHeight="1" x14ac:dyDescent="0.15">
      <c r="A26" s="2" t="s">
        <v>32</v>
      </c>
      <c r="B26">
        <f>EXP(-(-9.52346+0.0714*C2+0.11318*C5+0.14192*C6+1.47314*C3))</f>
        <v>34.793340377343291</v>
      </c>
      <c r="C26">
        <f t="shared" si="1"/>
        <v>0.97206184196675349</v>
      </c>
      <c r="D26">
        <f>EXP(-(-9.52346+0.0714*E2+0.11318*E5+0.14192*E6+1.47314*E3))</f>
        <v>34.134889031724612</v>
      </c>
      <c r="E26">
        <f t="shared" si="2"/>
        <v>0.97153826217874029</v>
      </c>
      <c r="F26">
        <f t="shared" si="3"/>
        <v>-5.2357978801320648E-4</v>
      </c>
    </row>
    <row r="27" spans="1:6" ht="15.75" customHeight="1" x14ac:dyDescent="0.15">
      <c r="A27" s="2" t="s">
        <v>33</v>
      </c>
      <c r="B27">
        <f>EXP(-(-1.00599+0.03107*C2-0.12507*C7))</f>
        <v>0.34468821334334748</v>
      </c>
      <c r="C27">
        <f t="shared" si="1"/>
        <v>0.25633318558384366</v>
      </c>
      <c r="D27">
        <f>EXP(-(-1.00599+0.03107*E2-0.12507*E7))</f>
        <v>0.23647069261941428</v>
      </c>
      <c r="E27">
        <f t="shared" si="2"/>
        <v>0.19124650024535597</v>
      </c>
      <c r="F27">
        <f t="shared" si="3"/>
        <v>-6.5086685338487688E-2</v>
      </c>
    </row>
    <row r="28" spans="1:6" ht="15.75" customHeight="1" x14ac:dyDescent="0.15">
      <c r="A28" s="2" t="s">
        <v>34</v>
      </c>
      <c r="B28">
        <f>EXP(-(1.049734-0.018323*C2-0.023371*C5-0.012844*C7))</f>
        <v>1.3927240812767816</v>
      </c>
      <c r="C28">
        <f t="shared" si="1"/>
        <v>0.58206631185556923</v>
      </c>
      <c r="D28">
        <f>EXP(-(1.049734-0.018323*E2-0.023371*E5-0.012844*E7))</f>
        <v>1.5702094215705407</v>
      </c>
      <c r="E28">
        <f t="shared" si="2"/>
        <v>0.61092664605168856</v>
      </c>
      <c r="F28">
        <f t="shared" si="3"/>
        <v>2.886033419611933E-2</v>
      </c>
    </row>
    <row r="29" spans="1:6" ht="13" x14ac:dyDescent="0.15">
      <c r="A29" s="2" t="s">
        <v>35</v>
      </c>
      <c r="B29">
        <f>EXP(-(-3.7924+1.94461*C3-0.10873*C5+0.04748*C6))</f>
        <v>39.324549772841081</v>
      </c>
      <c r="C29">
        <f t="shared" si="1"/>
        <v>0.97520121103314816</v>
      </c>
      <c r="D29">
        <f>EXP(-(-3.7924+1.94461*E3-0.10873*E5+0.04748*E6))</f>
        <v>44.943673242043147</v>
      </c>
      <c r="E29">
        <f t="shared" si="2"/>
        <v>0.97823421747904782</v>
      </c>
      <c r="F29">
        <f t="shared" si="3"/>
        <v>3.0330064458996553E-3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19" priority="1" operator="lessThanOrEqual">
      <formula>0</formula>
    </cfRule>
  </conditionalFormatting>
  <conditionalFormatting sqref="F15:F29 I17:I29">
    <cfRule type="cellIs" dxfId="18" priority="2" operator="greaterThan">
      <formula>0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997"/>
  <sheetViews>
    <sheetView topLeftCell="A15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1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3" t="s">
        <v>6</v>
      </c>
      <c r="B2" s="4">
        <v>6056437</v>
      </c>
      <c r="C2" s="4">
        <v>76.2</v>
      </c>
      <c r="D2" s="4">
        <v>6052989</v>
      </c>
      <c r="E2" s="4">
        <v>76.099999999999994</v>
      </c>
      <c r="F2" s="4">
        <v>4833412</v>
      </c>
      <c r="G2" s="4">
        <v>60.8</v>
      </c>
      <c r="H2" s="4"/>
      <c r="I2" s="4"/>
      <c r="J2" s="4"/>
      <c r="K2" s="4"/>
      <c r="L2" s="4"/>
      <c r="M2" s="4"/>
      <c r="N2" s="4"/>
    </row>
    <row r="3" spans="1:21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  <c r="N3" s="4"/>
    </row>
    <row r="4" spans="1:21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  <c r="N4" s="4"/>
    </row>
    <row r="5" spans="1:21" ht="15.75" customHeight="1" x14ac:dyDescent="0.15">
      <c r="A5" s="7" t="s">
        <v>9</v>
      </c>
      <c r="B5" s="4">
        <v>112424</v>
      </c>
      <c r="C5" s="4">
        <v>1.4</v>
      </c>
      <c r="D5" s="4">
        <v>19752</v>
      </c>
      <c r="E5" s="4">
        <v>0.2</v>
      </c>
      <c r="F5" s="4">
        <v>58</v>
      </c>
      <c r="G5" s="4">
        <v>0</v>
      </c>
      <c r="H5" s="4"/>
      <c r="I5" s="4"/>
      <c r="J5" s="4"/>
      <c r="K5" s="4"/>
      <c r="L5" s="4"/>
      <c r="M5" s="4"/>
      <c r="N5" s="4"/>
    </row>
    <row r="6" spans="1:21" ht="15.75" customHeight="1" x14ac:dyDescent="0.15">
      <c r="A6" s="8" t="s">
        <v>10</v>
      </c>
      <c r="B6" s="4">
        <v>258745</v>
      </c>
      <c r="C6" s="4">
        <v>3.2</v>
      </c>
      <c r="D6" s="4">
        <v>70577</v>
      </c>
      <c r="E6" s="4">
        <v>0.8</v>
      </c>
      <c r="F6" s="4">
        <v>16190</v>
      </c>
      <c r="G6" s="4">
        <v>0.2</v>
      </c>
      <c r="H6" s="4"/>
      <c r="I6" s="4"/>
      <c r="J6" s="4"/>
      <c r="K6" s="4"/>
      <c r="L6" s="4"/>
      <c r="M6" s="4"/>
      <c r="N6" s="4"/>
    </row>
    <row r="7" spans="1:21" ht="15.75" customHeight="1" x14ac:dyDescent="0.15">
      <c r="A7" s="9" t="s">
        <v>11</v>
      </c>
      <c r="B7" s="4">
        <v>1109102</v>
      </c>
      <c r="C7" s="4">
        <v>13.9</v>
      </c>
      <c r="D7" s="4">
        <v>374331</v>
      </c>
      <c r="E7" s="4">
        <v>4.7</v>
      </c>
      <c r="F7" s="4">
        <v>171026</v>
      </c>
      <c r="G7" s="4">
        <v>2.1</v>
      </c>
      <c r="H7" s="4"/>
      <c r="I7" s="4"/>
      <c r="J7" s="4"/>
      <c r="K7" s="4"/>
      <c r="L7" s="4"/>
      <c r="M7" s="4"/>
      <c r="N7" s="4"/>
    </row>
    <row r="8" spans="1:21" ht="15.75" customHeight="1" x14ac:dyDescent="0.15">
      <c r="A8" s="10" t="s">
        <v>12</v>
      </c>
      <c r="B8" s="4">
        <v>336362</v>
      </c>
      <c r="C8" s="4">
        <v>4.2</v>
      </c>
      <c r="D8" s="4">
        <v>311847</v>
      </c>
      <c r="E8" s="4">
        <v>3.9</v>
      </c>
      <c r="F8" s="4">
        <v>238261</v>
      </c>
      <c r="G8" s="4">
        <v>2.9</v>
      </c>
      <c r="H8" s="4"/>
      <c r="I8" s="4"/>
      <c r="J8" s="4"/>
      <c r="K8" s="4"/>
      <c r="L8" s="4"/>
      <c r="M8" s="4"/>
      <c r="N8" s="4"/>
    </row>
    <row r="9" spans="1:21" ht="15.75" customHeight="1" x14ac:dyDescent="0.15">
      <c r="A9" s="11" t="s">
        <v>13</v>
      </c>
      <c r="B9" s="4">
        <v>32135</v>
      </c>
      <c r="C9" s="4">
        <v>0.4</v>
      </c>
      <c r="D9" s="4">
        <v>34532</v>
      </c>
      <c r="E9" s="4">
        <v>0.4</v>
      </c>
      <c r="F9" s="4">
        <v>5317</v>
      </c>
      <c r="G9" s="4">
        <v>0</v>
      </c>
      <c r="H9" s="4"/>
      <c r="I9" s="4"/>
      <c r="J9" s="4"/>
      <c r="K9" s="4"/>
      <c r="L9" s="4"/>
      <c r="M9" s="4"/>
      <c r="N9" s="4"/>
    </row>
    <row r="10" spans="1:21" ht="15.75" customHeight="1" x14ac:dyDescent="0.15">
      <c r="A10" s="12" t="s">
        <v>14</v>
      </c>
      <c r="B10" s="4">
        <v>0</v>
      </c>
      <c r="C10" s="4">
        <v>0</v>
      </c>
      <c r="D10" s="4">
        <v>1077025</v>
      </c>
      <c r="E10" s="4">
        <v>13.5</v>
      </c>
      <c r="F10" s="4">
        <v>0</v>
      </c>
      <c r="G10" s="4">
        <v>0</v>
      </c>
      <c r="H10" s="4"/>
      <c r="I10" s="4"/>
      <c r="J10" s="4"/>
      <c r="K10" s="4"/>
      <c r="L10" s="4"/>
      <c r="M10" s="4"/>
      <c r="N10" s="4"/>
    </row>
    <row r="11" spans="1:21" ht="15.75" customHeight="1" x14ac:dyDescent="0.15">
      <c r="A11" s="13" t="s">
        <v>15</v>
      </c>
      <c r="B11" s="4">
        <v>40161</v>
      </c>
      <c r="C11" s="4">
        <v>0.5</v>
      </c>
      <c r="D11" s="4">
        <v>4313</v>
      </c>
      <c r="E11" s="4">
        <v>0</v>
      </c>
      <c r="F11" s="4">
        <v>1562</v>
      </c>
      <c r="G11" s="4">
        <v>0</v>
      </c>
      <c r="H11" s="4"/>
      <c r="I11" s="4"/>
      <c r="J11" s="4"/>
      <c r="K11" s="4"/>
      <c r="L11" s="4"/>
      <c r="M11" s="4"/>
      <c r="N11" s="4"/>
    </row>
    <row r="12" spans="1:21" ht="15.75" customHeight="1" x14ac:dyDescent="0.15">
      <c r="A12" s="1"/>
      <c r="B12">
        <f t="shared" ref="B12:G12" si="0">SUM(B2:B11)</f>
        <v>7945366</v>
      </c>
      <c r="C12">
        <f t="shared" si="0"/>
        <v>99.800000000000026</v>
      </c>
      <c r="D12">
        <f t="shared" si="0"/>
        <v>7945366</v>
      </c>
      <c r="E12">
        <f t="shared" si="0"/>
        <v>99.600000000000009</v>
      </c>
      <c r="F12">
        <f t="shared" si="0"/>
        <v>5265826</v>
      </c>
      <c r="G12">
        <f t="shared" si="0"/>
        <v>66</v>
      </c>
      <c r="I12" s="14"/>
    </row>
    <row r="13" spans="1:21" ht="15.75" customHeight="1" x14ac:dyDescent="0.15">
      <c r="A13" s="1"/>
      <c r="I13" s="14"/>
    </row>
    <row r="14" spans="1:21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1" ht="15.75" customHeight="1" x14ac:dyDescent="0.15">
      <c r="A15" s="2" t="s">
        <v>21</v>
      </c>
      <c r="B15">
        <f>EXP(-(-4.41432+0.04345*C2+0.06422*C6))</f>
        <v>2.4545071806110546</v>
      </c>
      <c r="C15">
        <f t="shared" ref="C15:C29" si="1">B15/(1+B15)</f>
        <v>0.71052310858907697</v>
      </c>
      <c r="D15">
        <f>EXP(-(-4.41432+0.04345*E2+0.06422*E6))</f>
        <v>2.8759958589690719</v>
      </c>
      <c r="E15">
        <f t="shared" ref="E15:E29" si="2">D15/(1+D15)</f>
        <v>0.7420017883440212</v>
      </c>
      <c r="F15">
        <f t="shared" ref="F15:F29" si="3">E15-C15</f>
        <v>3.1478679754944228E-2</v>
      </c>
    </row>
    <row r="16" spans="1:21" ht="15.75" customHeight="1" x14ac:dyDescent="0.15">
      <c r="A16" s="2" t="s">
        <v>22</v>
      </c>
      <c r="B16">
        <f>EXP(-(-2.04493-0.05813*(C7)+0.07854*(C6)))</f>
        <v>13.485418626858783</v>
      </c>
      <c r="C16">
        <f t="shared" si="1"/>
        <v>0.93096506039902738</v>
      </c>
      <c r="D16">
        <f>EXP(-(-2.04493-0.05813*(E7)+0.07854*(E6)))</f>
        <v>9.5382401710461533</v>
      </c>
      <c r="E16">
        <f t="shared" si="2"/>
        <v>0.90510749577073568</v>
      </c>
      <c r="F16">
        <f t="shared" si="3"/>
        <v>-2.5857564628291696E-2</v>
      </c>
    </row>
    <row r="17" spans="1:6" ht="15.75" customHeight="1" x14ac:dyDescent="0.15">
      <c r="A17" s="2" t="s">
        <v>23</v>
      </c>
      <c r="B17">
        <f>EXP(-(-5.26319+0.23697*(C7)))</f>
        <v>7.1657089309976172</v>
      </c>
      <c r="C17">
        <f t="shared" si="1"/>
        <v>0.87753665867222763</v>
      </c>
      <c r="D17">
        <f>EXP(-(-5.26319+0.23697*(E7)))</f>
        <v>63.397916618734008</v>
      </c>
      <c r="E17">
        <f t="shared" si="2"/>
        <v>0.98447154733404707</v>
      </c>
      <c r="F17">
        <f t="shared" si="3"/>
        <v>0.10693488866181944</v>
      </c>
    </row>
    <row r="18" spans="1:6" ht="15.75" customHeight="1" x14ac:dyDescent="0.15">
      <c r="A18" s="2" t="s">
        <v>24</v>
      </c>
      <c r="B18">
        <f>EXP(-(-6.22088+0.04872*(C2)+0.04949*(C5)+0.04056*(C6)))</f>
        <v>10.067757592932999</v>
      </c>
      <c r="C18">
        <f t="shared" si="1"/>
        <v>0.90964746096006643</v>
      </c>
      <c r="D18">
        <f>EXP(-(-6.22088+0.04872*(E2)+0.04949*(E5)+0.04056*(E6)))</f>
        <v>11.833588843634926</v>
      </c>
      <c r="E18">
        <f t="shared" si="2"/>
        <v>0.922079473467317</v>
      </c>
      <c r="F18">
        <f t="shared" si="3"/>
        <v>1.2432012507250567E-2</v>
      </c>
    </row>
    <row r="19" spans="1:6" ht="15.75" customHeight="1" x14ac:dyDescent="0.15">
      <c r="A19" s="2" t="s">
        <v>25</v>
      </c>
      <c r="B19">
        <f>EXP(-(-4.84614+0.03008*C2+0.7327*C3+0.03927*C5+0.04634*C6))</f>
        <v>10.493730672170328</v>
      </c>
      <c r="C19">
        <f t="shared" si="1"/>
        <v>0.91299604727807904</v>
      </c>
      <c r="D19">
        <f>EXP(-(-4.84614+0.03008*E2+0.7327*E3+0.03927*E5+0.04634*E6))</f>
        <v>12.331118169915442</v>
      </c>
      <c r="E19">
        <f t="shared" si="2"/>
        <v>0.92498753763531127</v>
      </c>
      <c r="F19">
        <f t="shared" si="3"/>
        <v>1.1991490357232237E-2</v>
      </c>
    </row>
    <row r="20" spans="1:6" ht="15.75" customHeight="1" x14ac:dyDescent="0.15">
      <c r="A20" s="2" t="s">
        <v>26</v>
      </c>
      <c r="B20">
        <f>EXP(-(-1.56105-0.14222*C7+0.04149*C6))</f>
        <v>30.118512020453</v>
      </c>
      <c r="C20">
        <f t="shared" si="1"/>
        <v>0.96786478738627546</v>
      </c>
      <c r="D20">
        <f>EXP(-(-1.56105-0.14222*E7+0.04149*E6))</f>
        <v>8.9916107164099124</v>
      </c>
      <c r="E20">
        <f t="shared" si="2"/>
        <v>0.89991603672492659</v>
      </c>
      <c r="F20">
        <f t="shared" si="3"/>
        <v>-6.7948750661348867E-2</v>
      </c>
    </row>
    <row r="21" spans="1:6" ht="15.75" customHeight="1" x14ac:dyDescent="0.15">
      <c r="A21" s="2" t="s">
        <v>27</v>
      </c>
      <c r="B21">
        <f>EXP(-(-0.802771-0.025303*C2+0.485604*C3))</f>
        <v>15.346072836041353</v>
      </c>
      <c r="C21">
        <f t="shared" si="1"/>
        <v>0.9388232262250108</v>
      </c>
      <c r="D21">
        <f>EXP(-(-0.802771-0.025303*E2+0.485604*E3))</f>
        <v>15.307291752523186</v>
      </c>
      <c r="E21">
        <f t="shared" si="2"/>
        <v>0.93867773906447272</v>
      </c>
      <c r="F21">
        <f t="shared" si="3"/>
        <v>-1.4548716053808253E-4</v>
      </c>
    </row>
    <row r="22" spans="1:6" ht="15.75" customHeight="1" x14ac:dyDescent="0.15">
      <c r="A22" s="2" t="s">
        <v>28</v>
      </c>
      <c r="B22">
        <f>EXP(-(-2.360104+0.014709*C2+0.938919*C3-0.018119*C5))</f>
        <v>3.5418344530534167</v>
      </c>
      <c r="C22">
        <f t="shared" si="1"/>
        <v>0.77982464787378747</v>
      </c>
      <c r="D22">
        <f>EXP(-(-2.360104+0.014709*E2+0.938919*E3-0.018119*E5))</f>
        <v>3.4707576046549047</v>
      </c>
      <c r="E22">
        <f t="shared" si="2"/>
        <v>0.7763242634852735</v>
      </c>
      <c r="F22">
        <f t="shared" si="3"/>
        <v>-3.5003843885139663E-3</v>
      </c>
    </row>
    <row r="23" spans="1:6" ht="15.75" customHeight="1" x14ac:dyDescent="0.15">
      <c r="A23" s="2" t="s">
        <v>29</v>
      </c>
      <c r="B23">
        <f>EXP(-(-1.022244+0.015959*C2-2.13038*C3))</f>
        <v>0.82379645517987976</v>
      </c>
      <c r="C23">
        <f t="shared" si="1"/>
        <v>0.45169319900812577</v>
      </c>
      <c r="D23">
        <f>EXP(-(-1.022244+0.015959*E2-2.13038*E3))</f>
        <v>0.82511220156327214</v>
      </c>
      <c r="E23">
        <f t="shared" si="2"/>
        <v>0.45208848028988835</v>
      </c>
      <c r="F23">
        <f t="shared" si="3"/>
        <v>3.9528128176258281E-4</v>
      </c>
    </row>
    <row r="24" spans="1:6" ht="15.75" customHeight="1" x14ac:dyDescent="0.15">
      <c r="A24" s="2" t="s">
        <v>30</v>
      </c>
      <c r="B24">
        <f>EXP(-(0.21381-0.08054*C2-0.03271*C5+0.72939*C3))</f>
        <v>391.1659912698986</v>
      </c>
      <c r="C24">
        <f t="shared" si="1"/>
        <v>0.99745005935685083</v>
      </c>
      <c r="D24">
        <f>EXP(-(0.21381-0.08054*E2-0.03271*E5+0.72939*E3))</f>
        <v>373.09235890551014</v>
      </c>
      <c r="E24">
        <f t="shared" si="2"/>
        <v>0.99732686333683551</v>
      </c>
      <c r="F24">
        <f t="shared" si="3"/>
        <v>-1.2319602001531482E-4</v>
      </c>
    </row>
    <row r="25" spans="1:6" ht="15.75" customHeight="1" x14ac:dyDescent="0.15">
      <c r="A25" s="2" t="s">
        <v>31</v>
      </c>
      <c r="B25">
        <f>EXP(-(-0.11314-0.0841*C2-0.02521*C5+1.28239*C3))</f>
        <v>704.05325527892933</v>
      </c>
      <c r="C25">
        <f t="shared" si="1"/>
        <v>0.99858166742368359</v>
      </c>
      <c r="D25">
        <f>EXP(-(-0.11314-0.0841*E2-0.02521*E5+1.28239*E3))</f>
        <v>677.35262404086609</v>
      </c>
      <c r="E25">
        <f t="shared" si="2"/>
        <v>0.998525840448522</v>
      </c>
      <c r="F25">
        <f t="shared" si="3"/>
        <v>-5.5826975161599179E-5</v>
      </c>
    </row>
    <row r="26" spans="1:6" ht="15.75" customHeight="1" x14ac:dyDescent="0.15">
      <c r="A26" s="2" t="s">
        <v>32</v>
      </c>
      <c r="B26">
        <f>EXP(-(-9.52346+0.0714*C2+0.11318*C5+0.14192*C6+1.47314*C3))</f>
        <v>32.142656149407124</v>
      </c>
      <c r="C26">
        <f t="shared" si="1"/>
        <v>0.96982740322646444</v>
      </c>
      <c r="D26">
        <f>EXP(-(-9.52346+0.0714*E2+0.11318*E5+0.14192*E6+1.47314*E3))</f>
        <v>52.130385827025634</v>
      </c>
      <c r="E26">
        <f t="shared" si="2"/>
        <v>0.98117837872934599</v>
      </c>
      <c r="F26">
        <f t="shared" si="3"/>
        <v>1.1350975502881555E-2</v>
      </c>
    </row>
    <row r="27" spans="1:6" ht="15.75" customHeight="1" x14ac:dyDescent="0.15">
      <c r="A27" s="2" t="s">
        <v>33</v>
      </c>
      <c r="B27">
        <f>EXP(-(-1.00599+0.03107*C2-0.12507*C7))</f>
        <v>1.4578008018398212</v>
      </c>
      <c r="C27">
        <f t="shared" si="1"/>
        <v>0.5931322020680293</v>
      </c>
      <c r="D27">
        <f>EXP(-(-1.00599+0.03107*E2-0.12507*E7))</f>
        <v>0.46273164192798472</v>
      </c>
      <c r="E27">
        <f t="shared" si="2"/>
        <v>0.31634759833189319</v>
      </c>
      <c r="F27">
        <f t="shared" si="3"/>
        <v>-0.27678460373613611</v>
      </c>
    </row>
    <row r="28" spans="1:6" ht="15.75" customHeight="1" x14ac:dyDescent="0.15">
      <c r="A28" s="2" t="s">
        <v>34</v>
      </c>
      <c r="B28">
        <f>EXP(-(1.049734-0.018323*C2-0.023371*C5-0.012844*C7))</f>
        <v>1.7467022821485154</v>
      </c>
      <c r="C28">
        <f t="shared" si="1"/>
        <v>0.63592705095880153</v>
      </c>
      <c r="D28">
        <f>EXP(-(1.049734-0.018323*E2-0.023371*E5-0.012844*E7))</f>
        <v>1.506346676853064</v>
      </c>
      <c r="E28">
        <f t="shared" si="2"/>
        <v>0.60101289688480486</v>
      </c>
      <c r="F28">
        <f t="shared" si="3"/>
        <v>-3.4914154073996673E-2</v>
      </c>
    </row>
    <row r="29" spans="1:6" ht="13" x14ac:dyDescent="0.15">
      <c r="A29" s="2" t="s">
        <v>35</v>
      </c>
      <c r="B29">
        <f>EXP(-(-3.7924+1.94461*C3-0.10873*C5+0.04748*C6))</f>
        <v>44.375432756181311</v>
      </c>
      <c r="C29">
        <f t="shared" si="1"/>
        <v>0.97796164269389196</v>
      </c>
      <c r="D29">
        <f>EXP(-(-3.7924+1.94461*E3-0.10873*E5+0.04748*E6))</f>
        <v>43.648198065427323</v>
      </c>
      <c r="E29">
        <f t="shared" si="2"/>
        <v>0.97760267954073754</v>
      </c>
      <c r="F29">
        <f t="shared" si="3"/>
        <v>-3.5896315315442351E-4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17" priority="1" operator="lessThanOrEqual">
      <formula>0</formula>
    </cfRule>
  </conditionalFormatting>
  <conditionalFormatting sqref="F15:F29 I17:I29">
    <cfRule type="cellIs" dxfId="16" priority="2" operator="greaterThan">
      <formula>0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997"/>
  <sheetViews>
    <sheetView topLeftCell="A10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1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3" t="s">
        <v>6</v>
      </c>
      <c r="B2" s="4">
        <v>5165606</v>
      </c>
      <c r="C2" s="4">
        <v>76.7</v>
      </c>
      <c r="D2" s="4">
        <v>5360166</v>
      </c>
      <c r="E2" s="4">
        <v>79.599999999999994</v>
      </c>
      <c r="F2" s="4">
        <v>5155949</v>
      </c>
      <c r="G2" s="4">
        <v>76.599999999999994</v>
      </c>
      <c r="H2" s="4"/>
      <c r="I2" s="4"/>
      <c r="J2" s="4"/>
      <c r="K2" s="4"/>
      <c r="L2" s="4"/>
      <c r="M2" s="4"/>
      <c r="N2" s="4"/>
    </row>
    <row r="3" spans="1:21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  <c r="N3" s="4"/>
    </row>
    <row r="4" spans="1:21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  <c r="N4" s="4"/>
    </row>
    <row r="5" spans="1:21" ht="15.75" customHeight="1" x14ac:dyDescent="0.15">
      <c r="A5" s="7" t="s">
        <v>9</v>
      </c>
      <c r="B5" s="4">
        <v>28269</v>
      </c>
      <c r="C5" s="4">
        <v>0.4</v>
      </c>
      <c r="D5" s="4">
        <v>11047</v>
      </c>
      <c r="E5" s="4">
        <v>0.1</v>
      </c>
      <c r="F5" s="4">
        <v>4180</v>
      </c>
      <c r="G5" s="4">
        <v>0</v>
      </c>
      <c r="H5" s="4"/>
      <c r="I5" s="4"/>
      <c r="J5" s="4"/>
      <c r="K5" s="4"/>
      <c r="L5" s="4"/>
      <c r="M5" s="4"/>
      <c r="N5" s="4"/>
    </row>
    <row r="6" spans="1:21" ht="15.75" customHeight="1" x14ac:dyDescent="0.15">
      <c r="A6" s="8" t="s">
        <v>10</v>
      </c>
      <c r="B6" s="4">
        <v>119974</v>
      </c>
      <c r="C6" s="4">
        <v>1.7</v>
      </c>
      <c r="D6" s="4">
        <v>101121</v>
      </c>
      <c r="E6" s="4">
        <v>1.5</v>
      </c>
      <c r="F6" s="4">
        <v>47227</v>
      </c>
      <c r="G6" s="4">
        <v>0.7</v>
      </c>
      <c r="H6" s="4"/>
      <c r="I6" s="4"/>
      <c r="J6" s="4"/>
      <c r="K6" s="4"/>
      <c r="L6" s="4"/>
      <c r="M6" s="4"/>
      <c r="N6" s="4"/>
    </row>
    <row r="7" spans="1:21" ht="15.75" customHeight="1" x14ac:dyDescent="0.15">
      <c r="A7" s="9" t="s">
        <v>11</v>
      </c>
      <c r="B7" s="4">
        <v>479715</v>
      </c>
      <c r="C7" s="4">
        <v>7.1</v>
      </c>
      <c r="D7" s="4">
        <v>307636</v>
      </c>
      <c r="E7" s="4">
        <v>4.5</v>
      </c>
      <c r="F7" s="4">
        <v>246106</v>
      </c>
      <c r="G7" s="4">
        <v>3.6</v>
      </c>
      <c r="H7" s="4"/>
      <c r="I7" s="4"/>
      <c r="J7" s="4"/>
      <c r="K7" s="4"/>
      <c r="L7" s="4"/>
      <c r="M7" s="4"/>
      <c r="N7" s="4"/>
    </row>
    <row r="8" spans="1:21" ht="15.75" customHeight="1" x14ac:dyDescent="0.15">
      <c r="A8" s="10" t="s">
        <v>12</v>
      </c>
      <c r="B8" s="4">
        <v>793785</v>
      </c>
      <c r="C8" s="4">
        <v>11.7</v>
      </c>
      <c r="D8" s="4">
        <v>856943</v>
      </c>
      <c r="E8" s="4">
        <v>12.7</v>
      </c>
      <c r="F8" s="4">
        <v>711243</v>
      </c>
      <c r="G8" s="4">
        <v>10.5</v>
      </c>
      <c r="H8" s="4"/>
      <c r="I8" s="4"/>
      <c r="J8" s="4"/>
      <c r="K8" s="4"/>
      <c r="L8" s="4"/>
      <c r="M8" s="4"/>
      <c r="N8" s="4"/>
    </row>
    <row r="9" spans="1:21" ht="15.75" customHeight="1" x14ac:dyDescent="0.15">
      <c r="A9" s="11" t="s">
        <v>13</v>
      </c>
      <c r="B9" s="4">
        <v>56854</v>
      </c>
      <c r="C9" s="4">
        <v>0.8</v>
      </c>
      <c r="D9" s="4">
        <v>25468</v>
      </c>
      <c r="E9" s="4">
        <v>0.3</v>
      </c>
      <c r="F9" s="4">
        <v>17887</v>
      </c>
      <c r="G9" s="4">
        <v>0.2</v>
      </c>
      <c r="H9" s="4"/>
      <c r="I9" s="4"/>
      <c r="J9" s="4"/>
      <c r="K9" s="4"/>
      <c r="L9" s="4"/>
      <c r="M9" s="4"/>
      <c r="N9" s="4"/>
    </row>
    <row r="10" spans="1:21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  <c r="N10" s="4"/>
    </row>
    <row r="11" spans="1:21" ht="15.75" customHeight="1" x14ac:dyDescent="0.15">
      <c r="A11" s="13" t="s">
        <v>15</v>
      </c>
      <c r="B11" s="4">
        <v>86760</v>
      </c>
      <c r="C11" s="4">
        <v>1.2</v>
      </c>
      <c r="D11" s="4">
        <v>68582</v>
      </c>
      <c r="E11" s="4">
        <v>1</v>
      </c>
      <c r="F11" s="4">
        <v>36835</v>
      </c>
      <c r="G11" s="4">
        <v>0.5</v>
      </c>
      <c r="H11" s="4"/>
      <c r="I11" s="4"/>
      <c r="J11" s="4"/>
      <c r="K11" s="4"/>
      <c r="L11" s="4"/>
      <c r="M11" s="4"/>
      <c r="N11" s="4"/>
    </row>
    <row r="12" spans="1:21" ht="15.75" customHeight="1" x14ac:dyDescent="0.15">
      <c r="A12" s="1"/>
      <c r="B12">
        <f t="shared" ref="B12:G12" si="0">SUM(B2:B11)</f>
        <v>6730963</v>
      </c>
      <c r="C12">
        <f t="shared" si="0"/>
        <v>99.600000000000009</v>
      </c>
      <c r="D12">
        <f t="shared" si="0"/>
        <v>6730963</v>
      </c>
      <c r="E12">
        <f t="shared" si="0"/>
        <v>99.699999999999989</v>
      </c>
      <c r="F12">
        <f t="shared" si="0"/>
        <v>6219427</v>
      </c>
      <c r="G12">
        <f t="shared" si="0"/>
        <v>92.1</v>
      </c>
      <c r="I12" s="14"/>
    </row>
    <row r="13" spans="1:21" ht="15.75" customHeight="1" x14ac:dyDescent="0.15">
      <c r="A13" s="1"/>
      <c r="I13" s="14"/>
    </row>
    <row r="14" spans="1:21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1" ht="15.75" customHeight="1" x14ac:dyDescent="0.15">
      <c r="A15" s="2" t="s">
        <v>21</v>
      </c>
      <c r="B15">
        <f>EXP(-(-4.41432+0.04345*C2+0.06422*C6))</f>
        <v>2.6446295531983335</v>
      </c>
      <c r="C15">
        <f t="shared" ref="C15:C29" si="1">B15/(1+B15)</f>
        <v>0.725623692228898</v>
      </c>
      <c r="D15">
        <f>EXP(-(-4.41432+0.04345*E2+0.06422*E6))</f>
        <v>2.3616723713395325</v>
      </c>
      <c r="E15">
        <f t="shared" ref="E15:E29" si="2">D15/(1+D15)</f>
        <v>0.70252901248626798</v>
      </c>
      <c r="F15">
        <f t="shared" ref="F15:F29" si="3">E15-C15</f>
        <v>-2.309467974263002E-2</v>
      </c>
    </row>
    <row r="16" spans="1:21" ht="15.75" customHeight="1" x14ac:dyDescent="0.15">
      <c r="A16" s="2" t="s">
        <v>22</v>
      </c>
      <c r="B16">
        <f>EXP(-(-2.04493-0.05813*(C7)+0.07854*(C6)))</f>
        <v>10.21783783234274</v>
      </c>
      <c r="C16">
        <f t="shared" si="1"/>
        <v>0.91085626170162248</v>
      </c>
      <c r="D16">
        <f>EXP(-(-2.04493-0.05813*(E7)+0.07854*(E6)))</f>
        <v>8.9236495027699778</v>
      </c>
      <c r="E16">
        <f t="shared" si="2"/>
        <v>0.89923062077909233</v>
      </c>
      <c r="F16">
        <f t="shared" si="3"/>
        <v>-1.1625640922530156E-2</v>
      </c>
    </row>
    <row r="17" spans="1:6" ht="15.75" customHeight="1" x14ac:dyDescent="0.15">
      <c r="A17" s="2" t="s">
        <v>23</v>
      </c>
      <c r="B17">
        <f>EXP(-(-5.26319+0.23697*(C7)))</f>
        <v>35.898768812869228</v>
      </c>
      <c r="C17">
        <f t="shared" si="1"/>
        <v>0.97289882475289446</v>
      </c>
      <c r="D17">
        <f>EXP(-(-5.26319+0.23697*(E7)))</f>
        <v>66.474937704373332</v>
      </c>
      <c r="E17">
        <f t="shared" si="2"/>
        <v>0.98517968250106014</v>
      </c>
      <c r="F17">
        <f t="shared" si="3"/>
        <v>1.2280857748165674E-2</v>
      </c>
    </row>
    <row r="18" spans="1:6" ht="15.75" customHeight="1" x14ac:dyDescent="0.15">
      <c r="A18" s="2" t="s">
        <v>24</v>
      </c>
      <c r="B18">
        <f>EXP(-(-6.22088+0.04872*(C2)+0.04949*(C5)+0.04056*(C6)))</f>
        <v>10.971576784379607</v>
      </c>
      <c r="C18">
        <f t="shared" si="1"/>
        <v>0.91646881459217722</v>
      </c>
      <c r="D18">
        <f>EXP(-(-6.22088+0.04872*(E2)+0.04949*(E5)+0.04056*(E6)))</f>
        <v>9.7471896262686606</v>
      </c>
      <c r="E18">
        <f t="shared" si="2"/>
        <v>0.90695241874622134</v>
      </c>
      <c r="F18">
        <f t="shared" si="3"/>
        <v>-9.5163958459558717E-3</v>
      </c>
    </row>
    <row r="19" spans="1:6" ht="15.75" customHeight="1" x14ac:dyDescent="0.15">
      <c r="A19" s="2" t="s">
        <v>25</v>
      </c>
      <c r="B19">
        <f>EXP(-(-4.84614+0.03008*C2+0.7327*C3+0.03927*C5+0.04634*C6))</f>
        <v>11.524993213128745</v>
      </c>
      <c r="C19">
        <f t="shared" si="1"/>
        <v>0.92015963737594719</v>
      </c>
      <c r="D19">
        <f>EXP(-(-4.84614+0.03008*E2+0.7327*E3+0.03927*E5+0.04634*E6))</f>
        <v>10.786927669165067</v>
      </c>
      <c r="E19">
        <f t="shared" si="2"/>
        <v>0.9151602497217296</v>
      </c>
      <c r="F19">
        <f t="shared" si="3"/>
        <v>-4.9993876542175908E-3</v>
      </c>
    </row>
    <row r="20" spans="1:6" ht="15.75" customHeight="1" x14ac:dyDescent="0.15">
      <c r="A20" s="2" t="s">
        <v>26</v>
      </c>
      <c r="B20">
        <f>EXP(-(-1.56105-0.14222*C7+0.04149*C6))</f>
        <v>12.185893350711364</v>
      </c>
      <c r="C20">
        <f t="shared" si="1"/>
        <v>0.9241613766013016</v>
      </c>
      <c r="D20">
        <f>EXP(-(-1.56105-0.14222*E7+0.04149*E6))</f>
        <v>8.4892868672076691</v>
      </c>
      <c r="E20">
        <f t="shared" si="2"/>
        <v>0.89461800301814864</v>
      </c>
      <c r="F20">
        <f t="shared" si="3"/>
        <v>-2.9543373583152954E-2</v>
      </c>
    </row>
    <row r="21" spans="1:6" ht="15.75" customHeight="1" x14ac:dyDescent="0.15">
      <c r="A21" s="2" t="s">
        <v>27</v>
      </c>
      <c r="B21">
        <f>EXP(-(-0.802771-0.025303*C2+0.485604*C3))</f>
        <v>15.541457021940673</v>
      </c>
      <c r="C21">
        <f t="shared" si="1"/>
        <v>0.93954583331603769</v>
      </c>
      <c r="D21">
        <f>EXP(-(-0.802771-0.025303*E2+0.485604*E3))</f>
        <v>16.724752371244161</v>
      </c>
      <c r="E21">
        <f t="shared" si="2"/>
        <v>0.94358172238150106</v>
      </c>
      <c r="F21">
        <f t="shared" si="3"/>
        <v>4.0358890654633717E-3</v>
      </c>
    </row>
    <row r="22" spans="1:6" ht="15.75" customHeight="1" x14ac:dyDescent="0.15">
      <c r="A22" s="2" t="s">
        <v>28</v>
      </c>
      <c r="B22">
        <f>EXP(-(-2.360104+0.014709*C2+0.938919*C3-0.018119*C5))</f>
        <v>3.452750984117098</v>
      </c>
      <c r="C22">
        <f t="shared" si="1"/>
        <v>0.77541973409988874</v>
      </c>
      <c r="D22">
        <f>EXP(-(-2.360104+0.014709*E2+0.938919*E3-0.018119*E5))</f>
        <v>3.2906315274869939</v>
      </c>
      <c r="E22">
        <f t="shared" si="2"/>
        <v>0.76693407634896671</v>
      </c>
      <c r="F22">
        <f t="shared" si="3"/>
        <v>-8.4856577509220266E-3</v>
      </c>
    </row>
    <row r="23" spans="1:6" ht="15.75" customHeight="1" x14ac:dyDescent="0.15">
      <c r="A23" s="2" t="s">
        <v>29</v>
      </c>
      <c r="B23">
        <f>EXP(-(-1.022244+0.015959*C2-2.13038*C3))</f>
        <v>0.81724912830348573</v>
      </c>
      <c r="C23">
        <f t="shared" si="1"/>
        <v>0.44971771650617781</v>
      </c>
      <c r="D23">
        <f>EXP(-(-1.022244+0.015959*E2-2.13038*E3))</f>
        <v>0.78028784135043572</v>
      </c>
      <c r="E23">
        <f t="shared" si="2"/>
        <v>0.43829308004403889</v>
      </c>
      <c r="F23">
        <f t="shared" si="3"/>
        <v>-1.1424636462138926E-2</v>
      </c>
    </row>
    <row r="24" spans="1:6" ht="15.75" customHeight="1" x14ac:dyDescent="0.15">
      <c r="A24" s="2" t="s">
        <v>30</v>
      </c>
      <c r="B24">
        <f>EXP(-(0.21381-0.08054*C2-0.03271*C5+0.72939*C3))</f>
        <v>394.13441265876531</v>
      </c>
      <c r="C24">
        <f t="shared" si="1"/>
        <v>0.99746921561887958</v>
      </c>
      <c r="D24">
        <f>EXP(-(0.21381-0.08054*E2-0.03271*E5+0.72939*E3))</f>
        <v>492.96836321209503</v>
      </c>
      <c r="E24">
        <f t="shared" si="2"/>
        <v>0.99797557885388177</v>
      </c>
      <c r="F24">
        <f t="shared" si="3"/>
        <v>5.0636323500219405E-4</v>
      </c>
    </row>
    <row r="25" spans="1:6" ht="15.75" customHeight="1" x14ac:dyDescent="0.15">
      <c r="A25" s="2" t="s">
        <v>31</v>
      </c>
      <c r="B25">
        <f>EXP(-(-0.11314-0.0841*C2-0.02521*C5+1.28239*C3))</f>
        <v>716.00990452468216</v>
      </c>
      <c r="C25">
        <f t="shared" si="1"/>
        <v>0.99860531912643113</v>
      </c>
      <c r="D25">
        <f>EXP(-(-0.11314-0.0841*E2-0.02521*E5+1.28239*E3))</f>
        <v>906.88985143448281</v>
      </c>
      <c r="E25">
        <f t="shared" si="2"/>
        <v>0.99889854479767559</v>
      </c>
      <c r="F25">
        <f t="shared" si="3"/>
        <v>2.9322567124445698E-4</v>
      </c>
    </row>
    <row r="26" spans="1:6" ht="15.75" customHeight="1" x14ac:dyDescent="0.15">
      <c r="A26" s="2" t="s">
        <v>32</v>
      </c>
      <c r="B26">
        <f>EXP(-(-9.52346+0.0714*C2+0.11318*C5+0.14192*C6+1.47314*C3))</f>
        <v>42.971796278640674</v>
      </c>
      <c r="C26">
        <f t="shared" si="1"/>
        <v>0.9772581498908256</v>
      </c>
      <c r="D26">
        <f>EXP(-(-9.52346+0.0714*E2+0.11318*E5+0.14192*E6+1.47314*E3))</f>
        <v>37.181896886722164</v>
      </c>
      <c r="E26">
        <f t="shared" si="2"/>
        <v>0.97380957779633648</v>
      </c>
      <c r="F26">
        <f t="shared" si="3"/>
        <v>-3.4485720944891218E-3</v>
      </c>
    </row>
    <row r="27" spans="1:6" ht="15.75" customHeight="1" x14ac:dyDescent="0.15">
      <c r="A27" s="2" t="s">
        <v>33</v>
      </c>
      <c r="B27">
        <f>EXP(-(-1.00599+0.03107*C2-0.12507*C7))</f>
        <v>0.61318904343076797</v>
      </c>
      <c r="C27">
        <f t="shared" si="1"/>
        <v>0.38010984882881377</v>
      </c>
      <c r="D27">
        <f>EXP(-(-1.00599+0.03107*E2-0.12507*E7))</f>
        <v>0.40479804118113449</v>
      </c>
      <c r="E27">
        <f t="shared" si="2"/>
        <v>0.28815390491346782</v>
      </c>
      <c r="F27">
        <f t="shared" si="3"/>
        <v>-9.195594391534595E-2</v>
      </c>
    </row>
    <row r="28" spans="1:6" ht="15.75" customHeight="1" x14ac:dyDescent="0.15">
      <c r="A28" s="2" t="s">
        <v>34</v>
      </c>
      <c r="B28">
        <f>EXP(-(1.049734-0.018323*C2-0.023371*C5-0.012844*C7))</f>
        <v>1.5780357856211931</v>
      </c>
      <c r="C28">
        <f t="shared" si="1"/>
        <v>0.61210778935753063</v>
      </c>
      <c r="D28">
        <f>EXP(-(1.049734-0.018323*E2-0.023371*E5-0.012844*E7))</f>
        <v>1.598254186358127</v>
      </c>
      <c r="E28">
        <f t="shared" si="2"/>
        <v>0.61512618540156705</v>
      </c>
      <c r="F28">
        <f t="shared" si="3"/>
        <v>3.0183960440364199E-3</v>
      </c>
    </row>
    <row r="29" spans="1:6" ht="13" x14ac:dyDescent="0.15">
      <c r="A29" s="2" t="s">
        <v>35</v>
      </c>
      <c r="B29">
        <f>EXP(-(-3.7924+1.94461*C3-0.10873*C5+0.04748*C6))</f>
        <v>42.741741695145507</v>
      </c>
      <c r="C29">
        <f t="shared" si="1"/>
        <v>0.97713854178534043</v>
      </c>
      <c r="D29">
        <f>EXP(-(-3.7924+1.94461*E3-0.10873*E5+0.04748*E6))</f>
        <v>41.764763267969272</v>
      </c>
      <c r="E29">
        <f t="shared" si="2"/>
        <v>0.97661626246510758</v>
      </c>
      <c r="F29">
        <f t="shared" si="3"/>
        <v>-5.2227932023285462E-4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15" priority="1" operator="lessThanOrEqual">
      <formula>0</formula>
    </cfRule>
  </conditionalFormatting>
  <conditionalFormatting sqref="F15:F29 I17:I29">
    <cfRule type="cellIs" dxfId="14" priority="2" operator="greaterThan">
      <formula>0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997"/>
  <sheetViews>
    <sheetView topLeftCell="A19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1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3" t="s">
        <v>6</v>
      </c>
      <c r="B2" s="4">
        <v>4614890</v>
      </c>
      <c r="C2" s="4">
        <v>58.5</v>
      </c>
      <c r="D2" s="4">
        <v>4683914</v>
      </c>
      <c r="E2" s="4">
        <v>59.4</v>
      </c>
      <c r="F2" s="4">
        <v>4413432</v>
      </c>
      <c r="G2" s="4">
        <v>56</v>
      </c>
      <c r="H2" s="4"/>
      <c r="I2" s="4"/>
      <c r="J2" s="4"/>
      <c r="K2" s="4"/>
      <c r="L2" s="4"/>
      <c r="M2" s="4"/>
      <c r="N2" s="4"/>
    </row>
    <row r="3" spans="1:21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  <c r="N3" s="4"/>
    </row>
    <row r="4" spans="1:21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  <c r="N4" s="4"/>
    </row>
    <row r="5" spans="1:21" ht="15.75" customHeight="1" x14ac:dyDescent="0.15">
      <c r="A5" s="7" t="s">
        <v>9</v>
      </c>
      <c r="B5" s="4">
        <v>328621</v>
      </c>
      <c r="C5" s="4">
        <v>4.0999999999999996</v>
      </c>
      <c r="D5" s="4">
        <v>350555</v>
      </c>
      <c r="E5" s="4">
        <v>4.4000000000000004</v>
      </c>
      <c r="F5" s="4">
        <v>251621</v>
      </c>
      <c r="G5" s="4">
        <v>3.1</v>
      </c>
      <c r="H5" s="4"/>
      <c r="I5" s="4"/>
      <c r="J5" s="4"/>
      <c r="K5" s="4"/>
      <c r="L5" s="4"/>
      <c r="M5" s="4"/>
      <c r="N5" s="4"/>
    </row>
    <row r="6" spans="1:21" ht="15.75" customHeight="1" x14ac:dyDescent="0.15">
      <c r="A6" s="8" t="s">
        <v>10</v>
      </c>
      <c r="B6" s="4">
        <v>415850</v>
      </c>
      <c r="C6" s="4">
        <v>5.2</v>
      </c>
      <c r="D6" s="4">
        <v>472956</v>
      </c>
      <c r="E6" s="4">
        <v>6</v>
      </c>
      <c r="F6" s="4">
        <v>327550</v>
      </c>
      <c r="G6" s="4">
        <v>4.0999999999999996</v>
      </c>
      <c r="H6" s="4"/>
      <c r="I6" s="4"/>
      <c r="J6" s="4"/>
      <c r="K6" s="4"/>
      <c r="L6" s="4"/>
      <c r="M6" s="4"/>
      <c r="N6" s="4"/>
    </row>
    <row r="7" spans="1:21" ht="15.75" customHeight="1" x14ac:dyDescent="0.15">
      <c r="A7" s="9" t="s">
        <v>11</v>
      </c>
      <c r="B7" s="4">
        <v>546767</v>
      </c>
      <c r="C7" s="4">
        <v>6.9</v>
      </c>
      <c r="D7" s="4">
        <v>366599</v>
      </c>
      <c r="E7" s="4">
        <v>4.5999999999999996</v>
      </c>
      <c r="F7" s="4">
        <v>204992</v>
      </c>
      <c r="G7" s="4">
        <v>2.6</v>
      </c>
      <c r="H7" s="4"/>
      <c r="I7" s="4"/>
      <c r="J7" s="4"/>
      <c r="K7" s="4"/>
      <c r="L7" s="4"/>
      <c r="M7" s="4"/>
      <c r="N7" s="4"/>
    </row>
    <row r="8" spans="1:21" ht="15.75" customHeight="1" x14ac:dyDescent="0.15">
      <c r="A8" s="10" t="s">
        <v>12</v>
      </c>
      <c r="B8" s="4">
        <v>1611917</v>
      </c>
      <c r="C8" s="4">
        <v>20.399999999999999</v>
      </c>
      <c r="D8" s="4">
        <v>1724651</v>
      </c>
      <c r="E8" s="4">
        <v>21.8</v>
      </c>
      <c r="F8" s="4">
        <v>1344338</v>
      </c>
      <c r="G8" s="4">
        <v>17</v>
      </c>
      <c r="H8" s="4"/>
      <c r="I8" s="4"/>
      <c r="J8" s="4"/>
      <c r="K8" s="4"/>
      <c r="L8" s="4"/>
      <c r="M8" s="4"/>
      <c r="N8" s="4"/>
    </row>
    <row r="9" spans="1:21" ht="15.75" customHeight="1" x14ac:dyDescent="0.15">
      <c r="A9" s="11" t="s">
        <v>13</v>
      </c>
      <c r="B9" s="4">
        <v>67244</v>
      </c>
      <c r="C9" s="4">
        <v>0.8</v>
      </c>
      <c r="D9" s="4">
        <v>46492</v>
      </c>
      <c r="E9" s="4">
        <v>0.5</v>
      </c>
      <c r="F9" s="4">
        <v>35239</v>
      </c>
      <c r="G9" s="4">
        <v>0.4</v>
      </c>
      <c r="H9" s="4"/>
      <c r="I9" s="4"/>
      <c r="J9" s="4"/>
      <c r="K9" s="4"/>
      <c r="L9" s="4"/>
      <c r="M9" s="4"/>
      <c r="N9" s="4"/>
    </row>
    <row r="10" spans="1:21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  <c r="N10" s="4"/>
    </row>
    <row r="11" spans="1:21" ht="15.75" customHeight="1" x14ac:dyDescent="0.15">
      <c r="A11" s="13" t="s">
        <v>15</v>
      </c>
      <c r="B11" s="4">
        <v>295758</v>
      </c>
      <c r="C11" s="4">
        <v>3.7</v>
      </c>
      <c r="D11" s="4">
        <v>235880</v>
      </c>
      <c r="E11" s="4">
        <v>2.9</v>
      </c>
      <c r="F11" s="4">
        <v>172877</v>
      </c>
      <c r="G11" s="4">
        <v>2.1</v>
      </c>
      <c r="H11" s="4"/>
      <c r="I11" s="4"/>
      <c r="J11" s="4"/>
      <c r="K11" s="4"/>
      <c r="L11" s="4"/>
      <c r="M11" s="4"/>
      <c r="N11" s="4"/>
    </row>
    <row r="12" spans="1:21" ht="15.75" customHeight="1" x14ac:dyDescent="0.15">
      <c r="A12" s="1"/>
      <c r="B12">
        <f t="shared" ref="B12:G12" si="0">SUM(B2:B11)</f>
        <v>7881047</v>
      </c>
      <c r="C12">
        <f t="shared" si="0"/>
        <v>99.6</v>
      </c>
      <c r="D12">
        <f t="shared" si="0"/>
        <v>7881047</v>
      </c>
      <c r="E12">
        <f t="shared" si="0"/>
        <v>99.6</v>
      </c>
      <c r="F12">
        <f t="shared" si="0"/>
        <v>6750049</v>
      </c>
      <c r="G12">
        <f t="shared" si="0"/>
        <v>85.3</v>
      </c>
      <c r="I12" s="14"/>
    </row>
    <row r="13" spans="1:21" ht="15.75" customHeight="1" x14ac:dyDescent="0.15">
      <c r="A13" s="1"/>
      <c r="I13" s="14"/>
    </row>
    <row r="14" spans="1:21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1" ht="15.75" customHeight="1" x14ac:dyDescent="0.15">
      <c r="A15" s="2" t="s">
        <v>21</v>
      </c>
      <c r="B15">
        <f>EXP(-(-4.41432+0.04345*C2+0.06422*C6))</f>
        <v>4.6578361742103214</v>
      </c>
      <c r="C15">
        <f t="shared" ref="C15:C29" si="1">B15/(1+B15)</f>
        <v>0.82325398452535214</v>
      </c>
      <c r="D15">
        <f>EXP(-(-4.41432+0.04345*E2+0.06422*E6))</f>
        <v>4.2548946388866717</v>
      </c>
      <c r="E15">
        <f t="shared" ref="E15:E29" si="2">D15/(1+D15)</f>
        <v>0.80970122738524308</v>
      </c>
      <c r="F15">
        <f t="shared" ref="F15:F29" si="3">E15-C15</f>
        <v>-1.3552757140109062E-2</v>
      </c>
    </row>
    <row r="16" spans="1:21" ht="15.75" customHeight="1" x14ac:dyDescent="0.15">
      <c r="A16" s="2" t="s">
        <v>22</v>
      </c>
      <c r="B16">
        <f>EXP(-(-2.04493-0.05813*(C7)+0.07854*(C6)))</f>
        <v>7.6723196407359717</v>
      </c>
      <c r="C16">
        <f t="shared" si="1"/>
        <v>0.88469059704594388</v>
      </c>
      <c r="D16">
        <f>EXP(-(-2.04493-0.05813*(E7)+0.07854*(E6)))</f>
        <v>6.3033926227512813</v>
      </c>
      <c r="E16">
        <f t="shared" si="2"/>
        <v>0.86307733245987162</v>
      </c>
      <c r="F16">
        <f t="shared" si="3"/>
        <v>-2.1613264586072267E-2</v>
      </c>
    </row>
    <row r="17" spans="1:6" ht="15.75" customHeight="1" x14ac:dyDescent="0.15">
      <c r="A17" s="2" t="s">
        <v>23</v>
      </c>
      <c r="B17">
        <f>EXP(-(-5.26319+0.23697*(C7)))</f>
        <v>37.641117370630035</v>
      </c>
      <c r="C17">
        <f t="shared" si="1"/>
        <v>0.97412083117554793</v>
      </c>
      <c r="D17">
        <f>EXP(-(-5.26319+0.23697*(E7)))</f>
        <v>64.918198972379088</v>
      </c>
      <c r="E17">
        <f t="shared" si="2"/>
        <v>0.98482968261285453</v>
      </c>
      <c r="F17">
        <f t="shared" si="3"/>
        <v>1.0708851437306599E-2</v>
      </c>
    </row>
    <row r="18" spans="1:6" ht="15.75" customHeight="1" x14ac:dyDescent="0.15">
      <c r="A18" s="2" t="s">
        <v>24</v>
      </c>
      <c r="B18">
        <f>EXP(-(-6.22088+0.04872*(C2)+0.04949*(C5)+0.04056*(C6)))</f>
        <v>19.238990980088715</v>
      </c>
      <c r="C18">
        <f t="shared" si="1"/>
        <v>0.95059042217154954</v>
      </c>
      <c r="D18">
        <f>EXP(-(-6.22088+0.04872*(E2)+0.04949*(E5)+0.04056*(E6)))</f>
        <v>17.563027812093353</v>
      </c>
      <c r="E18">
        <f t="shared" si="2"/>
        <v>0.94612947789969237</v>
      </c>
      <c r="F18">
        <f t="shared" si="3"/>
        <v>-4.4609442718571701E-3</v>
      </c>
    </row>
    <row r="19" spans="1:6" ht="15.75" customHeight="1" x14ac:dyDescent="0.15">
      <c r="A19" s="2" t="s">
        <v>25</v>
      </c>
      <c r="B19">
        <f>EXP(-(-4.84614+0.03008*C2+0.7327*C3+0.03927*C5+0.04634*C6))</f>
        <v>14.650654350078945</v>
      </c>
      <c r="C19">
        <f t="shared" si="1"/>
        <v>0.93610490797178991</v>
      </c>
      <c r="D19">
        <f>EXP(-(-4.84614+0.03008*E2+0.7327*E3+0.03927*E5+0.04634*E6))</f>
        <v>13.579482311334893</v>
      </c>
      <c r="E19">
        <f t="shared" si="2"/>
        <v>0.93141045898299524</v>
      </c>
      <c r="F19">
        <f t="shared" si="3"/>
        <v>-4.694448988794675E-3</v>
      </c>
    </row>
    <row r="20" spans="1:6" ht="15.75" customHeight="1" x14ac:dyDescent="0.15">
      <c r="A20" s="2" t="s">
        <v>26</v>
      </c>
      <c r="B20">
        <f>EXP(-(-1.56105-0.14222*C7+0.04149*C6))</f>
        <v>10.243260734229029</v>
      </c>
      <c r="C20">
        <f t="shared" si="1"/>
        <v>0.91105783067401469</v>
      </c>
      <c r="D20">
        <f>EXP(-(-1.56105-0.14222*E7+0.04149*E6))</f>
        <v>7.1443511821372896</v>
      </c>
      <c r="E20">
        <f t="shared" si="2"/>
        <v>0.87721551077104054</v>
      </c>
      <c r="F20">
        <f t="shared" si="3"/>
        <v>-3.3842319902974149E-2</v>
      </c>
    </row>
    <row r="21" spans="1:6" ht="15.75" customHeight="1" x14ac:dyDescent="0.15">
      <c r="A21" s="2" t="s">
        <v>27</v>
      </c>
      <c r="B21">
        <f>EXP(-(-0.802771-0.025303*C2+0.485604*C3))</f>
        <v>9.8060201687167581</v>
      </c>
      <c r="C21">
        <f t="shared" si="1"/>
        <v>0.90745899189648171</v>
      </c>
      <c r="D21">
        <f>EXP(-(-0.802771-0.025303*E2+0.485604*E3))</f>
        <v>10.031891816593172</v>
      </c>
      <c r="E21">
        <f t="shared" si="2"/>
        <v>0.90935371587891289</v>
      </c>
      <c r="F21">
        <f t="shared" si="3"/>
        <v>1.894723982431179E-3</v>
      </c>
    </row>
    <row r="22" spans="1:6" ht="15.75" customHeight="1" x14ac:dyDescent="0.15">
      <c r="A22" s="2" t="s">
        <v>28</v>
      </c>
      <c r="B22">
        <f>EXP(-(-2.360104+0.014709*C2+0.938919*C3-0.018119*C5))</f>
        <v>4.8255050360630634</v>
      </c>
      <c r="C22">
        <f t="shared" si="1"/>
        <v>0.82834106333966706</v>
      </c>
      <c r="D22">
        <f>EXP(-(-2.360104+0.014709*E2+0.938919*E3-0.018119*E5))</f>
        <v>4.7880010165129692</v>
      </c>
      <c r="E22">
        <f t="shared" si="2"/>
        <v>0.82722877947895412</v>
      </c>
      <c r="F22">
        <f t="shared" si="3"/>
        <v>-1.1122838607129371E-3</v>
      </c>
    </row>
    <row r="23" spans="1:6" ht="15.75" customHeight="1" x14ac:dyDescent="0.15">
      <c r="A23" s="2" t="s">
        <v>29</v>
      </c>
      <c r="B23">
        <f>EXP(-(-1.022244+0.015959*C2-2.13038*C3))</f>
        <v>1.0926899498346401</v>
      </c>
      <c r="C23">
        <f t="shared" si="1"/>
        <v>0.52214612581332553</v>
      </c>
      <c r="D23">
        <f>EXP(-(-1.022244+0.015959*E2-2.13038*E3))</f>
        <v>1.0771077073517072</v>
      </c>
      <c r="E23">
        <f t="shared" si="2"/>
        <v>0.51856131655541804</v>
      </c>
      <c r="F23">
        <f t="shared" si="3"/>
        <v>-3.5848092579074953E-3</v>
      </c>
    </row>
    <row r="24" spans="1:6" ht="15.75" customHeight="1" x14ac:dyDescent="0.15">
      <c r="A24" s="2" t="s">
        <v>30</v>
      </c>
      <c r="B24">
        <f>EXP(-(0.21381-0.08054*C2-0.03271*C5+0.72939*C3))</f>
        <v>102.70810161036134</v>
      </c>
      <c r="C24">
        <f t="shared" si="1"/>
        <v>0.99035755177780549</v>
      </c>
      <c r="D24">
        <f>EXP(-(0.21381-0.08054*E2-0.03271*E5+0.72939*E3))</f>
        <v>111.51844464004429</v>
      </c>
      <c r="E24">
        <f t="shared" si="2"/>
        <v>0.99111256822648874</v>
      </c>
      <c r="F24">
        <f t="shared" si="3"/>
        <v>7.5501644868325446E-4</v>
      </c>
    </row>
    <row r="25" spans="1:6" ht="15.75" customHeight="1" x14ac:dyDescent="0.15">
      <c r="A25" s="2" t="s">
        <v>31</v>
      </c>
      <c r="B25">
        <f>EXP(-(-0.11314-0.0841*C2-0.02521*C5+1.28239*C3))</f>
        <v>170.09396165893023</v>
      </c>
      <c r="C25">
        <f t="shared" si="1"/>
        <v>0.99415525837204322</v>
      </c>
      <c r="D25">
        <f>EXP(-(-0.11314-0.0841*E2-0.02521*E5+1.28239*E3))</f>
        <v>184.86096463219684</v>
      </c>
      <c r="E25">
        <f t="shared" si="2"/>
        <v>0.9946196340798138</v>
      </c>
      <c r="F25">
        <f t="shared" si="3"/>
        <v>4.6437570777058124E-4</v>
      </c>
    </row>
    <row r="26" spans="1:6" ht="15.75" customHeight="1" x14ac:dyDescent="0.15">
      <c r="A26" s="2" t="s">
        <v>32</v>
      </c>
      <c r="B26">
        <f>EXP(-(-9.52346+0.0714*C2+0.11318*C5+0.14192*C6+1.47314*C3))</f>
        <v>63.088468295428036</v>
      </c>
      <c r="C26">
        <f t="shared" si="1"/>
        <v>0.98439656888989269</v>
      </c>
      <c r="D26">
        <f>EXP(-(-9.52346+0.0714*E2+0.11318*E5+0.14192*E6+1.47314*E3))</f>
        <v>51.049104355481973</v>
      </c>
      <c r="E26">
        <f t="shared" si="2"/>
        <v>0.98078737353153556</v>
      </c>
      <c r="F26">
        <f t="shared" si="3"/>
        <v>-3.6091953583571312E-3</v>
      </c>
    </row>
    <row r="27" spans="1:6" ht="15.75" customHeight="1" x14ac:dyDescent="0.15">
      <c r="A27" s="2" t="s">
        <v>33</v>
      </c>
      <c r="B27">
        <f>EXP(-(-1.00599+0.03107*C2-0.12507*C7))</f>
        <v>1.0527207465263906</v>
      </c>
      <c r="C27">
        <f t="shared" si="1"/>
        <v>0.51284167527794622</v>
      </c>
      <c r="D27">
        <f>EXP(-(-1.00599+0.03107*E2-0.12507*E7))</f>
        <v>0.76778464140138847</v>
      </c>
      <c r="E27">
        <f t="shared" si="2"/>
        <v>0.43432023529333136</v>
      </c>
      <c r="F27">
        <f t="shared" si="3"/>
        <v>-7.852143998461486E-2</v>
      </c>
    </row>
    <row r="28" spans="1:6" ht="15.75" customHeight="1" x14ac:dyDescent="0.15">
      <c r="A28" s="2" t="s">
        <v>34</v>
      </c>
      <c r="B28">
        <f>EXP(-(1.049734-0.018323*C2-0.023371*C5-0.012844*C7))</f>
        <v>1.2294983000033568</v>
      </c>
      <c r="C28">
        <f t="shared" si="1"/>
        <v>0.55146859721826458</v>
      </c>
      <c r="D28">
        <f>EXP(-(1.049734-0.018323*E2-0.023371*E5-0.012844*E7))</f>
        <v>1.2220954898949346</v>
      </c>
      <c r="E28">
        <f t="shared" si="2"/>
        <v>0.54997433524007455</v>
      </c>
      <c r="F28">
        <f t="shared" si="3"/>
        <v>-1.4942619781900257E-3</v>
      </c>
    </row>
    <row r="29" spans="1:6" ht="13" x14ac:dyDescent="0.15">
      <c r="A29" s="2" t="s">
        <v>35</v>
      </c>
      <c r="B29">
        <f>EXP(-(-3.7924+1.94461*C3-0.10873*C5+0.04748*C6))</f>
        <v>54.125044040304267</v>
      </c>
      <c r="C29">
        <f t="shared" si="1"/>
        <v>0.9818594249236543</v>
      </c>
      <c r="D29">
        <f>EXP(-(-3.7924+1.94461*E3-0.10873*E5+0.04748*E6))</f>
        <v>53.835440734538523</v>
      </c>
      <c r="E29">
        <f t="shared" si="2"/>
        <v>0.98176361880921037</v>
      </c>
      <c r="F29">
        <f t="shared" si="3"/>
        <v>-9.580611444393039E-5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13" priority="1" operator="lessThanOrEqual">
      <formula>0</formula>
    </cfRule>
  </conditionalFormatting>
  <conditionalFormatting sqref="F15:F29 I17:I29">
    <cfRule type="cellIs" dxfId="12" priority="2" operator="greaterThan">
      <formula>0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997"/>
  <sheetViews>
    <sheetView topLeftCell="A15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5" width="11.6640625" customWidth="1"/>
    <col min="6" max="6" width="9.83203125" customWidth="1"/>
    <col min="7" max="7" width="11.6640625" customWidth="1"/>
  </cols>
  <sheetData>
    <row r="1" spans="1:21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3" t="s">
        <v>6</v>
      </c>
      <c r="B2" s="4">
        <v>2704388</v>
      </c>
      <c r="C2" s="4">
        <v>34.1</v>
      </c>
      <c r="D2" s="4">
        <v>5381960</v>
      </c>
      <c r="E2" s="4">
        <v>68</v>
      </c>
      <c r="F2" s="4">
        <v>2641028</v>
      </c>
      <c r="G2" s="4">
        <v>33.299999999999997</v>
      </c>
      <c r="H2" s="4"/>
      <c r="I2" s="4"/>
      <c r="J2" s="4"/>
      <c r="K2" s="4"/>
      <c r="L2" s="4"/>
      <c r="M2" s="4"/>
      <c r="N2" s="4"/>
    </row>
    <row r="3" spans="1:21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  <c r="N3" s="4"/>
    </row>
    <row r="4" spans="1:21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  <c r="N4" s="4"/>
    </row>
    <row r="5" spans="1:21" ht="15.75" customHeight="1" x14ac:dyDescent="0.15">
      <c r="A5" s="7" t="s">
        <v>9</v>
      </c>
      <c r="B5" s="4">
        <v>444428</v>
      </c>
      <c r="C5" s="4">
        <v>5.6</v>
      </c>
      <c r="D5" s="4">
        <v>356889</v>
      </c>
      <c r="E5" s="4">
        <v>4.5</v>
      </c>
      <c r="F5" s="4">
        <v>270407</v>
      </c>
      <c r="G5" s="4">
        <v>3.4</v>
      </c>
      <c r="H5" s="4"/>
      <c r="I5" s="4"/>
      <c r="J5" s="4"/>
      <c r="K5" s="4"/>
      <c r="L5" s="4"/>
      <c r="M5" s="4"/>
      <c r="N5" s="4"/>
    </row>
    <row r="6" spans="1:21" ht="15.75" customHeight="1" x14ac:dyDescent="0.15">
      <c r="A6" s="8" t="s">
        <v>10</v>
      </c>
      <c r="B6" s="4">
        <v>344352</v>
      </c>
      <c r="C6" s="4">
        <v>4.3</v>
      </c>
      <c r="D6" s="4">
        <v>377566</v>
      </c>
      <c r="E6" s="4">
        <v>4.7</v>
      </c>
      <c r="F6" s="4">
        <v>46949</v>
      </c>
      <c r="G6" s="4">
        <v>0.5</v>
      </c>
      <c r="H6" s="4"/>
      <c r="I6" s="4"/>
      <c r="J6" s="4"/>
      <c r="K6" s="4"/>
      <c r="L6" s="4"/>
      <c r="M6" s="4"/>
      <c r="N6" s="4"/>
    </row>
    <row r="7" spans="1:21" ht="15.75" customHeight="1" x14ac:dyDescent="0.15">
      <c r="A7" s="9" t="s">
        <v>11</v>
      </c>
      <c r="B7" s="4">
        <v>985754</v>
      </c>
      <c r="C7" s="4">
        <v>12.4</v>
      </c>
      <c r="D7" s="4">
        <v>795612</v>
      </c>
      <c r="E7" s="4">
        <v>10</v>
      </c>
      <c r="F7" s="4">
        <v>388585</v>
      </c>
      <c r="G7" s="4">
        <v>4.9000000000000004</v>
      </c>
      <c r="H7" s="4"/>
      <c r="I7" s="4"/>
      <c r="J7" s="4"/>
      <c r="K7" s="4"/>
      <c r="L7" s="4"/>
      <c r="M7" s="4"/>
      <c r="N7" s="4"/>
    </row>
    <row r="8" spans="1:21" ht="15.75" customHeight="1" x14ac:dyDescent="0.15">
      <c r="A8" s="10" t="s">
        <v>12</v>
      </c>
      <c r="B8" s="4">
        <v>969150</v>
      </c>
      <c r="C8" s="4">
        <v>12.2</v>
      </c>
      <c r="D8" s="4">
        <v>985215</v>
      </c>
      <c r="E8" s="4">
        <v>12.4</v>
      </c>
      <c r="F8" s="4">
        <v>780407</v>
      </c>
      <c r="G8" s="4">
        <v>9.8000000000000007</v>
      </c>
      <c r="H8" s="4"/>
      <c r="I8" s="4"/>
      <c r="J8" s="4"/>
      <c r="K8" s="4"/>
      <c r="L8" s="4"/>
      <c r="M8" s="4"/>
      <c r="N8" s="4"/>
    </row>
    <row r="9" spans="1:21" ht="15.75" customHeight="1" x14ac:dyDescent="0.15">
      <c r="A9" s="11" t="s">
        <v>13</v>
      </c>
      <c r="B9" s="4">
        <v>17042</v>
      </c>
      <c r="C9" s="4">
        <v>0.2</v>
      </c>
      <c r="D9" s="4">
        <v>7905</v>
      </c>
      <c r="E9" s="4">
        <v>0</v>
      </c>
      <c r="F9" s="4">
        <v>1347</v>
      </c>
      <c r="G9" s="4">
        <v>0</v>
      </c>
      <c r="H9" s="4"/>
      <c r="I9" s="4"/>
      <c r="J9" s="4"/>
      <c r="K9" s="4"/>
      <c r="L9" s="4"/>
      <c r="M9" s="4"/>
      <c r="N9" s="4"/>
    </row>
    <row r="10" spans="1:21" ht="15.75" customHeight="1" x14ac:dyDescent="0.15">
      <c r="A10" s="12" t="s">
        <v>14</v>
      </c>
      <c r="B10" s="4">
        <v>2440049</v>
      </c>
      <c r="C10" s="4">
        <v>30.8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  <c r="N10" s="4"/>
    </row>
    <row r="11" spans="1:21" ht="15.75" customHeight="1" x14ac:dyDescent="0.15">
      <c r="A11" s="13" t="s">
        <v>15</v>
      </c>
      <c r="B11" s="4">
        <v>3567</v>
      </c>
      <c r="C11" s="4">
        <v>0</v>
      </c>
      <c r="D11" s="4">
        <v>3583</v>
      </c>
      <c r="E11" s="4">
        <v>0</v>
      </c>
      <c r="F11" s="4">
        <v>1275</v>
      </c>
      <c r="G11" s="4">
        <v>0</v>
      </c>
      <c r="H11" s="4"/>
      <c r="I11" s="4"/>
      <c r="J11" s="4"/>
      <c r="K11" s="4"/>
      <c r="L11" s="4"/>
      <c r="M11" s="4"/>
      <c r="N11" s="4"/>
    </row>
    <row r="12" spans="1:21" ht="15.75" customHeight="1" x14ac:dyDescent="0.15">
      <c r="A12" s="1"/>
      <c r="B12">
        <f t="shared" ref="B12:G12" si="0">SUM(B2:B11)</f>
        <v>7908730</v>
      </c>
      <c r="C12">
        <f t="shared" si="0"/>
        <v>99.6</v>
      </c>
      <c r="D12">
        <f t="shared" si="0"/>
        <v>7908730</v>
      </c>
      <c r="E12">
        <f t="shared" si="0"/>
        <v>99.600000000000009</v>
      </c>
      <c r="F12">
        <f t="shared" si="0"/>
        <v>4129998</v>
      </c>
      <c r="G12">
        <f t="shared" si="0"/>
        <v>51.899999999999991</v>
      </c>
      <c r="I12" s="14"/>
    </row>
    <row r="13" spans="1:21" ht="15.75" customHeight="1" x14ac:dyDescent="0.15">
      <c r="A13" s="1"/>
      <c r="I13" s="14"/>
    </row>
    <row r="14" spans="1:21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1" ht="15.75" customHeight="1" x14ac:dyDescent="0.15">
      <c r="A15" s="2" t="s">
        <v>21</v>
      </c>
      <c r="B15">
        <f>EXP(-(-4.41432+0.04345*C2+0.06422*C6))</f>
        <v>14.246752699370965</v>
      </c>
      <c r="C15">
        <f t="shared" ref="C15:C29" si="1">B15/(1+B15)</f>
        <v>0.93441226340338968</v>
      </c>
      <c r="D15">
        <f>EXP(-(-4.41432+0.04345*E2+0.06422*E6))</f>
        <v>3.1831968800498607</v>
      </c>
      <c r="E15">
        <f t="shared" ref="E15:E29" si="2">D15/(1+D15)</f>
        <v>0.76094837783774572</v>
      </c>
      <c r="F15">
        <f t="shared" ref="F15:F29" si="3">E15-C15</f>
        <v>-0.17346388556564396</v>
      </c>
    </row>
    <row r="16" spans="1:21" ht="15.75" customHeight="1" x14ac:dyDescent="0.15">
      <c r="A16" s="2" t="s">
        <v>22</v>
      </c>
      <c r="B16">
        <f>EXP(-(-2.04493-0.05813*(C7)+0.07854*(C6)))</f>
        <v>11.33641374447563</v>
      </c>
      <c r="C16">
        <f t="shared" si="1"/>
        <v>0.91893916492158756</v>
      </c>
      <c r="D16">
        <f>EXP(-(-2.04493-0.05813*(E7)+0.07854*(E6)))</f>
        <v>9.5552620237433139</v>
      </c>
      <c r="E16">
        <f t="shared" si="2"/>
        <v>0.90526052335313223</v>
      </c>
      <c r="F16">
        <f t="shared" si="3"/>
        <v>-1.367864156845533E-2</v>
      </c>
    </row>
    <row r="17" spans="1:6" ht="15.75" customHeight="1" x14ac:dyDescent="0.15">
      <c r="A17" s="2" t="s">
        <v>23</v>
      </c>
      <c r="B17">
        <f>EXP(-(-5.26319+0.23697*(C7)))</f>
        <v>10.224246425547635</v>
      </c>
      <c r="C17">
        <f t="shared" si="1"/>
        <v>0.91090715919031418</v>
      </c>
      <c r="D17">
        <f>EXP(-(-5.26319+0.23697*(E7)))</f>
        <v>18.056215959804412</v>
      </c>
      <c r="E17">
        <f t="shared" si="2"/>
        <v>0.94752368454947633</v>
      </c>
      <c r="F17">
        <f t="shared" si="3"/>
        <v>3.6616525359162155E-2</v>
      </c>
    </row>
    <row r="18" spans="1:6" ht="15.75" customHeight="1" x14ac:dyDescent="0.15">
      <c r="A18" s="2" t="s">
        <v>24</v>
      </c>
      <c r="B18">
        <f>EXP(-(-6.22088+0.04872*(C2)+0.04949*(C5)+0.04056*(C6)))</f>
        <v>60.823486165511198</v>
      </c>
      <c r="C18">
        <f t="shared" si="1"/>
        <v>0.98382491732473898</v>
      </c>
      <c r="D18">
        <f>EXP(-(-6.22088+0.04872*(E2)+0.04949*(E5)+0.04056*(E6)))</f>
        <v>12.116679809483777</v>
      </c>
      <c r="E18">
        <f t="shared" si="2"/>
        <v>0.92376119456106809</v>
      </c>
      <c r="F18">
        <f t="shared" si="3"/>
        <v>-6.006372276367089E-2</v>
      </c>
    </row>
    <row r="19" spans="1:6" ht="15.75" customHeight="1" x14ac:dyDescent="0.15">
      <c r="A19" s="2" t="s">
        <v>25</v>
      </c>
      <c r="B19">
        <f>EXP(-(-4.84614+0.03008*C2+0.7327*C3+0.03927*C5+0.04634*C6))</f>
        <v>30.001218574883421</v>
      </c>
      <c r="C19">
        <f t="shared" si="1"/>
        <v>0.9677432034620026</v>
      </c>
      <c r="D19">
        <f>EXP(-(-4.84614+0.03008*E2+0.7327*E3+0.03927*E5+0.04634*E6))</f>
        <v>11.091588186602724</v>
      </c>
      <c r="E19">
        <f t="shared" si="2"/>
        <v>0.91729787811430896</v>
      </c>
      <c r="F19">
        <f t="shared" si="3"/>
        <v>-5.0445325347693637E-2</v>
      </c>
    </row>
    <row r="20" spans="1:6" ht="15.75" customHeight="1" x14ac:dyDescent="0.15">
      <c r="A20" s="2" t="s">
        <v>26</v>
      </c>
      <c r="B20">
        <f>EXP(-(-1.56105-0.14222*C7+0.04149*C6))</f>
        <v>23.246881639364965</v>
      </c>
      <c r="C20">
        <f t="shared" si="1"/>
        <v>0.95875758314518711</v>
      </c>
      <c r="D20">
        <f>EXP(-(-1.56105-0.14222*E7+0.04149*E6))</f>
        <v>16.252504175324887</v>
      </c>
      <c r="E20">
        <f t="shared" si="2"/>
        <v>0.94203739991379143</v>
      </c>
      <c r="F20">
        <f t="shared" si="3"/>
        <v>-1.672018323139568E-2</v>
      </c>
    </row>
    <row r="21" spans="1:6" ht="15.75" customHeight="1" x14ac:dyDescent="0.15">
      <c r="A21" s="2" t="s">
        <v>27</v>
      </c>
      <c r="B21">
        <f>EXP(-(-0.802771-0.025303*C2+0.485604*C3))</f>
        <v>5.2888630585414118</v>
      </c>
      <c r="C21">
        <f t="shared" si="1"/>
        <v>0.84098874618651154</v>
      </c>
      <c r="D21">
        <f>EXP(-(-0.802771-0.025303*E2+0.485604*E3))</f>
        <v>12.470614041759125</v>
      </c>
      <c r="E21">
        <f t="shared" si="2"/>
        <v>0.92576433435773731</v>
      </c>
      <c r="F21">
        <f t="shared" si="3"/>
        <v>8.4775588171225769E-2</v>
      </c>
    </row>
    <row r="22" spans="1:6" ht="15.75" customHeight="1" x14ac:dyDescent="0.15">
      <c r="A22" s="2" t="s">
        <v>28</v>
      </c>
      <c r="B22">
        <f>EXP(-(-2.360104+0.014709*C2+0.938919*C3-0.018119*C5))</f>
        <v>7.0992809196806848</v>
      </c>
      <c r="C22">
        <f t="shared" si="1"/>
        <v>0.8765322489839722</v>
      </c>
      <c r="D22">
        <f>EXP(-(-2.360104+0.014709*E2+0.938919*E3-0.018119*E5))</f>
        <v>4.2267251626969493</v>
      </c>
      <c r="E22">
        <f t="shared" si="2"/>
        <v>0.80867561066019245</v>
      </c>
      <c r="F22">
        <f t="shared" si="3"/>
        <v>-6.785663832377975E-2</v>
      </c>
    </row>
    <row r="23" spans="1:6" ht="15.75" customHeight="1" x14ac:dyDescent="0.15">
      <c r="A23" s="2" t="s">
        <v>29</v>
      </c>
      <c r="B23">
        <f>EXP(-(-1.022244+0.015959*C2-2.13038*C3))</f>
        <v>1.6129133856078051</v>
      </c>
      <c r="C23">
        <f t="shared" si="1"/>
        <v>0.61728543873359809</v>
      </c>
      <c r="D23">
        <f>EXP(-(-1.022244+0.015959*E2-2.13038*E3))</f>
        <v>0.93897352036103532</v>
      </c>
      <c r="E23">
        <f t="shared" si="2"/>
        <v>0.48426319931702788</v>
      </c>
      <c r="F23">
        <f t="shared" si="3"/>
        <v>-0.13302223941657021</v>
      </c>
    </row>
    <row r="24" spans="1:6" ht="15.75" customHeight="1" x14ac:dyDescent="0.15">
      <c r="A24" s="2" t="s">
        <v>30</v>
      </c>
      <c r="B24">
        <f>EXP(-(0.21381-0.08054*C2-0.03271*C5+0.72939*C3))</f>
        <v>15.116396263768751</v>
      </c>
      <c r="C24">
        <f t="shared" si="1"/>
        <v>0.93795138915465259</v>
      </c>
      <c r="D24">
        <f>EXP(-(0.21381-0.08054*E2-0.03271*E5+0.72939*E3))</f>
        <v>223.65507023006489</v>
      </c>
      <c r="E24">
        <f t="shared" si="2"/>
        <v>0.99554873166683522</v>
      </c>
      <c r="F24">
        <f t="shared" si="3"/>
        <v>5.7597342512182625E-2</v>
      </c>
    </row>
    <row r="25" spans="1:6" ht="15.75" customHeight="1" x14ac:dyDescent="0.15">
      <c r="A25" s="2" t="s">
        <v>31</v>
      </c>
      <c r="B25">
        <f>EXP(-(-0.11314-0.0841*C2-0.02521*C5+1.28239*C3))</f>
        <v>22.694577061999137</v>
      </c>
      <c r="C25">
        <f t="shared" si="1"/>
        <v>0.9577962502819356</v>
      </c>
      <c r="D25">
        <f>EXP(-(-0.11314-0.0841*E2-0.02521*E5+1.28239*E3))</f>
        <v>381.98639775446787</v>
      </c>
      <c r="E25">
        <f t="shared" si="2"/>
        <v>0.99738894121080224</v>
      </c>
      <c r="F25">
        <f t="shared" si="3"/>
        <v>3.9592690928866636E-2</v>
      </c>
    </row>
    <row r="26" spans="1:6" ht="15.75" customHeight="1" x14ac:dyDescent="0.15">
      <c r="A26" s="2" t="s">
        <v>32</v>
      </c>
      <c r="B26">
        <f>EXP(-(-9.52346+0.0714*C2+0.11318*C5+0.14192*C6+1.47314*C3))</f>
        <v>345.38370934705881</v>
      </c>
      <c r="C26">
        <f t="shared" si="1"/>
        <v>0.99711302820249537</v>
      </c>
      <c r="D26">
        <f>EXP(-(-9.52346+0.0714*E2+0.11318*E5+0.14192*E6+1.47314*E3))</f>
        <v>32.849154289915568</v>
      </c>
      <c r="E26">
        <f t="shared" si="2"/>
        <v>0.97045716441140384</v>
      </c>
      <c r="F26">
        <f t="shared" si="3"/>
        <v>-2.6655863791091527E-2</v>
      </c>
    </row>
    <row r="27" spans="1:6" ht="15.75" customHeight="1" x14ac:dyDescent="0.15">
      <c r="A27" s="2" t="s">
        <v>33</v>
      </c>
      <c r="B27">
        <f>EXP(-(-1.00599+0.03107*C2-0.12507*C7))</f>
        <v>4.4699221841214509</v>
      </c>
      <c r="C27">
        <f t="shared" si="1"/>
        <v>0.81718204275320705</v>
      </c>
      <c r="D27">
        <f>EXP(-(-1.00599+0.03107*E2-0.12507*E7))</f>
        <v>1.1548032694667165</v>
      </c>
      <c r="E27">
        <f t="shared" si="2"/>
        <v>0.53592051108800942</v>
      </c>
      <c r="F27">
        <f t="shared" si="3"/>
        <v>-0.28126153166519763</v>
      </c>
    </row>
    <row r="28" spans="1:6" ht="15.75" customHeight="1" x14ac:dyDescent="0.15">
      <c r="A28" s="2" t="s">
        <v>34</v>
      </c>
      <c r="B28">
        <f>EXP(-(1.049734-0.018323*C2-0.023371*C5-0.012844*C7))</f>
        <v>0.87391120901796049</v>
      </c>
      <c r="C28">
        <f t="shared" si="1"/>
        <v>0.46635678617662002</v>
      </c>
      <c r="D28">
        <f>EXP(-(1.049734-0.018323*E2-0.023371*E5-0.012844*E7))</f>
        <v>1.5370108135147615</v>
      </c>
      <c r="E28">
        <f t="shared" si="2"/>
        <v>0.6058353418625736</v>
      </c>
      <c r="F28">
        <f t="shared" si="3"/>
        <v>0.13947855568595358</v>
      </c>
    </row>
    <row r="29" spans="1:6" ht="13" x14ac:dyDescent="0.15">
      <c r="A29" s="2" t="s">
        <v>35</v>
      </c>
      <c r="B29">
        <f>EXP(-(-3.7924+1.94461*C3-0.10873*C5+0.04748*C6))</f>
        <v>66.494816682506141</v>
      </c>
      <c r="C29">
        <f t="shared" si="1"/>
        <v>0.98518404746983801</v>
      </c>
      <c r="D29">
        <f>EXP(-(-3.7924+1.94461*E3-0.10873*E5+0.04748*E6))</f>
        <v>57.88909356021361</v>
      </c>
      <c r="E29">
        <f t="shared" si="2"/>
        <v>0.98301892694311033</v>
      </c>
      <c r="F29">
        <f t="shared" si="3"/>
        <v>-2.1651205267276818E-3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11" priority="1" operator="lessThanOrEqual">
      <formula>0</formula>
    </cfRule>
  </conditionalFormatting>
  <conditionalFormatting sqref="F15:F29 I17:I29">
    <cfRule type="cellIs" dxfId="10" priority="2" operator="greaterThan">
      <formula>0</formula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997"/>
  <sheetViews>
    <sheetView topLeftCell="A11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1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3" t="s">
        <v>6</v>
      </c>
      <c r="B2" s="4">
        <v>1530397</v>
      </c>
      <c r="C2" s="4">
        <v>25.3</v>
      </c>
      <c r="D2" s="4">
        <v>2021202</v>
      </c>
      <c r="E2" s="4">
        <v>33.5</v>
      </c>
      <c r="F2" s="4">
        <v>1520219</v>
      </c>
      <c r="G2" s="4">
        <v>25.2</v>
      </c>
      <c r="H2" s="4"/>
      <c r="I2" s="4"/>
      <c r="J2" s="4"/>
      <c r="K2" s="4"/>
      <c r="L2" s="4"/>
      <c r="M2" s="4"/>
      <c r="N2" s="4"/>
    </row>
    <row r="3" spans="1:21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  <c r="N3" s="4"/>
    </row>
    <row r="4" spans="1:21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  <c r="N4" s="4"/>
    </row>
    <row r="5" spans="1:21" ht="15.75" customHeight="1" x14ac:dyDescent="0.15">
      <c r="A5" s="7" t="s">
        <v>9</v>
      </c>
      <c r="B5" s="4">
        <v>23582</v>
      </c>
      <c r="C5" s="4">
        <v>0.3</v>
      </c>
      <c r="D5" s="4">
        <v>15069</v>
      </c>
      <c r="E5" s="4">
        <v>0.2</v>
      </c>
      <c r="F5" s="4">
        <v>12573</v>
      </c>
      <c r="G5" s="4">
        <v>0.2</v>
      </c>
      <c r="H5" s="4"/>
      <c r="I5" s="4"/>
      <c r="J5" s="4"/>
      <c r="K5" s="4"/>
      <c r="L5" s="4"/>
      <c r="M5" s="4"/>
      <c r="N5" s="4"/>
    </row>
    <row r="6" spans="1:21" ht="15.75" customHeight="1" x14ac:dyDescent="0.15">
      <c r="A6" s="8" t="s">
        <v>10</v>
      </c>
      <c r="B6" s="4">
        <v>458080</v>
      </c>
      <c r="C6" s="4">
        <v>7.5</v>
      </c>
      <c r="D6" s="4">
        <v>240472</v>
      </c>
      <c r="E6" s="4">
        <v>3.9</v>
      </c>
      <c r="F6" s="4">
        <v>148154</v>
      </c>
      <c r="G6" s="4">
        <v>2.4</v>
      </c>
      <c r="H6" s="4"/>
      <c r="I6" s="4"/>
      <c r="J6" s="4"/>
      <c r="K6" s="4"/>
      <c r="L6" s="4"/>
      <c r="M6" s="4"/>
      <c r="N6" s="4"/>
    </row>
    <row r="7" spans="1:21" ht="15.75" customHeight="1" x14ac:dyDescent="0.15">
      <c r="A7" s="9" t="s">
        <v>11</v>
      </c>
      <c r="B7" s="4">
        <v>971321</v>
      </c>
      <c r="C7" s="4">
        <v>16.100000000000001</v>
      </c>
      <c r="D7" s="4">
        <v>622406</v>
      </c>
      <c r="E7" s="4">
        <v>10.3</v>
      </c>
      <c r="F7" s="4">
        <v>542935</v>
      </c>
      <c r="G7" s="4">
        <v>9</v>
      </c>
      <c r="H7" s="4"/>
      <c r="I7" s="4"/>
      <c r="J7" s="4"/>
      <c r="K7" s="4"/>
      <c r="L7" s="4"/>
      <c r="M7" s="4"/>
      <c r="N7" s="4"/>
    </row>
    <row r="8" spans="1:21" ht="15.75" customHeight="1" x14ac:dyDescent="0.15">
      <c r="A8" s="10" t="s">
        <v>12</v>
      </c>
      <c r="B8" s="4">
        <v>2979579</v>
      </c>
      <c r="C8" s="4">
        <v>49.4</v>
      </c>
      <c r="D8" s="4">
        <v>2933527</v>
      </c>
      <c r="E8" s="4">
        <v>48.6</v>
      </c>
      <c r="F8" s="4">
        <v>2736235</v>
      </c>
      <c r="G8" s="4">
        <v>45.3</v>
      </c>
      <c r="H8" s="4"/>
      <c r="I8" s="4"/>
      <c r="J8" s="4"/>
      <c r="K8" s="4"/>
      <c r="L8" s="4"/>
      <c r="M8" s="4"/>
      <c r="N8" s="4"/>
    </row>
    <row r="9" spans="1:21" ht="15.75" customHeight="1" x14ac:dyDescent="0.15">
      <c r="A9" s="11" t="s">
        <v>13</v>
      </c>
      <c r="B9" s="4">
        <v>15580</v>
      </c>
      <c r="C9" s="4">
        <v>0.2</v>
      </c>
      <c r="D9" s="4">
        <v>21012</v>
      </c>
      <c r="E9" s="4">
        <v>0.3</v>
      </c>
      <c r="F9" s="4">
        <v>15424</v>
      </c>
      <c r="G9" s="4">
        <v>0.2</v>
      </c>
      <c r="H9" s="4"/>
      <c r="I9" s="4"/>
      <c r="J9" s="4"/>
      <c r="K9" s="4"/>
      <c r="L9" s="4"/>
      <c r="M9" s="4"/>
      <c r="N9" s="4"/>
    </row>
    <row r="10" spans="1:21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  <c r="N10" s="4"/>
    </row>
    <row r="11" spans="1:21" ht="15.75" customHeight="1" x14ac:dyDescent="0.15">
      <c r="A11" s="13" t="s">
        <v>15</v>
      </c>
      <c r="B11" s="4">
        <v>50172</v>
      </c>
      <c r="C11" s="4">
        <v>0.8</v>
      </c>
      <c r="D11" s="4">
        <v>175023</v>
      </c>
      <c r="E11" s="4">
        <v>2.9</v>
      </c>
      <c r="F11" s="4">
        <v>42901</v>
      </c>
      <c r="G11" s="4">
        <v>0.7</v>
      </c>
      <c r="H11" s="4"/>
      <c r="I11" s="4"/>
      <c r="J11" s="4"/>
      <c r="K11" s="4"/>
      <c r="L11" s="4"/>
      <c r="M11" s="4"/>
      <c r="N11" s="4"/>
    </row>
    <row r="12" spans="1:21" ht="15.75" customHeight="1" x14ac:dyDescent="0.15">
      <c r="A12" s="1"/>
      <c r="B12">
        <f t="shared" ref="B12:G12" si="0">SUM(B2:B11)</f>
        <v>6028711</v>
      </c>
      <c r="C12">
        <f t="shared" si="0"/>
        <v>99.6</v>
      </c>
      <c r="D12">
        <f t="shared" si="0"/>
        <v>6028711</v>
      </c>
      <c r="E12">
        <f t="shared" si="0"/>
        <v>99.7</v>
      </c>
      <c r="F12">
        <f t="shared" si="0"/>
        <v>5018441</v>
      </c>
      <c r="G12">
        <f t="shared" si="0"/>
        <v>83</v>
      </c>
      <c r="I12" s="14"/>
    </row>
    <row r="13" spans="1:21" ht="15.75" customHeight="1" x14ac:dyDescent="0.15">
      <c r="A13" s="1"/>
      <c r="I13" s="14"/>
    </row>
    <row r="14" spans="1:21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1" ht="15.75" customHeight="1" x14ac:dyDescent="0.15">
      <c r="A15" s="2" t="s">
        <v>21</v>
      </c>
      <c r="B15">
        <f>EXP(-(-4.41432+0.04345*C2+0.06422*C6))</f>
        <v>17.00291840151764</v>
      </c>
      <c r="C15">
        <f t="shared" ref="C15:C29" si="1">B15/(1+B15)</f>
        <v>0.94445345039637019</v>
      </c>
      <c r="D15">
        <f>EXP(-(-4.41432+0.04345*E2+0.06422*E6))</f>
        <v>15.003552404052929</v>
      </c>
      <c r="E15">
        <f t="shared" ref="E15:E29" si="2">D15/(1+D15)</f>
        <v>0.93751387349806481</v>
      </c>
      <c r="F15">
        <f t="shared" ref="F15:F29" si="3">E15-C15</f>
        <v>-6.9395768983053774E-3</v>
      </c>
    </row>
    <row r="16" spans="1:21" ht="15.75" customHeight="1" x14ac:dyDescent="0.15">
      <c r="A16" s="2" t="s">
        <v>22</v>
      </c>
      <c r="B16">
        <f>EXP(-(-2.04493-0.05813*(C7)+0.07854*(C6)))</f>
        <v>10.932860731387519</v>
      </c>
      <c r="C16">
        <f t="shared" si="1"/>
        <v>0.91619779845668892</v>
      </c>
      <c r="D16">
        <f>EXP(-(-2.04493-0.05813*(E7)+0.07854*(E6)))</f>
        <v>10.353897304570378</v>
      </c>
      <c r="E16">
        <f t="shared" si="2"/>
        <v>0.91192451603402636</v>
      </c>
      <c r="F16">
        <f t="shared" si="3"/>
        <v>-4.273282422662561E-3</v>
      </c>
    </row>
    <row r="17" spans="1:6" ht="15.75" customHeight="1" x14ac:dyDescent="0.15">
      <c r="A17" s="2" t="s">
        <v>23</v>
      </c>
      <c r="B17">
        <f>EXP(-(-5.26319+0.23697*(C7)))</f>
        <v>4.254481934123203</v>
      </c>
      <c r="C17">
        <f t="shared" si="1"/>
        <v>0.809686280676714</v>
      </c>
      <c r="D17">
        <f>EXP(-(-5.26319+0.23697*(E7)))</f>
        <v>16.817146652604951</v>
      </c>
      <c r="E17">
        <f t="shared" si="2"/>
        <v>0.94387429033964898</v>
      </c>
      <c r="F17">
        <f t="shared" si="3"/>
        <v>0.13418800966293498</v>
      </c>
    </row>
    <row r="18" spans="1:6" ht="15.75" customHeight="1" x14ac:dyDescent="0.15">
      <c r="A18" s="2" t="s">
        <v>24</v>
      </c>
      <c r="B18">
        <f>EXP(-(-6.22088+0.04872*(C2)+0.04949*(C5)+0.04056*(C6)))</f>
        <v>106.61423079919737</v>
      </c>
      <c r="C18">
        <f t="shared" si="1"/>
        <v>0.99070754868967148</v>
      </c>
      <c r="D18">
        <f>EXP(-(-6.22088+0.04872*(E2)+0.04949*(E5)+0.04056*(E6)))</f>
        <v>83.152643743150307</v>
      </c>
      <c r="E18">
        <f t="shared" si="2"/>
        <v>0.98811683203854905</v>
      </c>
      <c r="F18">
        <f t="shared" si="3"/>
        <v>-2.5907166511224267E-3</v>
      </c>
    </row>
    <row r="19" spans="1:6" ht="15.75" customHeight="1" x14ac:dyDescent="0.15">
      <c r="A19" s="2" t="s">
        <v>25</v>
      </c>
      <c r="B19">
        <f>EXP(-(-4.84614+0.03008*C2+0.7327*C3+0.03927*C5+0.04634*C6))</f>
        <v>41.503800443684831</v>
      </c>
      <c r="C19">
        <f t="shared" si="1"/>
        <v>0.97647269209902898</v>
      </c>
      <c r="D19">
        <f>EXP(-(-4.84614+0.03008*E2+0.7327*E3+0.03927*E5+0.04634*E6))</f>
        <v>38.470049366112775</v>
      </c>
      <c r="E19">
        <f t="shared" si="2"/>
        <v>0.97466433368946948</v>
      </c>
      <c r="F19">
        <f t="shared" si="3"/>
        <v>-1.8083584095595073E-3</v>
      </c>
    </row>
    <row r="20" spans="1:6" ht="15.75" customHeight="1" x14ac:dyDescent="0.15">
      <c r="A20" s="2" t="s">
        <v>26</v>
      </c>
      <c r="B20">
        <f>EXP(-(-1.56105-0.14222*C7+0.04149*C6))</f>
        <v>34.453720888443549</v>
      </c>
      <c r="C20">
        <f t="shared" si="1"/>
        <v>0.97179421581315717</v>
      </c>
      <c r="D20">
        <f>EXP(-(-1.56105-0.14222*E7+0.04149*E6))</f>
        <v>17.533353828487261</v>
      </c>
      <c r="E20">
        <f t="shared" si="2"/>
        <v>0.94604322513592121</v>
      </c>
      <c r="F20">
        <f t="shared" si="3"/>
        <v>-2.5750990677235963E-2</v>
      </c>
    </row>
    <row r="21" spans="1:6" ht="15.75" customHeight="1" x14ac:dyDescent="0.15">
      <c r="A21" s="2" t="s">
        <v>27</v>
      </c>
      <c r="B21">
        <f>EXP(-(-0.802771-0.025303*C2+0.485604*C3))</f>
        <v>4.2331097989303172</v>
      </c>
      <c r="C21">
        <f t="shared" si="1"/>
        <v>0.80890903527298308</v>
      </c>
      <c r="D21">
        <f>EXP(-(-0.802771-0.025303*E2+0.485604*E3))</f>
        <v>5.2091750317838752</v>
      </c>
      <c r="E21">
        <f t="shared" si="2"/>
        <v>0.83894800921521073</v>
      </c>
      <c r="F21">
        <f t="shared" si="3"/>
        <v>3.0038973942227654E-2</v>
      </c>
    </row>
    <row r="22" spans="1:6" ht="15.75" customHeight="1" x14ac:dyDescent="0.15">
      <c r="A22" s="2" t="s">
        <v>28</v>
      </c>
      <c r="B22">
        <f>EXP(-(-2.360104+0.014709*C2+0.938919*C3-0.018119*C5))</f>
        <v>7.3404635897614492</v>
      </c>
      <c r="C22">
        <f t="shared" si="1"/>
        <v>0.88010258791518792</v>
      </c>
      <c r="D22">
        <f>EXP(-(-2.360104+0.014709*E2+0.938919*E3-0.018119*E5))</f>
        <v>6.4946340162656657</v>
      </c>
      <c r="E22">
        <f t="shared" si="2"/>
        <v>0.86657120309948532</v>
      </c>
      <c r="F22">
        <f t="shared" si="3"/>
        <v>-1.3531384815702596E-2</v>
      </c>
    </row>
    <row r="23" spans="1:6" ht="15.75" customHeight="1" x14ac:dyDescent="0.15">
      <c r="A23" s="2" t="s">
        <v>29</v>
      </c>
      <c r="B23">
        <f>EXP(-(-1.022244+0.015959*C2-2.13038*C3))</f>
        <v>1.8561070305063609</v>
      </c>
      <c r="C23">
        <f t="shared" si="1"/>
        <v>0.64987306521817945</v>
      </c>
      <c r="D23">
        <f>EXP(-(-1.022244+0.015959*E2-2.13038*E3))</f>
        <v>1.62843185564772</v>
      </c>
      <c r="E23">
        <f t="shared" si="2"/>
        <v>0.61954501584231803</v>
      </c>
      <c r="F23">
        <f t="shared" si="3"/>
        <v>-3.0328049375861421E-2</v>
      </c>
    </row>
    <row r="24" spans="1:6" ht="15.75" customHeight="1" x14ac:dyDescent="0.15">
      <c r="A24" s="2" t="s">
        <v>30</v>
      </c>
      <c r="B24">
        <f>EXP(-(0.21381-0.08054*C2-0.03271*C5+0.72939*C3))</f>
        <v>6.2567757718073302</v>
      </c>
      <c r="C24">
        <f t="shared" si="1"/>
        <v>0.86219775401011933</v>
      </c>
      <c r="D24">
        <f>EXP(-(0.21381-0.08054*E2-0.03271*E5+0.72939*E3))</f>
        <v>12.071194565338098</v>
      </c>
      <c r="E24">
        <f t="shared" si="2"/>
        <v>0.92349589817507749</v>
      </c>
      <c r="F24">
        <f t="shared" si="3"/>
        <v>6.1298144164958157E-2</v>
      </c>
    </row>
    <row r="25" spans="1:6" ht="15.75" customHeight="1" x14ac:dyDescent="0.15">
      <c r="A25" s="2" t="s">
        <v>31</v>
      </c>
      <c r="B25">
        <f>EXP(-(-0.11314-0.0841*C2-0.02521*C5+1.28239*C3))</f>
        <v>9.4728801967364209</v>
      </c>
      <c r="C25">
        <f t="shared" si="1"/>
        <v>0.90451528316807994</v>
      </c>
      <c r="D25">
        <f>EXP(-(-0.11314-0.0841*E2-0.02521*E5+1.28239*E3))</f>
        <v>18.831518838793496</v>
      </c>
      <c r="E25">
        <f t="shared" si="2"/>
        <v>0.94957521871477402</v>
      </c>
      <c r="F25">
        <f t="shared" si="3"/>
        <v>4.5059935546694074E-2</v>
      </c>
    </row>
    <row r="26" spans="1:6" ht="15.75" customHeight="1" x14ac:dyDescent="0.15">
      <c r="A26" s="2" t="s">
        <v>32</v>
      </c>
      <c r="B26">
        <f>EXP(-(-9.52346+0.0714*C2+0.11318*C5+0.14192*C6+1.47314*C3))</f>
        <v>748.96031639690057</v>
      </c>
      <c r="C26">
        <f t="shared" si="1"/>
        <v>0.99866659611430586</v>
      </c>
      <c r="D26">
        <f>EXP(-(-9.52346+0.0714*E2+0.11318*E5+0.14192*E6+1.47314*E3))</f>
        <v>703.05561525688483</v>
      </c>
      <c r="E26">
        <f t="shared" si="2"/>
        <v>0.99857965766009105</v>
      </c>
      <c r="F26">
        <f t="shared" si="3"/>
        <v>-8.6938454214813277E-5</v>
      </c>
    </row>
    <row r="27" spans="1:6" ht="15.75" customHeight="1" x14ac:dyDescent="0.15">
      <c r="A27" s="2" t="s">
        <v>33</v>
      </c>
      <c r="B27">
        <f>EXP(-(-1.00599+0.03107*C2-0.12507*C7))</f>
        <v>9.332901942570297</v>
      </c>
      <c r="C27">
        <f t="shared" si="1"/>
        <v>0.9032217662029558</v>
      </c>
      <c r="D27">
        <f>EXP(-(-1.00599+0.03107*E2-0.12507*E7))</f>
        <v>3.5021112467763928</v>
      </c>
      <c r="E27">
        <f t="shared" si="2"/>
        <v>0.77788198798596531</v>
      </c>
      <c r="F27">
        <f t="shared" si="3"/>
        <v>-0.12533977821699049</v>
      </c>
    </row>
    <row r="28" spans="1:6" ht="15.75" customHeight="1" x14ac:dyDescent="0.15">
      <c r="A28" s="2" t="s">
        <v>34</v>
      </c>
      <c r="B28">
        <f>EXP(-(1.049734-0.018323*C2-0.023371*C5-0.012844*C7))</f>
        <v>0.68910446580900619</v>
      </c>
      <c r="C28">
        <f t="shared" si="1"/>
        <v>0.40797030601594891</v>
      </c>
      <c r="D28">
        <f>EXP(-(1.049734-0.018323*E2-0.023371*E5-0.012844*E7))</f>
        <v>0.74159938056439134</v>
      </c>
      <c r="E28">
        <f t="shared" si="2"/>
        <v>0.42581513799348325</v>
      </c>
      <c r="F28">
        <f t="shared" si="3"/>
        <v>1.7844831977534337E-2</v>
      </c>
    </row>
    <row r="29" spans="1:6" ht="13" x14ac:dyDescent="0.15">
      <c r="A29" s="2" t="s">
        <v>35</v>
      </c>
      <c r="B29">
        <f>EXP(-(-3.7924+1.94461*C3-0.10873*C5+0.04748*C6))</f>
        <v>32.102021396278218</v>
      </c>
      <c r="C29">
        <f t="shared" si="1"/>
        <v>0.96979036452098866</v>
      </c>
      <c r="D29">
        <f>EXP(-(-3.7924+1.94461*E3-0.10873*E5+0.04748*E6))</f>
        <v>37.674143110234141</v>
      </c>
      <c r="E29">
        <f t="shared" si="2"/>
        <v>0.97414293066171709</v>
      </c>
      <c r="F29">
        <f t="shared" si="3"/>
        <v>4.3525661407284311E-3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9" priority="1" operator="lessThanOrEqual">
      <formula>0</formula>
    </cfRule>
  </conditionalFormatting>
  <conditionalFormatting sqref="F15:F29 I17:I29">
    <cfRule type="cellIs" dxfId="8" priority="2" operator="greaterThan">
      <formula>0</formula>
    </cfRule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997"/>
  <sheetViews>
    <sheetView topLeftCell="A17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1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3" t="s">
        <v>6</v>
      </c>
      <c r="B2" s="4">
        <v>2608055</v>
      </c>
      <c r="C2" s="4">
        <v>45</v>
      </c>
      <c r="D2" s="4">
        <v>3398211</v>
      </c>
      <c r="E2" s="4">
        <v>58.6</v>
      </c>
      <c r="F2" s="4">
        <v>2586633</v>
      </c>
      <c r="G2" s="4">
        <v>44.6</v>
      </c>
      <c r="H2" s="4"/>
      <c r="I2" s="4"/>
      <c r="J2" s="4"/>
      <c r="K2" s="4"/>
      <c r="L2" s="4"/>
      <c r="M2" s="4"/>
      <c r="N2" s="4"/>
    </row>
    <row r="3" spans="1:21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  <c r="N3" s="4"/>
    </row>
    <row r="4" spans="1:21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  <c r="N4" s="4"/>
    </row>
    <row r="5" spans="1:21" ht="15.75" customHeight="1" x14ac:dyDescent="0.15">
      <c r="A5" s="7" t="s">
        <v>9</v>
      </c>
      <c r="B5" s="4">
        <v>922733</v>
      </c>
      <c r="C5" s="4">
        <v>15.9</v>
      </c>
      <c r="D5" s="4">
        <v>564814</v>
      </c>
      <c r="E5" s="4">
        <v>9.6999999999999993</v>
      </c>
      <c r="F5" s="4">
        <v>561195</v>
      </c>
      <c r="G5" s="4">
        <v>9.6</v>
      </c>
      <c r="H5" s="4"/>
      <c r="I5" s="4"/>
      <c r="J5" s="4"/>
      <c r="K5" s="4"/>
      <c r="L5" s="4"/>
      <c r="M5" s="4"/>
      <c r="N5" s="4"/>
    </row>
    <row r="6" spans="1:21" ht="15.75" customHeight="1" x14ac:dyDescent="0.15">
      <c r="A6" s="8" t="s">
        <v>10</v>
      </c>
      <c r="B6" s="4">
        <v>255578</v>
      </c>
      <c r="C6" s="4">
        <v>4.4000000000000004</v>
      </c>
      <c r="D6" s="4">
        <v>169930</v>
      </c>
      <c r="E6" s="4">
        <v>2.9</v>
      </c>
      <c r="F6" s="4">
        <v>58279</v>
      </c>
      <c r="G6" s="4">
        <v>1</v>
      </c>
      <c r="H6" s="4"/>
      <c r="I6" s="4"/>
      <c r="J6" s="4"/>
      <c r="K6" s="4"/>
      <c r="L6" s="4"/>
      <c r="M6" s="4"/>
      <c r="N6" s="4"/>
    </row>
    <row r="7" spans="1:21" ht="15.75" customHeight="1" x14ac:dyDescent="0.15">
      <c r="A7" s="9" t="s">
        <v>11</v>
      </c>
      <c r="B7" s="4">
        <v>590490</v>
      </c>
      <c r="C7" s="4">
        <v>10.1</v>
      </c>
      <c r="D7" s="4">
        <v>350333</v>
      </c>
      <c r="E7" s="4">
        <v>6</v>
      </c>
      <c r="F7" s="4">
        <v>231335</v>
      </c>
      <c r="G7" s="4">
        <v>3.9</v>
      </c>
      <c r="H7" s="4"/>
      <c r="I7" s="4"/>
      <c r="J7" s="4"/>
      <c r="K7" s="4"/>
      <c r="L7" s="4"/>
      <c r="M7" s="4"/>
      <c r="N7" s="4"/>
    </row>
    <row r="8" spans="1:21" ht="15.75" customHeight="1" x14ac:dyDescent="0.15">
      <c r="A8" s="10" t="s">
        <v>12</v>
      </c>
      <c r="B8" s="4">
        <v>1303316</v>
      </c>
      <c r="C8" s="4">
        <v>22.5</v>
      </c>
      <c r="D8" s="4">
        <v>1285263</v>
      </c>
      <c r="E8" s="4">
        <v>22.2</v>
      </c>
      <c r="F8" s="4">
        <v>1151670</v>
      </c>
      <c r="G8" s="4">
        <v>19.8</v>
      </c>
      <c r="H8" s="4"/>
      <c r="I8" s="4"/>
      <c r="J8" s="4"/>
      <c r="K8" s="4"/>
      <c r="L8" s="4"/>
      <c r="M8" s="4"/>
      <c r="N8" s="4"/>
    </row>
    <row r="9" spans="1:21" ht="15.75" customHeight="1" x14ac:dyDescent="0.15">
      <c r="A9" s="11" t="s">
        <v>13</v>
      </c>
      <c r="B9" s="4">
        <v>3400</v>
      </c>
      <c r="C9" s="4">
        <v>0</v>
      </c>
      <c r="D9" s="4">
        <v>4111</v>
      </c>
      <c r="E9" s="4">
        <v>0</v>
      </c>
      <c r="F9" s="4">
        <v>1181</v>
      </c>
      <c r="G9" s="4">
        <v>0</v>
      </c>
      <c r="H9" s="4"/>
      <c r="I9" s="4"/>
      <c r="J9" s="4"/>
      <c r="K9" s="4"/>
      <c r="L9" s="4"/>
      <c r="M9" s="4"/>
      <c r="N9" s="4"/>
    </row>
    <row r="10" spans="1:21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  <c r="N10" s="4"/>
    </row>
    <row r="11" spans="1:21" ht="15.75" customHeight="1" x14ac:dyDescent="0.15">
      <c r="A11" s="13" t="s">
        <v>15</v>
      </c>
      <c r="B11" s="4">
        <v>105859</v>
      </c>
      <c r="C11" s="4">
        <v>1.8</v>
      </c>
      <c r="D11" s="4">
        <v>16769</v>
      </c>
      <c r="E11" s="4">
        <v>0.2</v>
      </c>
      <c r="F11" s="4">
        <v>14317</v>
      </c>
      <c r="G11" s="4">
        <v>0.2</v>
      </c>
      <c r="H11" s="4"/>
      <c r="I11" s="4"/>
      <c r="J11" s="4"/>
      <c r="K11" s="4"/>
      <c r="L11" s="4"/>
      <c r="M11" s="4"/>
      <c r="N11" s="4"/>
    </row>
    <row r="12" spans="1:21" ht="15.75" customHeight="1" x14ac:dyDescent="0.15">
      <c r="A12" s="1"/>
      <c r="B12">
        <f t="shared" ref="B12:G12" si="0">SUM(B2:B11)</f>
        <v>5789431</v>
      </c>
      <c r="C12">
        <f t="shared" si="0"/>
        <v>99.699999999999989</v>
      </c>
      <c r="D12">
        <f t="shared" si="0"/>
        <v>5789431</v>
      </c>
      <c r="E12">
        <f t="shared" si="0"/>
        <v>99.600000000000009</v>
      </c>
      <c r="F12">
        <f t="shared" si="0"/>
        <v>4604610</v>
      </c>
      <c r="G12">
        <f t="shared" si="0"/>
        <v>79.100000000000009</v>
      </c>
      <c r="I12" s="14"/>
    </row>
    <row r="13" spans="1:21" ht="15.75" customHeight="1" x14ac:dyDescent="0.15">
      <c r="A13" s="1"/>
      <c r="I13" s="14"/>
    </row>
    <row r="14" spans="1:21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1" ht="15.75" customHeight="1" x14ac:dyDescent="0.15">
      <c r="A15" s="2" t="s">
        <v>21</v>
      </c>
      <c r="B15">
        <f>EXP(-(-4.41432+0.04345*C2+0.06422*C6))</f>
        <v>8.8154159380964803</v>
      </c>
      <c r="C15">
        <f t="shared" ref="C15:C29" si="1">B15/(1+B15)</f>
        <v>0.89811944737678318</v>
      </c>
      <c r="D15">
        <f>EXP(-(-4.41432+0.04345*E2+0.06422*E6))</f>
        <v>5.3758247279419518</v>
      </c>
      <c r="E15">
        <f t="shared" ref="E15:E29" si="2">D15/(1+D15)</f>
        <v>0.84315754546740973</v>
      </c>
      <c r="F15">
        <f t="shared" ref="F15:F29" si="3">E15-C15</f>
        <v>-5.4961901909373445E-2</v>
      </c>
    </row>
    <row r="16" spans="1:21" ht="15.75" customHeight="1" x14ac:dyDescent="0.15">
      <c r="A16" s="2" t="s">
        <v>22</v>
      </c>
      <c r="B16">
        <f>EXP(-(-2.04493-0.05813*(C7)+0.07854*(C6)))</f>
        <v>9.8401110837556534</v>
      </c>
      <c r="C16">
        <f t="shared" si="1"/>
        <v>0.90775002282969774</v>
      </c>
      <c r="D16">
        <f>EXP(-(-2.04493-0.05813*(E7)+0.07854*(E6)))</f>
        <v>8.7228323852306193</v>
      </c>
      <c r="E16">
        <f t="shared" si="2"/>
        <v>0.89714931201333459</v>
      </c>
      <c r="F16">
        <f t="shared" si="3"/>
        <v>-1.0600710816363157E-2</v>
      </c>
    </row>
    <row r="17" spans="1:6" ht="15.75" customHeight="1" x14ac:dyDescent="0.15">
      <c r="A17" s="2" t="s">
        <v>23</v>
      </c>
      <c r="B17">
        <f>EXP(-(-5.26319+0.23697*(C7)))</f>
        <v>17.633367714908179</v>
      </c>
      <c r="C17">
        <f t="shared" si="1"/>
        <v>0.94633283605518503</v>
      </c>
      <c r="D17">
        <f>EXP(-(-5.26319+0.23697*(E7)))</f>
        <v>46.589258021548943</v>
      </c>
      <c r="E17">
        <f t="shared" si="2"/>
        <v>0.97898685456396084</v>
      </c>
      <c r="F17">
        <f t="shared" si="3"/>
        <v>3.2654018508775806E-2</v>
      </c>
    </row>
    <row r="18" spans="1:6" ht="15.75" customHeight="1" x14ac:dyDescent="0.15">
      <c r="A18" s="2" t="s">
        <v>24</v>
      </c>
      <c r="B18">
        <f>EXP(-(-6.22088+0.04872*(C2)+0.04949*(C5)+0.04056*(C6)))</f>
        <v>21.394310025183312</v>
      </c>
      <c r="C18">
        <f t="shared" si="1"/>
        <v>0.95534579994313473</v>
      </c>
      <c r="D18">
        <f>EXP(-(-6.22088+0.04872*(E2)+0.04949*(E5)+0.04056*(E6)))</f>
        <v>15.930109536299812</v>
      </c>
      <c r="E18">
        <f t="shared" si="2"/>
        <v>0.94093363673425146</v>
      </c>
      <c r="F18">
        <f t="shared" si="3"/>
        <v>-1.4412163208883277E-2</v>
      </c>
    </row>
    <row r="19" spans="1:6" ht="15.75" customHeight="1" x14ac:dyDescent="0.15">
      <c r="A19" s="2" t="s">
        <v>25</v>
      </c>
      <c r="B19">
        <f>EXP(-(-4.84614+0.03008*C2+0.7327*C3+0.03927*C5+0.04634*C6))</f>
        <v>14.357191980997809</v>
      </c>
      <c r="C19">
        <f t="shared" si="1"/>
        <v>0.93488392922108754</v>
      </c>
      <c r="D19">
        <f>EXP(-(-4.84614+0.03008*E2+0.7327*E3+0.03927*E5+0.04634*E6))</f>
        <v>13.041635885862952</v>
      </c>
      <c r="E19">
        <f t="shared" si="2"/>
        <v>0.92878322667469282</v>
      </c>
      <c r="F19">
        <f t="shared" si="3"/>
        <v>-6.1007025463947206E-3</v>
      </c>
    </row>
    <row r="20" spans="1:6" ht="15.75" customHeight="1" x14ac:dyDescent="0.15">
      <c r="A20" s="2" t="s">
        <v>26</v>
      </c>
      <c r="B20">
        <f>EXP(-(-1.56105-0.14222*C7+0.04149*C6))</f>
        <v>16.691773612457645</v>
      </c>
      <c r="C20">
        <f t="shared" si="1"/>
        <v>0.94347655458942503</v>
      </c>
      <c r="D20">
        <f>EXP(-(-1.56105-0.14222*E7+0.04149*E6))</f>
        <v>9.9150023600502859</v>
      </c>
      <c r="E20">
        <f t="shared" si="2"/>
        <v>0.9083829790399246</v>
      </c>
      <c r="F20">
        <f t="shared" si="3"/>
        <v>-3.5093575549500433E-2</v>
      </c>
    </row>
    <row r="21" spans="1:6" ht="15.75" customHeight="1" x14ac:dyDescent="0.15">
      <c r="A21" s="2" t="s">
        <v>27</v>
      </c>
      <c r="B21">
        <f>EXP(-(-0.802771-0.025303*C2+0.485604*C3))</f>
        <v>6.9685418558814014</v>
      </c>
      <c r="C21">
        <f t="shared" si="1"/>
        <v>0.8745065260262237</v>
      </c>
      <c r="D21">
        <f>EXP(-(-0.802771-0.025303*E2+0.485604*E3))</f>
        <v>9.8308637591631971</v>
      </c>
      <c r="E21">
        <f t="shared" si="2"/>
        <v>0.90767126036887191</v>
      </c>
      <c r="F21">
        <f t="shared" si="3"/>
        <v>3.3164734342648217E-2</v>
      </c>
    </row>
    <row r="22" spans="1:6" ht="15.75" customHeight="1" x14ac:dyDescent="0.15">
      <c r="A22" s="2" t="s">
        <v>28</v>
      </c>
      <c r="B22">
        <f>EXP(-(-2.360104+0.014709*C2+0.938919*C3-0.018119*C5))</f>
        <v>7.2884514330093424</v>
      </c>
      <c r="C22">
        <f t="shared" si="1"/>
        <v>0.87935020092927985</v>
      </c>
      <c r="D22">
        <f>EXP(-(-2.360104+0.014709*E2+0.938919*E3-0.018119*E5))</f>
        <v>5.332983832403233</v>
      </c>
      <c r="E22">
        <f t="shared" si="2"/>
        <v>0.84209654935744227</v>
      </c>
      <c r="F22">
        <f t="shared" si="3"/>
        <v>-3.7253651571837576E-2</v>
      </c>
    </row>
    <row r="23" spans="1:6" ht="15.75" customHeight="1" x14ac:dyDescent="0.15">
      <c r="A23" s="2" t="s">
        <v>29</v>
      </c>
      <c r="B23">
        <f>EXP(-(-1.022244+0.015959*C2-2.13038*C3))</f>
        <v>1.3553896804033658</v>
      </c>
      <c r="C23">
        <f t="shared" si="1"/>
        <v>0.57544180127818689</v>
      </c>
      <c r="D23">
        <f>EXP(-(-1.022244+0.015959*E2-2.13038*E3))</f>
        <v>1.0909475166880447</v>
      </c>
      <c r="E23">
        <f t="shared" si="2"/>
        <v>0.52174791953460908</v>
      </c>
      <c r="F23">
        <f t="shared" si="3"/>
        <v>-5.3693881743577809E-2</v>
      </c>
    </row>
    <row r="24" spans="1:6" ht="15.75" customHeight="1" x14ac:dyDescent="0.15">
      <c r="A24" s="2" t="s">
        <v>30</v>
      </c>
      <c r="B24">
        <f>EXP(-(0.21381-0.08054*C2-0.03271*C5+0.72939*C3))</f>
        <v>50.936461343972056</v>
      </c>
      <c r="C24">
        <f t="shared" si="1"/>
        <v>0.98074570399825545</v>
      </c>
      <c r="D24">
        <f>EXP(-(0.21381-0.08054*E2-0.03271*E5+0.72939*E3))</f>
        <v>124.35259020646205</v>
      </c>
      <c r="E24">
        <f t="shared" si="2"/>
        <v>0.99202250230048739</v>
      </c>
      <c r="F24">
        <f t="shared" si="3"/>
        <v>1.1276798302231938E-2</v>
      </c>
    </row>
    <row r="25" spans="1:6" ht="15.75" customHeight="1" x14ac:dyDescent="0.15">
      <c r="A25" s="2" t="s">
        <v>31</v>
      </c>
      <c r="B25">
        <f>EXP(-(-0.11314-0.0841*C2-0.02521*C5+1.28239*C3))</f>
        <v>73.587781520235538</v>
      </c>
      <c r="C25">
        <f t="shared" si="1"/>
        <v>0.98659297837235305</v>
      </c>
      <c r="D25">
        <f>EXP(-(-0.11314-0.0841*E2-0.02521*E5+1.28239*E3))</f>
        <v>197.53919098054109</v>
      </c>
      <c r="E25">
        <f t="shared" si="2"/>
        <v>0.994963211066484</v>
      </c>
      <c r="F25">
        <f t="shared" si="3"/>
        <v>8.3702326941309524E-3</v>
      </c>
    </row>
    <row r="26" spans="1:6" ht="15.75" customHeight="1" x14ac:dyDescent="0.15">
      <c r="A26" s="2" t="s">
        <v>32</v>
      </c>
      <c r="B26">
        <f>EXP(-(-9.52346+0.0714*C2+0.11318*C5+0.14192*C6+1.47314*C3))</f>
        <v>48.737560711916778</v>
      </c>
      <c r="C26">
        <f t="shared" si="1"/>
        <v>0.97989447038241251</v>
      </c>
      <c r="D26">
        <f>EXP(-(-9.52346+0.0714*E2+0.11318*E5+0.14192*E6+1.47314*E3))</f>
        <v>46.062814610273008</v>
      </c>
      <c r="E26">
        <f t="shared" si="2"/>
        <v>0.97875180206961698</v>
      </c>
      <c r="F26">
        <f t="shared" si="3"/>
        <v>-1.1426683127955251E-3</v>
      </c>
    </row>
    <row r="27" spans="1:6" ht="15.75" customHeight="1" x14ac:dyDescent="0.15">
      <c r="A27" s="2" t="s">
        <v>33</v>
      </c>
      <c r="B27">
        <f>EXP(-(-1.00599+0.03107*C2-0.12507*C7))</f>
        <v>2.3894112579212039</v>
      </c>
      <c r="C27">
        <f t="shared" si="1"/>
        <v>0.70496351020757486</v>
      </c>
      <c r="D27">
        <f>EXP(-(-1.00599+0.03107*E2-0.12507*E7))</f>
        <v>0.9377311420560035</v>
      </c>
      <c r="E27">
        <f t="shared" si="2"/>
        <v>0.48393253413940412</v>
      </c>
      <c r="F27">
        <f t="shared" si="3"/>
        <v>-0.22103097606817074</v>
      </c>
    </row>
    <row r="28" spans="1:6" ht="15.75" customHeight="1" x14ac:dyDescent="0.15">
      <c r="A28" s="2" t="s">
        <v>34</v>
      </c>
      <c r="B28">
        <f>EXP(-(1.049734-0.018323*C2-0.023371*C5-0.012844*C7))</f>
        <v>1.3180116826979213</v>
      </c>
      <c r="C28">
        <f t="shared" si="1"/>
        <v>0.56859578945861677</v>
      </c>
      <c r="D28">
        <f>EXP(-(1.049734-0.018323*E2-0.023371*E5-0.012844*E7))</f>
        <v>1.3878509894257434</v>
      </c>
      <c r="E28">
        <f t="shared" si="2"/>
        <v>0.58121339881409817</v>
      </c>
      <c r="F28">
        <f t="shared" si="3"/>
        <v>1.2617609355481396E-2</v>
      </c>
    </row>
    <row r="29" spans="1:6" ht="13" x14ac:dyDescent="0.15">
      <c r="A29" s="2" t="s">
        <v>35</v>
      </c>
      <c r="B29">
        <f>EXP(-(-3.7924+1.94461*C3-0.10873*C5+0.04748*C6))</f>
        <v>202.8151554620506</v>
      </c>
      <c r="C29">
        <f t="shared" si="1"/>
        <v>0.99509359351745463</v>
      </c>
      <c r="D29">
        <f>EXP(-(-3.7924+1.94461*E3-0.10873*E5+0.04748*E6))</f>
        <v>110.9843277608273</v>
      </c>
      <c r="E29">
        <f t="shared" si="2"/>
        <v>0.99107017901526573</v>
      </c>
      <c r="F29">
        <f t="shared" si="3"/>
        <v>-4.0234145021889045E-3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7" priority="1" operator="lessThanOrEqual">
      <formula>0</formula>
    </cfRule>
  </conditionalFormatting>
  <conditionalFormatting sqref="F15:F29 I17:I29">
    <cfRule type="cellIs" dxfId="6" priority="2" operator="greaterThan">
      <formula>0</formula>
    </cfRule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T997"/>
  <sheetViews>
    <sheetView topLeftCell="A10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0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15">
      <c r="A2" s="3" t="s">
        <v>6</v>
      </c>
      <c r="B2" s="4">
        <v>3009354</v>
      </c>
      <c r="C2" s="4">
        <v>37.1</v>
      </c>
      <c r="D2" s="4">
        <v>4528981</v>
      </c>
      <c r="E2" s="4">
        <v>55.8</v>
      </c>
      <c r="F2" s="4">
        <v>2769057</v>
      </c>
      <c r="G2" s="4">
        <v>34.1</v>
      </c>
      <c r="H2" s="4"/>
      <c r="I2" s="4"/>
      <c r="J2" s="4"/>
      <c r="K2" s="4"/>
      <c r="L2" s="4"/>
      <c r="M2" s="4"/>
    </row>
    <row r="3" spans="1:20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</row>
    <row r="4" spans="1:20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</row>
    <row r="5" spans="1:20" ht="15.75" customHeight="1" x14ac:dyDescent="0.15">
      <c r="A5" s="7" t="s">
        <v>9</v>
      </c>
      <c r="B5" s="4">
        <v>1888116</v>
      </c>
      <c r="C5" s="4">
        <v>23.2</v>
      </c>
      <c r="D5" s="4">
        <v>1578054</v>
      </c>
      <c r="E5" s="4">
        <v>19.399999999999999</v>
      </c>
      <c r="F5" s="4">
        <v>1441007</v>
      </c>
      <c r="G5" s="4">
        <v>17.7</v>
      </c>
      <c r="H5" s="4"/>
      <c r="I5" s="4"/>
      <c r="J5" s="4"/>
      <c r="K5" s="4"/>
      <c r="L5" s="4"/>
      <c r="M5" s="4"/>
    </row>
    <row r="6" spans="1:20" ht="15.75" customHeight="1" x14ac:dyDescent="0.15">
      <c r="A6" s="8" t="s">
        <v>10</v>
      </c>
      <c r="B6" s="4">
        <v>86586</v>
      </c>
      <c r="C6" s="4">
        <v>1</v>
      </c>
      <c r="D6" s="4">
        <v>408010</v>
      </c>
      <c r="E6" s="4">
        <v>5</v>
      </c>
      <c r="F6" s="4">
        <v>52667</v>
      </c>
      <c r="G6" s="4">
        <v>0.6</v>
      </c>
      <c r="H6" s="4"/>
      <c r="I6" s="4"/>
      <c r="J6" s="4"/>
      <c r="K6" s="4"/>
      <c r="L6" s="4"/>
      <c r="M6" s="4"/>
    </row>
    <row r="7" spans="1:20" ht="15.75" customHeight="1" x14ac:dyDescent="0.15">
      <c r="A7" s="9" t="s">
        <v>11</v>
      </c>
      <c r="B7" s="4">
        <v>782149</v>
      </c>
      <c r="C7" s="4">
        <v>9.6</v>
      </c>
      <c r="D7" s="4">
        <v>597955</v>
      </c>
      <c r="E7" s="4">
        <v>7.3</v>
      </c>
      <c r="F7" s="4">
        <v>429390</v>
      </c>
      <c r="G7" s="4">
        <v>5.2</v>
      </c>
      <c r="H7" s="4"/>
      <c r="I7" s="4"/>
      <c r="J7" s="4"/>
      <c r="K7" s="4"/>
      <c r="L7" s="4"/>
      <c r="M7" s="4"/>
    </row>
    <row r="8" spans="1:20" ht="15.75" customHeight="1" x14ac:dyDescent="0.15">
      <c r="A8" s="10" t="s">
        <v>12</v>
      </c>
      <c r="B8" s="4">
        <v>690058</v>
      </c>
      <c r="C8" s="4">
        <v>8.5</v>
      </c>
      <c r="D8" s="4">
        <v>838001</v>
      </c>
      <c r="E8" s="4">
        <v>10.3</v>
      </c>
      <c r="F8" s="4">
        <v>572163</v>
      </c>
      <c r="G8" s="4">
        <v>7</v>
      </c>
      <c r="H8" s="4"/>
      <c r="I8" s="4"/>
      <c r="J8" s="4"/>
      <c r="K8" s="4"/>
      <c r="L8" s="4"/>
      <c r="M8" s="4"/>
    </row>
    <row r="9" spans="1:20" ht="15.75" customHeight="1" x14ac:dyDescent="0.15">
      <c r="A9" s="11" t="s">
        <v>13</v>
      </c>
      <c r="B9" s="4">
        <v>15496</v>
      </c>
      <c r="C9" s="4">
        <v>0.1</v>
      </c>
      <c r="D9" s="4">
        <v>12382</v>
      </c>
      <c r="E9" s="4">
        <v>0.1</v>
      </c>
      <c r="F9" s="4">
        <v>4711</v>
      </c>
      <c r="G9" s="4">
        <v>0</v>
      </c>
      <c r="H9" s="4"/>
      <c r="I9" s="4"/>
      <c r="J9" s="4"/>
      <c r="K9" s="4"/>
      <c r="L9" s="4"/>
      <c r="M9" s="4"/>
    </row>
    <row r="10" spans="1:20" ht="15.75" customHeight="1" x14ac:dyDescent="0.15">
      <c r="A10" s="12" t="s">
        <v>14</v>
      </c>
      <c r="B10" s="4">
        <v>1216940</v>
      </c>
      <c r="C10" s="4">
        <v>15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</row>
    <row r="11" spans="1:20" ht="15.75" customHeight="1" x14ac:dyDescent="0.15">
      <c r="A11" s="13" t="s">
        <v>15</v>
      </c>
      <c r="B11" s="4">
        <v>422364</v>
      </c>
      <c r="C11" s="4">
        <v>5.2</v>
      </c>
      <c r="D11" s="4">
        <v>147680</v>
      </c>
      <c r="E11" s="4">
        <v>1.8</v>
      </c>
      <c r="F11" s="4">
        <v>130155</v>
      </c>
      <c r="G11" s="4">
        <v>1.6</v>
      </c>
      <c r="H11" s="4"/>
      <c r="I11" s="4"/>
      <c r="J11" s="4"/>
      <c r="K11" s="4"/>
      <c r="L11" s="4"/>
      <c r="M11" s="4"/>
    </row>
    <row r="12" spans="1:20" ht="15.75" customHeight="1" x14ac:dyDescent="0.15">
      <c r="A12" s="1"/>
      <c r="B12">
        <f t="shared" ref="B12:G12" si="0">SUM(B2:B11)</f>
        <v>8111063</v>
      </c>
      <c r="C12">
        <f t="shared" si="0"/>
        <v>99.699999999999989</v>
      </c>
      <c r="D12">
        <f t="shared" si="0"/>
        <v>8111063</v>
      </c>
      <c r="E12">
        <f t="shared" si="0"/>
        <v>99.699999999999974</v>
      </c>
      <c r="F12">
        <f t="shared" si="0"/>
        <v>5399150</v>
      </c>
      <c r="G12">
        <f t="shared" si="0"/>
        <v>66.199999999999989</v>
      </c>
      <c r="I12" s="14"/>
    </row>
    <row r="13" spans="1:20" ht="15.75" customHeight="1" x14ac:dyDescent="0.15">
      <c r="A13" s="1"/>
      <c r="I13" s="14"/>
    </row>
    <row r="14" spans="1:20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0" ht="15.75" customHeight="1" x14ac:dyDescent="0.15">
      <c r="A15" s="2" t="s">
        <v>21</v>
      </c>
      <c r="B15">
        <f>EXP(-(-4.41432+0.04345*C2+0.06422*C6))</f>
        <v>15.457665049101207</v>
      </c>
      <c r="C15">
        <f t="shared" ref="C15:C29" si="1">B15/(1+B15)</f>
        <v>0.93923803911329362</v>
      </c>
      <c r="D15">
        <f>EXP(-(-4.41432+0.04345*E2+0.06422*E6))</f>
        <v>5.3053195188120359</v>
      </c>
      <c r="E15">
        <f t="shared" ref="E15:E29" si="2">D15/(1+D15)</f>
        <v>0.84140375487451802</v>
      </c>
      <c r="F15">
        <f t="shared" ref="F15:F29" si="3">E15-C15</f>
        <v>-9.7834284238775604E-2</v>
      </c>
    </row>
    <row r="16" spans="1:20" ht="15.75" customHeight="1" x14ac:dyDescent="0.15">
      <c r="A16" s="2" t="s">
        <v>22</v>
      </c>
      <c r="B16">
        <f>EXP(-(-2.04493-0.05813*(C7)+0.07854*(C6)))</f>
        <v>12.483877352686344</v>
      </c>
      <c r="C16">
        <f t="shared" si="1"/>
        <v>0.9258373556919981</v>
      </c>
      <c r="D16">
        <f>EXP(-(-2.04493-0.05813*(E7)+0.07854*(E6)))</f>
        <v>7.9771324118883795</v>
      </c>
      <c r="E16">
        <f t="shared" si="2"/>
        <v>0.88860585383861501</v>
      </c>
      <c r="F16">
        <f t="shared" si="3"/>
        <v>-3.7231501853383087E-2</v>
      </c>
    </row>
    <row r="17" spans="1:6" ht="15.75" customHeight="1" x14ac:dyDescent="0.15">
      <c r="A17" s="2" t="s">
        <v>23</v>
      </c>
      <c r="B17">
        <f>EXP(-(-5.26319+0.23697*(C7)))</f>
        <v>19.851468812746159</v>
      </c>
      <c r="C17">
        <f t="shared" si="1"/>
        <v>0.9520417478029789</v>
      </c>
      <c r="D17">
        <f>EXP(-(-5.26319+0.23697*(E7)))</f>
        <v>34.237070849692003</v>
      </c>
      <c r="E17">
        <f t="shared" si="2"/>
        <v>0.97162079662450884</v>
      </c>
      <c r="F17">
        <f t="shared" si="3"/>
        <v>1.9579048821529943E-2</v>
      </c>
    </row>
    <row r="18" spans="1:6" ht="15.75" customHeight="1" x14ac:dyDescent="0.15">
      <c r="A18" s="2" t="s">
        <v>24</v>
      </c>
      <c r="B18">
        <f>EXP(-(-6.22088+0.04872*(C2)+0.04949*(C5)+0.04056*(C6)))</f>
        <v>25.144520498878293</v>
      </c>
      <c r="C18">
        <f t="shared" si="1"/>
        <v>0.96175106749259742</v>
      </c>
      <c r="D18">
        <f>EXP(-(-6.22088+0.04872*(E2)+0.04949*(E5)+0.04056*(E6)))</f>
        <v>10.374988939044501</v>
      </c>
      <c r="E18">
        <f t="shared" si="2"/>
        <v>0.91208782660284504</v>
      </c>
      <c r="F18">
        <f t="shared" si="3"/>
        <v>-4.966324088975238E-2</v>
      </c>
    </row>
    <row r="19" spans="1:6" ht="15.75" customHeight="1" x14ac:dyDescent="0.15">
      <c r="A19" s="2" t="s">
        <v>25</v>
      </c>
      <c r="B19">
        <f>EXP(-(-4.84614+0.03008*C2+0.7327*C3+0.03927*C5+0.04634*C6))</f>
        <v>16.00286870130299</v>
      </c>
      <c r="C19">
        <f t="shared" si="1"/>
        <v>0.94118639521556935</v>
      </c>
      <c r="D19">
        <f>EXP(-(-4.84614+0.03008*E2+0.7327*E3+0.03927*E5+0.04634*E6))</f>
        <v>8.7946009078782676</v>
      </c>
      <c r="E19">
        <f t="shared" si="2"/>
        <v>0.8979029355656899</v>
      </c>
      <c r="F19">
        <f t="shared" si="3"/>
        <v>-4.3283459649879452E-2</v>
      </c>
    </row>
    <row r="20" spans="1:6" ht="15.75" customHeight="1" x14ac:dyDescent="0.15">
      <c r="A20" s="2" t="s">
        <v>26</v>
      </c>
      <c r="B20">
        <f>EXP(-(-1.56105-0.14222*C7+0.04149*C6))</f>
        <v>17.901276085527616</v>
      </c>
      <c r="C20">
        <f t="shared" si="1"/>
        <v>0.94709351921663731</v>
      </c>
      <c r="D20">
        <f>EXP(-(-1.56105-0.14222*E7+0.04149*E6))</f>
        <v>10.93322152174466</v>
      </c>
      <c r="E20">
        <f t="shared" si="2"/>
        <v>0.91620033214184415</v>
      </c>
      <c r="F20">
        <f t="shared" si="3"/>
        <v>-3.089318707479316E-2</v>
      </c>
    </row>
    <row r="21" spans="1:6" ht="15.75" customHeight="1" x14ac:dyDescent="0.15">
      <c r="A21" s="2" t="s">
        <v>27</v>
      </c>
      <c r="B21">
        <f>EXP(-(-0.802771-0.025303*C2+0.485604*C3))</f>
        <v>5.705966033473894</v>
      </c>
      <c r="C21">
        <f t="shared" si="1"/>
        <v>0.8508790538144182</v>
      </c>
      <c r="D21">
        <f>EXP(-(-0.802771-0.025303*E2+0.485604*E3))</f>
        <v>9.1584632761542419</v>
      </c>
      <c r="E21">
        <f t="shared" si="2"/>
        <v>0.9015599138555358</v>
      </c>
      <c r="F21">
        <f t="shared" si="3"/>
        <v>5.0680860041117604E-2</v>
      </c>
    </row>
    <row r="22" spans="1:6" ht="15.75" customHeight="1" x14ac:dyDescent="0.15">
      <c r="A22" s="2" t="s">
        <v>28</v>
      </c>
      <c r="B22">
        <f>EXP(-(-2.360104+0.014709*C2+0.938919*C3-0.018119*C5))</f>
        <v>9.3442473755281075</v>
      </c>
      <c r="C22">
        <f t="shared" si="1"/>
        <v>0.90332791128277257</v>
      </c>
      <c r="D22">
        <f>EXP(-(-2.360104+0.014709*E2+0.938919*E3-0.018119*E5))</f>
        <v>6.6250001863461092</v>
      </c>
      <c r="E22">
        <f t="shared" si="2"/>
        <v>0.86885246222148638</v>
      </c>
      <c r="F22">
        <f t="shared" si="3"/>
        <v>-3.447544906128619E-2</v>
      </c>
    </row>
    <row r="23" spans="1:6" ht="15.75" customHeight="1" x14ac:dyDescent="0.15">
      <c r="A23" s="2" t="s">
        <v>29</v>
      </c>
      <c r="B23">
        <f>EXP(-(-1.022244+0.015959*C2-2.13038*C3))</f>
        <v>1.5375113457178626</v>
      </c>
      <c r="C23">
        <f t="shared" si="1"/>
        <v>0.60591309209807698</v>
      </c>
      <c r="D23">
        <f>EXP(-(-1.022244+0.015959*E2-2.13038*E3))</f>
        <v>1.1408023150530069</v>
      </c>
      <c r="E23">
        <f t="shared" si="2"/>
        <v>0.53288540797600936</v>
      </c>
      <c r="F23">
        <f t="shared" si="3"/>
        <v>-7.3027684122067615E-2</v>
      </c>
    </row>
    <row r="24" spans="1:6" ht="15.75" customHeight="1" x14ac:dyDescent="0.15">
      <c r="A24" s="2" t="s">
        <v>30</v>
      </c>
      <c r="B24">
        <f>EXP(-(0.21381-0.08054*C2-0.03271*C5+0.72939*C3))</f>
        <v>34.229779130196725</v>
      </c>
      <c r="C24">
        <f t="shared" si="1"/>
        <v>0.9716149228099229</v>
      </c>
      <c r="D24">
        <f>EXP(-(0.21381-0.08054*E2-0.03271*E5+0.72939*E3))</f>
        <v>136.30513333151436</v>
      </c>
      <c r="E24">
        <f t="shared" si="2"/>
        <v>0.99271695110199876</v>
      </c>
      <c r="F24">
        <f t="shared" si="3"/>
        <v>2.1102028292075858E-2</v>
      </c>
    </row>
    <row r="25" spans="1:6" ht="15.75" customHeight="1" x14ac:dyDescent="0.15">
      <c r="A25" s="2" t="s">
        <v>31</v>
      </c>
      <c r="B25">
        <f>EXP(-(-0.11314-0.0841*C2-0.02521*C5+1.28239*C3))</f>
        <v>45.518643987678978</v>
      </c>
      <c r="C25">
        <f t="shared" si="1"/>
        <v>0.978503242694158</v>
      </c>
      <c r="D25">
        <f>EXP(-(-0.11314-0.0841*E2-0.02521*E5+1.28239*E3))</f>
        <v>199.33642994440268</v>
      </c>
      <c r="E25">
        <f t="shared" si="2"/>
        <v>0.99500839662423091</v>
      </c>
      <c r="F25">
        <f t="shared" si="3"/>
        <v>1.6505153930072902E-2</v>
      </c>
    </row>
    <row r="26" spans="1:6" ht="15.75" customHeight="1" x14ac:dyDescent="0.15">
      <c r="A26" s="2" t="s">
        <v>32</v>
      </c>
      <c r="B26">
        <f>EXP(-(-9.52346+0.0714*C2+0.11318*C5+0.14192*C6+1.47314*C3))</f>
        <v>60.753457853500805</v>
      </c>
      <c r="C26">
        <f t="shared" si="1"/>
        <v>0.98380657480958678</v>
      </c>
      <c r="D26">
        <f>EXP(-(-9.52346+0.0714*E2+0.11318*E5+0.14192*E6+1.47314*E3))</f>
        <v>13.930044746133291</v>
      </c>
      <c r="E26">
        <f t="shared" si="2"/>
        <v>0.93302096430360748</v>
      </c>
      <c r="F26">
        <f t="shared" si="3"/>
        <v>-5.0785610505979295E-2</v>
      </c>
    </row>
    <row r="27" spans="1:6" ht="15.75" customHeight="1" x14ac:dyDescent="0.15">
      <c r="A27" s="2" t="s">
        <v>33</v>
      </c>
      <c r="B27">
        <f>EXP(-(-1.00599+0.03107*C2-0.12507*C7))</f>
        <v>2.8690041973522846</v>
      </c>
      <c r="C27">
        <f t="shared" si="1"/>
        <v>0.74153556083388583</v>
      </c>
      <c r="D27">
        <f>EXP(-(-1.00599+0.03107*E2-0.12507*E7))</f>
        <v>1.203573441927724</v>
      </c>
      <c r="E27">
        <f t="shared" si="2"/>
        <v>0.54619166260908336</v>
      </c>
      <c r="F27">
        <f t="shared" si="3"/>
        <v>-0.19534389822480247</v>
      </c>
    </row>
    <row r="28" spans="1:6" ht="15.75" customHeight="1" x14ac:dyDescent="0.15">
      <c r="A28" s="2" t="s">
        <v>34</v>
      </c>
      <c r="B28">
        <f>EXP(-(1.049734-0.018323*C2-0.023371*C5-0.012844*C7))</f>
        <v>1.343877241822893</v>
      </c>
      <c r="C28">
        <f t="shared" si="1"/>
        <v>0.57335649574280834</v>
      </c>
      <c r="D28">
        <f>EXP(-(1.049734-0.018323*E2-0.023371*E5-0.012844*E7))</f>
        <v>1.6817720009259309</v>
      </c>
      <c r="E28">
        <f t="shared" si="2"/>
        <v>0.62711222294261715</v>
      </c>
      <c r="F28">
        <f t="shared" si="3"/>
        <v>5.3755727199808812E-2</v>
      </c>
    </row>
    <row r="29" spans="1:6" ht="13" x14ac:dyDescent="0.15">
      <c r="A29" s="2" t="s">
        <v>35</v>
      </c>
      <c r="B29">
        <f>EXP(-(-3.7924+1.94461*C3-0.10873*C5+0.04748*C6))</f>
        <v>527.13464011497638</v>
      </c>
      <c r="C29">
        <f t="shared" si="1"/>
        <v>0.99810654343789629</v>
      </c>
      <c r="D29">
        <f>EXP(-(-3.7924+1.94461*E3-0.10873*E5+0.04748*E6))</f>
        <v>288.40392070617708</v>
      </c>
      <c r="E29">
        <f t="shared" si="2"/>
        <v>0.99654462179517167</v>
      </c>
      <c r="F29">
        <f t="shared" si="3"/>
        <v>-1.5619216427246174E-3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5" priority="1" operator="lessThanOrEqual">
      <formula>0</formula>
    </cfRule>
  </conditionalFormatting>
  <conditionalFormatting sqref="F15:F29 I17:I29">
    <cfRule type="cellIs" dxfId="4" priority="2" operator="greaterThan">
      <formula>0</formula>
    </cfRule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997"/>
  <sheetViews>
    <sheetView topLeftCell="A16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1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3" t="s">
        <v>6</v>
      </c>
      <c r="B2" s="4">
        <v>2750482</v>
      </c>
      <c r="C2" s="4">
        <v>39.6</v>
      </c>
      <c r="D2" s="4">
        <v>4032092</v>
      </c>
      <c r="E2" s="4">
        <v>58</v>
      </c>
      <c r="F2" s="4">
        <v>2718047</v>
      </c>
      <c r="G2" s="4">
        <v>39.1</v>
      </c>
      <c r="H2" s="4"/>
      <c r="I2" s="4"/>
      <c r="J2" s="4"/>
      <c r="K2" s="4"/>
      <c r="L2" s="4"/>
      <c r="M2" s="4"/>
      <c r="N2" s="4"/>
    </row>
    <row r="3" spans="1:21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  <c r="N3" s="4"/>
    </row>
    <row r="4" spans="1:21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  <c r="N4" s="4"/>
    </row>
    <row r="5" spans="1:21" ht="15.75" customHeight="1" x14ac:dyDescent="0.15">
      <c r="A5" s="7" t="s">
        <v>9</v>
      </c>
      <c r="B5" s="4">
        <v>402512</v>
      </c>
      <c r="C5" s="4">
        <v>5.7</v>
      </c>
      <c r="D5" s="4">
        <v>349811</v>
      </c>
      <c r="E5" s="4">
        <v>5</v>
      </c>
      <c r="F5" s="4">
        <v>317223</v>
      </c>
      <c r="G5" s="4">
        <v>4.5</v>
      </c>
      <c r="H5" s="4"/>
      <c r="I5" s="4"/>
      <c r="J5" s="4"/>
      <c r="K5" s="4"/>
      <c r="L5" s="4"/>
      <c r="M5" s="4"/>
      <c r="N5" s="4"/>
    </row>
    <row r="6" spans="1:21" ht="15.75" customHeight="1" x14ac:dyDescent="0.15">
      <c r="A6" s="8" t="s">
        <v>10</v>
      </c>
      <c r="B6" s="4">
        <v>485780</v>
      </c>
      <c r="C6" s="4">
        <v>6.9</v>
      </c>
      <c r="D6" s="4">
        <v>236643</v>
      </c>
      <c r="E6" s="4">
        <v>3.4</v>
      </c>
      <c r="F6" s="4">
        <v>12169</v>
      </c>
      <c r="G6" s="4">
        <v>0.1</v>
      </c>
      <c r="H6" s="4"/>
      <c r="I6" s="4"/>
      <c r="J6" s="4"/>
      <c r="K6" s="4"/>
      <c r="L6" s="4"/>
      <c r="M6" s="4"/>
      <c r="N6" s="4"/>
    </row>
    <row r="7" spans="1:21" ht="15.75" customHeight="1" x14ac:dyDescent="0.15">
      <c r="A7" s="9" t="s">
        <v>11</v>
      </c>
      <c r="B7" s="4">
        <v>1665053</v>
      </c>
      <c r="C7" s="4">
        <v>23.9</v>
      </c>
      <c r="D7" s="4">
        <v>774798</v>
      </c>
      <c r="E7" s="4">
        <v>11.1</v>
      </c>
      <c r="F7" s="4">
        <v>571022</v>
      </c>
      <c r="G7" s="4">
        <v>8.1999999999999993</v>
      </c>
      <c r="H7" s="4"/>
      <c r="I7" s="4"/>
      <c r="J7" s="4"/>
      <c r="K7" s="4"/>
      <c r="L7" s="4"/>
      <c r="M7" s="4"/>
      <c r="N7" s="4"/>
    </row>
    <row r="8" spans="1:21" ht="15.75" customHeight="1" x14ac:dyDescent="0.15">
      <c r="A8" s="10" t="s">
        <v>12</v>
      </c>
      <c r="B8" s="4">
        <v>1263259</v>
      </c>
      <c r="C8" s="4">
        <v>18.100000000000001</v>
      </c>
      <c r="D8" s="4">
        <v>1422230</v>
      </c>
      <c r="E8" s="4">
        <v>20.399999999999999</v>
      </c>
      <c r="F8" s="4">
        <v>978752</v>
      </c>
      <c r="G8" s="4">
        <v>14</v>
      </c>
      <c r="H8" s="4"/>
      <c r="I8" s="4"/>
      <c r="J8" s="4"/>
      <c r="K8" s="4"/>
      <c r="L8" s="4"/>
      <c r="M8" s="4"/>
      <c r="N8" s="4"/>
    </row>
    <row r="9" spans="1:21" ht="15.75" customHeight="1" x14ac:dyDescent="0.15">
      <c r="A9" s="11" t="s">
        <v>13</v>
      </c>
      <c r="B9" s="4">
        <v>8824</v>
      </c>
      <c r="C9" s="4">
        <v>0.1</v>
      </c>
      <c r="D9" s="4">
        <v>6225</v>
      </c>
      <c r="E9" s="4">
        <v>0</v>
      </c>
      <c r="F9" s="4">
        <v>355</v>
      </c>
      <c r="G9" s="4">
        <v>0</v>
      </c>
      <c r="H9" s="4"/>
      <c r="I9" s="4"/>
      <c r="J9" s="4"/>
      <c r="K9" s="4"/>
      <c r="L9" s="4"/>
      <c r="M9" s="4"/>
      <c r="N9" s="4"/>
    </row>
    <row r="10" spans="1:21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  <c r="N10" s="4"/>
    </row>
    <row r="11" spans="1:21" ht="15.75" customHeight="1" x14ac:dyDescent="0.15">
      <c r="A11" s="13" t="s">
        <v>15</v>
      </c>
      <c r="B11" s="4">
        <v>369568</v>
      </c>
      <c r="C11" s="4">
        <v>5.3</v>
      </c>
      <c r="D11" s="4">
        <v>123679</v>
      </c>
      <c r="E11" s="4">
        <v>1.7</v>
      </c>
      <c r="F11" s="4">
        <v>60783</v>
      </c>
      <c r="G11" s="4">
        <v>0.8</v>
      </c>
      <c r="H11" s="4"/>
      <c r="I11" s="4"/>
      <c r="J11" s="4"/>
      <c r="K11" s="4"/>
      <c r="L11" s="4"/>
      <c r="M11" s="4"/>
      <c r="N11" s="4"/>
    </row>
    <row r="12" spans="1:21" ht="15.75" customHeight="1" x14ac:dyDescent="0.15">
      <c r="A12" s="1"/>
      <c r="B12">
        <f t="shared" ref="B12:G12" si="0">SUM(B2:B11)</f>
        <v>6945478</v>
      </c>
      <c r="C12">
        <f t="shared" si="0"/>
        <v>99.59999999999998</v>
      </c>
      <c r="D12">
        <f t="shared" si="0"/>
        <v>6945478</v>
      </c>
      <c r="E12">
        <f t="shared" si="0"/>
        <v>99.600000000000009</v>
      </c>
      <c r="F12">
        <f t="shared" si="0"/>
        <v>4658351</v>
      </c>
      <c r="G12">
        <f t="shared" si="0"/>
        <v>66.7</v>
      </c>
      <c r="I12" s="14"/>
    </row>
    <row r="13" spans="1:21" ht="15.75" customHeight="1" x14ac:dyDescent="0.15">
      <c r="A13" s="1"/>
      <c r="I13" s="14"/>
    </row>
    <row r="14" spans="1:21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1" ht="15.75" customHeight="1" x14ac:dyDescent="0.15">
      <c r="A15" s="2" t="s">
        <v>21</v>
      </c>
      <c r="B15">
        <f>EXP(-(-4.41432+0.04345*C2+0.06422*C6))</f>
        <v>9.4932593057889765</v>
      </c>
      <c r="C15">
        <f t="shared" ref="C15:C29" si="1">B15/(1+B15)</f>
        <v>0.9047007254029914</v>
      </c>
      <c r="D15">
        <f>EXP(-(-4.41432+0.04345*E2+0.06422*E6))</f>
        <v>5.3434526088004866</v>
      </c>
      <c r="E15">
        <f t="shared" ref="E15:E29" si="2">D15/(1+D15)</f>
        <v>0.84235714181695531</v>
      </c>
      <c r="F15">
        <f t="shared" ref="F15:F29" si="3">E15-C15</f>
        <v>-6.2343583586036089E-2</v>
      </c>
    </row>
    <row r="16" spans="1:21" ht="15.75" customHeight="1" x14ac:dyDescent="0.15">
      <c r="A16" s="2" t="s">
        <v>22</v>
      </c>
      <c r="B16">
        <f>EXP(-(-2.04493-0.05813*(C7)+0.07854*(C6)))</f>
        <v>18.034940225697561</v>
      </c>
      <c r="C16">
        <f t="shared" si="1"/>
        <v>0.94746503072019217</v>
      </c>
      <c r="D16">
        <f>EXP(-(-2.04493-0.05813*(E7)+0.07854*(E6)))</f>
        <v>11.281192967410764</v>
      </c>
      <c r="E16">
        <f t="shared" si="2"/>
        <v>0.91857468548425314</v>
      </c>
      <c r="F16">
        <f t="shared" si="3"/>
        <v>-2.889034523593903E-2</v>
      </c>
    </row>
    <row r="17" spans="1:6" ht="15.75" customHeight="1" x14ac:dyDescent="0.15">
      <c r="A17" s="2" t="s">
        <v>23</v>
      </c>
      <c r="B17">
        <f>EXP(-(-5.26319+0.23697*(C7)))</f>
        <v>0.67005666201589753</v>
      </c>
      <c r="C17">
        <f t="shared" si="1"/>
        <v>0.40121792107764975</v>
      </c>
      <c r="D17">
        <f>EXP(-(-5.26319+0.23697*(E7)))</f>
        <v>13.912990888939426</v>
      </c>
      <c r="E17">
        <f t="shared" si="2"/>
        <v>0.93294436994917807</v>
      </c>
      <c r="F17">
        <f t="shared" si="3"/>
        <v>0.53172644887152831</v>
      </c>
    </row>
    <row r="18" spans="1:6" ht="15.75" customHeight="1" x14ac:dyDescent="0.15">
      <c r="A18" s="2" t="s">
        <v>24</v>
      </c>
      <c r="B18">
        <f>EXP(-(-6.22088+0.04872*(C2)+0.04949*(C5)+0.04056*(C6)))</f>
        <v>41.662898144006796</v>
      </c>
      <c r="C18">
        <f t="shared" si="1"/>
        <v>0.97656042970581736</v>
      </c>
      <c r="D18">
        <f>EXP(-(-6.22088+0.04872*(E2)+0.04949*(E5)+0.04056*(E6)))</f>
        <v>20.282653229043547</v>
      </c>
      <c r="E18">
        <f t="shared" si="2"/>
        <v>0.953013377174452</v>
      </c>
      <c r="F18">
        <f t="shared" si="3"/>
        <v>-2.3547052531365353E-2</v>
      </c>
    </row>
    <row r="19" spans="1:6" ht="15.75" customHeight="1" x14ac:dyDescent="0.15">
      <c r="A19" s="2" t="s">
        <v>25</v>
      </c>
      <c r="B19">
        <f>EXP(-(-4.84614+0.03008*C2+0.7327*C3+0.03927*C5+0.04634*C6))</f>
        <v>22.452163965759613</v>
      </c>
      <c r="C19">
        <f t="shared" si="1"/>
        <v>0.95736001157675643</v>
      </c>
      <c r="D19">
        <f>EXP(-(-4.84614+0.03008*E2+0.7327*E3+0.03927*E5+0.04634*E6))</f>
        <v>15.605040951900339</v>
      </c>
      <c r="E19">
        <f t="shared" si="2"/>
        <v>0.9397773240730517</v>
      </c>
      <c r="F19">
        <f t="shared" si="3"/>
        <v>-1.758268750370473E-2</v>
      </c>
    </row>
    <row r="20" spans="1:6" ht="15.75" customHeight="1" x14ac:dyDescent="0.15">
      <c r="A20" s="2" t="s">
        <v>26</v>
      </c>
      <c r="B20">
        <f>EXP(-(-1.56105-0.14222*C7+0.04149*C6))</f>
        <v>107.10685703420847</v>
      </c>
      <c r="C20">
        <f t="shared" si="1"/>
        <v>0.99074989295375071</v>
      </c>
      <c r="D20">
        <f>EXP(-(-1.56105-0.14222*E7+0.04149*E6))</f>
        <v>20.057958346276294</v>
      </c>
      <c r="E20">
        <f t="shared" si="2"/>
        <v>0.95251201547861208</v>
      </c>
      <c r="F20">
        <f t="shared" si="3"/>
        <v>-3.8237877475138626E-2</v>
      </c>
    </row>
    <row r="21" spans="1:6" ht="15.75" customHeight="1" x14ac:dyDescent="0.15">
      <c r="A21" s="2" t="s">
        <v>27</v>
      </c>
      <c r="B21">
        <f>EXP(-(-0.802771-0.025303*C2+0.485604*C3))</f>
        <v>6.0785720001755728</v>
      </c>
      <c r="C21">
        <f t="shared" si="1"/>
        <v>0.85872856842097578</v>
      </c>
      <c r="D21">
        <f>EXP(-(-0.802771-0.025303*E2+0.485604*E3))</f>
        <v>9.6827407834652863</v>
      </c>
      <c r="E21">
        <f t="shared" si="2"/>
        <v>0.90639106384123846</v>
      </c>
      <c r="F21">
        <f t="shared" si="3"/>
        <v>4.7662495420262685E-2</v>
      </c>
    </row>
    <row r="22" spans="1:6" ht="15.75" customHeight="1" x14ac:dyDescent="0.15">
      <c r="A22" s="2" t="s">
        <v>28</v>
      </c>
      <c r="B22">
        <f>EXP(-(-2.360104+0.014709*C2+0.938919*C3-0.018119*C5))</f>
        <v>6.559444372140649</v>
      </c>
      <c r="C22">
        <f t="shared" si="1"/>
        <v>0.86771514535044791</v>
      </c>
      <c r="D22">
        <f>EXP(-(-2.360104+0.014709*E2+0.938919*E3-0.018119*E5))</f>
        <v>4.941045754545736</v>
      </c>
      <c r="E22">
        <f t="shared" si="2"/>
        <v>0.83167946497721223</v>
      </c>
      <c r="F22">
        <f t="shared" si="3"/>
        <v>-3.6035680373235679E-2</v>
      </c>
    </row>
    <row r="23" spans="1:6" ht="15.75" customHeight="1" x14ac:dyDescent="0.15">
      <c r="A23" s="2" t="s">
        <v>29</v>
      </c>
      <c r="B23">
        <f>EXP(-(-1.022244+0.015959*C2-2.13038*C3))</f>
        <v>1.4773760868309229</v>
      </c>
      <c r="C23">
        <f t="shared" si="1"/>
        <v>0.59634711688881803</v>
      </c>
      <c r="D23">
        <f>EXP(-(-1.022244+0.015959*E2-2.13038*E3))</f>
        <v>1.1014439491089729</v>
      </c>
      <c r="E23">
        <f t="shared" si="2"/>
        <v>0.52413672492953856</v>
      </c>
      <c r="F23">
        <f t="shared" si="3"/>
        <v>-7.2210391959279474E-2</v>
      </c>
    </row>
    <row r="24" spans="1:6" ht="15.75" customHeight="1" x14ac:dyDescent="0.15">
      <c r="A24" s="2" t="s">
        <v>30</v>
      </c>
      <c r="B24">
        <f>EXP(-(0.21381-0.08054*C2-0.03271*C5+0.72939*C3))</f>
        <v>23.618280272239229</v>
      </c>
      <c r="C24">
        <f t="shared" si="1"/>
        <v>0.95937977840281363</v>
      </c>
      <c r="D24">
        <f>EXP(-(0.21381-0.08054*E2-0.03271*E5+0.72939*E3))</f>
        <v>101.60167284310235</v>
      </c>
      <c r="E24">
        <f t="shared" si="2"/>
        <v>0.99025357021684046</v>
      </c>
      <c r="F24">
        <f t="shared" si="3"/>
        <v>3.087379181402683E-2</v>
      </c>
    </row>
    <row r="25" spans="1:6" ht="15.75" customHeight="1" x14ac:dyDescent="0.15">
      <c r="A25" s="2" t="s">
        <v>31</v>
      </c>
      <c r="B25">
        <f>EXP(-(-0.11314-0.0841*C2-0.02521*C5+1.28239*C3))</f>
        <v>36.13265402085964</v>
      </c>
      <c r="C25">
        <f t="shared" si="1"/>
        <v>0.97306952529064472</v>
      </c>
      <c r="D25">
        <f>EXP(-(-0.11314-0.0841*E2-0.02521*E5+1.28239*E3))</f>
        <v>166.83244743614321</v>
      </c>
      <c r="E25">
        <f t="shared" si="2"/>
        <v>0.99404167659307663</v>
      </c>
      <c r="F25">
        <f t="shared" si="3"/>
        <v>2.0972151302431907E-2</v>
      </c>
    </row>
    <row r="26" spans="1:6" ht="15.75" customHeight="1" x14ac:dyDescent="0.15">
      <c r="A26" s="2" t="s">
        <v>32</v>
      </c>
      <c r="B26">
        <f>EXP(-(-9.52346+0.0714*C2+0.11318*C5+0.14192*C6+1.47314*C3))</f>
        <v>159.43654403123594</v>
      </c>
      <c r="C26">
        <f t="shared" si="1"/>
        <v>0.99376700610176871</v>
      </c>
      <c r="D26">
        <f>EXP(-(-9.52346+0.0714*E2+0.11318*E5+0.14192*E6+1.47314*E3))</f>
        <v>76.235863379691139</v>
      </c>
      <c r="E26">
        <f t="shared" si="2"/>
        <v>0.98705264683733762</v>
      </c>
      <c r="F26">
        <f t="shared" si="3"/>
        <v>-6.7143592644310912E-3</v>
      </c>
    </row>
    <row r="27" spans="1:6" ht="15.75" customHeight="1" x14ac:dyDescent="0.15">
      <c r="A27" s="2" t="s">
        <v>33</v>
      </c>
      <c r="B27">
        <f>EXP(-(-1.00599+0.03107*C2-0.12507*C7))</f>
        <v>15.875721618037785</v>
      </c>
      <c r="C27">
        <f t="shared" si="1"/>
        <v>0.94074327470944163</v>
      </c>
      <c r="D27">
        <f>EXP(-(-1.00599+0.03107*E2-0.12507*E7))</f>
        <v>1.8079742145421431</v>
      </c>
      <c r="E27">
        <f t="shared" si="2"/>
        <v>0.64387137359697733</v>
      </c>
      <c r="F27">
        <f t="shared" si="3"/>
        <v>-0.29687190111246431</v>
      </c>
    </row>
    <row r="28" spans="1:6" ht="15.75" customHeight="1" x14ac:dyDescent="0.15">
      <c r="A28" s="2" t="s">
        <v>34</v>
      </c>
      <c r="B28">
        <f>EXP(-(1.049734-0.018323*C2-0.023371*C5-0.012844*C7))</f>
        <v>1.1230442742984028</v>
      </c>
      <c r="C28">
        <f t="shared" si="1"/>
        <v>0.5289782638515782</v>
      </c>
      <c r="D28">
        <f>EXP(-(1.049734-0.018323*E2-0.023371*E5-0.012844*E7))</f>
        <v>1.3131428683162041</v>
      </c>
      <c r="E28">
        <f t="shared" si="2"/>
        <v>0.56768774912380338</v>
      </c>
      <c r="F28">
        <f t="shared" si="3"/>
        <v>3.8709485272225175E-2</v>
      </c>
    </row>
    <row r="29" spans="1:6" ht="13" x14ac:dyDescent="0.15">
      <c r="A29" s="2" t="s">
        <v>35</v>
      </c>
      <c r="B29">
        <f>EXP(-(-3.7924+1.94461*C3-0.10873*C5+0.04748*C6))</f>
        <v>59.415135481684153</v>
      </c>
      <c r="C29">
        <f t="shared" si="1"/>
        <v>0.98344785636865506</v>
      </c>
      <c r="D29">
        <f>EXP(-(-3.7924+1.94461*E3-0.10873*E5+0.04748*E6))</f>
        <v>65.014999187099093</v>
      </c>
      <c r="E29">
        <f t="shared" si="2"/>
        <v>0.98485192740568228</v>
      </c>
      <c r="F29">
        <f t="shared" si="3"/>
        <v>1.4040710370272214E-3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3" priority="1" operator="lessThanOrEqual">
      <formula>0</formula>
    </cfRule>
  </conditionalFormatting>
  <conditionalFormatting sqref="F15:F29 I17:I29">
    <cfRule type="cellIs" dxfId="2" priority="2" operator="greaterThan">
      <formula>0</formula>
    </cfRule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997"/>
  <sheetViews>
    <sheetView topLeftCell="A13" workbookViewId="0">
      <selection activeCell="A21" sqref="A21:XFD21"/>
    </sheetView>
  </sheetViews>
  <sheetFormatPr baseColWidth="10" defaultColWidth="14.5" defaultRowHeight="15.75" customHeight="1" x14ac:dyDescent="0.15"/>
  <cols>
    <col min="1" max="1" width="18.6640625" customWidth="1"/>
    <col min="2" max="7" width="11.6640625" customWidth="1"/>
  </cols>
  <sheetData>
    <row r="1" spans="1:21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3" t="s">
        <v>6</v>
      </c>
      <c r="B2" s="4">
        <v>4871202</v>
      </c>
      <c r="C2" s="4">
        <v>59.7</v>
      </c>
      <c r="D2" s="4">
        <v>4009017</v>
      </c>
      <c r="E2" s="4">
        <v>49.1</v>
      </c>
      <c r="F2" s="4">
        <v>3955367</v>
      </c>
      <c r="G2" s="4">
        <v>48.5</v>
      </c>
      <c r="H2" s="4"/>
      <c r="I2" s="4"/>
      <c r="J2" s="4"/>
      <c r="K2" s="4"/>
      <c r="L2" s="4"/>
      <c r="M2" s="4"/>
      <c r="N2" s="4"/>
    </row>
    <row r="3" spans="1:21" ht="15.75" customHeight="1" x14ac:dyDescent="0.15">
      <c r="A3" s="5" t="s">
        <v>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4"/>
      <c r="J3" s="4"/>
      <c r="K3" s="4"/>
      <c r="L3" s="4"/>
      <c r="M3" s="4"/>
      <c r="N3" s="4"/>
    </row>
    <row r="4" spans="1:21" ht="15.75" customHeight="1" x14ac:dyDescent="0.15">
      <c r="A4" s="6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4"/>
      <c r="J4" s="4"/>
      <c r="K4" s="4"/>
      <c r="L4" s="4"/>
      <c r="M4" s="4"/>
      <c r="N4" s="4"/>
    </row>
    <row r="5" spans="1:21" ht="15.75" customHeight="1" x14ac:dyDescent="0.15">
      <c r="A5" s="7" t="s">
        <v>9</v>
      </c>
      <c r="B5" s="4">
        <v>329032</v>
      </c>
      <c r="C5" s="4">
        <v>4</v>
      </c>
      <c r="D5" s="4">
        <v>497340</v>
      </c>
      <c r="E5" s="4">
        <v>6.1</v>
      </c>
      <c r="F5" s="4">
        <v>296359</v>
      </c>
      <c r="G5" s="4">
        <v>3.6</v>
      </c>
      <c r="H5" s="4"/>
      <c r="I5" s="4"/>
      <c r="J5" s="4"/>
      <c r="K5" s="4"/>
      <c r="L5" s="4"/>
      <c r="M5" s="4"/>
      <c r="N5" s="4"/>
    </row>
    <row r="6" spans="1:21" ht="15.75" customHeight="1" x14ac:dyDescent="0.15">
      <c r="A6" s="8" t="s">
        <v>10</v>
      </c>
      <c r="B6" s="4">
        <v>111364</v>
      </c>
      <c r="C6" s="4">
        <v>1.3</v>
      </c>
      <c r="D6" s="4">
        <v>231233</v>
      </c>
      <c r="E6" s="4">
        <v>2.8</v>
      </c>
      <c r="F6" s="4">
        <v>18924</v>
      </c>
      <c r="G6" s="4">
        <v>0.2</v>
      </c>
      <c r="H6" s="4"/>
      <c r="I6" s="4"/>
      <c r="J6" s="4"/>
      <c r="K6" s="4"/>
      <c r="L6" s="4"/>
      <c r="M6" s="4"/>
      <c r="N6" s="4"/>
    </row>
    <row r="7" spans="1:21" ht="15.75" customHeight="1" x14ac:dyDescent="0.15">
      <c r="A7" s="9" t="s">
        <v>11</v>
      </c>
      <c r="B7" s="4">
        <v>1086137</v>
      </c>
      <c r="C7" s="4">
        <v>13.3</v>
      </c>
      <c r="D7" s="4">
        <v>1512928</v>
      </c>
      <c r="E7" s="4">
        <v>18.5</v>
      </c>
      <c r="F7" s="4">
        <v>800921</v>
      </c>
      <c r="G7" s="4">
        <v>9.8000000000000007</v>
      </c>
      <c r="H7" s="4"/>
      <c r="I7" s="4"/>
      <c r="J7" s="4"/>
      <c r="K7" s="4"/>
      <c r="L7" s="4"/>
      <c r="M7" s="4"/>
      <c r="N7" s="4"/>
    </row>
    <row r="8" spans="1:21" ht="15.75" customHeight="1" x14ac:dyDescent="0.15">
      <c r="A8" s="10" t="s">
        <v>12</v>
      </c>
      <c r="B8" s="4">
        <v>1571887</v>
      </c>
      <c r="C8" s="4">
        <v>19.2</v>
      </c>
      <c r="D8" s="4">
        <v>1577112</v>
      </c>
      <c r="E8" s="4">
        <v>19.3</v>
      </c>
      <c r="F8" s="4">
        <v>1242845</v>
      </c>
      <c r="G8" s="4">
        <v>15.2</v>
      </c>
      <c r="H8" s="4"/>
      <c r="I8" s="4"/>
      <c r="J8" s="4"/>
      <c r="K8" s="4"/>
      <c r="L8" s="4"/>
      <c r="M8" s="4"/>
      <c r="N8" s="4"/>
    </row>
    <row r="9" spans="1:21" ht="15.75" customHeight="1" x14ac:dyDescent="0.15">
      <c r="A9" s="11" t="s">
        <v>13</v>
      </c>
      <c r="B9" s="4">
        <v>2237</v>
      </c>
      <c r="C9" s="4">
        <v>0</v>
      </c>
      <c r="D9" s="4">
        <v>2344</v>
      </c>
      <c r="E9" s="4">
        <v>0</v>
      </c>
      <c r="F9" s="4">
        <v>340</v>
      </c>
      <c r="G9" s="4">
        <v>0</v>
      </c>
      <c r="H9" s="4"/>
      <c r="I9" s="4"/>
      <c r="J9" s="4"/>
      <c r="K9" s="4"/>
      <c r="L9" s="4"/>
      <c r="M9" s="4"/>
      <c r="N9" s="4"/>
    </row>
    <row r="10" spans="1:21" ht="15.75" customHeight="1" x14ac:dyDescent="0.15">
      <c r="A10" s="12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  <c r="I10" s="4"/>
      <c r="J10" s="4"/>
      <c r="K10" s="4"/>
      <c r="L10" s="4"/>
      <c r="M10" s="4"/>
      <c r="N10" s="4"/>
    </row>
    <row r="11" spans="1:21" ht="15.75" customHeight="1" x14ac:dyDescent="0.15">
      <c r="A11" s="13" t="s">
        <v>15</v>
      </c>
      <c r="B11" s="4">
        <v>180890</v>
      </c>
      <c r="C11" s="4">
        <v>2.2000000000000002</v>
      </c>
      <c r="D11" s="4">
        <v>322775</v>
      </c>
      <c r="E11" s="4">
        <v>3.9</v>
      </c>
      <c r="F11" s="4">
        <v>105299</v>
      </c>
      <c r="G11" s="4">
        <v>1.2</v>
      </c>
      <c r="H11" s="4"/>
      <c r="I11" s="4"/>
      <c r="J11" s="4"/>
      <c r="K11" s="4"/>
      <c r="L11" s="4"/>
      <c r="M11" s="4"/>
      <c r="N11" s="4"/>
    </row>
    <row r="12" spans="1:21" ht="15.75" customHeight="1" x14ac:dyDescent="0.15">
      <c r="A12" s="1"/>
      <c r="B12">
        <f t="shared" ref="B12:G12" si="0">SUM(B2:B11)</f>
        <v>8152749</v>
      </c>
      <c r="C12">
        <f t="shared" si="0"/>
        <v>99.7</v>
      </c>
      <c r="D12">
        <f t="shared" si="0"/>
        <v>8152749</v>
      </c>
      <c r="E12">
        <f t="shared" si="0"/>
        <v>99.7</v>
      </c>
      <c r="F12">
        <f t="shared" si="0"/>
        <v>6420055</v>
      </c>
      <c r="G12">
        <f t="shared" si="0"/>
        <v>78.500000000000014</v>
      </c>
      <c r="I12" s="14"/>
    </row>
    <row r="13" spans="1:21" ht="15.75" customHeight="1" x14ac:dyDescent="0.15">
      <c r="A13" s="1"/>
      <c r="I13" s="14"/>
    </row>
    <row r="14" spans="1:21" ht="15.75" customHeight="1" x14ac:dyDescent="0.15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</row>
    <row r="15" spans="1:21" ht="15.75" customHeight="1" x14ac:dyDescent="0.15">
      <c r="A15" s="2" t="s">
        <v>21</v>
      </c>
      <c r="B15">
        <f>EXP(-(-4.41432+0.04345*C2+0.06422*C6))</f>
        <v>5.6795329372804035</v>
      </c>
      <c r="C15">
        <f t="shared" ref="C15:C29" si="1">B15/(1+B15)</f>
        <v>0.85028893346438772</v>
      </c>
      <c r="D15">
        <f>EXP(-(-4.41432+0.04345*E2+0.06422*E6))</f>
        <v>8.1752312185661715</v>
      </c>
      <c r="E15">
        <f t="shared" ref="E15:E29" si="2">D15/(1+D15)</f>
        <v>0.89101092101346835</v>
      </c>
      <c r="F15">
        <f t="shared" ref="F15:F29" si="3">E15-C15</f>
        <v>4.0721987549080629E-2</v>
      </c>
    </row>
    <row r="16" spans="1:21" ht="15.75" customHeight="1" x14ac:dyDescent="0.15">
      <c r="A16" s="2" t="s">
        <v>22</v>
      </c>
      <c r="B16">
        <f>EXP(-(-2.04493-0.05813*(C7)+0.07854*(C6)))</f>
        <v>15.119072102712197</v>
      </c>
      <c r="C16">
        <f t="shared" si="1"/>
        <v>0.93796168950495984</v>
      </c>
      <c r="D16">
        <f>EXP(-(-2.04493-0.05813*(E7)+0.07854*(E6)))</f>
        <v>18.181834659104446</v>
      </c>
      <c r="E16">
        <f t="shared" si="2"/>
        <v>0.94786734336043499</v>
      </c>
      <c r="F16">
        <f t="shared" si="3"/>
        <v>9.9056538554751494E-3</v>
      </c>
    </row>
    <row r="17" spans="1:6" ht="15.75" customHeight="1" x14ac:dyDescent="0.15">
      <c r="A17" s="2" t="s">
        <v>23</v>
      </c>
      <c r="B17">
        <f>EXP(-(-5.26319+0.23697*(C7)))</f>
        <v>8.260532064113951</v>
      </c>
      <c r="C17">
        <f t="shared" si="1"/>
        <v>0.89201484395533159</v>
      </c>
      <c r="D17">
        <f>EXP(-(-5.26319+0.23697*(E7)))</f>
        <v>2.4090801641025208</v>
      </c>
      <c r="E17">
        <f t="shared" si="2"/>
        <v>0.70666574211719613</v>
      </c>
      <c r="F17">
        <f t="shared" si="3"/>
        <v>-0.18534910183813547</v>
      </c>
    </row>
    <row r="18" spans="1:6" ht="15.75" customHeight="1" x14ac:dyDescent="0.15">
      <c r="A18" s="2" t="s">
        <v>24</v>
      </c>
      <c r="B18">
        <f>EXP(-(-6.22088+0.04872*(C2)+0.04949*(C5)+0.04056*(C6)))</f>
        <v>21.361879461676857</v>
      </c>
      <c r="C18">
        <f t="shared" si="1"/>
        <v>0.95528103969463873</v>
      </c>
      <c r="D18">
        <f>EXP(-(-6.22088+0.04872*(E2)+0.04949*(E5)+0.04056*(E6)))</f>
        <v>30.36440396065122</v>
      </c>
      <c r="E18">
        <f t="shared" si="2"/>
        <v>0.96811672234375734</v>
      </c>
      <c r="F18">
        <f t="shared" si="3"/>
        <v>1.2835682649118607E-2</v>
      </c>
    </row>
    <row r="19" spans="1:6" ht="15.75" customHeight="1" x14ac:dyDescent="0.15">
      <c r="A19" s="2" t="s">
        <v>25</v>
      </c>
      <c r="B19">
        <f>EXP(-(-4.84614+0.03008*C2+0.7327*C3+0.03927*C5+0.04634*C6))</f>
        <v>16.997087400579748</v>
      </c>
      <c r="C19">
        <f t="shared" si="1"/>
        <v>0.94443545348522417</v>
      </c>
      <c r="D19">
        <f>EXP(-(-4.84614+0.03008*E2+0.7327*E3+0.03927*E5+0.04634*E6))</f>
        <v>20.083789557486867</v>
      </c>
      <c r="E19">
        <f t="shared" si="2"/>
        <v>0.95257019629827888</v>
      </c>
      <c r="F19">
        <f t="shared" si="3"/>
        <v>8.1347428130547073E-3</v>
      </c>
    </row>
    <row r="20" spans="1:6" ht="15.75" customHeight="1" x14ac:dyDescent="0.15">
      <c r="A20" s="2" t="s">
        <v>26</v>
      </c>
      <c r="B20">
        <f>EXP(-(-1.56105-0.14222*C7+0.04149*C6))</f>
        <v>29.923346646212728</v>
      </c>
      <c r="C20">
        <f t="shared" si="1"/>
        <v>0.96766197360716544</v>
      </c>
      <c r="D20">
        <f>EXP(-(-1.56105-0.14222*E7+0.04149*E6))</f>
        <v>58.906297296884794</v>
      </c>
      <c r="E20">
        <f t="shared" si="2"/>
        <v>0.9833072640920506</v>
      </c>
      <c r="F20">
        <f t="shared" si="3"/>
        <v>1.5645290484885166E-2</v>
      </c>
    </row>
    <row r="21" spans="1:6" ht="15.75" customHeight="1" x14ac:dyDescent="0.15">
      <c r="A21" s="2" t="s">
        <v>27</v>
      </c>
      <c r="B21">
        <f>EXP(-(-0.802771-0.025303*C2+0.485604*C3))</f>
        <v>10.108332664545765</v>
      </c>
      <c r="C21">
        <f t="shared" si="1"/>
        <v>0.90997748895370412</v>
      </c>
      <c r="D21">
        <f>EXP(-(-0.802771-0.025303*E2+0.485604*E3))</f>
        <v>7.7303048571185222</v>
      </c>
      <c r="E21">
        <f t="shared" si="2"/>
        <v>0.88545646270477951</v>
      </c>
      <c r="F21">
        <f t="shared" si="3"/>
        <v>-2.4521026248924604E-2</v>
      </c>
    </row>
    <row r="22" spans="1:6" ht="15.75" customHeight="1" x14ac:dyDescent="0.15">
      <c r="A22" s="2" t="s">
        <v>28</v>
      </c>
      <c r="B22">
        <f>EXP(-(-2.360104+0.014709*C2+0.938919*C3-0.018119*C5))</f>
        <v>4.7324957213423389</v>
      </c>
      <c r="C22">
        <f t="shared" si="1"/>
        <v>0.82555590991948669</v>
      </c>
      <c r="D22">
        <f>EXP(-(-2.360104+0.014709*E2+0.938919*E3-0.018119*E5))</f>
        <v>5.7455060918675303</v>
      </c>
      <c r="E22">
        <f t="shared" si="2"/>
        <v>0.85175315441407529</v>
      </c>
      <c r="F22">
        <f t="shared" si="3"/>
        <v>2.6197244494588601E-2</v>
      </c>
    </row>
    <row r="23" spans="1:6" ht="15.75" customHeight="1" x14ac:dyDescent="0.15">
      <c r="A23" s="2" t="s">
        <v>29</v>
      </c>
      <c r="B23">
        <f>EXP(-(-1.022244+0.015959*C2-2.13038*C3))</f>
        <v>1.0719631638735867</v>
      </c>
      <c r="C23">
        <f t="shared" si="1"/>
        <v>0.517365937080428</v>
      </c>
      <c r="D23">
        <f>EXP(-(-1.022244+0.015959*E2-2.13038*E3))</f>
        <v>1.2695431355974072</v>
      </c>
      <c r="E23">
        <f t="shared" si="2"/>
        <v>0.55938268618244524</v>
      </c>
      <c r="F23">
        <f t="shared" si="3"/>
        <v>4.2016749102017248E-2</v>
      </c>
    </row>
    <row r="24" spans="1:6" ht="15.75" customHeight="1" x14ac:dyDescent="0.15">
      <c r="A24" s="2" t="s">
        <v>30</v>
      </c>
      <c r="B24">
        <f>EXP(-(0.21381-0.08054*C2-0.03271*C5+0.72939*C3))</f>
        <v>112.76071419637283</v>
      </c>
      <c r="C24">
        <f t="shared" si="1"/>
        <v>0.99120961918124206</v>
      </c>
      <c r="D24">
        <f>EXP(-(0.21381-0.08054*E2-0.03271*E5+0.72939*E3))</f>
        <v>51.430686091739894</v>
      </c>
      <c r="E24">
        <f t="shared" si="2"/>
        <v>0.98092719980336962</v>
      </c>
      <c r="F24">
        <f t="shared" si="3"/>
        <v>-1.0282419377872443E-2</v>
      </c>
    </row>
    <row r="25" spans="1:6" ht="15.75" customHeight="1" x14ac:dyDescent="0.15">
      <c r="A25" s="2" t="s">
        <v>31</v>
      </c>
      <c r="B25">
        <f>EXP(-(-0.11314-0.0841*C2-0.02521*C5+1.28239*C3))</f>
        <v>187.68217993365846</v>
      </c>
      <c r="C25">
        <f t="shared" si="1"/>
        <v>0.9947000824330543</v>
      </c>
      <c r="D25">
        <f>EXP(-(-0.11314-0.0841*E2-0.02521*E5+1.28239*E3))</f>
        <v>81.144458134337441</v>
      </c>
      <c r="E25">
        <f t="shared" si="2"/>
        <v>0.98782632422549288</v>
      </c>
      <c r="F25">
        <f t="shared" si="3"/>
        <v>-6.8737582075614201E-3</v>
      </c>
    </row>
    <row r="26" spans="1:6" ht="15.75" customHeight="1" x14ac:dyDescent="0.15">
      <c r="A26" s="2" t="s">
        <v>32</v>
      </c>
      <c r="B26">
        <f>EXP(-(-9.52346+0.0714*C2+0.11318*C5+0.14192*C6+1.47314*C3))</f>
        <v>101.86658836950579</v>
      </c>
      <c r="C26">
        <f t="shared" si="1"/>
        <v>0.99027867050078577</v>
      </c>
      <c r="D26">
        <f>EXP(-(-9.52346+0.0714*E2+0.11318*E5+0.14192*E6+1.47314*E3))</f>
        <v>138.37204004804789</v>
      </c>
      <c r="E26">
        <f t="shared" si="2"/>
        <v>0.99282495972897256</v>
      </c>
      <c r="F26">
        <f t="shared" si="3"/>
        <v>2.5462892281867822E-3</v>
      </c>
    </row>
    <row r="27" spans="1:6" ht="15.75" customHeight="1" x14ac:dyDescent="0.15">
      <c r="A27" s="2" t="s">
        <v>33</v>
      </c>
      <c r="B27">
        <f>EXP(-(-1.00599+0.03107*C2-0.12507*C7))</f>
        <v>2.2581412068024576</v>
      </c>
      <c r="C27">
        <f t="shared" si="1"/>
        <v>0.69307653151675375</v>
      </c>
      <c r="D27">
        <f>EXP(-(-1.00599+0.03107*E2-0.12507*E7))</f>
        <v>6.0149497784084058</v>
      </c>
      <c r="E27">
        <f t="shared" si="2"/>
        <v>0.85744730445855222</v>
      </c>
      <c r="F27">
        <f t="shared" si="3"/>
        <v>0.16437077294179847</v>
      </c>
    </row>
    <row r="28" spans="1:6" ht="15.75" customHeight="1" x14ac:dyDescent="0.15">
      <c r="A28" s="2" t="s">
        <v>34</v>
      </c>
      <c r="B28">
        <f>EXP(-(1.049734-0.018323*C2-0.023371*C5-0.012844*C7))</f>
        <v>1.3613247411222757</v>
      </c>
      <c r="C28">
        <f t="shared" si="1"/>
        <v>0.57650890511369213</v>
      </c>
      <c r="D28">
        <f>EXP(-(1.049734-0.018323*E2-0.023371*E5-0.012844*E7))</f>
        <v>1.2587288971694086</v>
      </c>
      <c r="E28">
        <f t="shared" si="2"/>
        <v>0.55727311885318376</v>
      </c>
      <c r="F28">
        <f t="shared" si="3"/>
        <v>-1.923578626050837E-2</v>
      </c>
    </row>
    <row r="29" spans="1:6" ht="13" x14ac:dyDescent="0.15">
      <c r="A29" s="2" t="s">
        <v>35</v>
      </c>
      <c r="B29">
        <f>EXP(-(-3.7924+1.94461*C3-0.10873*C5+0.04748*C6))</f>
        <v>64.431071921126716</v>
      </c>
      <c r="C29">
        <f t="shared" si="1"/>
        <v>0.98471674128760356</v>
      </c>
      <c r="D29">
        <f>EXP(-(-3.7924+1.94461*E3-0.10873*E5+0.04748*E6))</f>
        <v>75.392590428044997</v>
      </c>
      <c r="E29">
        <f t="shared" si="2"/>
        <v>0.98690972521815568</v>
      </c>
      <c r="F29">
        <f t="shared" si="3"/>
        <v>2.192983930552117E-3</v>
      </c>
    </row>
    <row r="30" spans="1:6" ht="13" x14ac:dyDescent="0.15">
      <c r="A30" s="2"/>
    </row>
    <row r="31" spans="1:6" ht="13" x14ac:dyDescent="0.15">
      <c r="A31" s="2"/>
    </row>
    <row r="32" spans="1:6" ht="13" x14ac:dyDescent="0.15">
      <c r="A32" s="2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</sheetData>
  <conditionalFormatting sqref="F15:F29">
    <cfRule type="cellIs" dxfId="1" priority="1" operator="lessThanOrEqual">
      <formula>0</formula>
    </cfRule>
  </conditionalFormatting>
  <conditionalFormatting sqref="F15:F29 I17:I29"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995"/>
  <sheetViews>
    <sheetView workbookViewId="0"/>
  </sheetViews>
  <sheetFormatPr baseColWidth="10" defaultColWidth="14.5" defaultRowHeight="15.75" customHeight="1" x14ac:dyDescent="0.15"/>
  <cols>
    <col min="1" max="1" width="18.6640625" customWidth="1"/>
    <col min="2" max="4" width="15.5" customWidth="1"/>
    <col min="7" max="7" width="17.83203125" customWidth="1"/>
    <col min="8" max="8" width="20" customWidth="1"/>
    <col min="14" max="14" width="18.83203125" customWidth="1"/>
  </cols>
  <sheetData>
    <row r="1" spans="1:15" ht="15.75" customHeight="1" x14ac:dyDescent="0.15">
      <c r="A1" s="1"/>
      <c r="B1" s="2" t="s">
        <v>36</v>
      </c>
      <c r="C1" s="2" t="s">
        <v>37</v>
      </c>
      <c r="D1" s="15" t="s">
        <v>38</v>
      </c>
      <c r="E1" s="2" t="s">
        <v>39</v>
      </c>
      <c r="F1" s="2"/>
      <c r="G1" s="2"/>
      <c r="H1" s="2"/>
      <c r="I1" s="2"/>
      <c r="J1" s="2"/>
      <c r="K1" s="2"/>
      <c r="L1" s="2"/>
      <c r="O1" s="16"/>
    </row>
    <row r="2" spans="1:15" ht="15.75" customHeight="1" x14ac:dyDescent="0.15">
      <c r="A2" s="3" t="s">
        <v>6</v>
      </c>
      <c r="B2" s="17">
        <v>40.078000000000003</v>
      </c>
      <c r="C2" s="17">
        <v>21.323</v>
      </c>
      <c r="D2" s="17">
        <v>52.506999999999998</v>
      </c>
      <c r="E2" s="17">
        <v>25.376000000000001</v>
      </c>
      <c r="G2" s="14"/>
      <c r="H2" s="14"/>
      <c r="I2" s="14"/>
      <c r="J2" s="14"/>
      <c r="K2" s="14"/>
      <c r="L2" s="18"/>
      <c r="N2" s="2"/>
      <c r="O2" s="19"/>
    </row>
    <row r="3" spans="1:15" ht="15.75" customHeight="1" x14ac:dyDescent="0.15">
      <c r="A3" s="5" t="s">
        <v>7</v>
      </c>
      <c r="B3" s="17">
        <v>4.2999999999999997E-2</v>
      </c>
      <c r="C3" s="17">
        <v>0.23200000000000001</v>
      </c>
      <c r="D3" s="17">
        <v>2.5999999999999999E-2</v>
      </c>
      <c r="E3" s="17">
        <v>0.17699999999999999</v>
      </c>
      <c r="G3" s="14"/>
      <c r="H3" s="14"/>
      <c r="I3" s="14"/>
      <c r="J3" s="14"/>
      <c r="L3" s="18"/>
      <c r="N3" s="2"/>
      <c r="O3" s="19"/>
    </row>
    <row r="4" spans="1:15" ht="15.75" customHeight="1" x14ac:dyDescent="0.15">
      <c r="A4" s="6" t="s">
        <v>8</v>
      </c>
      <c r="B4" s="17">
        <v>1.1519999999999999</v>
      </c>
      <c r="C4" s="17">
        <v>5.6680000000000001</v>
      </c>
      <c r="D4" s="17">
        <v>2.0019999999999998</v>
      </c>
      <c r="E4" s="17">
        <v>9.0380000000000003</v>
      </c>
      <c r="G4" s="14"/>
      <c r="H4" s="14"/>
      <c r="I4" s="14"/>
      <c r="J4" s="14"/>
      <c r="L4" s="18"/>
      <c r="N4" s="2"/>
      <c r="O4" s="19"/>
    </row>
    <row r="5" spans="1:15" ht="15.75" customHeight="1" x14ac:dyDescent="0.15">
      <c r="A5" s="7" t="s">
        <v>9</v>
      </c>
      <c r="B5" s="17">
        <v>4.8070000000000004</v>
      </c>
      <c r="C5" s="17">
        <v>7.2939999999999996</v>
      </c>
      <c r="D5" s="17">
        <v>4.1459999999999999</v>
      </c>
      <c r="E5" s="17">
        <v>6.173</v>
      </c>
      <c r="G5" s="14"/>
      <c r="H5" s="14"/>
      <c r="I5" s="14"/>
      <c r="J5" s="14"/>
      <c r="L5" s="18"/>
      <c r="N5" s="2"/>
      <c r="O5" s="19"/>
    </row>
    <row r="6" spans="1:15" ht="15.75" customHeight="1" x14ac:dyDescent="0.15">
      <c r="A6" s="8" t="s">
        <v>40</v>
      </c>
      <c r="B6" s="17">
        <v>4.4000000000000004</v>
      </c>
      <c r="C6" s="17">
        <v>6.0460000000000003</v>
      </c>
      <c r="D6" s="17">
        <v>2.8959999999999999</v>
      </c>
      <c r="E6" s="17">
        <v>3.6480000000000001</v>
      </c>
      <c r="G6" s="14"/>
      <c r="H6" s="14"/>
      <c r="I6" s="14"/>
      <c r="J6" s="14"/>
      <c r="L6" s="18"/>
      <c r="N6" s="2"/>
      <c r="O6" s="19"/>
    </row>
    <row r="7" spans="1:15" ht="15.75" customHeight="1" x14ac:dyDescent="0.15">
      <c r="A7" s="9" t="s">
        <v>41</v>
      </c>
      <c r="B7" s="17">
        <v>15.502000000000001</v>
      </c>
      <c r="C7" s="17">
        <v>14.61</v>
      </c>
      <c r="D7" s="17">
        <v>9.0169999999999995</v>
      </c>
      <c r="E7" s="17">
        <v>10.391999999999999</v>
      </c>
      <c r="G7" s="14"/>
      <c r="H7" s="14"/>
      <c r="I7" s="14"/>
      <c r="J7" s="14"/>
      <c r="L7" s="18"/>
      <c r="N7" s="2"/>
      <c r="O7" s="19"/>
    </row>
    <row r="8" spans="1:15" ht="15.75" customHeight="1" x14ac:dyDescent="0.15">
      <c r="A8" s="10" t="s">
        <v>42</v>
      </c>
      <c r="B8" s="17">
        <v>25.838999999999999</v>
      </c>
      <c r="C8" s="17">
        <v>18.138000000000002</v>
      </c>
      <c r="D8" s="17">
        <v>25.106999999999999</v>
      </c>
      <c r="E8" s="17">
        <v>17.984999999999999</v>
      </c>
      <c r="G8" s="14"/>
      <c r="H8" s="14"/>
      <c r="I8" s="14"/>
      <c r="J8" s="14"/>
      <c r="L8" s="18"/>
      <c r="N8" s="2"/>
      <c r="O8" s="19"/>
    </row>
    <row r="9" spans="1:15" ht="15.75" customHeight="1" x14ac:dyDescent="0.15">
      <c r="A9" s="11" t="s">
        <v>13</v>
      </c>
      <c r="B9" s="17">
        <v>0.3</v>
      </c>
      <c r="C9" s="17">
        <v>0.78200000000000003</v>
      </c>
      <c r="D9" s="17">
        <v>0.20200000000000001</v>
      </c>
      <c r="E9" s="17">
        <v>0.749</v>
      </c>
      <c r="G9" s="14"/>
      <c r="H9" s="14"/>
      <c r="I9" s="14"/>
      <c r="J9" s="14"/>
      <c r="L9" s="18"/>
      <c r="N9" s="2"/>
      <c r="O9" s="19"/>
    </row>
    <row r="10" spans="1:15" ht="15.75" customHeight="1" x14ac:dyDescent="0.15">
      <c r="A10" s="12" t="s">
        <v>14</v>
      </c>
      <c r="B10" s="17">
        <v>5.9089999999999998</v>
      </c>
      <c r="C10" s="17">
        <v>11.833</v>
      </c>
      <c r="D10" s="17">
        <v>2.9</v>
      </c>
      <c r="E10" s="17">
        <v>10.429</v>
      </c>
      <c r="G10" s="14"/>
      <c r="H10" s="14"/>
      <c r="I10" s="14"/>
      <c r="J10" s="14"/>
      <c r="L10" s="18"/>
      <c r="N10" s="2"/>
      <c r="O10" s="19"/>
    </row>
    <row r="11" spans="1:15" ht="15.75" customHeight="1" x14ac:dyDescent="0.15">
      <c r="A11" s="13" t="s">
        <v>15</v>
      </c>
      <c r="B11" s="17">
        <v>1.6220000000000001</v>
      </c>
      <c r="C11" s="17">
        <v>3.2189999999999999</v>
      </c>
      <c r="D11" s="17">
        <v>0.878</v>
      </c>
      <c r="E11" s="17">
        <v>1.4339999999999999</v>
      </c>
      <c r="G11" s="14"/>
      <c r="H11" s="14"/>
      <c r="I11" s="14"/>
      <c r="J11" s="14"/>
      <c r="K11" s="14"/>
      <c r="L11" s="18"/>
      <c r="N11" s="2"/>
      <c r="O11" s="19"/>
    </row>
    <row r="12" spans="1:15" ht="15.75" customHeight="1" x14ac:dyDescent="0.15">
      <c r="A12" s="2"/>
      <c r="D12" s="18"/>
      <c r="G12" s="14"/>
      <c r="H12" s="14"/>
      <c r="I12" s="14"/>
    </row>
    <row r="13" spans="1:15" ht="15.75" customHeight="1" x14ac:dyDescent="0.15">
      <c r="A13" s="1"/>
      <c r="D13" s="18"/>
      <c r="H13" s="14"/>
      <c r="I13" s="14"/>
      <c r="K13" s="14"/>
    </row>
    <row r="14" spans="1:15" ht="15.75" customHeight="1" x14ac:dyDescent="0.15">
      <c r="D14" s="18"/>
    </row>
    <row r="15" spans="1:15" ht="15.75" customHeight="1" x14ac:dyDescent="0.15">
      <c r="D15" s="18"/>
    </row>
    <row r="16" spans="1:15" ht="15.75" customHeight="1" x14ac:dyDescent="0.15">
      <c r="D16" s="18"/>
      <c r="G16" s="2"/>
      <c r="H16" s="2"/>
      <c r="I16" s="2"/>
    </row>
    <row r="17" spans="1:9" ht="15.75" customHeight="1" x14ac:dyDescent="0.15">
      <c r="D17" s="18"/>
      <c r="G17" s="2"/>
      <c r="H17" s="18"/>
      <c r="I17" s="18"/>
    </row>
    <row r="18" spans="1:9" ht="15.75" customHeight="1" x14ac:dyDescent="0.15">
      <c r="D18" s="18"/>
      <c r="G18" s="2"/>
      <c r="H18" s="18"/>
      <c r="I18" s="18"/>
    </row>
    <row r="19" spans="1:9" ht="15.75" customHeight="1" x14ac:dyDescent="0.15">
      <c r="D19" s="18"/>
      <c r="G19" s="2"/>
      <c r="H19" s="18"/>
      <c r="I19" s="18"/>
    </row>
    <row r="20" spans="1:9" ht="15.75" customHeight="1" x14ac:dyDescent="0.15">
      <c r="D20" s="18"/>
      <c r="G20" s="2"/>
      <c r="H20" s="18"/>
      <c r="I20" s="18"/>
    </row>
    <row r="21" spans="1:9" ht="15.75" customHeight="1" x14ac:dyDescent="0.15">
      <c r="D21" s="18"/>
      <c r="G21" s="2"/>
      <c r="H21" s="18"/>
      <c r="I21" s="18"/>
    </row>
    <row r="22" spans="1:9" ht="15.75" customHeight="1" x14ac:dyDescent="0.15">
      <c r="D22" s="18"/>
      <c r="G22" s="2"/>
      <c r="H22" s="18"/>
      <c r="I22" s="18"/>
    </row>
    <row r="23" spans="1:9" ht="15.75" customHeight="1" x14ac:dyDescent="0.15">
      <c r="D23" s="18"/>
      <c r="G23" s="2"/>
      <c r="H23" s="18"/>
      <c r="I23" s="18"/>
    </row>
    <row r="24" spans="1:9" ht="15.75" customHeight="1" x14ac:dyDescent="0.15">
      <c r="D24" s="18"/>
      <c r="G24" s="2"/>
      <c r="H24" s="18"/>
      <c r="I24" s="18"/>
    </row>
    <row r="25" spans="1:9" ht="15.75" customHeight="1" x14ac:dyDescent="0.15">
      <c r="A25" s="1"/>
      <c r="D25" s="18"/>
      <c r="G25" s="2"/>
      <c r="H25" s="18"/>
      <c r="I25" s="18"/>
    </row>
    <row r="26" spans="1:9" ht="15.75" customHeight="1" x14ac:dyDescent="0.15">
      <c r="A26" s="1"/>
      <c r="D26" s="18"/>
      <c r="G26" s="2"/>
      <c r="H26" s="18"/>
      <c r="I26" s="18"/>
    </row>
    <row r="27" spans="1:9" ht="15.75" customHeight="1" x14ac:dyDescent="0.15">
      <c r="A27" s="1"/>
      <c r="D27" s="18"/>
      <c r="G27" s="2"/>
      <c r="H27" s="18"/>
      <c r="I27" s="18"/>
    </row>
    <row r="28" spans="1:9" ht="15.75" customHeight="1" x14ac:dyDescent="0.15">
      <c r="A28" s="1"/>
      <c r="D28" s="18"/>
      <c r="G28" s="2"/>
      <c r="H28" s="18"/>
      <c r="I28" s="18"/>
    </row>
    <row r="29" spans="1:9" ht="15.75" customHeight="1" x14ac:dyDescent="0.15">
      <c r="A29" s="1"/>
      <c r="D29" s="18"/>
    </row>
    <row r="30" spans="1:9" ht="13" x14ac:dyDescent="0.15">
      <c r="A30" s="1"/>
      <c r="D30" s="18"/>
    </row>
    <row r="31" spans="1:9" ht="13" x14ac:dyDescent="0.15">
      <c r="A31" s="1"/>
      <c r="D31" s="18"/>
    </row>
    <row r="32" spans="1:9" ht="13" x14ac:dyDescent="0.15">
      <c r="A32" s="1"/>
      <c r="D32" s="18"/>
    </row>
    <row r="33" spans="1:4" ht="13" x14ac:dyDescent="0.15">
      <c r="A33" s="1"/>
      <c r="D33" s="18"/>
    </row>
    <row r="34" spans="1:4" ht="13" x14ac:dyDescent="0.15">
      <c r="A34" s="1"/>
      <c r="D34" s="18"/>
    </row>
    <row r="35" spans="1:4" ht="13" x14ac:dyDescent="0.15">
      <c r="A35" s="1"/>
      <c r="D35" s="18"/>
    </row>
    <row r="36" spans="1:4" ht="13" x14ac:dyDescent="0.15">
      <c r="A36" s="1"/>
      <c r="D36" s="18"/>
    </row>
    <row r="37" spans="1:4" ht="13" x14ac:dyDescent="0.15">
      <c r="A37" s="1"/>
      <c r="D37" s="18"/>
    </row>
    <row r="38" spans="1:4" ht="13" x14ac:dyDescent="0.15">
      <c r="A38" s="1"/>
      <c r="D38" s="18"/>
    </row>
    <row r="39" spans="1:4" ht="13" x14ac:dyDescent="0.15">
      <c r="A39" s="1"/>
      <c r="D39" s="18"/>
    </row>
    <row r="40" spans="1:4" ht="13" x14ac:dyDescent="0.15">
      <c r="A40" s="1"/>
      <c r="D40" s="18"/>
    </row>
    <row r="41" spans="1:4" ht="13" x14ac:dyDescent="0.15">
      <c r="A41" s="1"/>
      <c r="D41" s="18"/>
    </row>
    <row r="42" spans="1:4" ht="13" x14ac:dyDescent="0.15">
      <c r="A42" s="1"/>
      <c r="D42" s="18"/>
    </row>
    <row r="43" spans="1:4" ht="13" x14ac:dyDescent="0.15">
      <c r="A43" s="1"/>
      <c r="D43" s="18"/>
    </row>
    <row r="44" spans="1:4" ht="13" x14ac:dyDescent="0.15">
      <c r="A44" s="1"/>
      <c r="D44" s="18"/>
    </row>
    <row r="45" spans="1:4" ht="13" x14ac:dyDescent="0.15">
      <c r="A45" s="1"/>
      <c r="D45" s="18"/>
    </row>
    <row r="46" spans="1:4" ht="13" x14ac:dyDescent="0.15">
      <c r="A46" s="1"/>
      <c r="D46" s="18"/>
    </row>
    <row r="47" spans="1:4" ht="13" x14ac:dyDescent="0.15">
      <c r="A47" s="1"/>
      <c r="D47" s="18"/>
    </row>
    <row r="48" spans="1:4" ht="13" x14ac:dyDescent="0.15">
      <c r="A48" s="1"/>
      <c r="D48" s="18"/>
    </row>
    <row r="49" spans="1:4" ht="13" x14ac:dyDescent="0.15">
      <c r="A49" s="1"/>
      <c r="D49" s="18"/>
    </row>
    <row r="50" spans="1:4" ht="13" x14ac:dyDescent="0.15">
      <c r="A50" s="1"/>
      <c r="D50" s="18"/>
    </row>
    <row r="51" spans="1:4" ht="13" x14ac:dyDescent="0.15">
      <c r="A51" s="1"/>
      <c r="D51" s="18"/>
    </row>
    <row r="52" spans="1:4" ht="13" x14ac:dyDescent="0.15">
      <c r="A52" s="1"/>
      <c r="D52" s="18"/>
    </row>
    <row r="53" spans="1:4" ht="13" x14ac:dyDescent="0.15">
      <c r="A53" s="1"/>
      <c r="D53" s="18"/>
    </row>
    <row r="54" spans="1:4" ht="13" x14ac:dyDescent="0.15">
      <c r="A54" s="1"/>
      <c r="D54" s="18"/>
    </row>
    <row r="55" spans="1:4" ht="13" x14ac:dyDescent="0.15">
      <c r="A55" s="1"/>
      <c r="D55" s="18"/>
    </row>
    <row r="56" spans="1:4" ht="13" x14ac:dyDescent="0.15">
      <c r="A56" s="1"/>
      <c r="D56" s="18"/>
    </row>
    <row r="57" spans="1:4" ht="13" x14ac:dyDescent="0.15">
      <c r="A57" s="1"/>
      <c r="D57" s="18"/>
    </row>
    <row r="58" spans="1:4" ht="13" x14ac:dyDescent="0.15">
      <c r="A58" s="1"/>
      <c r="D58" s="18"/>
    </row>
    <row r="59" spans="1:4" ht="13" x14ac:dyDescent="0.15">
      <c r="A59" s="1"/>
      <c r="D59" s="18"/>
    </row>
    <row r="60" spans="1:4" ht="13" x14ac:dyDescent="0.15">
      <c r="A60" s="1"/>
      <c r="D60" s="18"/>
    </row>
    <row r="61" spans="1:4" ht="13" x14ac:dyDescent="0.15">
      <c r="A61" s="1"/>
      <c r="D61" s="18"/>
    </row>
    <row r="62" spans="1:4" ht="13" x14ac:dyDescent="0.15">
      <c r="A62" s="1"/>
      <c r="D62" s="18"/>
    </row>
    <row r="63" spans="1:4" ht="13" x14ac:dyDescent="0.15">
      <c r="A63" s="1"/>
      <c r="D63" s="18"/>
    </row>
    <row r="64" spans="1:4" ht="13" x14ac:dyDescent="0.15">
      <c r="A64" s="1"/>
      <c r="D64" s="18"/>
    </row>
    <row r="65" spans="1:4" ht="13" x14ac:dyDescent="0.15">
      <c r="A65" s="1"/>
      <c r="D65" s="18"/>
    </row>
    <row r="66" spans="1:4" ht="13" x14ac:dyDescent="0.15">
      <c r="A66" s="1"/>
      <c r="D66" s="18"/>
    </row>
    <row r="67" spans="1:4" ht="13" x14ac:dyDescent="0.15">
      <c r="A67" s="1"/>
      <c r="D67" s="18"/>
    </row>
    <row r="68" spans="1:4" ht="13" x14ac:dyDescent="0.15">
      <c r="A68" s="1"/>
      <c r="D68" s="18"/>
    </row>
    <row r="69" spans="1:4" ht="13" x14ac:dyDescent="0.15">
      <c r="A69" s="1"/>
      <c r="D69" s="18"/>
    </row>
    <row r="70" spans="1:4" ht="13" x14ac:dyDescent="0.15">
      <c r="A70" s="1"/>
      <c r="D70" s="18"/>
    </row>
    <row r="71" spans="1:4" ht="13" x14ac:dyDescent="0.15">
      <c r="A71" s="1"/>
      <c r="D71" s="18"/>
    </row>
    <row r="72" spans="1:4" ht="13" x14ac:dyDescent="0.15">
      <c r="A72" s="1"/>
      <c r="D72" s="18"/>
    </row>
    <row r="73" spans="1:4" ht="13" x14ac:dyDescent="0.15">
      <c r="A73" s="1"/>
      <c r="D73" s="18"/>
    </row>
    <row r="74" spans="1:4" ht="13" x14ac:dyDescent="0.15">
      <c r="A74" s="1"/>
      <c r="D74" s="18"/>
    </row>
    <row r="75" spans="1:4" ht="13" x14ac:dyDescent="0.15">
      <c r="A75" s="1"/>
      <c r="D75" s="18"/>
    </row>
    <row r="76" spans="1:4" ht="13" x14ac:dyDescent="0.15">
      <c r="A76" s="1"/>
      <c r="D76" s="18"/>
    </row>
    <row r="77" spans="1:4" ht="13" x14ac:dyDescent="0.15">
      <c r="A77" s="1"/>
      <c r="D77" s="18"/>
    </row>
    <row r="78" spans="1:4" ht="13" x14ac:dyDescent="0.15">
      <c r="A78" s="1"/>
      <c r="D78" s="18"/>
    </row>
    <row r="79" spans="1:4" ht="13" x14ac:dyDescent="0.15">
      <c r="A79" s="1"/>
      <c r="D79" s="18"/>
    </row>
    <row r="80" spans="1:4" ht="13" x14ac:dyDescent="0.15">
      <c r="A80" s="1"/>
      <c r="D80" s="18"/>
    </row>
    <row r="81" spans="1:4" ht="13" x14ac:dyDescent="0.15">
      <c r="A81" s="1"/>
      <c r="D81" s="18"/>
    </row>
    <row r="82" spans="1:4" ht="13" x14ac:dyDescent="0.15">
      <c r="A82" s="1"/>
      <c r="D82" s="18"/>
    </row>
    <row r="83" spans="1:4" ht="13" x14ac:dyDescent="0.15">
      <c r="A83" s="1"/>
      <c r="D83" s="18"/>
    </row>
    <row r="84" spans="1:4" ht="13" x14ac:dyDescent="0.15">
      <c r="A84" s="1"/>
      <c r="D84" s="18"/>
    </row>
    <row r="85" spans="1:4" ht="13" x14ac:dyDescent="0.15">
      <c r="A85" s="1"/>
      <c r="D85" s="18"/>
    </row>
    <row r="86" spans="1:4" ht="13" x14ac:dyDescent="0.15">
      <c r="A86" s="1"/>
      <c r="D86" s="18"/>
    </row>
    <row r="87" spans="1:4" ht="13" x14ac:dyDescent="0.15">
      <c r="A87" s="1"/>
      <c r="D87" s="18"/>
    </row>
    <row r="88" spans="1:4" ht="13" x14ac:dyDescent="0.15">
      <c r="A88" s="1"/>
      <c r="D88" s="18"/>
    </row>
    <row r="89" spans="1:4" ht="13" x14ac:dyDescent="0.15">
      <c r="A89" s="1"/>
      <c r="D89" s="18"/>
    </row>
    <row r="90" spans="1:4" ht="13" x14ac:dyDescent="0.15">
      <c r="A90" s="1"/>
      <c r="D90" s="18"/>
    </row>
    <row r="91" spans="1:4" ht="13" x14ac:dyDescent="0.15">
      <c r="A91" s="1"/>
      <c r="D91" s="18"/>
    </row>
    <row r="92" spans="1:4" ht="13" x14ac:dyDescent="0.15">
      <c r="A92" s="1"/>
      <c r="D92" s="18"/>
    </row>
    <row r="93" spans="1:4" ht="13" x14ac:dyDescent="0.15">
      <c r="A93" s="1"/>
      <c r="D93" s="18"/>
    </row>
    <row r="94" spans="1:4" ht="13" x14ac:dyDescent="0.15">
      <c r="A94" s="1"/>
      <c r="D94" s="18"/>
    </row>
    <row r="95" spans="1:4" ht="13" x14ac:dyDescent="0.15">
      <c r="A95" s="1"/>
      <c r="D95" s="18"/>
    </row>
    <row r="96" spans="1:4" ht="13" x14ac:dyDescent="0.15">
      <c r="A96" s="1"/>
      <c r="D96" s="18"/>
    </row>
    <row r="97" spans="1:4" ht="13" x14ac:dyDescent="0.15">
      <c r="A97" s="1"/>
      <c r="D97" s="18"/>
    </row>
    <row r="98" spans="1:4" ht="13" x14ac:dyDescent="0.15">
      <c r="A98" s="1"/>
      <c r="D98" s="18"/>
    </row>
    <row r="99" spans="1:4" ht="13" x14ac:dyDescent="0.15">
      <c r="A99" s="1"/>
      <c r="D99" s="18"/>
    </row>
    <row r="100" spans="1:4" ht="13" x14ac:dyDescent="0.15">
      <c r="A100" s="1"/>
      <c r="D100" s="18"/>
    </row>
    <row r="101" spans="1:4" ht="13" x14ac:dyDescent="0.15">
      <c r="A101" s="1"/>
      <c r="D101" s="18"/>
    </row>
    <row r="102" spans="1:4" ht="13" x14ac:dyDescent="0.15">
      <c r="A102" s="1"/>
      <c r="D102" s="18"/>
    </row>
    <row r="103" spans="1:4" ht="13" x14ac:dyDescent="0.15">
      <c r="A103" s="1"/>
      <c r="D103" s="18"/>
    </row>
    <row r="104" spans="1:4" ht="13" x14ac:dyDescent="0.15">
      <c r="A104" s="1"/>
      <c r="D104" s="18"/>
    </row>
    <row r="105" spans="1:4" ht="13" x14ac:dyDescent="0.15">
      <c r="A105" s="1"/>
      <c r="D105" s="18"/>
    </row>
    <row r="106" spans="1:4" ht="13" x14ac:dyDescent="0.15">
      <c r="A106" s="1"/>
      <c r="D106" s="18"/>
    </row>
    <row r="107" spans="1:4" ht="13" x14ac:dyDescent="0.15">
      <c r="A107" s="1"/>
      <c r="D107" s="18"/>
    </row>
    <row r="108" spans="1:4" ht="13" x14ac:dyDescent="0.15">
      <c r="A108" s="1"/>
      <c r="D108" s="18"/>
    </row>
    <row r="109" spans="1:4" ht="13" x14ac:dyDescent="0.15">
      <c r="A109" s="1"/>
      <c r="D109" s="18"/>
    </row>
    <row r="110" spans="1:4" ht="13" x14ac:dyDescent="0.15">
      <c r="A110" s="1"/>
      <c r="D110" s="18"/>
    </row>
    <row r="111" spans="1:4" ht="13" x14ac:dyDescent="0.15">
      <c r="A111" s="1"/>
      <c r="D111" s="18"/>
    </row>
    <row r="112" spans="1:4" ht="13" x14ac:dyDescent="0.15">
      <c r="A112" s="1"/>
      <c r="D112" s="18"/>
    </row>
    <row r="113" spans="1:4" ht="13" x14ac:dyDescent="0.15">
      <c r="A113" s="1"/>
      <c r="D113" s="18"/>
    </row>
    <row r="114" spans="1:4" ht="13" x14ac:dyDescent="0.15">
      <c r="A114" s="1"/>
      <c r="D114" s="18"/>
    </row>
    <row r="115" spans="1:4" ht="13" x14ac:dyDescent="0.15">
      <c r="A115" s="1"/>
      <c r="D115" s="18"/>
    </row>
    <row r="116" spans="1:4" ht="13" x14ac:dyDescent="0.15">
      <c r="A116" s="1"/>
      <c r="D116" s="18"/>
    </row>
    <row r="117" spans="1:4" ht="13" x14ac:dyDescent="0.15">
      <c r="A117" s="1"/>
      <c r="D117" s="18"/>
    </row>
    <row r="118" spans="1:4" ht="13" x14ac:dyDescent="0.15">
      <c r="A118" s="1"/>
      <c r="D118" s="18"/>
    </row>
    <row r="119" spans="1:4" ht="13" x14ac:dyDescent="0.15">
      <c r="A119" s="1"/>
      <c r="D119" s="18"/>
    </row>
    <row r="120" spans="1:4" ht="13" x14ac:dyDescent="0.15">
      <c r="A120" s="1"/>
      <c r="D120" s="18"/>
    </row>
    <row r="121" spans="1:4" ht="13" x14ac:dyDescent="0.15">
      <c r="A121" s="1"/>
      <c r="D121" s="18"/>
    </row>
    <row r="122" spans="1:4" ht="13" x14ac:dyDescent="0.15">
      <c r="A122" s="1"/>
      <c r="D122" s="18"/>
    </row>
    <row r="123" spans="1:4" ht="13" x14ac:dyDescent="0.15">
      <c r="A123" s="1"/>
      <c r="D123" s="18"/>
    </row>
    <row r="124" spans="1:4" ht="13" x14ac:dyDescent="0.15">
      <c r="A124" s="1"/>
      <c r="D124" s="18"/>
    </row>
    <row r="125" spans="1:4" ht="13" x14ac:dyDescent="0.15">
      <c r="A125" s="1"/>
      <c r="D125" s="18"/>
    </row>
    <row r="126" spans="1:4" ht="13" x14ac:dyDescent="0.15">
      <c r="A126" s="1"/>
      <c r="D126" s="18"/>
    </row>
    <row r="127" spans="1:4" ht="13" x14ac:dyDescent="0.15">
      <c r="A127" s="1"/>
      <c r="D127" s="18"/>
    </row>
    <row r="128" spans="1:4" ht="13" x14ac:dyDescent="0.15">
      <c r="A128" s="1"/>
      <c r="D128" s="18"/>
    </row>
    <row r="129" spans="1:4" ht="13" x14ac:dyDescent="0.15">
      <c r="A129" s="1"/>
      <c r="D129" s="18"/>
    </row>
    <row r="130" spans="1:4" ht="13" x14ac:dyDescent="0.15">
      <c r="A130" s="1"/>
      <c r="D130" s="18"/>
    </row>
    <row r="131" spans="1:4" ht="13" x14ac:dyDescent="0.15">
      <c r="A131" s="1"/>
      <c r="D131" s="18"/>
    </row>
    <row r="132" spans="1:4" ht="13" x14ac:dyDescent="0.15">
      <c r="A132" s="1"/>
      <c r="D132" s="18"/>
    </row>
    <row r="133" spans="1:4" ht="13" x14ac:dyDescent="0.15">
      <c r="A133" s="1"/>
      <c r="D133" s="18"/>
    </row>
    <row r="134" spans="1:4" ht="13" x14ac:dyDescent="0.15">
      <c r="A134" s="1"/>
      <c r="D134" s="18"/>
    </row>
    <row r="135" spans="1:4" ht="13" x14ac:dyDescent="0.15">
      <c r="A135" s="1"/>
      <c r="D135" s="18"/>
    </row>
    <row r="136" spans="1:4" ht="13" x14ac:dyDescent="0.15">
      <c r="A136" s="1"/>
      <c r="D136" s="18"/>
    </row>
    <row r="137" spans="1:4" ht="13" x14ac:dyDescent="0.15">
      <c r="A137" s="1"/>
      <c r="D137" s="18"/>
    </row>
    <row r="138" spans="1:4" ht="13" x14ac:dyDescent="0.15">
      <c r="A138" s="1"/>
      <c r="D138" s="18"/>
    </row>
    <row r="139" spans="1:4" ht="13" x14ac:dyDescent="0.15">
      <c r="A139" s="1"/>
      <c r="D139" s="18"/>
    </row>
    <row r="140" spans="1:4" ht="13" x14ac:dyDescent="0.15">
      <c r="A140" s="1"/>
      <c r="D140" s="18"/>
    </row>
    <row r="141" spans="1:4" ht="13" x14ac:dyDescent="0.15">
      <c r="A141" s="1"/>
      <c r="D141" s="18"/>
    </row>
    <row r="142" spans="1:4" ht="13" x14ac:dyDescent="0.15">
      <c r="A142" s="1"/>
      <c r="D142" s="18"/>
    </row>
    <row r="143" spans="1:4" ht="13" x14ac:dyDescent="0.15">
      <c r="A143" s="1"/>
      <c r="D143" s="18"/>
    </row>
    <row r="144" spans="1:4" ht="13" x14ac:dyDescent="0.15">
      <c r="A144" s="1"/>
      <c r="D144" s="18"/>
    </row>
    <row r="145" spans="1:4" ht="13" x14ac:dyDescent="0.15">
      <c r="A145" s="1"/>
      <c r="D145" s="18"/>
    </row>
    <row r="146" spans="1:4" ht="13" x14ac:dyDescent="0.15">
      <c r="A146" s="1"/>
      <c r="D146" s="18"/>
    </row>
    <row r="147" spans="1:4" ht="13" x14ac:dyDescent="0.15">
      <c r="A147" s="1"/>
      <c r="D147" s="18"/>
    </row>
    <row r="148" spans="1:4" ht="13" x14ac:dyDescent="0.15">
      <c r="A148" s="1"/>
      <c r="D148" s="18"/>
    </row>
    <row r="149" spans="1:4" ht="13" x14ac:dyDescent="0.15">
      <c r="A149" s="1"/>
      <c r="D149" s="18"/>
    </row>
    <row r="150" spans="1:4" ht="13" x14ac:dyDescent="0.15">
      <c r="A150" s="1"/>
      <c r="D150" s="18"/>
    </row>
    <row r="151" spans="1:4" ht="13" x14ac:dyDescent="0.15">
      <c r="A151" s="1"/>
      <c r="D151" s="18"/>
    </row>
    <row r="152" spans="1:4" ht="13" x14ac:dyDescent="0.15">
      <c r="A152" s="1"/>
      <c r="D152" s="18"/>
    </row>
    <row r="153" spans="1:4" ht="13" x14ac:dyDescent="0.15">
      <c r="A153" s="1"/>
      <c r="D153" s="18"/>
    </row>
    <row r="154" spans="1:4" ht="13" x14ac:dyDescent="0.15">
      <c r="A154" s="1"/>
      <c r="D154" s="18"/>
    </row>
    <row r="155" spans="1:4" ht="13" x14ac:dyDescent="0.15">
      <c r="A155" s="1"/>
      <c r="D155" s="18"/>
    </row>
    <row r="156" spans="1:4" ht="13" x14ac:dyDescent="0.15">
      <c r="A156" s="1"/>
      <c r="D156" s="18"/>
    </row>
    <row r="157" spans="1:4" ht="13" x14ac:dyDescent="0.15">
      <c r="A157" s="1"/>
      <c r="D157" s="18"/>
    </row>
    <row r="158" spans="1:4" ht="13" x14ac:dyDescent="0.15">
      <c r="A158" s="1"/>
      <c r="D158" s="18"/>
    </row>
    <row r="159" spans="1:4" ht="13" x14ac:dyDescent="0.15">
      <c r="A159" s="1"/>
      <c r="D159" s="18"/>
    </row>
    <row r="160" spans="1:4" ht="13" x14ac:dyDescent="0.15">
      <c r="A160" s="1"/>
      <c r="D160" s="18"/>
    </row>
    <row r="161" spans="1:4" ht="13" x14ac:dyDescent="0.15">
      <c r="A161" s="1"/>
      <c r="D161" s="18"/>
    </row>
    <row r="162" spans="1:4" ht="13" x14ac:dyDescent="0.15">
      <c r="A162" s="1"/>
      <c r="D162" s="18"/>
    </row>
    <row r="163" spans="1:4" ht="13" x14ac:dyDescent="0.15">
      <c r="A163" s="1"/>
      <c r="D163" s="18"/>
    </row>
    <row r="164" spans="1:4" ht="13" x14ac:dyDescent="0.15">
      <c r="A164" s="1"/>
      <c r="D164" s="18"/>
    </row>
    <row r="165" spans="1:4" ht="13" x14ac:dyDescent="0.15">
      <c r="A165" s="1"/>
      <c r="D165" s="18"/>
    </row>
    <row r="166" spans="1:4" ht="13" x14ac:dyDescent="0.15">
      <c r="A166" s="1"/>
      <c r="D166" s="18"/>
    </row>
    <row r="167" spans="1:4" ht="13" x14ac:dyDescent="0.15">
      <c r="A167" s="1"/>
      <c r="D167" s="18"/>
    </row>
    <row r="168" spans="1:4" ht="13" x14ac:dyDescent="0.15">
      <c r="A168" s="1"/>
      <c r="D168" s="18"/>
    </row>
    <row r="169" spans="1:4" ht="13" x14ac:dyDescent="0.15">
      <c r="A169" s="1"/>
      <c r="D169" s="18"/>
    </row>
    <row r="170" spans="1:4" ht="13" x14ac:dyDescent="0.15">
      <c r="A170" s="1"/>
      <c r="D170" s="18"/>
    </row>
    <row r="171" spans="1:4" ht="13" x14ac:dyDescent="0.15">
      <c r="A171" s="1"/>
      <c r="D171" s="18"/>
    </row>
    <row r="172" spans="1:4" ht="13" x14ac:dyDescent="0.15">
      <c r="A172" s="1"/>
      <c r="D172" s="18"/>
    </row>
    <row r="173" spans="1:4" ht="13" x14ac:dyDescent="0.15">
      <c r="A173" s="1"/>
      <c r="D173" s="18"/>
    </row>
    <row r="174" spans="1:4" ht="13" x14ac:dyDescent="0.15">
      <c r="A174" s="1"/>
      <c r="D174" s="18"/>
    </row>
    <row r="175" spans="1:4" ht="13" x14ac:dyDescent="0.15">
      <c r="A175" s="1"/>
      <c r="D175" s="18"/>
    </row>
    <row r="176" spans="1:4" ht="13" x14ac:dyDescent="0.15">
      <c r="A176" s="1"/>
      <c r="D176" s="18"/>
    </row>
    <row r="177" spans="1:4" ht="13" x14ac:dyDescent="0.15">
      <c r="A177" s="1"/>
      <c r="D177" s="18"/>
    </row>
    <row r="178" spans="1:4" ht="13" x14ac:dyDescent="0.15">
      <c r="A178" s="1"/>
      <c r="D178" s="18"/>
    </row>
    <row r="179" spans="1:4" ht="13" x14ac:dyDescent="0.15">
      <c r="A179" s="1"/>
      <c r="D179" s="18"/>
    </row>
    <row r="180" spans="1:4" ht="13" x14ac:dyDescent="0.15">
      <c r="A180" s="1"/>
      <c r="D180" s="18"/>
    </row>
    <row r="181" spans="1:4" ht="13" x14ac:dyDescent="0.15">
      <c r="A181" s="1"/>
      <c r="D181" s="18"/>
    </row>
    <row r="182" spans="1:4" ht="13" x14ac:dyDescent="0.15">
      <c r="A182" s="1"/>
      <c r="D182" s="18"/>
    </row>
    <row r="183" spans="1:4" ht="13" x14ac:dyDescent="0.15">
      <c r="A183" s="1"/>
      <c r="D183" s="18"/>
    </row>
    <row r="184" spans="1:4" ht="13" x14ac:dyDescent="0.15">
      <c r="A184" s="1"/>
      <c r="D184" s="18"/>
    </row>
    <row r="185" spans="1:4" ht="13" x14ac:dyDescent="0.15">
      <c r="A185" s="1"/>
      <c r="D185" s="18"/>
    </row>
    <row r="186" spans="1:4" ht="13" x14ac:dyDescent="0.15">
      <c r="A186" s="1"/>
      <c r="D186" s="18"/>
    </row>
    <row r="187" spans="1:4" ht="13" x14ac:dyDescent="0.15">
      <c r="A187" s="1"/>
      <c r="D187" s="18"/>
    </row>
    <row r="188" spans="1:4" ht="13" x14ac:dyDescent="0.15">
      <c r="A188" s="1"/>
      <c r="D188" s="18"/>
    </row>
    <row r="189" spans="1:4" ht="13" x14ac:dyDescent="0.15">
      <c r="A189" s="1"/>
      <c r="D189" s="18"/>
    </row>
    <row r="190" spans="1:4" ht="13" x14ac:dyDescent="0.15">
      <c r="A190" s="1"/>
      <c r="D190" s="18"/>
    </row>
    <row r="191" spans="1:4" ht="13" x14ac:dyDescent="0.15">
      <c r="A191" s="1"/>
      <c r="D191" s="18"/>
    </row>
    <row r="192" spans="1:4" ht="13" x14ac:dyDescent="0.15">
      <c r="A192" s="1"/>
      <c r="D192" s="18"/>
    </row>
    <row r="193" spans="1:4" ht="13" x14ac:dyDescent="0.15">
      <c r="A193" s="1"/>
      <c r="D193" s="18"/>
    </row>
    <row r="194" spans="1:4" ht="13" x14ac:dyDescent="0.15">
      <c r="A194" s="1"/>
      <c r="D194" s="18"/>
    </row>
    <row r="195" spans="1:4" ht="13" x14ac:dyDescent="0.15">
      <c r="A195" s="1"/>
      <c r="D195" s="18"/>
    </row>
    <row r="196" spans="1:4" ht="13" x14ac:dyDescent="0.15">
      <c r="A196" s="1"/>
      <c r="D196" s="18"/>
    </row>
    <row r="197" spans="1:4" ht="13" x14ac:dyDescent="0.15">
      <c r="A197" s="1"/>
      <c r="D197" s="18"/>
    </row>
    <row r="198" spans="1:4" ht="13" x14ac:dyDescent="0.15">
      <c r="A198" s="1"/>
      <c r="D198" s="18"/>
    </row>
    <row r="199" spans="1:4" ht="13" x14ac:dyDescent="0.15">
      <c r="A199" s="1"/>
      <c r="D199" s="18"/>
    </row>
    <row r="200" spans="1:4" ht="13" x14ac:dyDescent="0.15">
      <c r="A200" s="1"/>
      <c r="D200" s="18"/>
    </row>
    <row r="201" spans="1:4" ht="13" x14ac:dyDescent="0.15">
      <c r="A201" s="1"/>
      <c r="D201" s="18"/>
    </row>
    <row r="202" spans="1:4" ht="13" x14ac:dyDescent="0.15">
      <c r="A202" s="1"/>
      <c r="D202" s="18"/>
    </row>
    <row r="203" spans="1:4" ht="13" x14ac:dyDescent="0.15">
      <c r="A203" s="1"/>
      <c r="D203" s="18"/>
    </row>
    <row r="204" spans="1:4" ht="13" x14ac:dyDescent="0.15">
      <c r="A204" s="1"/>
      <c r="D204" s="18"/>
    </row>
    <row r="205" spans="1:4" ht="13" x14ac:dyDescent="0.15">
      <c r="A205" s="1"/>
      <c r="D205" s="18"/>
    </row>
    <row r="206" spans="1:4" ht="13" x14ac:dyDescent="0.15">
      <c r="A206" s="1"/>
      <c r="D206" s="18"/>
    </row>
    <row r="207" spans="1:4" ht="13" x14ac:dyDescent="0.15">
      <c r="A207" s="1"/>
      <c r="D207" s="18"/>
    </row>
    <row r="208" spans="1:4" ht="13" x14ac:dyDescent="0.15">
      <c r="A208" s="1"/>
      <c r="D208" s="18"/>
    </row>
    <row r="209" spans="1:4" ht="13" x14ac:dyDescent="0.15">
      <c r="A209" s="1"/>
      <c r="D209" s="18"/>
    </row>
    <row r="210" spans="1:4" ht="13" x14ac:dyDescent="0.15">
      <c r="A210" s="1"/>
      <c r="D210" s="18"/>
    </row>
    <row r="211" spans="1:4" ht="13" x14ac:dyDescent="0.15">
      <c r="A211" s="1"/>
      <c r="D211" s="18"/>
    </row>
    <row r="212" spans="1:4" ht="13" x14ac:dyDescent="0.15">
      <c r="A212" s="1"/>
      <c r="D212" s="18"/>
    </row>
    <row r="213" spans="1:4" ht="13" x14ac:dyDescent="0.15">
      <c r="A213" s="1"/>
      <c r="D213" s="18"/>
    </row>
    <row r="214" spans="1:4" ht="13" x14ac:dyDescent="0.15">
      <c r="A214" s="1"/>
      <c r="D214" s="18"/>
    </row>
    <row r="215" spans="1:4" ht="13" x14ac:dyDescent="0.15">
      <c r="A215" s="1"/>
      <c r="D215" s="18"/>
    </row>
    <row r="216" spans="1:4" ht="13" x14ac:dyDescent="0.15">
      <c r="A216" s="1"/>
      <c r="D216" s="18"/>
    </row>
    <row r="217" spans="1:4" ht="13" x14ac:dyDescent="0.15">
      <c r="A217" s="1"/>
      <c r="D217" s="18"/>
    </row>
    <row r="218" spans="1:4" ht="13" x14ac:dyDescent="0.15">
      <c r="A218" s="1"/>
      <c r="D218" s="18"/>
    </row>
    <row r="219" spans="1:4" ht="13" x14ac:dyDescent="0.15">
      <c r="A219" s="1"/>
      <c r="D219" s="18"/>
    </row>
    <row r="220" spans="1:4" ht="13" x14ac:dyDescent="0.15">
      <c r="A220" s="1"/>
      <c r="D220" s="18"/>
    </row>
    <row r="221" spans="1:4" ht="13" x14ac:dyDescent="0.15">
      <c r="A221" s="1"/>
      <c r="D221" s="18"/>
    </row>
    <row r="222" spans="1:4" ht="13" x14ac:dyDescent="0.15">
      <c r="A222" s="1"/>
      <c r="D222" s="18"/>
    </row>
    <row r="223" spans="1:4" ht="13" x14ac:dyDescent="0.15">
      <c r="A223" s="1"/>
      <c r="D223" s="18"/>
    </row>
    <row r="224" spans="1:4" ht="13" x14ac:dyDescent="0.15">
      <c r="A224" s="1"/>
      <c r="D224" s="18"/>
    </row>
    <row r="225" spans="1:4" ht="13" x14ac:dyDescent="0.15">
      <c r="A225" s="1"/>
      <c r="D225" s="18"/>
    </row>
    <row r="226" spans="1:4" ht="13" x14ac:dyDescent="0.15">
      <c r="A226" s="1"/>
      <c r="D226" s="18"/>
    </row>
    <row r="227" spans="1:4" ht="13" x14ac:dyDescent="0.15">
      <c r="A227" s="1"/>
      <c r="D227" s="18"/>
    </row>
    <row r="228" spans="1:4" ht="13" x14ac:dyDescent="0.15">
      <c r="A228" s="1"/>
      <c r="D228" s="18"/>
    </row>
    <row r="229" spans="1:4" ht="13" x14ac:dyDescent="0.15">
      <c r="A229" s="1"/>
      <c r="D229" s="18"/>
    </row>
    <row r="230" spans="1:4" ht="13" x14ac:dyDescent="0.15">
      <c r="A230" s="1"/>
      <c r="D230" s="18"/>
    </row>
    <row r="231" spans="1:4" ht="13" x14ac:dyDescent="0.15">
      <c r="A231" s="1"/>
      <c r="D231" s="18"/>
    </row>
    <row r="232" spans="1:4" ht="13" x14ac:dyDescent="0.15">
      <c r="A232" s="1"/>
      <c r="D232" s="18"/>
    </row>
    <row r="233" spans="1:4" ht="13" x14ac:dyDescent="0.15">
      <c r="A233" s="1"/>
      <c r="D233" s="18"/>
    </row>
    <row r="234" spans="1:4" ht="13" x14ac:dyDescent="0.15">
      <c r="A234" s="1"/>
      <c r="D234" s="18"/>
    </row>
    <row r="235" spans="1:4" ht="13" x14ac:dyDescent="0.15">
      <c r="A235" s="1"/>
      <c r="D235" s="18"/>
    </row>
    <row r="236" spans="1:4" ht="13" x14ac:dyDescent="0.15">
      <c r="A236" s="1"/>
      <c r="D236" s="18"/>
    </row>
    <row r="237" spans="1:4" ht="13" x14ac:dyDescent="0.15">
      <c r="A237" s="1"/>
      <c r="D237" s="18"/>
    </row>
    <row r="238" spans="1:4" ht="13" x14ac:dyDescent="0.15">
      <c r="A238" s="1"/>
      <c r="D238" s="18"/>
    </row>
    <row r="239" spans="1:4" ht="13" x14ac:dyDescent="0.15">
      <c r="A239" s="1"/>
      <c r="D239" s="18"/>
    </row>
    <row r="240" spans="1:4" ht="13" x14ac:dyDescent="0.15">
      <c r="A240" s="1"/>
      <c r="D240" s="18"/>
    </row>
    <row r="241" spans="1:4" ht="13" x14ac:dyDescent="0.15">
      <c r="A241" s="1"/>
      <c r="D241" s="18"/>
    </row>
    <row r="242" spans="1:4" ht="13" x14ac:dyDescent="0.15">
      <c r="A242" s="1"/>
      <c r="D242" s="18"/>
    </row>
    <row r="243" spans="1:4" ht="13" x14ac:dyDescent="0.15">
      <c r="A243" s="1"/>
      <c r="D243" s="18"/>
    </row>
    <row r="244" spans="1:4" ht="13" x14ac:dyDescent="0.15">
      <c r="A244" s="1"/>
      <c r="D244" s="18"/>
    </row>
    <row r="245" spans="1:4" ht="13" x14ac:dyDescent="0.15">
      <c r="A245" s="1"/>
      <c r="D245" s="18"/>
    </row>
    <row r="246" spans="1:4" ht="13" x14ac:dyDescent="0.15">
      <c r="A246" s="1"/>
      <c r="D246" s="18"/>
    </row>
    <row r="247" spans="1:4" ht="13" x14ac:dyDescent="0.15">
      <c r="A247" s="1"/>
      <c r="D247" s="18"/>
    </row>
    <row r="248" spans="1:4" ht="13" x14ac:dyDescent="0.15">
      <c r="A248" s="1"/>
      <c r="D248" s="18"/>
    </row>
    <row r="249" spans="1:4" ht="13" x14ac:dyDescent="0.15">
      <c r="A249" s="1"/>
      <c r="D249" s="18"/>
    </row>
    <row r="250" spans="1:4" ht="13" x14ac:dyDescent="0.15">
      <c r="A250" s="1"/>
      <c r="D250" s="18"/>
    </row>
    <row r="251" spans="1:4" ht="13" x14ac:dyDescent="0.15">
      <c r="A251" s="1"/>
      <c r="D251" s="18"/>
    </row>
    <row r="252" spans="1:4" ht="13" x14ac:dyDescent="0.15">
      <c r="A252" s="1"/>
      <c r="D252" s="18"/>
    </row>
    <row r="253" spans="1:4" ht="13" x14ac:dyDescent="0.15">
      <c r="A253" s="1"/>
      <c r="D253" s="18"/>
    </row>
    <row r="254" spans="1:4" ht="13" x14ac:dyDescent="0.15">
      <c r="A254" s="1"/>
      <c r="D254" s="18"/>
    </row>
    <row r="255" spans="1:4" ht="13" x14ac:dyDescent="0.15">
      <c r="A255" s="1"/>
      <c r="D255" s="18"/>
    </row>
    <row r="256" spans="1:4" ht="13" x14ac:dyDescent="0.15">
      <c r="A256" s="1"/>
      <c r="D256" s="18"/>
    </row>
    <row r="257" spans="1:4" ht="13" x14ac:dyDescent="0.15">
      <c r="A257" s="1"/>
      <c r="D257" s="18"/>
    </row>
    <row r="258" spans="1:4" ht="13" x14ac:dyDescent="0.15">
      <c r="A258" s="1"/>
      <c r="D258" s="18"/>
    </row>
    <row r="259" spans="1:4" ht="13" x14ac:dyDescent="0.15">
      <c r="A259" s="1"/>
      <c r="D259" s="18"/>
    </row>
    <row r="260" spans="1:4" ht="13" x14ac:dyDescent="0.15">
      <c r="A260" s="1"/>
      <c r="D260" s="18"/>
    </row>
    <row r="261" spans="1:4" ht="13" x14ac:dyDescent="0.15">
      <c r="A261" s="1"/>
      <c r="D261" s="18"/>
    </row>
    <row r="262" spans="1:4" ht="13" x14ac:dyDescent="0.15">
      <c r="A262" s="1"/>
      <c r="D262" s="18"/>
    </row>
    <row r="263" spans="1:4" ht="13" x14ac:dyDescent="0.15">
      <c r="A263" s="1"/>
      <c r="D263" s="18"/>
    </row>
    <row r="264" spans="1:4" ht="13" x14ac:dyDescent="0.15">
      <c r="A264" s="1"/>
      <c r="D264" s="18"/>
    </row>
    <row r="265" spans="1:4" ht="13" x14ac:dyDescent="0.15">
      <c r="A265" s="1"/>
      <c r="D265" s="18"/>
    </row>
    <row r="266" spans="1:4" ht="13" x14ac:dyDescent="0.15">
      <c r="A266" s="1"/>
      <c r="D266" s="18"/>
    </row>
    <row r="267" spans="1:4" ht="13" x14ac:dyDescent="0.15">
      <c r="A267" s="1"/>
      <c r="D267" s="18"/>
    </row>
    <row r="268" spans="1:4" ht="13" x14ac:dyDescent="0.15">
      <c r="A268" s="1"/>
      <c r="D268" s="18"/>
    </row>
    <row r="269" spans="1:4" ht="13" x14ac:dyDescent="0.15">
      <c r="A269" s="1"/>
      <c r="D269" s="18"/>
    </row>
    <row r="270" spans="1:4" ht="13" x14ac:dyDescent="0.15">
      <c r="A270" s="1"/>
      <c r="D270" s="18"/>
    </row>
    <row r="271" spans="1:4" ht="13" x14ac:dyDescent="0.15">
      <c r="A271" s="1"/>
      <c r="D271" s="18"/>
    </row>
    <row r="272" spans="1:4" ht="13" x14ac:dyDescent="0.15">
      <c r="A272" s="1"/>
      <c r="D272" s="18"/>
    </row>
    <row r="273" spans="1:4" ht="13" x14ac:dyDescent="0.15">
      <c r="A273" s="1"/>
      <c r="D273" s="18"/>
    </row>
    <row r="274" spans="1:4" ht="13" x14ac:dyDescent="0.15">
      <c r="A274" s="1"/>
      <c r="D274" s="18"/>
    </row>
    <row r="275" spans="1:4" ht="13" x14ac:dyDescent="0.15">
      <c r="A275" s="1"/>
      <c r="D275" s="18"/>
    </row>
    <row r="276" spans="1:4" ht="13" x14ac:dyDescent="0.15">
      <c r="A276" s="1"/>
      <c r="D276" s="18"/>
    </row>
    <row r="277" spans="1:4" ht="13" x14ac:dyDescent="0.15">
      <c r="A277" s="1"/>
      <c r="D277" s="18"/>
    </row>
    <row r="278" spans="1:4" ht="13" x14ac:dyDescent="0.15">
      <c r="A278" s="1"/>
      <c r="D278" s="18"/>
    </row>
    <row r="279" spans="1:4" ht="13" x14ac:dyDescent="0.15">
      <c r="A279" s="1"/>
      <c r="D279" s="18"/>
    </row>
    <row r="280" spans="1:4" ht="13" x14ac:dyDescent="0.15">
      <c r="A280" s="1"/>
      <c r="D280" s="18"/>
    </row>
    <row r="281" spans="1:4" ht="13" x14ac:dyDescent="0.15">
      <c r="A281" s="1"/>
      <c r="D281" s="18"/>
    </row>
    <row r="282" spans="1:4" ht="13" x14ac:dyDescent="0.15">
      <c r="A282" s="1"/>
      <c r="D282" s="18"/>
    </row>
    <row r="283" spans="1:4" ht="13" x14ac:dyDescent="0.15">
      <c r="A283" s="1"/>
      <c r="D283" s="18"/>
    </row>
    <row r="284" spans="1:4" ht="13" x14ac:dyDescent="0.15">
      <c r="A284" s="1"/>
      <c r="D284" s="18"/>
    </row>
    <row r="285" spans="1:4" ht="13" x14ac:dyDescent="0.15">
      <c r="A285" s="1"/>
      <c r="D285" s="18"/>
    </row>
    <row r="286" spans="1:4" ht="13" x14ac:dyDescent="0.15">
      <c r="A286" s="1"/>
      <c r="D286" s="18"/>
    </row>
    <row r="287" spans="1:4" ht="13" x14ac:dyDescent="0.15">
      <c r="A287" s="1"/>
      <c r="D287" s="18"/>
    </row>
    <row r="288" spans="1:4" ht="13" x14ac:dyDescent="0.15">
      <c r="A288" s="1"/>
      <c r="D288" s="18"/>
    </row>
    <row r="289" spans="1:4" ht="13" x14ac:dyDescent="0.15">
      <c r="A289" s="1"/>
      <c r="D289" s="18"/>
    </row>
    <row r="290" spans="1:4" ht="13" x14ac:dyDescent="0.15">
      <c r="A290" s="1"/>
      <c r="D290" s="18"/>
    </row>
    <row r="291" spans="1:4" ht="13" x14ac:dyDescent="0.15">
      <c r="A291" s="1"/>
      <c r="D291" s="18"/>
    </row>
    <row r="292" spans="1:4" ht="13" x14ac:dyDescent="0.15">
      <c r="A292" s="1"/>
      <c r="D292" s="18"/>
    </row>
    <row r="293" spans="1:4" ht="13" x14ac:dyDescent="0.15">
      <c r="A293" s="1"/>
      <c r="D293" s="18"/>
    </row>
    <row r="294" spans="1:4" ht="13" x14ac:dyDescent="0.15">
      <c r="A294" s="1"/>
      <c r="D294" s="18"/>
    </row>
    <row r="295" spans="1:4" ht="13" x14ac:dyDescent="0.15">
      <c r="A295" s="1"/>
      <c r="D295" s="18"/>
    </row>
    <row r="296" spans="1:4" ht="13" x14ac:dyDescent="0.15">
      <c r="A296" s="1"/>
      <c r="D296" s="18"/>
    </row>
    <row r="297" spans="1:4" ht="13" x14ac:dyDescent="0.15">
      <c r="A297" s="1"/>
      <c r="D297" s="18"/>
    </row>
    <row r="298" spans="1:4" ht="13" x14ac:dyDescent="0.15">
      <c r="A298" s="1"/>
      <c r="D298" s="18"/>
    </row>
    <row r="299" spans="1:4" ht="13" x14ac:dyDescent="0.15">
      <c r="A299" s="1"/>
      <c r="D299" s="18"/>
    </row>
    <row r="300" spans="1:4" ht="13" x14ac:dyDescent="0.15">
      <c r="A300" s="1"/>
      <c r="D300" s="18"/>
    </row>
    <row r="301" spans="1:4" ht="13" x14ac:dyDescent="0.15">
      <c r="A301" s="1"/>
      <c r="D301" s="18"/>
    </row>
    <row r="302" spans="1:4" ht="13" x14ac:dyDescent="0.15">
      <c r="A302" s="1"/>
      <c r="D302" s="18"/>
    </row>
    <row r="303" spans="1:4" ht="13" x14ac:dyDescent="0.15">
      <c r="A303" s="1"/>
      <c r="D303" s="18"/>
    </row>
    <row r="304" spans="1:4" ht="13" x14ac:dyDescent="0.15">
      <c r="A304" s="1"/>
      <c r="D304" s="18"/>
    </row>
    <row r="305" spans="1:4" ht="13" x14ac:dyDescent="0.15">
      <c r="A305" s="1"/>
      <c r="D305" s="18"/>
    </row>
    <row r="306" spans="1:4" ht="13" x14ac:dyDescent="0.15">
      <c r="A306" s="1"/>
      <c r="D306" s="18"/>
    </row>
    <row r="307" spans="1:4" ht="13" x14ac:dyDescent="0.15">
      <c r="A307" s="1"/>
      <c r="D307" s="18"/>
    </row>
    <row r="308" spans="1:4" ht="13" x14ac:dyDescent="0.15">
      <c r="A308" s="1"/>
      <c r="D308" s="18"/>
    </row>
    <row r="309" spans="1:4" ht="13" x14ac:dyDescent="0.15">
      <c r="A309" s="1"/>
      <c r="D309" s="18"/>
    </row>
    <row r="310" spans="1:4" ht="13" x14ac:dyDescent="0.15">
      <c r="A310" s="1"/>
      <c r="D310" s="18"/>
    </row>
    <row r="311" spans="1:4" ht="13" x14ac:dyDescent="0.15">
      <c r="A311" s="1"/>
      <c r="D311" s="18"/>
    </row>
    <row r="312" spans="1:4" ht="13" x14ac:dyDescent="0.15">
      <c r="A312" s="1"/>
      <c r="D312" s="18"/>
    </row>
    <row r="313" spans="1:4" ht="13" x14ac:dyDescent="0.15">
      <c r="A313" s="1"/>
      <c r="D313" s="18"/>
    </row>
    <row r="314" spans="1:4" ht="13" x14ac:dyDescent="0.15">
      <c r="A314" s="1"/>
      <c r="D314" s="18"/>
    </row>
    <row r="315" spans="1:4" ht="13" x14ac:dyDescent="0.15">
      <c r="A315" s="1"/>
      <c r="D315" s="18"/>
    </row>
    <row r="316" spans="1:4" ht="13" x14ac:dyDescent="0.15">
      <c r="A316" s="1"/>
      <c r="D316" s="18"/>
    </row>
    <row r="317" spans="1:4" ht="13" x14ac:dyDescent="0.15">
      <c r="A317" s="1"/>
      <c r="D317" s="18"/>
    </row>
    <row r="318" spans="1:4" ht="13" x14ac:dyDescent="0.15">
      <c r="A318" s="1"/>
      <c r="D318" s="18"/>
    </row>
    <row r="319" spans="1:4" ht="13" x14ac:dyDescent="0.15">
      <c r="A319" s="1"/>
      <c r="D319" s="18"/>
    </row>
    <row r="320" spans="1:4" ht="13" x14ac:dyDescent="0.15">
      <c r="A320" s="1"/>
      <c r="D320" s="18"/>
    </row>
    <row r="321" spans="1:4" ht="13" x14ac:dyDescent="0.15">
      <c r="A321" s="1"/>
      <c r="D321" s="18"/>
    </row>
    <row r="322" spans="1:4" ht="13" x14ac:dyDescent="0.15">
      <c r="A322" s="1"/>
      <c r="D322" s="18"/>
    </row>
    <row r="323" spans="1:4" ht="13" x14ac:dyDescent="0.15">
      <c r="A323" s="1"/>
      <c r="D323" s="18"/>
    </row>
    <row r="324" spans="1:4" ht="13" x14ac:dyDescent="0.15">
      <c r="A324" s="1"/>
      <c r="D324" s="18"/>
    </row>
    <row r="325" spans="1:4" ht="13" x14ac:dyDescent="0.15">
      <c r="A325" s="1"/>
      <c r="D325" s="18"/>
    </row>
    <row r="326" spans="1:4" ht="13" x14ac:dyDescent="0.15">
      <c r="A326" s="1"/>
      <c r="D326" s="18"/>
    </row>
    <row r="327" spans="1:4" ht="13" x14ac:dyDescent="0.15">
      <c r="A327" s="1"/>
      <c r="D327" s="18"/>
    </row>
    <row r="328" spans="1:4" ht="13" x14ac:dyDescent="0.15">
      <c r="A328" s="1"/>
      <c r="D328" s="18"/>
    </row>
    <row r="329" spans="1:4" ht="13" x14ac:dyDescent="0.15">
      <c r="A329" s="1"/>
      <c r="D329" s="18"/>
    </row>
    <row r="330" spans="1:4" ht="13" x14ac:dyDescent="0.15">
      <c r="A330" s="1"/>
      <c r="D330" s="18"/>
    </row>
    <row r="331" spans="1:4" ht="13" x14ac:dyDescent="0.15">
      <c r="A331" s="1"/>
      <c r="D331" s="18"/>
    </row>
    <row r="332" spans="1:4" ht="13" x14ac:dyDescent="0.15">
      <c r="A332" s="1"/>
      <c r="D332" s="18"/>
    </row>
    <row r="333" spans="1:4" ht="13" x14ac:dyDescent="0.15">
      <c r="A333" s="1"/>
      <c r="D333" s="18"/>
    </row>
    <row r="334" spans="1:4" ht="13" x14ac:dyDescent="0.15">
      <c r="A334" s="1"/>
      <c r="D334" s="18"/>
    </row>
    <row r="335" spans="1:4" ht="13" x14ac:dyDescent="0.15">
      <c r="A335" s="1"/>
      <c r="D335" s="18"/>
    </row>
    <row r="336" spans="1:4" ht="13" x14ac:dyDescent="0.15">
      <c r="A336" s="1"/>
      <c r="D336" s="18"/>
    </row>
    <row r="337" spans="1:4" ht="13" x14ac:dyDescent="0.15">
      <c r="A337" s="1"/>
      <c r="D337" s="18"/>
    </row>
    <row r="338" spans="1:4" ht="13" x14ac:dyDescent="0.15">
      <c r="A338" s="1"/>
      <c r="D338" s="18"/>
    </row>
    <row r="339" spans="1:4" ht="13" x14ac:dyDescent="0.15">
      <c r="A339" s="1"/>
      <c r="D339" s="18"/>
    </row>
    <row r="340" spans="1:4" ht="13" x14ac:dyDescent="0.15">
      <c r="A340" s="1"/>
      <c r="D340" s="18"/>
    </row>
    <row r="341" spans="1:4" ht="13" x14ac:dyDescent="0.15">
      <c r="A341" s="1"/>
      <c r="D341" s="18"/>
    </row>
    <row r="342" spans="1:4" ht="13" x14ac:dyDescent="0.15">
      <c r="A342" s="1"/>
      <c r="D342" s="18"/>
    </row>
    <row r="343" spans="1:4" ht="13" x14ac:dyDescent="0.15">
      <c r="A343" s="1"/>
      <c r="D343" s="18"/>
    </row>
    <row r="344" spans="1:4" ht="13" x14ac:dyDescent="0.15">
      <c r="A344" s="1"/>
      <c r="D344" s="18"/>
    </row>
    <row r="345" spans="1:4" ht="13" x14ac:dyDescent="0.15">
      <c r="A345" s="1"/>
      <c r="D345" s="18"/>
    </row>
    <row r="346" spans="1:4" ht="13" x14ac:dyDescent="0.15">
      <c r="A346" s="1"/>
      <c r="D346" s="18"/>
    </row>
    <row r="347" spans="1:4" ht="13" x14ac:dyDescent="0.15">
      <c r="A347" s="1"/>
      <c r="D347" s="18"/>
    </row>
    <row r="348" spans="1:4" ht="13" x14ac:dyDescent="0.15">
      <c r="A348" s="1"/>
      <c r="D348" s="18"/>
    </row>
    <row r="349" spans="1:4" ht="13" x14ac:dyDescent="0.15">
      <c r="A349" s="1"/>
      <c r="D349" s="18"/>
    </row>
    <row r="350" spans="1:4" ht="13" x14ac:dyDescent="0.15">
      <c r="A350" s="1"/>
      <c r="D350" s="18"/>
    </row>
    <row r="351" spans="1:4" ht="13" x14ac:dyDescent="0.15">
      <c r="A351" s="1"/>
      <c r="D351" s="18"/>
    </row>
    <row r="352" spans="1:4" ht="13" x14ac:dyDescent="0.15">
      <c r="A352" s="1"/>
      <c r="D352" s="18"/>
    </row>
    <row r="353" spans="1:4" ht="13" x14ac:dyDescent="0.15">
      <c r="A353" s="1"/>
      <c r="D353" s="18"/>
    </row>
    <row r="354" spans="1:4" ht="13" x14ac:dyDescent="0.15">
      <c r="A354" s="1"/>
      <c r="D354" s="18"/>
    </row>
    <row r="355" spans="1:4" ht="13" x14ac:dyDescent="0.15">
      <c r="A355" s="1"/>
      <c r="D355" s="18"/>
    </row>
    <row r="356" spans="1:4" ht="13" x14ac:dyDescent="0.15">
      <c r="A356" s="1"/>
      <c r="D356" s="18"/>
    </row>
    <row r="357" spans="1:4" ht="13" x14ac:dyDescent="0.15">
      <c r="A357" s="1"/>
      <c r="D357" s="18"/>
    </row>
    <row r="358" spans="1:4" ht="13" x14ac:dyDescent="0.15">
      <c r="A358" s="1"/>
      <c r="D358" s="18"/>
    </row>
    <row r="359" spans="1:4" ht="13" x14ac:dyDescent="0.15">
      <c r="A359" s="1"/>
      <c r="D359" s="18"/>
    </row>
    <row r="360" spans="1:4" ht="13" x14ac:dyDescent="0.15">
      <c r="A360" s="1"/>
      <c r="D360" s="18"/>
    </row>
    <row r="361" spans="1:4" ht="13" x14ac:dyDescent="0.15">
      <c r="A361" s="1"/>
      <c r="D361" s="18"/>
    </row>
    <row r="362" spans="1:4" ht="13" x14ac:dyDescent="0.15">
      <c r="A362" s="1"/>
      <c r="D362" s="18"/>
    </row>
    <row r="363" spans="1:4" ht="13" x14ac:dyDescent="0.15">
      <c r="A363" s="1"/>
      <c r="D363" s="18"/>
    </row>
    <row r="364" spans="1:4" ht="13" x14ac:dyDescent="0.15">
      <c r="A364" s="1"/>
      <c r="D364" s="18"/>
    </row>
    <row r="365" spans="1:4" ht="13" x14ac:dyDescent="0.15">
      <c r="A365" s="1"/>
      <c r="D365" s="18"/>
    </row>
    <row r="366" spans="1:4" ht="13" x14ac:dyDescent="0.15">
      <c r="A366" s="1"/>
      <c r="D366" s="18"/>
    </row>
    <row r="367" spans="1:4" ht="13" x14ac:dyDescent="0.15">
      <c r="A367" s="1"/>
      <c r="D367" s="18"/>
    </row>
    <row r="368" spans="1:4" ht="13" x14ac:dyDescent="0.15">
      <c r="A368" s="1"/>
      <c r="D368" s="18"/>
    </row>
    <row r="369" spans="1:4" ht="13" x14ac:dyDescent="0.15">
      <c r="A369" s="1"/>
      <c r="D369" s="18"/>
    </row>
    <row r="370" spans="1:4" ht="13" x14ac:dyDescent="0.15">
      <c r="A370" s="1"/>
      <c r="D370" s="18"/>
    </row>
    <row r="371" spans="1:4" ht="13" x14ac:dyDescent="0.15">
      <c r="A371" s="1"/>
      <c r="D371" s="18"/>
    </row>
    <row r="372" spans="1:4" ht="13" x14ac:dyDescent="0.15">
      <c r="A372" s="1"/>
      <c r="D372" s="18"/>
    </row>
    <row r="373" spans="1:4" ht="13" x14ac:dyDescent="0.15">
      <c r="A373" s="1"/>
      <c r="D373" s="18"/>
    </row>
    <row r="374" spans="1:4" ht="13" x14ac:dyDescent="0.15">
      <c r="A374" s="1"/>
      <c r="D374" s="18"/>
    </row>
    <row r="375" spans="1:4" ht="13" x14ac:dyDescent="0.15">
      <c r="A375" s="1"/>
      <c r="D375" s="18"/>
    </row>
    <row r="376" spans="1:4" ht="13" x14ac:dyDescent="0.15">
      <c r="A376" s="1"/>
      <c r="D376" s="18"/>
    </row>
    <row r="377" spans="1:4" ht="13" x14ac:dyDescent="0.15">
      <c r="A377" s="1"/>
      <c r="D377" s="18"/>
    </row>
    <row r="378" spans="1:4" ht="13" x14ac:dyDescent="0.15">
      <c r="A378" s="1"/>
      <c r="D378" s="18"/>
    </row>
    <row r="379" spans="1:4" ht="13" x14ac:dyDescent="0.15">
      <c r="A379" s="1"/>
      <c r="D379" s="18"/>
    </row>
    <row r="380" spans="1:4" ht="13" x14ac:dyDescent="0.15">
      <c r="A380" s="1"/>
      <c r="D380" s="18"/>
    </row>
    <row r="381" spans="1:4" ht="13" x14ac:dyDescent="0.15">
      <c r="A381" s="1"/>
      <c r="D381" s="18"/>
    </row>
    <row r="382" spans="1:4" ht="13" x14ac:dyDescent="0.15">
      <c r="A382" s="1"/>
      <c r="D382" s="18"/>
    </row>
    <row r="383" spans="1:4" ht="13" x14ac:dyDescent="0.15">
      <c r="A383" s="1"/>
      <c r="D383" s="18"/>
    </row>
    <row r="384" spans="1:4" ht="13" x14ac:dyDescent="0.15">
      <c r="A384" s="1"/>
      <c r="D384" s="18"/>
    </row>
    <row r="385" spans="1:4" ht="13" x14ac:dyDescent="0.15">
      <c r="A385" s="1"/>
      <c r="D385" s="18"/>
    </row>
    <row r="386" spans="1:4" ht="13" x14ac:dyDescent="0.15">
      <c r="A386" s="1"/>
      <c r="D386" s="18"/>
    </row>
    <row r="387" spans="1:4" ht="13" x14ac:dyDescent="0.15">
      <c r="A387" s="1"/>
      <c r="D387" s="18"/>
    </row>
    <row r="388" spans="1:4" ht="13" x14ac:dyDescent="0.15">
      <c r="A388" s="1"/>
      <c r="D388" s="18"/>
    </row>
    <row r="389" spans="1:4" ht="13" x14ac:dyDescent="0.15">
      <c r="A389" s="1"/>
      <c r="D389" s="18"/>
    </row>
    <row r="390" spans="1:4" ht="13" x14ac:dyDescent="0.15">
      <c r="A390" s="1"/>
      <c r="D390" s="18"/>
    </row>
    <row r="391" spans="1:4" ht="13" x14ac:dyDescent="0.15">
      <c r="A391" s="1"/>
      <c r="D391" s="18"/>
    </row>
    <row r="392" spans="1:4" ht="13" x14ac:dyDescent="0.15">
      <c r="A392" s="1"/>
      <c r="D392" s="18"/>
    </row>
    <row r="393" spans="1:4" ht="13" x14ac:dyDescent="0.15">
      <c r="A393" s="1"/>
      <c r="D393" s="18"/>
    </row>
    <row r="394" spans="1:4" ht="13" x14ac:dyDescent="0.15">
      <c r="A394" s="1"/>
      <c r="D394" s="18"/>
    </row>
    <row r="395" spans="1:4" ht="13" x14ac:dyDescent="0.15">
      <c r="A395" s="1"/>
      <c r="D395" s="18"/>
    </row>
    <row r="396" spans="1:4" ht="13" x14ac:dyDescent="0.15">
      <c r="A396" s="1"/>
      <c r="D396" s="18"/>
    </row>
    <row r="397" spans="1:4" ht="13" x14ac:dyDescent="0.15">
      <c r="A397" s="1"/>
      <c r="D397" s="18"/>
    </row>
    <row r="398" spans="1:4" ht="13" x14ac:dyDescent="0.15">
      <c r="A398" s="1"/>
      <c r="D398" s="18"/>
    </row>
    <row r="399" spans="1:4" ht="13" x14ac:dyDescent="0.15">
      <c r="A399" s="1"/>
      <c r="D399" s="18"/>
    </row>
    <row r="400" spans="1:4" ht="13" x14ac:dyDescent="0.15">
      <c r="A400" s="1"/>
      <c r="D400" s="18"/>
    </row>
    <row r="401" spans="1:4" ht="13" x14ac:dyDescent="0.15">
      <c r="A401" s="1"/>
      <c r="D401" s="18"/>
    </row>
    <row r="402" spans="1:4" ht="13" x14ac:dyDescent="0.15">
      <c r="A402" s="1"/>
      <c r="D402" s="18"/>
    </row>
    <row r="403" spans="1:4" ht="13" x14ac:dyDescent="0.15">
      <c r="A403" s="1"/>
      <c r="D403" s="18"/>
    </row>
    <row r="404" spans="1:4" ht="13" x14ac:dyDescent="0.15">
      <c r="A404" s="1"/>
      <c r="D404" s="18"/>
    </row>
    <row r="405" spans="1:4" ht="13" x14ac:dyDescent="0.15">
      <c r="A405" s="1"/>
      <c r="D405" s="18"/>
    </row>
    <row r="406" spans="1:4" ht="13" x14ac:dyDescent="0.15">
      <c r="A406" s="1"/>
      <c r="D406" s="18"/>
    </row>
    <row r="407" spans="1:4" ht="13" x14ac:dyDescent="0.15">
      <c r="A407" s="1"/>
      <c r="D407" s="18"/>
    </row>
    <row r="408" spans="1:4" ht="13" x14ac:dyDescent="0.15">
      <c r="A408" s="1"/>
      <c r="D408" s="18"/>
    </row>
    <row r="409" spans="1:4" ht="13" x14ac:dyDescent="0.15">
      <c r="A409" s="1"/>
      <c r="D409" s="18"/>
    </row>
    <row r="410" spans="1:4" ht="13" x14ac:dyDescent="0.15">
      <c r="A410" s="1"/>
      <c r="D410" s="18"/>
    </row>
    <row r="411" spans="1:4" ht="13" x14ac:dyDescent="0.15">
      <c r="A411" s="1"/>
      <c r="D411" s="18"/>
    </row>
    <row r="412" spans="1:4" ht="13" x14ac:dyDescent="0.15">
      <c r="A412" s="1"/>
      <c r="D412" s="18"/>
    </row>
    <row r="413" spans="1:4" ht="13" x14ac:dyDescent="0.15">
      <c r="A413" s="1"/>
      <c r="D413" s="18"/>
    </row>
    <row r="414" spans="1:4" ht="13" x14ac:dyDescent="0.15">
      <c r="A414" s="1"/>
      <c r="D414" s="18"/>
    </row>
    <row r="415" spans="1:4" ht="13" x14ac:dyDescent="0.15">
      <c r="A415" s="1"/>
      <c r="D415" s="18"/>
    </row>
    <row r="416" spans="1:4" ht="13" x14ac:dyDescent="0.15">
      <c r="A416" s="1"/>
      <c r="D416" s="18"/>
    </row>
    <row r="417" spans="1:4" ht="13" x14ac:dyDescent="0.15">
      <c r="A417" s="1"/>
      <c r="D417" s="18"/>
    </row>
    <row r="418" spans="1:4" ht="13" x14ac:dyDescent="0.15">
      <c r="A418" s="1"/>
      <c r="D418" s="18"/>
    </row>
    <row r="419" spans="1:4" ht="13" x14ac:dyDescent="0.15">
      <c r="A419" s="1"/>
      <c r="D419" s="18"/>
    </row>
    <row r="420" spans="1:4" ht="13" x14ac:dyDescent="0.15">
      <c r="A420" s="1"/>
      <c r="D420" s="18"/>
    </row>
    <row r="421" spans="1:4" ht="13" x14ac:dyDescent="0.15">
      <c r="A421" s="1"/>
      <c r="D421" s="18"/>
    </row>
    <row r="422" spans="1:4" ht="13" x14ac:dyDescent="0.15">
      <c r="A422" s="1"/>
      <c r="D422" s="18"/>
    </row>
    <row r="423" spans="1:4" ht="13" x14ac:dyDescent="0.15">
      <c r="A423" s="1"/>
      <c r="D423" s="18"/>
    </row>
    <row r="424" spans="1:4" ht="13" x14ac:dyDescent="0.15">
      <c r="A424" s="1"/>
      <c r="D424" s="18"/>
    </row>
    <row r="425" spans="1:4" ht="13" x14ac:dyDescent="0.15">
      <c r="A425" s="1"/>
      <c r="D425" s="18"/>
    </row>
    <row r="426" spans="1:4" ht="13" x14ac:dyDescent="0.15">
      <c r="A426" s="1"/>
      <c r="D426" s="18"/>
    </row>
    <row r="427" spans="1:4" ht="13" x14ac:dyDescent="0.15">
      <c r="A427" s="1"/>
      <c r="D427" s="18"/>
    </row>
    <row r="428" spans="1:4" ht="13" x14ac:dyDescent="0.15">
      <c r="A428" s="1"/>
      <c r="D428" s="18"/>
    </row>
    <row r="429" spans="1:4" ht="13" x14ac:dyDescent="0.15">
      <c r="A429" s="1"/>
      <c r="D429" s="18"/>
    </row>
    <row r="430" spans="1:4" ht="13" x14ac:dyDescent="0.15">
      <c r="A430" s="1"/>
      <c r="D430" s="18"/>
    </row>
    <row r="431" spans="1:4" ht="13" x14ac:dyDescent="0.15">
      <c r="A431" s="1"/>
      <c r="D431" s="18"/>
    </row>
    <row r="432" spans="1:4" ht="13" x14ac:dyDescent="0.15">
      <c r="A432" s="1"/>
      <c r="D432" s="18"/>
    </row>
    <row r="433" spans="1:4" ht="13" x14ac:dyDescent="0.15">
      <c r="A433" s="1"/>
      <c r="D433" s="18"/>
    </row>
    <row r="434" spans="1:4" ht="13" x14ac:dyDescent="0.15">
      <c r="A434" s="1"/>
      <c r="D434" s="18"/>
    </row>
    <row r="435" spans="1:4" ht="13" x14ac:dyDescent="0.15">
      <c r="A435" s="1"/>
      <c r="D435" s="18"/>
    </row>
    <row r="436" spans="1:4" ht="13" x14ac:dyDescent="0.15">
      <c r="A436" s="1"/>
      <c r="D436" s="18"/>
    </row>
    <row r="437" spans="1:4" ht="13" x14ac:dyDescent="0.15">
      <c r="A437" s="1"/>
      <c r="D437" s="18"/>
    </row>
    <row r="438" spans="1:4" ht="13" x14ac:dyDescent="0.15">
      <c r="A438" s="1"/>
      <c r="D438" s="18"/>
    </row>
    <row r="439" spans="1:4" ht="13" x14ac:dyDescent="0.15">
      <c r="A439" s="1"/>
      <c r="D439" s="18"/>
    </row>
    <row r="440" spans="1:4" ht="13" x14ac:dyDescent="0.15">
      <c r="A440" s="1"/>
      <c r="D440" s="18"/>
    </row>
    <row r="441" spans="1:4" ht="13" x14ac:dyDescent="0.15">
      <c r="A441" s="1"/>
      <c r="D441" s="18"/>
    </row>
    <row r="442" spans="1:4" ht="13" x14ac:dyDescent="0.15">
      <c r="A442" s="1"/>
      <c r="D442" s="18"/>
    </row>
    <row r="443" spans="1:4" ht="13" x14ac:dyDescent="0.15">
      <c r="A443" s="1"/>
      <c r="D443" s="18"/>
    </row>
    <row r="444" spans="1:4" ht="13" x14ac:dyDescent="0.15">
      <c r="A444" s="1"/>
      <c r="D444" s="18"/>
    </row>
    <row r="445" spans="1:4" ht="13" x14ac:dyDescent="0.15">
      <c r="A445" s="1"/>
      <c r="D445" s="18"/>
    </row>
    <row r="446" spans="1:4" ht="13" x14ac:dyDescent="0.15">
      <c r="A446" s="1"/>
      <c r="D446" s="18"/>
    </row>
    <row r="447" spans="1:4" ht="13" x14ac:dyDescent="0.15">
      <c r="A447" s="1"/>
      <c r="D447" s="18"/>
    </row>
    <row r="448" spans="1:4" ht="13" x14ac:dyDescent="0.15">
      <c r="A448" s="1"/>
      <c r="D448" s="18"/>
    </row>
    <row r="449" spans="1:4" ht="13" x14ac:dyDescent="0.15">
      <c r="A449" s="1"/>
      <c r="D449" s="18"/>
    </row>
    <row r="450" spans="1:4" ht="13" x14ac:dyDescent="0.15">
      <c r="A450" s="1"/>
      <c r="D450" s="18"/>
    </row>
    <row r="451" spans="1:4" ht="13" x14ac:dyDescent="0.15">
      <c r="A451" s="1"/>
      <c r="D451" s="18"/>
    </row>
    <row r="452" spans="1:4" ht="13" x14ac:dyDescent="0.15">
      <c r="A452" s="1"/>
      <c r="D452" s="18"/>
    </row>
    <row r="453" spans="1:4" ht="13" x14ac:dyDescent="0.15">
      <c r="A453" s="1"/>
      <c r="D453" s="18"/>
    </row>
    <row r="454" spans="1:4" ht="13" x14ac:dyDescent="0.15">
      <c r="A454" s="1"/>
      <c r="D454" s="18"/>
    </row>
    <row r="455" spans="1:4" ht="13" x14ac:dyDescent="0.15">
      <c r="A455" s="1"/>
      <c r="D455" s="18"/>
    </row>
    <row r="456" spans="1:4" ht="13" x14ac:dyDescent="0.15">
      <c r="A456" s="1"/>
      <c r="D456" s="18"/>
    </row>
    <row r="457" spans="1:4" ht="13" x14ac:dyDescent="0.15">
      <c r="A457" s="1"/>
      <c r="D457" s="18"/>
    </row>
    <row r="458" spans="1:4" ht="13" x14ac:dyDescent="0.15">
      <c r="A458" s="1"/>
      <c r="D458" s="18"/>
    </row>
    <row r="459" spans="1:4" ht="13" x14ac:dyDescent="0.15">
      <c r="A459" s="1"/>
      <c r="D459" s="18"/>
    </row>
    <row r="460" spans="1:4" ht="13" x14ac:dyDescent="0.15">
      <c r="A460" s="1"/>
      <c r="D460" s="18"/>
    </row>
    <row r="461" spans="1:4" ht="13" x14ac:dyDescent="0.15">
      <c r="A461" s="1"/>
      <c r="D461" s="18"/>
    </row>
    <row r="462" spans="1:4" ht="13" x14ac:dyDescent="0.15">
      <c r="A462" s="1"/>
      <c r="D462" s="18"/>
    </row>
    <row r="463" spans="1:4" ht="13" x14ac:dyDescent="0.15">
      <c r="A463" s="1"/>
      <c r="D463" s="18"/>
    </row>
    <row r="464" spans="1:4" ht="13" x14ac:dyDescent="0.15">
      <c r="A464" s="1"/>
      <c r="D464" s="18"/>
    </row>
    <row r="465" spans="1:4" ht="13" x14ac:dyDescent="0.15">
      <c r="A465" s="1"/>
      <c r="D465" s="18"/>
    </row>
    <row r="466" spans="1:4" ht="13" x14ac:dyDescent="0.15">
      <c r="A466" s="1"/>
      <c r="D466" s="18"/>
    </row>
    <row r="467" spans="1:4" ht="13" x14ac:dyDescent="0.15">
      <c r="A467" s="1"/>
      <c r="D467" s="18"/>
    </row>
    <row r="468" spans="1:4" ht="13" x14ac:dyDescent="0.15">
      <c r="A468" s="1"/>
      <c r="D468" s="18"/>
    </row>
    <row r="469" spans="1:4" ht="13" x14ac:dyDescent="0.15">
      <c r="A469" s="1"/>
      <c r="D469" s="18"/>
    </row>
    <row r="470" spans="1:4" ht="13" x14ac:dyDescent="0.15">
      <c r="A470" s="1"/>
      <c r="D470" s="18"/>
    </row>
    <row r="471" spans="1:4" ht="13" x14ac:dyDescent="0.15">
      <c r="A471" s="1"/>
      <c r="D471" s="18"/>
    </row>
    <row r="472" spans="1:4" ht="13" x14ac:dyDescent="0.15">
      <c r="A472" s="1"/>
      <c r="D472" s="18"/>
    </row>
    <row r="473" spans="1:4" ht="13" x14ac:dyDescent="0.15">
      <c r="A473" s="1"/>
      <c r="D473" s="18"/>
    </row>
    <row r="474" spans="1:4" ht="13" x14ac:dyDescent="0.15">
      <c r="A474" s="1"/>
      <c r="D474" s="18"/>
    </row>
    <row r="475" spans="1:4" ht="13" x14ac:dyDescent="0.15">
      <c r="A475" s="1"/>
      <c r="D475" s="18"/>
    </row>
    <row r="476" spans="1:4" ht="13" x14ac:dyDescent="0.15">
      <c r="A476" s="1"/>
      <c r="D476" s="18"/>
    </row>
    <row r="477" spans="1:4" ht="13" x14ac:dyDescent="0.15">
      <c r="A477" s="1"/>
      <c r="D477" s="18"/>
    </row>
    <row r="478" spans="1:4" ht="13" x14ac:dyDescent="0.15">
      <c r="A478" s="1"/>
      <c r="D478" s="18"/>
    </row>
    <row r="479" spans="1:4" ht="13" x14ac:dyDescent="0.15">
      <c r="A479" s="1"/>
      <c r="D479" s="18"/>
    </row>
    <row r="480" spans="1:4" ht="13" x14ac:dyDescent="0.15">
      <c r="A480" s="1"/>
      <c r="D480" s="18"/>
    </row>
    <row r="481" spans="1:4" ht="13" x14ac:dyDescent="0.15">
      <c r="A481" s="1"/>
      <c r="D481" s="18"/>
    </row>
    <row r="482" spans="1:4" ht="13" x14ac:dyDescent="0.15">
      <c r="A482" s="1"/>
      <c r="D482" s="18"/>
    </row>
    <row r="483" spans="1:4" ht="13" x14ac:dyDescent="0.15">
      <c r="A483" s="1"/>
      <c r="D483" s="18"/>
    </row>
    <row r="484" spans="1:4" ht="13" x14ac:dyDescent="0.15">
      <c r="A484" s="1"/>
      <c r="D484" s="18"/>
    </row>
    <row r="485" spans="1:4" ht="13" x14ac:dyDescent="0.15">
      <c r="A485" s="1"/>
      <c r="D485" s="18"/>
    </row>
    <row r="486" spans="1:4" ht="13" x14ac:dyDescent="0.15">
      <c r="A486" s="1"/>
      <c r="D486" s="18"/>
    </row>
    <row r="487" spans="1:4" ht="13" x14ac:dyDescent="0.15">
      <c r="A487" s="1"/>
      <c r="D487" s="18"/>
    </row>
    <row r="488" spans="1:4" ht="13" x14ac:dyDescent="0.15">
      <c r="A488" s="1"/>
      <c r="D488" s="18"/>
    </row>
    <row r="489" spans="1:4" ht="13" x14ac:dyDescent="0.15">
      <c r="A489" s="1"/>
      <c r="D489" s="18"/>
    </row>
    <row r="490" spans="1:4" ht="13" x14ac:dyDescent="0.15">
      <c r="A490" s="1"/>
      <c r="D490" s="18"/>
    </row>
    <row r="491" spans="1:4" ht="13" x14ac:dyDescent="0.15">
      <c r="A491" s="1"/>
      <c r="D491" s="18"/>
    </row>
    <row r="492" spans="1:4" ht="13" x14ac:dyDescent="0.15">
      <c r="A492" s="1"/>
      <c r="D492" s="18"/>
    </row>
    <row r="493" spans="1:4" ht="13" x14ac:dyDescent="0.15">
      <c r="A493" s="1"/>
      <c r="D493" s="18"/>
    </row>
    <row r="494" spans="1:4" ht="13" x14ac:dyDescent="0.15">
      <c r="A494" s="1"/>
      <c r="D494" s="18"/>
    </row>
    <row r="495" spans="1:4" ht="13" x14ac:dyDescent="0.15">
      <c r="A495" s="1"/>
      <c r="D495" s="18"/>
    </row>
    <row r="496" spans="1:4" ht="13" x14ac:dyDescent="0.15">
      <c r="A496" s="1"/>
      <c r="D496" s="18"/>
    </row>
    <row r="497" spans="1:4" ht="13" x14ac:dyDescent="0.15">
      <c r="A497" s="1"/>
      <c r="D497" s="18"/>
    </row>
    <row r="498" spans="1:4" ht="13" x14ac:dyDescent="0.15">
      <c r="A498" s="1"/>
      <c r="D498" s="18"/>
    </row>
    <row r="499" spans="1:4" ht="13" x14ac:dyDescent="0.15">
      <c r="A499" s="1"/>
      <c r="D499" s="18"/>
    </row>
    <row r="500" spans="1:4" ht="13" x14ac:dyDescent="0.15">
      <c r="A500" s="1"/>
      <c r="D500" s="18"/>
    </row>
    <row r="501" spans="1:4" ht="13" x14ac:dyDescent="0.15">
      <c r="A501" s="1"/>
      <c r="D501" s="18"/>
    </row>
    <row r="502" spans="1:4" ht="13" x14ac:dyDescent="0.15">
      <c r="A502" s="1"/>
      <c r="D502" s="18"/>
    </row>
    <row r="503" spans="1:4" ht="13" x14ac:dyDescent="0.15">
      <c r="A503" s="1"/>
      <c r="D503" s="18"/>
    </row>
    <row r="504" spans="1:4" ht="13" x14ac:dyDescent="0.15">
      <c r="A504" s="1"/>
      <c r="D504" s="18"/>
    </row>
    <row r="505" spans="1:4" ht="13" x14ac:dyDescent="0.15">
      <c r="A505" s="1"/>
      <c r="D505" s="18"/>
    </row>
    <row r="506" spans="1:4" ht="13" x14ac:dyDescent="0.15">
      <c r="A506" s="1"/>
      <c r="D506" s="18"/>
    </row>
    <row r="507" spans="1:4" ht="13" x14ac:dyDescent="0.15">
      <c r="A507" s="1"/>
      <c r="D507" s="18"/>
    </row>
    <row r="508" spans="1:4" ht="13" x14ac:dyDescent="0.15">
      <c r="A508" s="1"/>
      <c r="D508" s="18"/>
    </row>
    <row r="509" spans="1:4" ht="13" x14ac:dyDescent="0.15">
      <c r="A509" s="1"/>
      <c r="D509" s="18"/>
    </row>
    <row r="510" spans="1:4" ht="13" x14ac:dyDescent="0.15">
      <c r="A510" s="1"/>
      <c r="D510" s="18"/>
    </row>
    <row r="511" spans="1:4" ht="13" x14ac:dyDescent="0.15">
      <c r="A511" s="1"/>
      <c r="D511" s="18"/>
    </row>
    <row r="512" spans="1:4" ht="13" x14ac:dyDescent="0.15">
      <c r="A512" s="1"/>
      <c r="D512" s="18"/>
    </row>
    <row r="513" spans="1:4" ht="13" x14ac:dyDescent="0.15">
      <c r="A513" s="1"/>
      <c r="D513" s="18"/>
    </row>
    <row r="514" spans="1:4" ht="13" x14ac:dyDescent="0.15">
      <c r="A514" s="1"/>
      <c r="D514" s="18"/>
    </row>
    <row r="515" spans="1:4" ht="13" x14ac:dyDescent="0.15">
      <c r="A515" s="1"/>
      <c r="D515" s="18"/>
    </row>
    <row r="516" spans="1:4" ht="13" x14ac:dyDescent="0.15">
      <c r="A516" s="1"/>
      <c r="D516" s="18"/>
    </row>
    <row r="517" spans="1:4" ht="13" x14ac:dyDescent="0.15">
      <c r="A517" s="1"/>
      <c r="D517" s="18"/>
    </row>
    <row r="518" spans="1:4" ht="13" x14ac:dyDescent="0.15">
      <c r="A518" s="1"/>
      <c r="D518" s="18"/>
    </row>
    <row r="519" spans="1:4" ht="13" x14ac:dyDescent="0.15">
      <c r="A519" s="1"/>
      <c r="D519" s="18"/>
    </row>
    <row r="520" spans="1:4" ht="13" x14ac:dyDescent="0.15">
      <c r="A520" s="1"/>
      <c r="D520" s="18"/>
    </row>
    <row r="521" spans="1:4" ht="13" x14ac:dyDescent="0.15">
      <c r="A521" s="1"/>
      <c r="D521" s="18"/>
    </row>
    <row r="522" spans="1:4" ht="13" x14ac:dyDescent="0.15">
      <c r="A522" s="1"/>
      <c r="D522" s="18"/>
    </row>
    <row r="523" spans="1:4" ht="13" x14ac:dyDescent="0.15">
      <c r="A523" s="1"/>
      <c r="D523" s="18"/>
    </row>
    <row r="524" spans="1:4" ht="13" x14ac:dyDescent="0.15">
      <c r="A524" s="1"/>
      <c r="D524" s="18"/>
    </row>
    <row r="525" spans="1:4" ht="13" x14ac:dyDescent="0.15">
      <c r="A525" s="1"/>
      <c r="D525" s="18"/>
    </row>
    <row r="526" spans="1:4" ht="13" x14ac:dyDescent="0.15">
      <c r="A526" s="1"/>
      <c r="D526" s="18"/>
    </row>
    <row r="527" spans="1:4" ht="13" x14ac:dyDescent="0.15">
      <c r="A527" s="1"/>
      <c r="D527" s="18"/>
    </row>
    <row r="528" spans="1:4" ht="13" x14ac:dyDescent="0.15">
      <c r="A528" s="1"/>
      <c r="D528" s="18"/>
    </row>
    <row r="529" spans="1:4" ht="13" x14ac:dyDescent="0.15">
      <c r="A529" s="1"/>
      <c r="D529" s="18"/>
    </row>
    <row r="530" spans="1:4" ht="13" x14ac:dyDescent="0.15">
      <c r="A530" s="1"/>
      <c r="D530" s="18"/>
    </row>
    <row r="531" spans="1:4" ht="13" x14ac:dyDescent="0.15">
      <c r="A531" s="1"/>
      <c r="D531" s="18"/>
    </row>
    <row r="532" spans="1:4" ht="13" x14ac:dyDescent="0.15">
      <c r="A532" s="1"/>
      <c r="D532" s="18"/>
    </row>
    <row r="533" spans="1:4" ht="13" x14ac:dyDescent="0.15">
      <c r="A533" s="1"/>
      <c r="D533" s="18"/>
    </row>
    <row r="534" spans="1:4" ht="13" x14ac:dyDescent="0.15">
      <c r="A534" s="1"/>
      <c r="D534" s="18"/>
    </row>
    <row r="535" spans="1:4" ht="13" x14ac:dyDescent="0.15">
      <c r="A535" s="1"/>
      <c r="D535" s="18"/>
    </row>
    <row r="536" spans="1:4" ht="13" x14ac:dyDescent="0.15">
      <c r="A536" s="1"/>
      <c r="D536" s="18"/>
    </row>
    <row r="537" spans="1:4" ht="13" x14ac:dyDescent="0.15">
      <c r="A537" s="1"/>
      <c r="D537" s="18"/>
    </row>
    <row r="538" spans="1:4" ht="13" x14ac:dyDescent="0.15">
      <c r="A538" s="1"/>
      <c r="D538" s="18"/>
    </row>
    <row r="539" spans="1:4" ht="13" x14ac:dyDescent="0.15">
      <c r="A539" s="1"/>
      <c r="D539" s="18"/>
    </row>
    <row r="540" spans="1:4" ht="13" x14ac:dyDescent="0.15">
      <c r="A540" s="1"/>
      <c r="D540" s="18"/>
    </row>
    <row r="541" spans="1:4" ht="13" x14ac:dyDescent="0.15">
      <c r="A541" s="1"/>
      <c r="D541" s="18"/>
    </row>
    <row r="542" spans="1:4" ht="13" x14ac:dyDescent="0.15">
      <c r="A542" s="1"/>
      <c r="D542" s="18"/>
    </row>
    <row r="543" spans="1:4" ht="13" x14ac:dyDescent="0.15">
      <c r="A543" s="1"/>
      <c r="D543" s="18"/>
    </row>
    <row r="544" spans="1:4" ht="13" x14ac:dyDescent="0.15">
      <c r="A544" s="1"/>
      <c r="D544" s="18"/>
    </row>
    <row r="545" spans="1:4" ht="13" x14ac:dyDescent="0.15">
      <c r="A545" s="1"/>
      <c r="D545" s="18"/>
    </row>
    <row r="546" spans="1:4" ht="13" x14ac:dyDescent="0.15">
      <c r="A546" s="1"/>
      <c r="D546" s="18"/>
    </row>
    <row r="547" spans="1:4" ht="13" x14ac:dyDescent="0.15">
      <c r="A547" s="1"/>
      <c r="D547" s="18"/>
    </row>
    <row r="548" spans="1:4" ht="13" x14ac:dyDescent="0.15">
      <c r="A548" s="1"/>
      <c r="D548" s="18"/>
    </row>
    <row r="549" spans="1:4" ht="13" x14ac:dyDescent="0.15">
      <c r="A549" s="1"/>
      <c r="D549" s="18"/>
    </row>
    <row r="550" spans="1:4" ht="13" x14ac:dyDescent="0.15">
      <c r="A550" s="1"/>
      <c r="D550" s="18"/>
    </row>
    <row r="551" spans="1:4" ht="13" x14ac:dyDescent="0.15">
      <c r="A551" s="1"/>
      <c r="D551" s="18"/>
    </row>
    <row r="552" spans="1:4" ht="13" x14ac:dyDescent="0.15">
      <c r="A552" s="1"/>
      <c r="D552" s="18"/>
    </row>
    <row r="553" spans="1:4" ht="13" x14ac:dyDescent="0.15">
      <c r="A553" s="1"/>
      <c r="D553" s="18"/>
    </row>
    <row r="554" spans="1:4" ht="13" x14ac:dyDescent="0.15">
      <c r="A554" s="1"/>
      <c r="D554" s="18"/>
    </row>
    <row r="555" spans="1:4" ht="13" x14ac:dyDescent="0.15">
      <c r="A555" s="1"/>
      <c r="D555" s="18"/>
    </row>
    <row r="556" spans="1:4" ht="13" x14ac:dyDescent="0.15">
      <c r="A556" s="1"/>
      <c r="D556" s="18"/>
    </row>
    <row r="557" spans="1:4" ht="13" x14ac:dyDescent="0.15">
      <c r="A557" s="1"/>
      <c r="D557" s="18"/>
    </row>
    <row r="558" spans="1:4" ht="13" x14ac:dyDescent="0.15">
      <c r="A558" s="1"/>
      <c r="D558" s="18"/>
    </row>
    <row r="559" spans="1:4" ht="13" x14ac:dyDescent="0.15">
      <c r="A559" s="1"/>
      <c r="D559" s="18"/>
    </row>
    <row r="560" spans="1:4" ht="13" x14ac:dyDescent="0.15">
      <c r="A560" s="1"/>
      <c r="D560" s="18"/>
    </row>
    <row r="561" spans="1:4" ht="13" x14ac:dyDescent="0.15">
      <c r="A561" s="1"/>
      <c r="D561" s="18"/>
    </row>
    <row r="562" spans="1:4" ht="13" x14ac:dyDescent="0.15">
      <c r="A562" s="1"/>
      <c r="D562" s="18"/>
    </row>
    <row r="563" spans="1:4" ht="13" x14ac:dyDescent="0.15">
      <c r="A563" s="1"/>
      <c r="D563" s="18"/>
    </row>
    <row r="564" spans="1:4" ht="13" x14ac:dyDescent="0.15">
      <c r="A564" s="1"/>
      <c r="D564" s="18"/>
    </row>
    <row r="565" spans="1:4" ht="13" x14ac:dyDescent="0.15">
      <c r="A565" s="1"/>
      <c r="D565" s="18"/>
    </row>
    <row r="566" spans="1:4" ht="13" x14ac:dyDescent="0.15">
      <c r="A566" s="1"/>
      <c r="D566" s="18"/>
    </row>
    <row r="567" spans="1:4" ht="13" x14ac:dyDescent="0.15">
      <c r="A567" s="1"/>
      <c r="D567" s="18"/>
    </row>
    <row r="568" spans="1:4" ht="13" x14ac:dyDescent="0.15">
      <c r="A568" s="1"/>
      <c r="D568" s="18"/>
    </row>
    <row r="569" spans="1:4" ht="13" x14ac:dyDescent="0.15">
      <c r="A569" s="1"/>
      <c r="D569" s="18"/>
    </row>
    <row r="570" spans="1:4" ht="13" x14ac:dyDescent="0.15">
      <c r="A570" s="1"/>
      <c r="D570" s="18"/>
    </row>
    <row r="571" spans="1:4" ht="13" x14ac:dyDescent="0.15">
      <c r="A571" s="1"/>
      <c r="D571" s="18"/>
    </row>
    <row r="572" spans="1:4" ht="13" x14ac:dyDescent="0.15">
      <c r="A572" s="1"/>
      <c r="D572" s="18"/>
    </row>
    <row r="573" spans="1:4" ht="13" x14ac:dyDescent="0.15">
      <c r="A573" s="1"/>
      <c r="D573" s="18"/>
    </row>
    <row r="574" spans="1:4" ht="13" x14ac:dyDescent="0.15">
      <c r="A574" s="1"/>
      <c r="D574" s="18"/>
    </row>
    <row r="575" spans="1:4" ht="13" x14ac:dyDescent="0.15">
      <c r="A575" s="1"/>
      <c r="D575" s="18"/>
    </row>
    <row r="576" spans="1:4" ht="13" x14ac:dyDescent="0.15">
      <c r="A576" s="1"/>
      <c r="D576" s="18"/>
    </row>
    <row r="577" spans="1:4" ht="13" x14ac:dyDescent="0.15">
      <c r="A577" s="1"/>
      <c r="D577" s="18"/>
    </row>
    <row r="578" spans="1:4" ht="13" x14ac:dyDescent="0.15">
      <c r="A578" s="1"/>
      <c r="D578" s="18"/>
    </row>
    <row r="579" spans="1:4" ht="13" x14ac:dyDescent="0.15">
      <c r="A579" s="1"/>
      <c r="D579" s="18"/>
    </row>
    <row r="580" spans="1:4" ht="13" x14ac:dyDescent="0.15">
      <c r="A580" s="1"/>
      <c r="D580" s="18"/>
    </row>
    <row r="581" spans="1:4" ht="13" x14ac:dyDescent="0.15">
      <c r="A581" s="1"/>
      <c r="D581" s="18"/>
    </row>
    <row r="582" spans="1:4" ht="13" x14ac:dyDescent="0.15">
      <c r="A582" s="1"/>
      <c r="D582" s="18"/>
    </row>
    <row r="583" spans="1:4" ht="13" x14ac:dyDescent="0.15">
      <c r="A583" s="1"/>
      <c r="D583" s="18"/>
    </row>
    <row r="584" spans="1:4" ht="13" x14ac:dyDescent="0.15">
      <c r="A584" s="1"/>
      <c r="D584" s="18"/>
    </row>
    <row r="585" spans="1:4" ht="13" x14ac:dyDescent="0.15">
      <c r="A585" s="1"/>
      <c r="D585" s="18"/>
    </row>
    <row r="586" spans="1:4" ht="13" x14ac:dyDescent="0.15">
      <c r="A586" s="1"/>
      <c r="D586" s="18"/>
    </row>
    <row r="587" spans="1:4" ht="13" x14ac:dyDescent="0.15">
      <c r="A587" s="1"/>
      <c r="D587" s="18"/>
    </row>
    <row r="588" spans="1:4" ht="13" x14ac:dyDescent="0.15">
      <c r="A588" s="1"/>
      <c r="D588" s="18"/>
    </row>
    <row r="589" spans="1:4" ht="13" x14ac:dyDescent="0.15">
      <c r="A589" s="1"/>
      <c r="D589" s="18"/>
    </row>
    <row r="590" spans="1:4" ht="13" x14ac:dyDescent="0.15">
      <c r="A590" s="1"/>
      <c r="D590" s="18"/>
    </row>
    <row r="591" spans="1:4" ht="13" x14ac:dyDescent="0.15">
      <c r="A591" s="1"/>
      <c r="D591" s="18"/>
    </row>
    <row r="592" spans="1:4" ht="13" x14ac:dyDescent="0.15">
      <c r="A592" s="1"/>
      <c r="D592" s="18"/>
    </row>
    <row r="593" spans="1:4" ht="13" x14ac:dyDescent="0.15">
      <c r="A593" s="1"/>
      <c r="D593" s="18"/>
    </row>
    <row r="594" spans="1:4" ht="13" x14ac:dyDescent="0.15">
      <c r="A594" s="1"/>
      <c r="D594" s="18"/>
    </row>
    <row r="595" spans="1:4" ht="13" x14ac:dyDescent="0.15">
      <c r="A595" s="1"/>
      <c r="D595" s="18"/>
    </row>
    <row r="596" spans="1:4" ht="13" x14ac:dyDescent="0.15">
      <c r="A596" s="1"/>
      <c r="D596" s="18"/>
    </row>
    <row r="597" spans="1:4" ht="13" x14ac:dyDescent="0.15">
      <c r="A597" s="1"/>
      <c r="D597" s="18"/>
    </row>
    <row r="598" spans="1:4" ht="13" x14ac:dyDescent="0.15">
      <c r="A598" s="1"/>
      <c r="D598" s="18"/>
    </row>
    <row r="599" spans="1:4" ht="13" x14ac:dyDescent="0.15">
      <c r="A599" s="1"/>
      <c r="D599" s="18"/>
    </row>
    <row r="600" spans="1:4" ht="13" x14ac:dyDescent="0.15">
      <c r="A600" s="1"/>
      <c r="D600" s="18"/>
    </row>
    <row r="601" spans="1:4" ht="13" x14ac:dyDescent="0.15">
      <c r="A601" s="1"/>
      <c r="D601" s="18"/>
    </row>
    <row r="602" spans="1:4" ht="13" x14ac:dyDescent="0.15">
      <c r="A602" s="1"/>
      <c r="D602" s="18"/>
    </row>
    <row r="603" spans="1:4" ht="13" x14ac:dyDescent="0.15">
      <c r="A603" s="1"/>
      <c r="D603" s="18"/>
    </row>
    <row r="604" spans="1:4" ht="13" x14ac:dyDescent="0.15">
      <c r="A604" s="1"/>
      <c r="D604" s="18"/>
    </row>
    <row r="605" spans="1:4" ht="13" x14ac:dyDescent="0.15">
      <c r="A605" s="1"/>
      <c r="D605" s="18"/>
    </row>
    <row r="606" spans="1:4" ht="13" x14ac:dyDescent="0.15">
      <c r="A606" s="1"/>
      <c r="D606" s="18"/>
    </row>
    <row r="607" spans="1:4" ht="13" x14ac:dyDescent="0.15">
      <c r="A607" s="1"/>
      <c r="D607" s="18"/>
    </row>
    <row r="608" spans="1:4" ht="13" x14ac:dyDescent="0.15">
      <c r="A608" s="1"/>
      <c r="D608" s="18"/>
    </row>
    <row r="609" spans="1:4" ht="13" x14ac:dyDescent="0.15">
      <c r="A609" s="1"/>
      <c r="D609" s="18"/>
    </row>
    <row r="610" spans="1:4" ht="13" x14ac:dyDescent="0.15">
      <c r="A610" s="1"/>
      <c r="D610" s="18"/>
    </row>
    <row r="611" spans="1:4" ht="13" x14ac:dyDescent="0.15">
      <c r="A611" s="1"/>
      <c r="D611" s="18"/>
    </row>
    <row r="612" spans="1:4" ht="13" x14ac:dyDescent="0.15">
      <c r="A612" s="1"/>
      <c r="D612" s="18"/>
    </row>
    <row r="613" spans="1:4" ht="13" x14ac:dyDescent="0.15">
      <c r="A613" s="1"/>
      <c r="D613" s="18"/>
    </row>
    <row r="614" spans="1:4" ht="13" x14ac:dyDescent="0.15">
      <c r="A614" s="1"/>
      <c r="D614" s="18"/>
    </row>
    <row r="615" spans="1:4" ht="13" x14ac:dyDescent="0.15">
      <c r="A615" s="1"/>
      <c r="D615" s="18"/>
    </row>
    <row r="616" spans="1:4" ht="13" x14ac:dyDescent="0.15">
      <c r="A616" s="1"/>
      <c r="D616" s="18"/>
    </row>
    <row r="617" spans="1:4" ht="13" x14ac:dyDescent="0.15">
      <c r="A617" s="1"/>
      <c r="D617" s="18"/>
    </row>
    <row r="618" spans="1:4" ht="13" x14ac:dyDescent="0.15">
      <c r="A618" s="1"/>
      <c r="D618" s="18"/>
    </row>
    <row r="619" spans="1:4" ht="13" x14ac:dyDescent="0.15">
      <c r="A619" s="1"/>
      <c r="D619" s="18"/>
    </row>
    <row r="620" spans="1:4" ht="13" x14ac:dyDescent="0.15">
      <c r="A620" s="1"/>
      <c r="D620" s="18"/>
    </row>
    <row r="621" spans="1:4" ht="13" x14ac:dyDescent="0.15">
      <c r="A621" s="1"/>
      <c r="D621" s="18"/>
    </row>
    <row r="622" spans="1:4" ht="13" x14ac:dyDescent="0.15">
      <c r="A622" s="1"/>
      <c r="D622" s="18"/>
    </row>
    <row r="623" spans="1:4" ht="13" x14ac:dyDescent="0.15">
      <c r="A623" s="1"/>
      <c r="D623" s="18"/>
    </row>
    <row r="624" spans="1:4" ht="13" x14ac:dyDescent="0.15">
      <c r="A624" s="1"/>
      <c r="D624" s="18"/>
    </row>
    <row r="625" spans="1:4" ht="13" x14ac:dyDescent="0.15">
      <c r="A625" s="1"/>
      <c r="D625" s="18"/>
    </row>
    <row r="626" spans="1:4" ht="13" x14ac:dyDescent="0.15">
      <c r="A626" s="1"/>
      <c r="D626" s="18"/>
    </row>
    <row r="627" spans="1:4" ht="13" x14ac:dyDescent="0.15">
      <c r="A627" s="1"/>
      <c r="D627" s="18"/>
    </row>
    <row r="628" spans="1:4" ht="13" x14ac:dyDescent="0.15">
      <c r="A628" s="1"/>
      <c r="D628" s="18"/>
    </row>
    <row r="629" spans="1:4" ht="13" x14ac:dyDescent="0.15">
      <c r="A629" s="1"/>
      <c r="D629" s="18"/>
    </row>
    <row r="630" spans="1:4" ht="13" x14ac:dyDescent="0.15">
      <c r="A630" s="1"/>
      <c r="D630" s="18"/>
    </row>
    <row r="631" spans="1:4" ht="13" x14ac:dyDescent="0.15">
      <c r="A631" s="1"/>
      <c r="D631" s="18"/>
    </row>
    <row r="632" spans="1:4" ht="13" x14ac:dyDescent="0.15">
      <c r="A632" s="1"/>
      <c r="D632" s="18"/>
    </row>
    <row r="633" spans="1:4" ht="13" x14ac:dyDescent="0.15">
      <c r="A633" s="1"/>
      <c r="D633" s="18"/>
    </row>
    <row r="634" spans="1:4" ht="13" x14ac:dyDescent="0.15">
      <c r="A634" s="1"/>
      <c r="D634" s="18"/>
    </row>
    <row r="635" spans="1:4" ht="13" x14ac:dyDescent="0.15">
      <c r="A635" s="1"/>
      <c r="D635" s="18"/>
    </row>
    <row r="636" spans="1:4" ht="13" x14ac:dyDescent="0.15">
      <c r="A636" s="1"/>
      <c r="D636" s="18"/>
    </row>
    <row r="637" spans="1:4" ht="13" x14ac:dyDescent="0.15">
      <c r="A637" s="1"/>
      <c r="D637" s="18"/>
    </row>
    <row r="638" spans="1:4" ht="13" x14ac:dyDescent="0.15">
      <c r="A638" s="1"/>
      <c r="D638" s="18"/>
    </row>
    <row r="639" spans="1:4" ht="13" x14ac:dyDescent="0.15">
      <c r="A639" s="1"/>
      <c r="D639" s="18"/>
    </row>
    <row r="640" spans="1:4" ht="13" x14ac:dyDescent="0.15">
      <c r="A640" s="1"/>
      <c r="D640" s="18"/>
    </row>
    <row r="641" spans="1:4" ht="13" x14ac:dyDescent="0.15">
      <c r="A641" s="1"/>
      <c r="D641" s="18"/>
    </row>
    <row r="642" spans="1:4" ht="13" x14ac:dyDescent="0.15">
      <c r="A642" s="1"/>
      <c r="D642" s="18"/>
    </row>
    <row r="643" spans="1:4" ht="13" x14ac:dyDescent="0.15">
      <c r="A643" s="1"/>
      <c r="D643" s="18"/>
    </row>
    <row r="644" spans="1:4" ht="13" x14ac:dyDescent="0.15">
      <c r="A644" s="1"/>
      <c r="D644" s="18"/>
    </row>
    <row r="645" spans="1:4" ht="13" x14ac:dyDescent="0.15">
      <c r="A645" s="1"/>
      <c r="D645" s="18"/>
    </row>
    <row r="646" spans="1:4" ht="13" x14ac:dyDescent="0.15">
      <c r="A646" s="1"/>
      <c r="D646" s="18"/>
    </row>
    <row r="647" spans="1:4" ht="13" x14ac:dyDescent="0.15">
      <c r="A647" s="1"/>
      <c r="D647" s="18"/>
    </row>
    <row r="648" spans="1:4" ht="13" x14ac:dyDescent="0.15">
      <c r="A648" s="1"/>
      <c r="D648" s="18"/>
    </row>
    <row r="649" spans="1:4" ht="13" x14ac:dyDescent="0.15">
      <c r="A649" s="1"/>
      <c r="D649" s="18"/>
    </row>
    <row r="650" spans="1:4" ht="13" x14ac:dyDescent="0.15">
      <c r="A650" s="1"/>
      <c r="D650" s="18"/>
    </row>
    <row r="651" spans="1:4" ht="13" x14ac:dyDescent="0.15">
      <c r="A651" s="1"/>
      <c r="D651" s="18"/>
    </row>
    <row r="652" spans="1:4" ht="13" x14ac:dyDescent="0.15">
      <c r="A652" s="1"/>
      <c r="D652" s="18"/>
    </row>
    <row r="653" spans="1:4" ht="13" x14ac:dyDescent="0.15">
      <c r="A653" s="1"/>
      <c r="D653" s="18"/>
    </row>
    <row r="654" spans="1:4" ht="13" x14ac:dyDescent="0.15">
      <c r="A654" s="1"/>
      <c r="D654" s="18"/>
    </row>
    <row r="655" spans="1:4" ht="13" x14ac:dyDescent="0.15">
      <c r="A655" s="1"/>
      <c r="D655" s="18"/>
    </row>
    <row r="656" spans="1:4" ht="13" x14ac:dyDescent="0.15">
      <c r="A656" s="1"/>
      <c r="D656" s="18"/>
    </row>
    <row r="657" spans="1:4" ht="13" x14ac:dyDescent="0.15">
      <c r="A657" s="1"/>
      <c r="D657" s="18"/>
    </row>
    <row r="658" spans="1:4" ht="13" x14ac:dyDescent="0.15">
      <c r="A658" s="1"/>
      <c r="D658" s="18"/>
    </row>
    <row r="659" spans="1:4" ht="13" x14ac:dyDescent="0.15">
      <c r="A659" s="1"/>
      <c r="D659" s="18"/>
    </row>
    <row r="660" spans="1:4" ht="13" x14ac:dyDescent="0.15">
      <c r="A660" s="1"/>
      <c r="D660" s="18"/>
    </row>
    <row r="661" spans="1:4" ht="13" x14ac:dyDescent="0.15">
      <c r="A661" s="1"/>
      <c r="D661" s="18"/>
    </row>
    <row r="662" spans="1:4" ht="13" x14ac:dyDescent="0.15">
      <c r="A662" s="1"/>
      <c r="D662" s="18"/>
    </row>
    <row r="663" spans="1:4" ht="13" x14ac:dyDescent="0.15">
      <c r="A663" s="1"/>
      <c r="D663" s="18"/>
    </row>
    <row r="664" spans="1:4" ht="13" x14ac:dyDescent="0.15">
      <c r="A664" s="1"/>
      <c r="D664" s="18"/>
    </row>
    <row r="665" spans="1:4" ht="13" x14ac:dyDescent="0.15">
      <c r="A665" s="1"/>
      <c r="D665" s="18"/>
    </row>
    <row r="666" spans="1:4" ht="13" x14ac:dyDescent="0.15">
      <c r="A666" s="1"/>
      <c r="D666" s="18"/>
    </row>
    <row r="667" spans="1:4" ht="13" x14ac:dyDescent="0.15">
      <c r="A667" s="1"/>
      <c r="D667" s="18"/>
    </row>
    <row r="668" spans="1:4" ht="13" x14ac:dyDescent="0.15">
      <c r="A668" s="1"/>
      <c r="D668" s="18"/>
    </row>
    <row r="669" spans="1:4" ht="13" x14ac:dyDescent="0.15">
      <c r="A669" s="1"/>
      <c r="D669" s="18"/>
    </row>
    <row r="670" spans="1:4" ht="13" x14ac:dyDescent="0.15">
      <c r="A670" s="1"/>
      <c r="D670" s="18"/>
    </row>
    <row r="671" spans="1:4" ht="13" x14ac:dyDescent="0.15">
      <c r="A671" s="1"/>
      <c r="D671" s="18"/>
    </row>
    <row r="672" spans="1:4" ht="13" x14ac:dyDescent="0.15">
      <c r="A672" s="1"/>
      <c r="D672" s="18"/>
    </row>
    <row r="673" spans="1:4" ht="13" x14ac:dyDescent="0.15">
      <c r="A673" s="1"/>
      <c r="D673" s="18"/>
    </row>
    <row r="674" spans="1:4" ht="13" x14ac:dyDescent="0.15">
      <c r="A674" s="1"/>
      <c r="D674" s="18"/>
    </row>
    <row r="675" spans="1:4" ht="13" x14ac:dyDescent="0.15">
      <c r="A675" s="1"/>
      <c r="D675" s="18"/>
    </row>
    <row r="676" spans="1:4" ht="13" x14ac:dyDescent="0.15">
      <c r="A676" s="1"/>
      <c r="D676" s="18"/>
    </row>
    <row r="677" spans="1:4" ht="13" x14ac:dyDescent="0.15">
      <c r="A677" s="1"/>
      <c r="D677" s="18"/>
    </row>
    <row r="678" spans="1:4" ht="13" x14ac:dyDescent="0.15">
      <c r="A678" s="1"/>
      <c r="D678" s="18"/>
    </row>
    <row r="679" spans="1:4" ht="13" x14ac:dyDescent="0.15">
      <c r="A679" s="1"/>
      <c r="D679" s="18"/>
    </row>
    <row r="680" spans="1:4" ht="13" x14ac:dyDescent="0.15">
      <c r="A680" s="1"/>
      <c r="D680" s="18"/>
    </row>
    <row r="681" spans="1:4" ht="13" x14ac:dyDescent="0.15">
      <c r="A681" s="1"/>
      <c r="D681" s="18"/>
    </row>
    <row r="682" spans="1:4" ht="13" x14ac:dyDescent="0.15">
      <c r="A682" s="1"/>
      <c r="D682" s="18"/>
    </row>
    <row r="683" spans="1:4" ht="13" x14ac:dyDescent="0.15">
      <c r="A683" s="1"/>
      <c r="D683" s="18"/>
    </row>
    <row r="684" spans="1:4" ht="13" x14ac:dyDescent="0.15">
      <c r="A684" s="1"/>
      <c r="D684" s="18"/>
    </row>
    <row r="685" spans="1:4" ht="13" x14ac:dyDescent="0.15">
      <c r="A685" s="1"/>
      <c r="D685" s="18"/>
    </row>
    <row r="686" spans="1:4" ht="13" x14ac:dyDescent="0.15">
      <c r="A686" s="1"/>
      <c r="D686" s="18"/>
    </row>
    <row r="687" spans="1:4" ht="13" x14ac:dyDescent="0.15">
      <c r="A687" s="1"/>
      <c r="D687" s="18"/>
    </row>
    <row r="688" spans="1:4" ht="13" x14ac:dyDescent="0.15">
      <c r="A688" s="1"/>
      <c r="D688" s="18"/>
    </row>
    <row r="689" spans="1:4" ht="13" x14ac:dyDescent="0.15">
      <c r="A689" s="1"/>
      <c r="D689" s="18"/>
    </row>
    <row r="690" spans="1:4" ht="13" x14ac:dyDescent="0.15">
      <c r="A690" s="1"/>
      <c r="D690" s="18"/>
    </row>
    <row r="691" spans="1:4" ht="13" x14ac:dyDescent="0.15">
      <c r="A691" s="1"/>
      <c r="D691" s="18"/>
    </row>
    <row r="692" spans="1:4" ht="13" x14ac:dyDescent="0.15">
      <c r="A692" s="1"/>
      <c r="D692" s="18"/>
    </row>
    <row r="693" spans="1:4" ht="13" x14ac:dyDescent="0.15">
      <c r="A693" s="1"/>
      <c r="D693" s="18"/>
    </row>
    <row r="694" spans="1:4" ht="13" x14ac:dyDescent="0.15">
      <c r="A694" s="1"/>
      <c r="D694" s="18"/>
    </row>
    <row r="695" spans="1:4" ht="13" x14ac:dyDescent="0.15">
      <c r="A695" s="1"/>
      <c r="D695" s="18"/>
    </row>
    <row r="696" spans="1:4" ht="13" x14ac:dyDescent="0.15">
      <c r="A696" s="1"/>
      <c r="D696" s="18"/>
    </row>
    <row r="697" spans="1:4" ht="13" x14ac:dyDescent="0.15">
      <c r="A697" s="1"/>
      <c r="D697" s="18"/>
    </row>
    <row r="698" spans="1:4" ht="13" x14ac:dyDescent="0.15">
      <c r="A698" s="1"/>
      <c r="D698" s="18"/>
    </row>
    <row r="699" spans="1:4" ht="13" x14ac:dyDescent="0.15">
      <c r="A699" s="1"/>
      <c r="D699" s="18"/>
    </row>
    <row r="700" spans="1:4" ht="13" x14ac:dyDescent="0.15">
      <c r="A700" s="1"/>
      <c r="D700" s="18"/>
    </row>
    <row r="701" spans="1:4" ht="13" x14ac:dyDescent="0.15">
      <c r="A701" s="1"/>
      <c r="D701" s="18"/>
    </row>
    <row r="702" spans="1:4" ht="13" x14ac:dyDescent="0.15">
      <c r="A702" s="1"/>
      <c r="D702" s="18"/>
    </row>
    <row r="703" spans="1:4" ht="13" x14ac:dyDescent="0.15">
      <c r="A703" s="1"/>
      <c r="D703" s="18"/>
    </row>
    <row r="704" spans="1:4" ht="13" x14ac:dyDescent="0.15">
      <c r="A704" s="1"/>
      <c r="D704" s="18"/>
    </row>
    <row r="705" spans="1:4" ht="13" x14ac:dyDescent="0.15">
      <c r="A705" s="1"/>
      <c r="D705" s="18"/>
    </row>
    <row r="706" spans="1:4" ht="13" x14ac:dyDescent="0.15">
      <c r="A706" s="1"/>
      <c r="D706" s="18"/>
    </row>
    <row r="707" spans="1:4" ht="13" x14ac:dyDescent="0.15">
      <c r="A707" s="1"/>
      <c r="D707" s="18"/>
    </row>
    <row r="708" spans="1:4" ht="13" x14ac:dyDescent="0.15">
      <c r="A708" s="1"/>
      <c r="D708" s="18"/>
    </row>
    <row r="709" spans="1:4" ht="13" x14ac:dyDescent="0.15">
      <c r="A709" s="1"/>
      <c r="D709" s="18"/>
    </row>
    <row r="710" spans="1:4" ht="13" x14ac:dyDescent="0.15">
      <c r="A710" s="1"/>
      <c r="D710" s="18"/>
    </row>
    <row r="711" spans="1:4" ht="13" x14ac:dyDescent="0.15">
      <c r="A711" s="1"/>
      <c r="D711" s="18"/>
    </row>
    <row r="712" spans="1:4" ht="13" x14ac:dyDescent="0.15">
      <c r="A712" s="1"/>
      <c r="D712" s="18"/>
    </row>
    <row r="713" spans="1:4" ht="13" x14ac:dyDescent="0.15">
      <c r="A713" s="1"/>
      <c r="D713" s="18"/>
    </row>
    <row r="714" spans="1:4" ht="13" x14ac:dyDescent="0.15">
      <c r="A714" s="1"/>
      <c r="D714" s="18"/>
    </row>
    <row r="715" spans="1:4" ht="13" x14ac:dyDescent="0.15">
      <c r="A715" s="1"/>
      <c r="D715" s="18"/>
    </row>
    <row r="716" spans="1:4" ht="13" x14ac:dyDescent="0.15">
      <c r="A716" s="1"/>
      <c r="D716" s="18"/>
    </row>
    <row r="717" spans="1:4" ht="13" x14ac:dyDescent="0.15">
      <c r="A717" s="1"/>
      <c r="D717" s="18"/>
    </row>
    <row r="718" spans="1:4" ht="13" x14ac:dyDescent="0.15">
      <c r="A718" s="1"/>
      <c r="D718" s="18"/>
    </row>
    <row r="719" spans="1:4" ht="13" x14ac:dyDescent="0.15">
      <c r="A719" s="1"/>
      <c r="D719" s="18"/>
    </row>
    <row r="720" spans="1:4" ht="13" x14ac:dyDescent="0.15">
      <c r="A720" s="1"/>
      <c r="D720" s="18"/>
    </row>
    <row r="721" spans="1:4" ht="13" x14ac:dyDescent="0.15">
      <c r="A721" s="1"/>
      <c r="D721" s="18"/>
    </row>
    <row r="722" spans="1:4" ht="13" x14ac:dyDescent="0.15">
      <c r="A722" s="1"/>
      <c r="D722" s="18"/>
    </row>
    <row r="723" spans="1:4" ht="13" x14ac:dyDescent="0.15">
      <c r="A723" s="1"/>
      <c r="D723" s="18"/>
    </row>
    <row r="724" spans="1:4" ht="13" x14ac:dyDescent="0.15">
      <c r="A724" s="1"/>
      <c r="D724" s="18"/>
    </row>
    <row r="725" spans="1:4" ht="13" x14ac:dyDescent="0.15">
      <c r="A725" s="1"/>
      <c r="D725" s="18"/>
    </row>
    <row r="726" spans="1:4" ht="13" x14ac:dyDescent="0.15">
      <c r="A726" s="1"/>
      <c r="D726" s="18"/>
    </row>
    <row r="727" spans="1:4" ht="13" x14ac:dyDescent="0.15">
      <c r="A727" s="1"/>
      <c r="D727" s="18"/>
    </row>
    <row r="728" spans="1:4" ht="13" x14ac:dyDescent="0.15">
      <c r="A728" s="1"/>
      <c r="D728" s="18"/>
    </row>
    <row r="729" spans="1:4" ht="13" x14ac:dyDescent="0.15">
      <c r="A729" s="1"/>
      <c r="D729" s="18"/>
    </row>
    <row r="730" spans="1:4" ht="13" x14ac:dyDescent="0.15">
      <c r="A730" s="1"/>
      <c r="D730" s="18"/>
    </row>
    <row r="731" spans="1:4" ht="13" x14ac:dyDescent="0.15">
      <c r="A731" s="1"/>
      <c r="D731" s="18"/>
    </row>
    <row r="732" spans="1:4" ht="13" x14ac:dyDescent="0.15">
      <c r="A732" s="1"/>
      <c r="D732" s="18"/>
    </row>
    <row r="733" spans="1:4" ht="13" x14ac:dyDescent="0.15">
      <c r="A733" s="1"/>
      <c r="D733" s="18"/>
    </row>
    <row r="734" spans="1:4" ht="13" x14ac:dyDescent="0.15">
      <c r="A734" s="1"/>
      <c r="D734" s="18"/>
    </row>
    <row r="735" spans="1:4" ht="13" x14ac:dyDescent="0.15">
      <c r="A735" s="1"/>
      <c r="D735" s="18"/>
    </row>
    <row r="736" spans="1:4" ht="13" x14ac:dyDescent="0.15">
      <c r="A736" s="1"/>
      <c r="D736" s="18"/>
    </row>
    <row r="737" spans="1:4" ht="13" x14ac:dyDescent="0.15">
      <c r="A737" s="1"/>
      <c r="D737" s="18"/>
    </row>
    <row r="738" spans="1:4" ht="13" x14ac:dyDescent="0.15">
      <c r="A738" s="1"/>
      <c r="D738" s="18"/>
    </row>
    <row r="739" spans="1:4" ht="13" x14ac:dyDescent="0.15">
      <c r="A739" s="1"/>
      <c r="D739" s="18"/>
    </row>
    <row r="740" spans="1:4" ht="13" x14ac:dyDescent="0.15">
      <c r="A740" s="1"/>
      <c r="D740" s="18"/>
    </row>
    <row r="741" spans="1:4" ht="13" x14ac:dyDescent="0.15">
      <c r="A741" s="1"/>
      <c r="D741" s="18"/>
    </row>
    <row r="742" spans="1:4" ht="13" x14ac:dyDescent="0.15">
      <c r="A742" s="1"/>
      <c r="D742" s="18"/>
    </row>
    <row r="743" spans="1:4" ht="13" x14ac:dyDescent="0.15">
      <c r="A743" s="1"/>
      <c r="D743" s="18"/>
    </row>
    <row r="744" spans="1:4" ht="13" x14ac:dyDescent="0.15">
      <c r="A744" s="1"/>
      <c r="D744" s="18"/>
    </row>
    <row r="745" spans="1:4" ht="13" x14ac:dyDescent="0.15">
      <c r="A745" s="1"/>
      <c r="D745" s="18"/>
    </row>
    <row r="746" spans="1:4" ht="13" x14ac:dyDescent="0.15">
      <c r="A746" s="1"/>
      <c r="D746" s="18"/>
    </row>
    <row r="747" spans="1:4" ht="13" x14ac:dyDescent="0.15">
      <c r="A747" s="1"/>
      <c r="D747" s="18"/>
    </row>
    <row r="748" spans="1:4" ht="13" x14ac:dyDescent="0.15">
      <c r="A748" s="1"/>
      <c r="D748" s="18"/>
    </row>
    <row r="749" spans="1:4" ht="13" x14ac:dyDescent="0.15">
      <c r="A749" s="1"/>
      <c r="D749" s="18"/>
    </row>
    <row r="750" spans="1:4" ht="13" x14ac:dyDescent="0.15">
      <c r="A750" s="1"/>
      <c r="D750" s="18"/>
    </row>
    <row r="751" spans="1:4" ht="13" x14ac:dyDescent="0.15">
      <c r="A751" s="1"/>
      <c r="D751" s="18"/>
    </row>
    <row r="752" spans="1:4" ht="13" x14ac:dyDescent="0.15">
      <c r="A752" s="1"/>
      <c r="D752" s="18"/>
    </row>
    <row r="753" spans="1:4" ht="13" x14ac:dyDescent="0.15">
      <c r="A753" s="1"/>
      <c r="D753" s="18"/>
    </row>
    <row r="754" spans="1:4" ht="13" x14ac:dyDescent="0.15">
      <c r="A754" s="1"/>
      <c r="D754" s="18"/>
    </row>
    <row r="755" spans="1:4" ht="13" x14ac:dyDescent="0.15">
      <c r="A755" s="1"/>
      <c r="D755" s="18"/>
    </row>
    <row r="756" spans="1:4" ht="13" x14ac:dyDescent="0.15">
      <c r="A756" s="1"/>
      <c r="D756" s="18"/>
    </row>
    <row r="757" spans="1:4" ht="13" x14ac:dyDescent="0.15">
      <c r="A757" s="1"/>
      <c r="D757" s="18"/>
    </row>
    <row r="758" spans="1:4" ht="13" x14ac:dyDescent="0.15">
      <c r="A758" s="1"/>
      <c r="D758" s="18"/>
    </row>
    <row r="759" spans="1:4" ht="13" x14ac:dyDescent="0.15">
      <c r="A759" s="1"/>
      <c r="D759" s="18"/>
    </row>
    <row r="760" spans="1:4" ht="13" x14ac:dyDescent="0.15">
      <c r="A760" s="1"/>
      <c r="D760" s="18"/>
    </row>
    <row r="761" spans="1:4" ht="13" x14ac:dyDescent="0.15">
      <c r="A761" s="1"/>
      <c r="D761" s="18"/>
    </row>
    <row r="762" spans="1:4" ht="13" x14ac:dyDescent="0.15">
      <c r="A762" s="1"/>
      <c r="D762" s="18"/>
    </row>
    <row r="763" spans="1:4" ht="13" x14ac:dyDescent="0.15">
      <c r="A763" s="1"/>
      <c r="D763" s="18"/>
    </row>
    <row r="764" spans="1:4" ht="13" x14ac:dyDescent="0.15">
      <c r="A764" s="1"/>
      <c r="D764" s="18"/>
    </row>
    <row r="765" spans="1:4" ht="13" x14ac:dyDescent="0.15">
      <c r="A765" s="1"/>
      <c r="D765" s="18"/>
    </row>
    <row r="766" spans="1:4" ht="13" x14ac:dyDescent="0.15">
      <c r="A766" s="1"/>
      <c r="D766" s="18"/>
    </row>
    <row r="767" spans="1:4" ht="13" x14ac:dyDescent="0.15">
      <c r="A767" s="1"/>
      <c r="D767" s="18"/>
    </row>
    <row r="768" spans="1:4" ht="13" x14ac:dyDescent="0.15">
      <c r="A768" s="1"/>
      <c r="D768" s="18"/>
    </row>
    <row r="769" spans="1:4" ht="13" x14ac:dyDescent="0.15">
      <c r="A769" s="1"/>
      <c r="D769" s="18"/>
    </row>
    <row r="770" spans="1:4" ht="13" x14ac:dyDescent="0.15">
      <c r="A770" s="1"/>
      <c r="D770" s="18"/>
    </row>
    <row r="771" spans="1:4" ht="13" x14ac:dyDescent="0.15">
      <c r="A771" s="1"/>
      <c r="D771" s="18"/>
    </row>
    <row r="772" spans="1:4" ht="13" x14ac:dyDescent="0.15">
      <c r="A772" s="1"/>
      <c r="D772" s="18"/>
    </row>
    <row r="773" spans="1:4" ht="13" x14ac:dyDescent="0.15">
      <c r="A773" s="1"/>
      <c r="D773" s="18"/>
    </row>
    <row r="774" spans="1:4" ht="13" x14ac:dyDescent="0.15">
      <c r="A774" s="1"/>
      <c r="D774" s="18"/>
    </row>
    <row r="775" spans="1:4" ht="13" x14ac:dyDescent="0.15">
      <c r="A775" s="1"/>
      <c r="D775" s="18"/>
    </row>
    <row r="776" spans="1:4" ht="13" x14ac:dyDescent="0.15">
      <c r="A776" s="1"/>
      <c r="D776" s="18"/>
    </row>
    <row r="777" spans="1:4" ht="13" x14ac:dyDescent="0.15">
      <c r="A777" s="1"/>
      <c r="D777" s="18"/>
    </row>
    <row r="778" spans="1:4" ht="13" x14ac:dyDescent="0.15">
      <c r="A778" s="1"/>
      <c r="D778" s="18"/>
    </row>
    <row r="779" spans="1:4" ht="13" x14ac:dyDescent="0.15">
      <c r="A779" s="1"/>
      <c r="D779" s="18"/>
    </row>
    <row r="780" spans="1:4" ht="13" x14ac:dyDescent="0.15">
      <c r="A780" s="1"/>
      <c r="D780" s="18"/>
    </row>
    <row r="781" spans="1:4" ht="13" x14ac:dyDescent="0.15">
      <c r="A781" s="1"/>
      <c r="D781" s="18"/>
    </row>
    <row r="782" spans="1:4" ht="13" x14ac:dyDescent="0.15">
      <c r="A782" s="1"/>
      <c r="D782" s="18"/>
    </row>
    <row r="783" spans="1:4" ht="13" x14ac:dyDescent="0.15">
      <c r="A783" s="1"/>
      <c r="D783" s="18"/>
    </row>
    <row r="784" spans="1:4" ht="13" x14ac:dyDescent="0.15">
      <c r="A784" s="1"/>
      <c r="D784" s="18"/>
    </row>
    <row r="785" spans="1:4" ht="13" x14ac:dyDescent="0.15">
      <c r="A785" s="1"/>
      <c r="D785" s="18"/>
    </row>
    <row r="786" spans="1:4" ht="13" x14ac:dyDescent="0.15">
      <c r="A786" s="1"/>
      <c r="D786" s="18"/>
    </row>
    <row r="787" spans="1:4" ht="13" x14ac:dyDescent="0.15">
      <c r="A787" s="1"/>
      <c r="D787" s="18"/>
    </row>
    <row r="788" spans="1:4" ht="13" x14ac:dyDescent="0.15">
      <c r="A788" s="1"/>
      <c r="D788" s="18"/>
    </row>
    <row r="789" spans="1:4" ht="13" x14ac:dyDescent="0.15">
      <c r="A789" s="1"/>
      <c r="D789" s="18"/>
    </row>
    <row r="790" spans="1:4" ht="13" x14ac:dyDescent="0.15">
      <c r="A790" s="1"/>
      <c r="D790" s="18"/>
    </row>
    <row r="791" spans="1:4" ht="13" x14ac:dyDescent="0.15">
      <c r="A791" s="1"/>
      <c r="D791" s="18"/>
    </row>
    <row r="792" spans="1:4" ht="13" x14ac:dyDescent="0.15">
      <c r="A792" s="1"/>
      <c r="D792" s="18"/>
    </row>
    <row r="793" spans="1:4" ht="13" x14ac:dyDescent="0.15">
      <c r="A793" s="1"/>
      <c r="D793" s="18"/>
    </row>
    <row r="794" spans="1:4" ht="13" x14ac:dyDescent="0.15">
      <c r="A794" s="1"/>
      <c r="D794" s="18"/>
    </row>
    <row r="795" spans="1:4" ht="13" x14ac:dyDescent="0.15">
      <c r="A795" s="1"/>
      <c r="D795" s="18"/>
    </row>
    <row r="796" spans="1:4" ht="13" x14ac:dyDescent="0.15">
      <c r="A796" s="1"/>
      <c r="D796" s="18"/>
    </row>
    <row r="797" spans="1:4" ht="13" x14ac:dyDescent="0.15">
      <c r="A797" s="1"/>
      <c r="D797" s="18"/>
    </row>
    <row r="798" spans="1:4" ht="13" x14ac:dyDescent="0.15">
      <c r="A798" s="1"/>
      <c r="D798" s="18"/>
    </row>
    <row r="799" spans="1:4" ht="13" x14ac:dyDescent="0.15">
      <c r="A799" s="1"/>
      <c r="D799" s="18"/>
    </row>
    <row r="800" spans="1:4" ht="13" x14ac:dyDescent="0.15">
      <c r="A800" s="1"/>
      <c r="D800" s="18"/>
    </row>
    <row r="801" spans="1:4" ht="13" x14ac:dyDescent="0.15">
      <c r="A801" s="1"/>
      <c r="D801" s="18"/>
    </row>
    <row r="802" spans="1:4" ht="13" x14ac:dyDescent="0.15">
      <c r="A802" s="1"/>
      <c r="D802" s="18"/>
    </row>
    <row r="803" spans="1:4" ht="13" x14ac:dyDescent="0.15">
      <c r="A803" s="1"/>
      <c r="D803" s="18"/>
    </row>
    <row r="804" spans="1:4" ht="13" x14ac:dyDescent="0.15">
      <c r="A804" s="1"/>
      <c r="D804" s="18"/>
    </row>
    <row r="805" spans="1:4" ht="13" x14ac:dyDescent="0.15">
      <c r="A805" s="1"/>
      <c r="D805" s="18"/>
    </row>
    <row r="806" spans="1:4" ht="13" x14ac:dyDescent="0.15">
      <c r="A806" s="1"/>
      <c r="D806" s="18"/>
    </row>
    <row r="807" spans="1:4" ht="13" x14ac:dyDescent="0.15">
      <c r="A807" s="1"/>
      <c r="D807" s="18"/>
    </row>
    <row r="808" spans="1:4" ht="13" x14ac:dyDescent="0.15">
      <c r="A808" s="1"/>
      <c r="D808" s="18"/>
    </row>
    <row r="809" spans="1:4" ht="13" x14ac:dyDescent="0.15">
      <c r="A809" s="1"/>
      <c r="D809" s="18"/>
    </row>
    <row r="810" spans="1:4" ht="13" x14ac:dyDescent="0.15">
      <c r="A810" s="1"/>
      <c r="D810" s="18"/>
    </row>
    <row r="811" spans="1:4" ht="13" x14ac:dyDescent="0.15">
      <c r="A811" s="1"/>
      <c r="D811" s="18"/>
    </row>
    <row r="812" spans="1:4" ht="13" x14ac:dyDescent="0.15">
      <c r="A812" s="1"/>
      <c r="D812" s="18"/>
    </row>
    <row r="813" spans="1:4" ht="13" x14ac:dyDescent="0.15">
      <c r="A813" s="1"/>
      <c r="D813" s="18"/>
    </row>
    <row r="814" spans="1:4" ht="13" x14ac:dyDescent="0.15">
      <c r="A814" s="1"/>
      <c r="D814" s="18"/>
    </row>
    <row r="815" spans="1:4" ht="13" x14ac:dyDescent="0.15">
      <c r="A815" s="1"/>
      <c r="D815" s="18"/>
    </row>
    <row r="816" spans="1:4" ht="13" x14ac:dyDescent="0.15">
      <c r="A816" s="1"/>
      <c r="D816" s="18"/>
    </row>
    <row r="817" spans="1:4" ht="13" x14ac:dyDescent="0.15">
      <c r="A817" s="1"/>
      <c r="D817" s="18"/>
    </row>
    <row r="818" spans="1:4" ht="13" x14ac:dyDescent="0.15">
      <c r="A818" s="1"/>
      <c r="D818" s="18"/>
    </row>
    <row r="819" spans="1:4" ht="13" x14ac:dyDescent="0.15">
      <c r="A819" s="1"/>
      <c r="D819" s="18"/>
    </row>
    <row r="820" spans="1:4" ht="13" x14ac:dyDescent="0.15">
      <c r="A820" s="1"/>
      <c r="D820" s="18"/>
    </row>
    <row r="821" spans="1:4" ht="13" x14ac:dyDescent="0.15">
      <c r="A821" s="1"/>
      <c r="D821" s="18"/>
    </row>
    <row r="822" spans="1:4" ht="13" x14ac:dyDescent="0.15">
      <c r="A822" s="1"/>
      <c r="D822" s="18"/>
    </row>
    <row r="823" spans="1:4" ht="13" x14ac:dyDescent="0.15">
      <c r="A823" s="1"/>
      <c r="D823" s="18"/>
    </row>
    <row r="824" spans="1:4" ht="13" x14ac:dyDescent="0.15">
      <c r="A824" s="1"/>
      <c r="D824" s="18"/>
    </row>
    <row r="825" spans="1:4" ht="13" x14ac:dyDescent="0.15">
      <c r="A825" s="1"/>
      <c r="D825" s="18"/>
    </row>
    <row r="826" spans="1:4" ht="13" x14ac:dyDescent="0.15">
      <c r="A826" s="1"/>
      <c r="D826" s="18"/>
    </row>
    <row r="827" spans="1:4" ht="13" x14ac:dyDescent="0.15">
      <c r="A827" s="1"/>
      <c r="D827" s="18"/>
    </row>
    <row r="828" spans="1:4" ht="13" x14ac:dyDescent="0.15">
      <c r="A828" s="1"/>
      <c r="D828" s="18"/>
    </row>
    <row r="829" spans="1:4" ht="13" x14ac:dyDescent="0.15">
      <c r="A829" s="1"/>
      <c r="D829" s="18"/>
    </row>
    <row r="830" spans="1:4" ht="13" x14ac:dyDescent="0.15">
      <c r="A830" s="1"/>
      <c r="D830" s="18"/>
    </row>
    <row r="831" spans="1:4" ht="13" x14ac:dyDescent="0.15">
      <c r="A831" s="1"/>
      <c r="D831" s="18"/>
    </row>
    <row r="832" spans="1:4" ht="13" x14ac:dyDescent="0.15">
      <c r="A832" s="1"/>
      <c r="D832" s="18"/>
    </row>
    <row r="833" spans="1:4" ht="13" x14ac:dyDescent="0.15">
      <c r="A833" s="1"/>
      <c r="D833" s="18"/>
    </row>
    <row r="834" spans="1:4" ht="13" x14ac:dyDescent="0.15">
      <c r="A834" s="1"/>
      <c r="D834" s="18"/>
    </row>
    <row r="835" spans="1:4" ht="13" x14ac:dyDescent="0.15">
      <c r="A835" s="1"/>
      <c r="D835" s="18"/>
    </row>
    <row r="836" spans="1:4" ht="13" x14ac:dyDescent="0.15">
      <c r="A836" s="1"/>
      <c r="D836" s="18"/>
    </row>
    <row r="837" spans="1:4" ht="13" x14ac:dyDescent="0.15">
      <c r="A837" s="1"/>
      <c r="D837" s="18"/>
    </row>
    <row r="838" spans="1:4" ht="13" x14ac:dyDescent="0.15">
      <c r="A838" s="1"/>
      <c r="D838" s="18"/>
    </row>
    <row r="839" spans="1:4" ht="13" x14ac:dyDescent="0.15">
      <c r="A839" s="1"/>
      <c r="D839" s="18"/>
    </row>
    <row r="840" spans="1:4" ht="13" x14ac:dyDescent="0.15">
      <c r="A840" s="1"/>
      <c r="D840" s="18"/>
    </row>
    <row r="841" spans="1:4" ht="13" x14ac:dyDescent="0.15">
      <c r="A841" s="1"/>
      <c r="D841" s="18"/>
    </row>
    <row r="842" spans="1:4" ht="13" x14ac:dyDescent="0.15">
      <c r="A842" s="1"/>
      <c r="D842" s="18"/>
    </row>
    <row r="843" spans="1:4" ht="13" x14ac:dyDescent="0.15">
      <c r="A843" s="1"/>
      <c r="D843" s="18"/>
    </row>
    <row r="844" spans="1:4" ht="13" x14ac:dyDescent="0.15">
      <c r="A844" s="1"/>
      <c r="D844" s="18"/>
    </row>
    <row r="845" spans="1:4" ht="13" x14ac:dyDescent="0.15">
      <c r="A845" s="1"/>
      <c r="D845" s="18"/>
    </row>
    <row r="846" spans="1:4" ht="13" x14ac:dyDescent="0.15">
      <c r="A846" s="1"/>
      <c r="D846" s="18"/>
    </row>
    <row r="847" spans="1:4" ht="13" x14ac:dyDescent="0.15">
      <c r="A847" s="1"/>
      <c r="D847" s="18"/>
    </row>
    <row r="848" spans="1:4" ht="13" x14ac:dyDescent="0.15">
      <c r="A848" s="1"/>
      <c r="D848" s="18"/>
    </row>
    <row r="849" spans="1:4" ht="13" x14ac:dyDescent="0.15">
      <c r="A849" s="1"/>
      <c r="D849" s="18"/>
    </row>
    <row r="850" spans="1:4" ht="13" x14ac:dyDescent="0.15">
      <c r="A850" s="1"/>
      <c r="D850" s="18"/>
    </row>
    <row r="851" spans="1:4" ht="13" x14ac:dyDescent="0.15">
      <c r="A851" s="1"/>
      <c r="D851" s="18"/>
    </row>
    <row r="852" spans="1:4" ht="13" x14ac:dyDescent="0.15">
      <c r="A852" s="1"/>
      <c r="D852" s="18"/>
    </row>
    <row r="853" spans="1:4" ht="13" x14ac:dyDescent="0.15">
      <c r="A853" s="1"/>
      <c r="D853" s="18"/>
    </row>
    <row r="854" spans="1:4" ht="13" x14ac:dyDescent="0.15">
      <c r="A854" s="1"/>
      <c r="D854" s="18"/>
    </row>
    <row r="855" spans="1:4" ht="13" x14ac:dyDescent="0.15">
      <c r="A855" s="1"/>
      <c r="D855" s="18"/>
    </row>
    <row r="856" spans="1:4" ht="13" x14ac:dyDescent="0.15">
      <c r="A856" s="1"/>
      <c r="D856" s="18"/>
    </row>
    <row r="857" spans="1:4" ht="13" x14ac:dyDescent="0.15">
      <c r="A857" s="1"/>
      <c r="D857" s="18"/>
    </row>
    <row r="858" spans="1:4" ht="13" x14ac:dyDescent="0.15">
      <c r="A858" s="1"/>
      <c r="D858" s="18"/>
    </row>
    <row r="859" spans="1:4" ht="13" x14ac:dyDescent="0.15">
      <c r="A859" s="1"/>
      <c r="D859" s="18"/>
    </row>
    <row r="860" spans="1:4" ht="13" x14ac:dyDescent="0.15">
      <c r="A860" s="1"/>
      <c r="D860" s="18"/>
    </row>
    <row r="861" spans="1:4" ht="13" x14ac:dyDescent="0.15">
      <c r="A861" s="1"/>
      <c r="D861" s="18"/>
    </row>
    <row r="862" spans="1:4" ht="13" x14ac:dyDescent="0.15">
      <c r="A862" s="1"/>
      <c r="D862" s="18"/>
    </row>
    <row r="863" spans="1:4" ht="13" x14ac:dyDescent="0.15">
      <c r="A863" s="1"/>
      <c r="D863" s="18"/>
    </row>
    <row r="864" spans="1:4" ht="13" x14ac:dyDescent="0.15">
      <c r="A864" s="1"/>
      <c r="D864" s="18"/>
    </row>
    <row r="865" spans="1:4" ht="13" x14ac:dyDescent="0.15">
      <c r="A865" s="1"/>
      <c r="D865" s="18"/>
    </row>
    <row r="866" spans="1:4" ht="13" x14ac:dyDescent="0.15">
      <c r="A866" s="1"/>
      <c r="D866" s="18"/>
    </row>
    <row r="867" spans="1:4" ht="13" x14ac:dyDescent="0.15">
      <c r="A867" s="1"/>
      <c r="D867" s="18"/>
    </row>
    <row r="868" spans="1:4" ht="13" x14ac:dyDescent="0.15">
      <c r="A868" s="1"/>
      <c r="D868" s="18"/>
    </row>
    <row r="869" spans="1:4" ht="13" x14ac:dyDescent="0.15">
      <c r="A869" s="1"/>
      <c r="D869" s="18"/>
    </row>
    <row r="870" spans="1:4" ht="13" x14ac:dyDescent="0.15">
      <c r="A870" s="1"/>
      <c r="D870" s="18"/>
    </row>
    <row r="871" spans="1:4" ht="13" x14ac:dyDescent="0.15">
      <c r="A871" s="1"/>
      <c r="D871" s="18"/>
    </row>
    <row r="872" spans="1:4" ht="13" x14ac:dyDescent="0.15">
      <c r="A872" s="1"/>
      <c r="D872" s="18"/>
    </row>
    <row r="873" spans="1:4" ht="13" x14ac:dyDescent="0.15">
      <c r="A873" s="1"/>
      <c r="D873" s="18"/>
    </row>
    <row r="874" spans="1:4" ht="13" x14ac:dyDescent="0.15">
      <c r="A874" s="1"/>
      <c r="D874" s="18"/>
    </row>
    <row r="875" spans="1:4" ht="13" x14ac:dyDescent="0.15">
      <c r="A875" s="1"/>
      <c r="D875" s="18"/>
    </row>
    <row r="876" spans="1:4" ht="13" x14ac:dyDescent="0.15">
      <c r="A876" s="1"/>
      <c r="D876" s="18"/>
    </row>
    <row r="877" spans="1:4" ht="13" x14ac:dyDescent="0.15">
      <c r="A877" s="1"/>
      <c r="D877" s="18"/>
    </row>
    <row r="878" spans="1:4" ht="13" x14ac:dyDescent="0.15">
      <c r="A878" s="1"/>
      <c r="D878" s="18"/>
    </row>
    <row r="879" spans="1:4" ht="13" x14ac:dyDescent="0.15">
      <c r="A879" s="1"/>
      <c r="D879" s="18"/>
    </row>
    <row r="880" spans="1:4" ht="13" x14ac:dyDescent="0.15">
      <c r="A880" s="1"/>
      <c r="D880" s="18"/>
    </row>
    <row r="881" spans="1:4" ht="13" x14ac:dyDescent="0.15">
      <c r="A881" s="1"/>
      <c r="D881" s="18"/>
    </row>
    <row r="882" spans="1:4" ht="13" x14ac:dyDescent="0.15">
      <c r="A882" s="1"/>
      <c r="D882" s="18"/>
    </row>
    <row r="883" spans="1:4" ht="13" x14ac:dyDescent="0.15">
      <c r="A883" s="1"/>
      <c r="D883" s="18"/>
    </row>
    <row r="884" spans="1:4" ht="13" x14ac:dyDescent="0.15">
      <c r="A884" s="1"/>
      <c r="D884" s="18"/>
    </row>
    <row r="885" spans="1:4" ht="13" x14ac:dyDescent="0.15">
      <c r="A885" s="1"/>
      <c r="D885" s="18"/>
    </row>
    <row r="886" spans="1:4" ht="13" x14ac:dyDescent="0.15">
      <c r="A886" s="1"/>
      <c r="D886" s="18"/>
    </row>
    <row r="887" spans="1:4" ht="13" x14ac:dyDescent="0.15">
      <c r="A887" s="1"/>
      <c r="D887" s="18"/>
    </row>
    <row r="888" spans="1:4" ht="13" x14ac:dyDescent="0.15">
      <c r="A888" s="1"/>
      <c r="D888" s="18"/>
    </row>
    <row r="889" spans="1:4" ht="13" x14ac:dyDescent="0.15">
      <c r="A889" s="1"/>
      <c r="D889" s="18"/>
    </row>
    <row r="890" spans="1:4" ht="13" x14ac:dyDescent="0.15">
      <c r="A890" s="1"/>
      <c r="D890" s="18"/>
    </row>
    <row r="891" spans="1:4" ht="13" x14ac:dyDescent="0.15">
      <c r="A891" s="1"/>
      <c r="D891" s="18"/>
    </row>
    <row r="892" spans="1:4" ht="13" x14ac:dyDescent="0.15">
      <c r="A892" s="1"/>
      <c r="D892" s="18"/>
    </row>
    <row r="893" spans="1:4" ht="13" x14ac:dyDescent="0.15">
      <c r="A893" s="1"/>
      <c r="D893" s="18"/>
    </row>
    <row r="894" spans="1:4" ht="13" x14ac:dyDescent="0.15">
      <c r="A894" s="1"/>
      <c r="D894" s="18"/>
    </row>
    <row r="895" spans="1:4" ht="13" x14ac:dyDescent="0.15">
      <c r="A895" s="1"/>
      <c r="D895" s="18"/>
    </row>
    <row r="896" spans="1:4" ht="13" x14ac:dyDescent="0.15">
      <c r="A896" s="1"/>
      <c r="D896" s="18"/>
    </row>
    <row r="897" spans="1:4" ht="13" x14ac:dyDescent="0.15">
      <c r="A897" s="1"/>
      <c r="D897" s="18"/>
    </row>
    <row r="898" spans="1:4" ht="13" x14ac:dyDescent="0.15">
      <c r="A898" s="1"/>
      <c r="D898" s="18"/>
    </row>
    <row r="899" spans="1:4" ht="13" x14ac:dyDescent="0.15">
      <c r="A899" s="1"/>
      <c r="D899" s="18"/>
    </row>
    <row r="900" spans="1:4" ht="13" x14ac:dyDescent="0.15">
      <c r="A900" s="1"/>
      <c r="D900" s="18"/>
    </row>
    <row r="901" spans="1:4" ht="13" x14ac:dyDescent="0.15">
      <c r="A901" s="1"/>
      <c r="D901" s="18"/>
    </row>
    <row r="902" spans="1:4" ht="13" x14ac:dyDescent="0.15">
      <c r="A902" s="1"/>
      <c r="D902" s="18"/>
    </row>
    <row r="903" spans="1:4" ht="13" x14ac:dyDescent="0.15">
      <c r="A903" s="1"/>
      <c r="D903" s="18"/>
    </row>
    <row r="904" spans="1:4" ht="13" x14ac:dyDescent="0.15">
      <c r="A904" s="1"/>
      <c r="D904" s="18"/>
    </row>
    <row r="905" spans="1:4" ht="13" x14ac:dyDescent="0.15">
      <c r="A905" s="1"/>
      <c r="D905" s="18"/>
    </row>
    <row r="906" spans="1:4" ht="13" x14ac:dyDescent="0.15">
      <c r="A906" s="1"/>
      <c r="D906" s="18"/>
    </row>
    <row r="907" spans="1:4" ht="13" x14ac:dyDescent="0.15">
      <c r="A907" s="1"/>
      <c r="D907" s="18"/>
    </row>
    <row r="908" spans="1:4" ht="13" x14ac:dyDescent="0.15">
      <c r="A908" s="1"/>
      <c r="D908" s="18"/>
    </row>
    <row r="909" spans="1:4" ht="13" x14ac:dyDescent="0.15">
      <c r="A909" s="1"/>
      <c r="D909" s="18"/>
    </row>
    <row r="910" spans="1:4" ht="13" x14ac:dyDescent="0.15">
      <c r="A910" s="1"/>
      <c r="D910" s="18"/>
    </row>
    <row r="911" spans="1:4" ht="13" x14ac:dyDescent="0.15">
      <c r="A911" s="1"/>
      <c r="D911" s="18"/>
    </row>
    <row r="912" spans="1:4" ht="13" x14ac:dyDescent="0.15">
      <c r="A912" s="1"/>
      <c r="D912" s="18"/>
    </row>
    <row r="913" spans="1:4" ht="13" x14ac:dyDescent="0.15">
      <c r="A913" s="1"/>
      <c r="D913" s="18"/>
    </row>
    <row r="914" spans="1:4" ht="13" x14ac:dyDescent="0.15">
      <c r="A914" s="1"/>
      <c r="D914" s="18"/>
    </row>
    <row r="915" spans="1:4" ht="13" x14ac:dyDescent="0.15">
      <c r="A915" s="1"/>
      <c r="D915" s="18"/>
    </row>
    <row r="916" spans="1:4" ht="13" x14ac:dyDescent="0.15">
      <c r="A916" s="1"/>
      <c r="D916" s="18"/>
    </row>
    <row r="917" spans="1:4" ht="13" x14ac:dyDescent="0.15">
      <c r="A917" s="1"/>
      <c r="D917" s="18"/>
    </row>
    <row r="918" spans="1:4" ht="13" x14ac:dyDescent="0.15">
      <c r="A918" s="1"/>
      <c r="D918" s="18"/>
    </row>
    <row r="919" spans="1:4" ht="13" x14ac:dyDescent="0.15">
      <c r="A919" s="1"/>
      <c r="D919" s="18"/>
    </row>
    <row r="920" spans="1:4" ht="13" x14ac:dyDescent="0.15">
      <c r="A920" s="1"/>
      <c r="D920" s="18"/>
    </row>
    <row r="921" spans="1:4" ht="13" x14ac:dyDescent="0.15">
      <c r="A921" s="1"/>
      <c r="D921" s="18"/>
    </row>
    <row r="922" spans="1:4" ht="13" x14ac:dyDescent="0.15">
      <c r="A922" s="1"/>
      <c r="D922" s="18"/>
    </row>
    <row r="923" spans="1:4" ht="13" x14ac:dyDescent="0.15">
      <c r="A923" s="1"/>
      <c r="D923" s="18"/>
    </row>
    <row r="924" spans="1:4" ht="13" x14ac:dyDescent="0.15">
      <c r="A924" s="1"/>
      <c r="D924" s="18"/>
    </row>
    <row r="925" spans="1:4" ht="13" x14ac:dyDescent="0.15">
      <c r="A925" s="1"/>
      <c r="D925" s="18"/>
    </row>
    <row r="926" spans="1:4" ht="13" x14ac:dyDescent="0.15">
      <c r="A926" s="1"/>
      <c r="D926" s="18"/>
    </row>
    <row r="927" spans="1:4" ht="13" x14ac:dyDescent="0.15">
      <c r="A927" s="1"/>
      <c r="D927" s="18"/>
    </row>
    <row r="928" spans="1:4" ht="13" x14ac:dyDescent="0.15">
      <c r="A928" s="1"/>
      <c r="D928" s="18"/>
    </row>
    <row r="929" spans="1:4" ht="13" x14ac:dyDescent="0.15">
      <c r="A929" s="1"/>
      <c r="D929" s="18"/>
    </row>
    <row r="930" spans="1:4" ht="13" x14ac:dyDescent="0.15">
      <c r="A930" s="1"/>
      <c r="D930" s="18"/>
    </row>
    <row r="931" spans="1:4" ht="13" x14ac:dyDescent="0.15">
      <c r="A931" s="1"/>
      <c r="D931" s="18"/>
    </row>
    <row r="932" spans="1:4" ht="13" x14ac:dyDescent="0.15">
      <c r="A932" s="1"/>
      <c r="D932" s="18"/>
    </row>
    <row r="933" spans="1:4" ht="13" x14ac:dyDescent="0.15">
      <c r="A933" s="1"/>
      <c r="D933" s="18"/>
    </row>
    <row r="934" spans="1:4" ht="13" x14ac:dyDescent="0.15">
      <c r="A934" s="1"/>
      <c r="D934" s="18"/>
    </row>
    <row r="935" spans="1:4" ht="13" x14ac:dyDescent="0.15">
      <c r="A935" s="1"/>
      <c r="D935" s="18"/>
    </row>
    <row r="936" spans="1:4" ht="13" x14ac:dyDescent="0.15">
      <c r="A936" s="1"/>
      <c r="D936" s="18"/>
    </row>
    <row r="937" spans="1:4" ht="13" x14ac:dyDescent="0.15">
      <c r="A937" s="1"/>
      <c r="D937" s="18"/>
    </row>
    <row r="938" spans="1:4" ht="13" x14ac:dyDescent="0.15">
      <c r="A938" s="1"/>
      <c r="D938" s="18"/>
    </row>
    <row r="939" spans="1:4" ht="13" x14ac:dyDescent="0.15">
      <c r="A939" s="1"/>
      <c r="D939" s="18"/>
    </row>
    <row r="940" spans="1:4" ht="13" x14ac:dyDescent="0.15">
      <c r="A940" s="1"/>
      <c r="D940" s="18"/>
    </row>
    <row r="941" spans="1:4" ht="13" x14ac:dyDescent="0.15">
      <c r="A941" s="1"/>
      <c r="D941" s="18"/>
    </row>
    <row r="942" spans="1:4" ht="13" x14ac:dyDescent="0.15">
      <c r="A942" s="1"/>
      <c r="D942" s="18"/>
    </row>
    <row r="943" spans="1:4" ht="13" x14ac:dyDescent="0.15">
      <c r="A943" s="1"/>
      <c r="D943" s="18"/>
    </row>
    <row r="944" spans="1:4" ht="13" x14ac:dyDescent="0.15">
      <c r="A944" s="1"/>
      <c r="D944" s="18"/>
    </row>
    <row r="945" spans="1:4" ht="13" x14ac:dyDescent="0.15">
      <c r="A945" s="1"/>
      <c r="D945" s="18"/>
    </row>
    <row r="946" spans="1:4" ht="13" x14ac:dyDescent="0.15">
      <c r="A946" s="1"/>
      <c r="D946" s="18"/>
    </row>
    <row r="947" spans="1:4" ht="13" x14ac:dyDescent="0.15">
      <c r="A947" s="1"/>
      <c r="D947" s="18"/>
    </row>
    <row r="948" spans="1:4" ht="13" x14ac:dyDescent="0.15">
      <c r="A948" s="1"/>
      <c r="D948" s="18"/>
    </row>
    <row r="949" spans="1:4" ht="13" x14ac:dyDescent="0.15">
      <c r="A949" s="1"/>
      <c r="D949" s="18"/>
    </row>
    <row r="950" spans="1:4" ht="13" x14ac:dyDescent="0.15">
      <c r="A950" s="1"/>
      <c r="D950" s="18"/>
    </row>
    <row r="951" spans="1:4" ht="13" x14ac:dyDescent="0.15">
      <c r="A951" s="1"/>
      <c r="D951" s="18"/>
    </row>
    <row r="952" spans="1:4" ht="13" x14ac:dyDescent="0.15">
      <c r="A952" s="1"/>
      <c r="D952" s="18"/>
    </row>
    <row r="953" spans="1:4" ht="13" x14ac:dyDescent="0.15">
      <c r="A953" s="1"/>
      <c r="D953" s="18"/>
    </row>
    <row r="954" spans="1:4" ht="13" x14ac:dyDescent="0.15">
      <c r="A954" s="1"/>
      <c r="D954" s="18"/>
    </row>
    <row r="955" spans="1:4" ht="13" x14ac:dyDescent="0.15">
      <c r="A955" s="1"/>
      <c r="D955" s="18"/>
    </row>
    <row r="956" spans="1:4" ht="13" x14ac:dyDescent="0.15">
      <c r="A956" s="1"/>
      <c r="D956" s="18"/>
    </row>
    <row r="957" spans="1:4" ht="13" x14ac:dyDescent="0.15">
      <c r="A957" s="1"/>
      <c r="D957" s="18"/>
    </row>
    <row r="958" spans="1:4" ht="13" x14ac:dyDescent="0.15">
      <c r="A958" s="1"/>
      <c r="D958" s="18"/>
    </row>
    <row r="959" spans="1:4" ht="13" x14ac:dyDescent="0.15">
      <c r="A959" s="1"/>
      <c r="D959" s="18"/>
    </row>
    <row r="960" spans="1:4" ht="13" x14ac:dyDescent="0.15">
      <c r="A960" s="1"/>
      <c r="D960" s="18"/>
    </row>
    <row r="961" spans="1:4" ht="13" x14ac:dyDescent="0.15">
      <c r="A961" s="1"/>
      <c r="D961" s="18"/>
    </row>
    <row r="962" spans="1:4" ht="13" x14ac:dyDescent="0.15">
      <c r="A962" s="1"/>
      <c r="D962" s="18"/>
    </row>
    <row r="963" spans="1:4" ht="13" x14ac:dyDescent="0.15">
      <c r="A963" s="1"/>
      <c r="D963" s="18"/>
    </row>
    <row r="964" spans="1:4" ht="13" x14ac:dyDescent="0.15">
      <c r="A964" s="1"/>
      <c r="D964" s="18"/>
    </row>
    <row r="965" spans="1:4" ht="13" x14ac:dyDescent="0.15">
      <c r="A965" s="1"/>
      <c r="D965" s="18"/>
    </row>
    <row r="966" spans="1:4" ht="13" x14ac:dyDescent="0.15">
      <c r="A966" s="1"/>
      <c r="D966" s="18"/>
    </row>
    <row r="967" spans="1:4" ht="13" x14ac:dyDescent="0.15">
      <c r="A967" s="1"/>
      <c r="D967" s="18"/>
    </row>
    <row r="968" spans="1:4" ht="13" x14ac:dyDescent="0.15">
      <c r="A968" s="1"/>
      <c r="D968" s="18"/>
    </row>
    <row r="969" spans="1:4" ht="13" x14ac:dyDescent="0.15">
      <c r="A969" s="1"/>
      <c r="D969" s="18"/>
    </row>
    <row r="970" spans="1:4" ht="13" x14ac:dyDescent="0.15">
      <c r="A970" s="1"/>
      <c r="D970" s="18"/>
    </row>
    <row r="971" spans="1:4" ht="13" x14ac:dyDescent="0.15">
      <c r="A971" s="1"/>
      <c r="D971" s="18"/>
    </row>
    <row r="972" spans="1:4" ht="13" x14ac:dyDescent="0.15">
      <c r="A972" s="1"/>
      <c r="D972" s="18"/>
    </row>
    <row r="973" spans="1:4" ht="13" x14ac:dyDescent="0.15">
      <c r="A973" s="1"/>
      <c r="D973" s="18"/>
    </row>
    <row r="974" spans="1:4" ht="13" x14ac:dyDescent="0.15">
      <c r="A974" s="1"/>
      <c r="D974" s="18"/>
    </row>
    <row r="975" spans="1:4" ht="13" x14ac:dyDescent="0.15">
      <c r="A975" s="1"/>
      <c r="D975" s="18"/>
    </row>
    <row r="976" spans="1:4" ht="13" x14ac:dyDescent="0.15">
      <c r="A976" s="1"/>
      <c r="D976" s="18"/>
    </row>
    <row r="977" spans="1:4" ht="13" x14ac:dyDescent="0.15">
      <c r="A977" s="1"/>
      <c r="D977" s="18"/>
    </row>
    <row r="978" spans="1:4" ht="13" x14ac:dyDescent="0.15">
      <c r="A978" s="1"/>
      <c r="D978" s="18"/>
    </row>
    <row r="979" spans="1:4" ht="13" x14ac:dyDescent="0.15">
      <c r="A979" s="1"/>
      <c r="D979" s="18"/>
    </row>
    <row r="980" spans="1:4" ht="13" x14ac:dyDescent="0.15">
      <c r="A980" s="1"/>
      <c r="D980" s="18"/>
    </row>
    <row r="981" spans="1:4" ht="13" x14ac:dyDescent="0.15">
      <c r="A981" s="1"/>
      <c r="D981" s="18"/>
    </row>
    <row r="982" spans="1:4" ht="13" x14ac:dyDescent="0.15">
      <c r="A982" s="1"/>
      <c r="D982" s="18"/>
    </row>
    <row r="983" spans="1:4" ht="13" x14ac:dyDescent="0.15">
      <c r="A983" s="1"/>
      <c r="D983" s="18"/>
    </row>
    <row r="984" spans="1:4" ht="13" x14ac:dyDescent="0.15">
      <c r="A984" s="1"/>
      <c r="D984" s="18"/>
    </row>
    <row r="985" spans="1:4" ht="13" x14ac:dyDescent="0.15">
      <c r="A985" s="1"/>
      <c r="D985" s="18"/>
    </row>
    <row r="986" spans="1:4" ht="13" x14ac:dyDescent="0.15">
      <c r="A986" s="1"/>
      <c r="D986" s="18"/>
    </row>
    <row r="987" spans="1:4" ht="13" x14ac:dyDescent="0.15">
      <c r="A987" s="1"/>
      <c r="D987" s="18"/>
    </row>
    <row r="988" spans="1:4" ht="13" x14ac:dyDescent="0.15">
      <c r="A988" s="1"/>
      <c r="D988" s="18"/>
    </row>
    <row r="989" spans="1:4" ht="13" x14ac:dyDescent="0.15">
      <c r="A989" s="1"/>
      <c r="D989" s="18"/>
    </row>
    <row r="990" spans="1:4" ht="13" x14ac:dyDescent="0.15">
      <c r="A990" s="1"/>
      <c r="D990" s="18"/>
    </row>
    <row r="991" spans="1:4" ht="13" x14ac:dyDescent="0.15">
      <c r="A991" s="1"/>
      <c r="D991" s="18"/>
    </row>
    <row r="992" spans="1:4" ht="13" x14ac:dyDescent="0.15">
      <c r="A992" s="1"/>
      <c r="D992" s="18"/>
    </row>
    <row r="993" spans="1:4" ht="13" x14ac:dyDescent="0.15">
      <c r="A993" s="1"/>
      <c r="D993" s="18"/>
    </row>
    <row r="994" spans="1:4" ht="13" x14ac:dyDescent="0.15">
      <c r="A994" s="1"/>
      <c r="D994" s="18"/>
    </row>
    <row r="995" spans="1:4" ht="13" x14ac:dyDescent="0.15">
      <c r="A995" s="1"/>
      <c r="D995" s="18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A70"/>
  <sheetViews>
    <sheetView workbookViewId="0">
      <selection activeCell="A2" sqref="A2"/>
    </sheetView>
  </sheetViews>
  <sheetFormatPr baseColWidth="10" defaultColWidth="14.5" defaultRowHeight="15.75" customHeight="1" x14ac:dyDescent="0.15"/>
  <sheetData>
    <row r="1" spans="1:27" ht="15.75" customHeight="1" x14ac:dyDescent="0.15">
      <c r="A1" t="s">
        <v>114</v>
      </c>
      <c r="B1" s="21" t="s">
        <v>43</v>
      </c>
      <c r="C1" s="21" t="s">
        <v>44</v>
      </c>
      <c r="D1" s="21" t="s">
        <v>45</v>
      </c>
      <c r="E1" s="21" t="s">
        <v>46</v>
      </c>
      <c r="F1" s="21" t="s">
        <v>47</v>
      </c>
      <c r="G1" s="21" t="s">
        <v>48</v>
      </c>
      <c r="H1" s="21" t="s">
        <v>49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59</v>
      </c>
      <c r="S1" s="21" t="s">
        <v>60</v>
      </c>
      <c r="T1" s="21" t="s">
        <v>61</v>
      </c>
      <c r="U1" s="21" t="s">
        <v>62</v>
      </c>
      <c r="V1" s="21" t="s">
        <v>63</v>
      </c>
      <c r="W1" s="21" t="s">
        <v>64</v>
      </c>
      <c r="X1" s="21" t="s">
        <v>65</v>
      </c>
      <c r="Y1" s="21" t="s">
        <v>66</v>
      </c>
      <c r="Z1" s="21" t="s">
        <v>67</v>
      </c>
      <c r="AA1" s="20"/>
    </row>
    <row r="2" spans="1:27" ht="15.75" customHeight="1" x14ac:dyDescent="0.15">
      <c r="A2" s="21" t="s">
        <v>68</v>
      </c>
      <c r="B2" s="22">
        <f>LAM1927_5!$C$2</f>
        <v>48.1</v>
      </c>
      <c r="C2" s="22">
        <f>LAM1927_5!$C$3</f>
        <v>0</v>
      </c>
      <c r="D2" s="22">
        <f>LAM1927_5!$C$4</f>
        <v>0</v>
      </c>
      <c r="E2" s="22">
        <f>LAM1927_5!$C$5</f>
        <v>3.9</v>
      </c>
      <c r="F2" s="22">
        <f>LAM1927_5!$C$6</f>
        <v>14</v>
      </c>
      <c r="G2" s="22">
        <f>LAM1927_5!$C$7</f>
        <v>10.5</v>
      </c>
      <c r="H2" s="22">
        <f>LAM1927_5!$C$8</f>
        <v>22.1</v>
      </c>
      <c r="I2" s="22">
        <f>LAM1927_5!$C$9</f>
        <v>0.6</v>
      </c>
      <c r="J2" s="22">
        <f>LAM1927_5!$C$10</f>
        <v>0</v>
      </c>
      <c r="K2" s="22">
        <f>LAM1927_5!$C$11</f>
        <v>0.5</v>
      </c>
      <c r="L2" s="22">
        <f>LAM1927_5!C15</f>
        <v>0.80616716353170115</v>
      </c>
      <c r="M2" s="22">
        <f>LAM1927_5!C16</f>
        <v>0.82574050115275854</v>
      </c>
      <c r="N2" s="22">
        <f>LAM1927_5!C17</f>
        <v>0.94131010123549108</v>
      </c>
      <c r="O2" s="22">
        <f>LAM1927_5!C18</f>
        <v>0.95757218719627224</v>
      </c>
      <c r="P2" s="22">
        <f>LAM1927_5!C19</f>
        <v>0.9306927059440977</v>
      </c>
      <c r="Q2" s="22">
        <f>LAM1927_5!C20</f>
        <v>0.92226306468001995</v>
      </c>
      <c r="R2" s="22">
        <f>LAM1927_5!C21</f>
        <v>0.88286501186675459</v>
      </c>
      <c r="S2" s="22">
        <f>LAM1927_5!C22</f>
        <v>0.84854893681178578</v>
      </c>
      <c r="T2" s="22">
        <f>LAM1927_5!C23</f>
        <v>0.56331235240410404</v>
      </c>
      <c r="U2" s="22">
        <f>LAM1927_5!C24</f>
        <v>0.97785463923347737</v>
      </c>
      <c r="V2" s="22">
        <f>LAM1927_5!C25</f>
        <v>0.98602854520817806</v>
      </c>
      <c r="W2" s="22">
        <f>LAM1927_5!C26</f>
        <v>0.97493352516606979</v>
      </c>
      <c r="X2" s="22">
        <f>LAM1927_5!C27</f>
        <v>0.69524539699554433</v>
      </c>
      <c r="Y2" s="22">
        <f>LAM1927_5!C28</f>
        <v>0.51439881768686102</v>
      </c>
      <c r="Z2" s="22">
        <f>LAM1927_5!C29</f>
        <v>0.97212426381325268</v>
      </c>
      <c r="AA2" s="20"/>
    </row>
    <row r="3" spans="1:27" ht="15.75" customHeight="1" x14ac:dyDescent="0.15">
      <c r="A3" s="21" t="s">
        <v>69</v>
      </c>
      <c r="B3" s="22">
        <f>LAM1927_15!$C$2</f>
        <v>0.2</v>
      </c>
      <c r="C3" s="22">
        <f>LAM1927_15!$C$3</f>
        <v>0</v>
      </c>
      <c r="D3" s="22">
        <f>LAM1927_15!$C$4</f>
        <v>0</v>
      </c>
      <c r="E3" s="22">
        <f>LAM1927_15!$C$5</f>
        <v>0.3</v>
      </c>
      <c r="F3" s="22">
        <f>LAM1927_15!$C$6</f>
        <v>6.6</v>
      </c>
      <c r="G3" s="22">
        <f>LAM1927_15!$C$7</f>
        <v>36</v>
      </c>
      <c r="H3" s="22">
        <f>LAM1927_15!$C$8</f>
        <v>42.4</v>
      </c>
      <c r="I3" s="22">
        <f>LAM1927_15!$C$9</f>
        <v>0.2</v>
      </c>
      <c r="J3" s="22">
        <f>LAM1927_15!$C$10</f>
        <v>0</v>
      </c>
      <c r="K3" s="22">
        <f>LAM1927_15!$C$11</f>
        <v>13.8</v>
      </c>
      <c r="L3" s="22">
        <f>LAM1927_15!C15</f>
        <v>0.9816890973305854</v>
      </c>
      <c r="M3" s="22">
        <f>LAM1927_15!C16</f>
        <v>0.97389676362067923</v>
      </c>
      <c r="N3" s="22">
        <f>LAM1927_15!C17</f>
        <v>3.6694984950180393E-2</v>
      </c>
      <c r="O3" s="22">
        <f>LAM1927_15!C18</f>
        <v>0.99734484351864416</v>
      </c>
      <c r="P3" s="22">
        <f>LAM1927_15!C19</f>
        <v>0.98925486601915513</v>
      </c>
      <c r="Q3" s="22">
        <f>LAM1927_15!C20</f>
        <v>0.99835297456269267</v>
      </c>
      <c r="R3" s="22">
        <f>LAM1927_15!C21</f>
        <v>0.69164723902102121</v>
      </c>
      <c r="S3" s="22">
        <f>LAM1927_15!C22</f>
        <v>0.91393038045355679</v>
      </c>
      <c r="T3" s="22">
        <f>LAM1927_15!C23</f>
        <v>0.73478793840473156</v>
      </c>
      <c r="U3" s="22">
        <f>LAM1927_15!C24</f>
        <v>0.4531654495221733</v>
      </c>
      <c r="V3" s="22">
        <f>LAM1927_15!C25</f>
        <v>0.53432666657246186</v>
      </c>
      <c r="W3" s="22">
        <f>LAM1927_15!C26</f>
        <v>0.99980426517608323</v>
      </c>
      <c r="X3" s="22">
        <f>LAM1927_15!C27</f>
        <v>0.99593915869522665</v>
      </c>
      <c r="Y3" s="22">
        <f>LAM1927_15!C28</f>
        <v>0.35969824172950143</v>
      </c>
      <c r="Z3" s="22">
        <f>LAM1927_15!C29</f>
        <v>0.97101746366170005</v>
      </c>
      <c r="AA3" s="20"/>
    </row>
    <row r="4" spans="1:27" ht="15.75" customHeight="1" x14ac:dyDescent="0.15">
      <c r="A4" s="21" t="s">
        <v>70</v>
      </c>
      <c r="B4" s="22">
        <f>LAM1927_33!$C$2</f>
        <v>0</v>
      </c>
      <c r="C4" s="22">
        <f>LAM1927_33!$C$3</f>
        <v>0</v>
      </c>
      <c r="D4" s="22">
        <f>LAM1927_33!$C$4</f>
        <v>0</v>
      </c>
      <c r="E4" s="22">
        <f>LAM1927_33!$C$5</f>
        <v>0</v>
      </c>
      <c r="F4" s="22">
        <f>LAM1927_33!$C$6</f>
        <v>2.6</v>
      </c>
      <c r="G4" s="22">
        <f>LAM1927_33!$C$7</f>
        <v>19.399999999999999</v>
      </c>
      <c r="H4" s="22">
        <f>LAM1927_33!$C$8</f>
        <v>65.8</v>
      </c>
      <c r="I4" s="22">
        <f>LAM1927_33!$C$9</f>
        <v>5.2</v>
      </c>
      <c r="J4" s="22">
        <f>LAM1927_33!$C$10</f>
        <v>0</v>
      </c>
      <c r="K4" s="22">
        <f>LAM1927_33!$C$11</f>
        <v>6.8</v>
      </c>
      <c r="L4" s="22">
        <f>LAM1927_33!C15</f>
        <v>0.9858995533172521</v>
      </c>
      <c r="M4" s="22">
        <f>LAM1927_33!C16</f>
        <v>0.95112818531536991</v>
      </c>
      <c r="N4" s="22">
        <f>LAM1927_33!C17</f>
        <v>0.66060063671430447</v>
      </c>
      <c r="O4" s="22">
        <f>LAM1927_33!C18</f>
        <v>0.9977963277461801</v>
      </c>
      <c r="P4" s="22">
        <f>LAM1927_33!C19</f>
        <v>0.99121299922368888</v>
      </c>
      <c r="Q4" s="22">
        <f>LAM1927_33!C20</f>
        <v>0.98540313425313575</v>
      </c>
      <c r="R4" s="22">
        <f>LAM1927_33!C21</f>
        <v>0.6905669126502112</v>
      </c>
      <c r="S4" s="22">
        <f>LAM1927_33!C22</f>
        <v>0.91373400357095114</v>
      </c>
      <c r="T4" s="22">
        <f>LAM1927_33!C23</f>
        <v>0.73540947292631598</v>
      </c>
      <c r="U4" s="22">
        <f>LAM1927_33!C24</f>
        <v>0.44675020388388259</v>
      </c>
      <c r="V4" s="22">
        <f>LAM1927_33!C25</f>
        <v>0.52825486635107166</v>
      </c>
      <c r="W4" s="22">
        <f>LAM1927_33!C26</f>
        <v>0.99989426490976685</v>
      </c>
      <c r="X4" s="22">
        <f>LAM1927_33!C27</f>
        <v>0.96870033749705931</v>
      </c>
      <c r="Y4" s="22">
        <f>LAM1927_33!C28</f>
        <v>0.30990565664233116</v>
      </c>
      <c r="Z4" s="22">
        <f>LAM1927_33!C29</f>
        <v>0.97513105400522004</v>
      </c>
      <c r="AA4" s="20"/>
    </row>
    <row r="5" spans="1:27" ht="15.75" customHeight="1" x14ac:dyDescent="0.15">
      <c r="A5" s="21" t="s">
        <v>71</v>
      </c>
      <c r="B5" s="22">
        <f>LAM1927_35!$C$2</f>
        <v>4.7</v>
      </c>
      <c r="C5" s="22">
        <f>LAM1927_35!$C$3</f>
        <v>0</v>
      </c>
      <c r="D5" s="22">
        <f>LAM1927_35!$C$4</f>
        <v>0</v>
      </c>
      <c r="E5" s="22">
        <f>LAM1927_35!$C$5</f>
        <v>0</v>
      </c>
      <c r="F5" s="22">
        <f>LAM1927_35!$C$6</f>
        <v>0.9</v>
      </c>
      <c r="G5" s="22">
        <f>LAM1927_35!$C$7</f>
        <v>8.5</v>
      </c>
      <c r="H5" s="22">
        <f>LAM1927_35!$C$8</f>
        <v>84.9</v>
      </c>
      <c r="I5" s="22">
        <f>LAM1927_35!$C$9</f>
        <v>0.1</v>
      </c>
      <c r="J5" s="22">
        <f>LAM1927_35!$C$10</f>
        <v>0</v>
      </c>
      <c r="K5" s="22">
        <f>LAM1927_35!$C$11</f>
        <v>0.6</v>
      </c>
      <c r="L5" s="22">
        <f>LAM1927_35!C15</f>
        <v>0.98451545246082017</v>
      </c>
      <c r="M5" s="22">
        <f>LAM1927_35!C16</f>
        <v>0.92189296520288622</v>
      </c>
      <c r="N5" s="22">
        <f>LAM1927_35!C17</f>
        <v>0.96263518420742844</v>
      </c>
      <c r="O5" s="22">
        <f>LAM1927_35!C18</f>
        <v>0.99741487256572792</v>
      </c>
      <c r="P5" s="22">
        <f>LAM1927_35!C19</f>
        <v>0.99065067660666772</v>
      </c>
      <c r="Q5" s="22">
        <f>LAM1927_35!C20</f>
        <v>0.93892190406944787</v>
      </c>
      <c r="R5" s="22">
        <f>LAM1927_35!C21</f>
        <v>0.71538736807295622</v>
      </c>
      <c r="S5" s="22">
        <f>LAM1927_35!C22</f>
        <v>0.90812655379667329</v>
      </c>
      <c r="T5" s="22">
        <f>LAM1927_35!C23</f>
        <v>0.72055911666692696</v>
      </c>
      <c r="U5" s="22">
        <f>LAM1927_35!C24</f>
        <v>0.5410891281275626</v>
      </c>
      <c r="V5" s="22">
        <f>LAM1927_35!C25</f>
        <v>0.62443366744944029</v>
      </c>
      <c r="W5" s="22">
        <f>LAM1927_35!C26</f>
        <v>0.99988380819007006</v>
      </c>
      <c r="X5" s="22">
        <f>LAM1927_35!C27</f>
        <v>0.87247882998434367</v>
      </c>
      <c r="Y5" s="22">
        <f>LAM1927_35!C28</f>
        <v>0.2985018985521129</v>
      </c>
      <c r="Z5" s="22">
        <f>LAM1927_35!C29</f>
        <v>0.97701517570523388</v>
      </c>
      <c r="AA5" s="20"/>
    </row>
    <row r="6" spans="1:27" ht="15.75" customHeight="1" x14ac:dyDescent="0.15">
      <c r="A6" s="21" t="s">
        <v>72</v>
      </c>
      <c r="B6" s="22">
        <f>LAM1927_36!$C$2</f>
        <v>50.8</v>
      </c>
      <c r="C6" s="22">
        <f>LAM1927_36!$C$3</f>
        <v>0</v>
      </c>
      <c r="D6" s="22">
        <f>LAM1927_36!$C$4</f>
        <v>0</v>
      </c>
      <c r="E6" s="22">
        <f>LAM1927_36!$C$5</f>
        <v>4.9000000000000004</v>
      </c>
      <c r="F6" s="22">
        <f>LAM1927_36!$C$6</f>
        <v>0.4</v>
      </c>
      <c r="G6" s="22">
        <f>LAM1927_36!$C$7</f>
        <v>5.6</v>
      </c>
      <c r="H6" s="22">
        <f>LAM1927_36!$C$8</f>
        <v>36.9</v>
      </c>
      <c r="I6" s="22">
        <f>LAM1927_36!$C$9</f>
        <v>0.9</v>
      </c>
      <c r="J6" s="22">
        <f>LAM1927_36!$C$10</f>
        <v>0</v>
      </c>
      <c r="K6" s="22">
        <f>LAM1927_36!$C$11</f>
        <v>0.1</v>
      </c>
      <c r="L6" s="22">
        <f>LAM1927_36!C15</f>
        <v>0.89856419361559703</v>
      </c>
      <c r="M6" s="22">
        <f>LAM1927_36!C16</f>
        <v>0.91205927704498602</v>
      </c>
      <c r="N6" s="22">
        <f>LAM1927_36!C17</f>
        <v>0.98085077334765813</v>
      </c>
      <c r="O6" s="22">
        <f>LAM1927_36!C18</f>
        <v>0.9703207632903661</v>
      </c>
      <c r="P6" s="22">
        <f>LAM1927_36!C19</f>
        <v>0.95718536159281742</v>
      </c>
      <c r="Q6" s="22">
        <f>LAM1927_36!C20</f>
        <v>0.91220706669567697</v>
      </c>
      <c r="R6" s="22">
        <f>LAM1927_36!C21</f>
        <v>0.88974738966042677</v>
      </c>
      <c r="S6" s="22">
        <f>LAM1927_36!C22</f>
        <v>0.84575270763057286</v>
      </c>
      <c r="T6" s="22">
        <f>LAM1927_36!C23</f>
        <v>0.55268540184900516</v>
      </c>
      <c r="U6" s="22">
        <f>LAM1927_36!C24</f>
        <v>0.98267113664218864</v>
      </c>
      <c r="V6" s="22">
        <f>LAM1927_36!C25</f>
        <v>0.98910987492222879</v>
      </c>
      <c r="W6" s="22">
        <f>LAM1927_36!C26</f>
        <v>0.99495846302684232</v>
      </c>
      <c r="X6" s="22">
        <f>LAM1927_36!C27</f>
        <v>0.5319628542407947</v>
      </c>
      <c r="Y6" s="22">
        <f>LAM1927_36!C28</f>
        <v>0.51687326536883549</v>
      </c>
      <c r="Z6" s="22">
        <f>LAM1927_36!C29</f>
        <v>0.98669452646523914</v>
      </c>
      <c r="AA6" s="20"/>
    </row>
    <row r="7" spans="1:27" ht="15.75" customHeight="1" x14ac:dyDescent="0.15">
      <c r="A7" s="21" t="s">
        <v>73</v>
      </c>
      <c r="B7" s="22">
        <f>LAM1927_37!$C$2</f>
        <v>38.700000000000003</v>
      </c>
      <c r="C7" s="22">
        <f>LAM1927_37!$C$3</f>
        <v>0</v>
      </c>
      <c r="D7" s="22">
        <f>LAM1927_37!$C$4</f>
        <v>0</v>
      </c>
      <c r="E7" s="22">
        <f>LAM1927_37!$C$5</f>
        <v>0.9</v>
      </c>
      <c r="F7" s="22">
        <f>LAM1927_37!$C$6</f>
        <v>0.5</v>
      </c>
      <c r="G7" s="22">
        <f>LAM1927_37!$C$7</f>
        <v>6.3</v>
      </c>
      <c r="H7" s="22">
        <f>LAM1927_37!$C$8</f>
        <v>51.8</v>
      </c>
      <c r="I7" s="22">
        <f>LAM1927_37!$C$9</f>
        <v>0.3</v>
      </c>
      <c r="J7" s="22">
        <f>LAM1927_37!$C$10</f>
        <v>0</v>
      </c>
      <c r="K7" s="22">
        <f>LAM1927_37!$C$11</f>
        <v>1</v>
      </c>
      <c r="L7" s="22">
        <f>LAM1927_37!C15</f>
        <v>0.9370676418490913</v>
      </c>
      <c r="M7" s="22">
        <f>LAM1927_37!C16</f>
        <v>0.9146576478170434</v>
      </c>
      <c r="N7" s="22">
        <f>LAM1927_37!C17</f>
        <v>0.97747350467760463</v>
      </c>
      <c r="O7" s="22">
        <f>LAM1927_37!C18</f>
        <v>0.98621910047063455</v>
      </c>
      <c r="P7" s="22">
        <f>LAM1927_37!C19</f>
        <v>0.97400547535819382</v>
      </c>
      <c r="Q7" s="22">
        <f>LAM1927_37!C20</f>
        <v>0.91955314055999993</v>
      </c>
      <c r="R7" s="22">
        <f>LAM1927_37!C21</f>
        <v>0.8559432921635981</v>
      </c>
      <c r="S7" s="22">
        <f>LAM1927_37!C22</f>
        <v>0.85901983429794304</v>
      </c>
      <c r="T7" s="22">
        <f>LAM1927_37!C23</f>
        <v>0.59979972535458159</v>
      </c>
      <c r="U7" s="22">
        <f>LAM1927_37!C24</f>
        <v>0.94943113839573101</v>
      </c>
      <c r="V7" s="22">
        <f>LAM1927_37!C25</f>
        <v>0.96740628251569583</v>
      </c>
      <c r="W7" s="22">
        <f>LAM1927_37!C26</f>
        <v>0.99862435778201786</v>
      </c>
      <c r="X7" s="22">
        <f>LAM1927_37!C27</f>
        <v>0.64371428691784693</v>
      </c>
      <c r="Y7" s="22">
        <f>LAM1927_37!C28</f>
        <v>0.44061097945322003</v>
      </c>
      <c r="Z7" s="22">
        <f>LAM1927_37!C29</f>
        <v>0.97949798487522099</v>
      </c>
      <c r="AA7" s="20"/>
    </row>
    <row r="8" spans="1:27" ht="15.75" customHeight="1" x14ac:dyDescent="0.15">
      <c r="A8" s="21" t="s">
        <v>74</v>
      </c>
      <c r="B8" s="22">
        <f>LAM1927_39!$C$2</f>
        <v>31.3</v>
      </c>
      <c r="C8" s="22">
        <f>LAM1927_39!$C$3</f>
        <v>0</v>
      </c>
      <c r="D8" s="22">
        <f>LAM1927_39!$C$4</f>
        <v>0</v>
      </c>
      <c r="E8" s="22">
        <f>LAM1927_39!$C$5</f>
        <v>1.8</v>
      </c>
      <c r="F8" s="22">
        <f>LAM1927_39!$C$6</f>
        <v>1.1000000000000001</v>
      </c>
      <c r="G8" s="22">
        <f>LAM1927_39!$C$7</f>
        <v>9.1999999999999993</v>
      </c>
      <c r="H8" s="22">
        <f>LAM1927_39!$C$8</f>
        <v>55.9</v>
      </c>
      <c r="I8" s="22">
        <f>LAM1927_39!$C$9</f>
        <v>0.1</v>
      </c>
      <c r="J8" s="22">
        <f>LAM1927_39!$C$10</f>
        <v>0</v>
      </c>
      <c r="K8" s="22">
        <f>LAM1927_39!$C$11</f>
        <v>0.3</v>
      </c>
      <c r="L8" s="22">
        <f>LAM1927_39!C15</f>
        <v>0.95183197026912181</v>
      </c>
      <c r="M8" s="22">
        <f>LAM1927_39!C16</f>
        <v>0.9236730443529827</v>
      </c>
      <c r="N8" s="22">
        <f>LAM1927_39!C17</f>
        <v>0.95618880458147915</v>
      </c>
      <c r="O8" s="22">
        <f>LAM1927_39!C18</f>
        <v>0.98966925090138158</v>
      </c>
      <c r="P8" s="22">
        <f>LAM1927_39!C19</f>
        <v>0.97775139216415285</v>
      </c>
      <c r="Q8" s="22">
        <f>LAM1927_39!C20</f>
        <v>0.94395031485054015</v>
      </c>
      <c r="R8" s="22">
        <f>LAM1927_39!C21</f>
        <v>0.83128403290030983</v>
      </c>
      <c r="S8" s="22">
        <f>LAM1927_39!C22</f>
        <v>0.87350670469609726</v>
      </c>
      <c r="T8" s="22">
        <f>LAM1927_39!C23</f>
        <v>0.62778527880373425</v>
      </c>
      <c r="U8" s="22">
        <f>LAM1927_39!C24</f>
        <v>0.91419526538899309</v>
      </c>
      <c r="V8" s="22">
        <f>LAM1927_39!C25</f>
        <v>0.94217925897222321</v>
      </c>
      <c r="W8" s="22">
        <f>LAM1927_39!C26</f>
        <v>0.99902178658127605</v>
      </c>
      <c r="X8" s="22">
        <f>LAM1927_39!C27</f>
        <v>0.76569190833732692</v>
      </c>
      <c r="Y8" s="22">
        <f>LAM1927_39!C28</f>
        <v>0.42165295943518183</v>
      </c>
      <c r="Z8" s="22">
        <f>LAM1927_39!C29</f>
        <v>0.98084566383022298</v>
      </c>
      <c r="AA8" s="20"/>
    </row>
    <row r="9" spans="1:27" ht="15.75" customHeight="1" x14ac:dyDescent="0.15">
      <c r="A9" s="21" t="s">
        <v>75</v>
      </c>
      <c r="B9" s="22">
        <f>LAM1927_42!$C$2</f>
        <v>39.299999999999997</v>
      </c>
      <c r="C9" s="22">
        <f>LAM1927_42!$C$3</f>
        <v>0</v>
      </c>
      <c r="D9" s="22">
        <f>LAM1927_42!$C$4</f>
        <v>0</v>
      </c>
      <c r="E9" s="22">
        <f>LAM1927_42!$C$5</f>
        <v>1.9</v>
      </c>
      <c r="F9" s="22">
        <f>LAM1927_42!$C$6</f>
        <v>7.6</v>
      </c>
      <c r="G9" s="22">
        <f>LAM1927_42!$C$7</f>
        <v>3.3</v>
      </c>
      <c r="H9" s="22">
        <f>LAM1927_42!$C$8</f>
        <v>44</v>
      </c>
      <c r="I9" s="22">
        <f>LAM1927_42!$C$9</f>
        <v>0.3</v>
      </c>
      <c r="J9" s="22">
        <f>LAM1927_42!$C$10</f>
        <v>0</v>
      </c>
      <c r="K9" s="22">
        <f>LAM1927_42!$C$11</f>
        <v>3.3</v>
      </c>
      <c r="L9" s="22">
        <f>LAM1927_42!C15</f>
        <v>0.90191298026045796</v>
      </c>
      <c r="M9" s="22">
        <f>LAM1927_42!C16</f>
        <v>0.83751520627957277</v>
      </c>
      <c r="N9" s="22">
        <f>LAM1927_42!C17</f>
        <v>0.98880676112229327</v>
      </c>
      <c r="O9" s="22">
        <f>LAM1927_42!C18</f>
        <v>0.98023533629537041</v>
      </c>
      <c r="P9" s="22">
        <f>LAM1927_42!C19</f>
        <v>0.96221039253584406</v>
      </c>
      <c r="Q9" s="22">
        <f>LAM1927_42!C20</f>
        <v>0.84749040428193689</v>
      </c>
      <c r="R9" s="22">
        <f>LAM1927_42!C21</f>
        <v>0.85780517736174722</v>
      </c>
      <c r="S9" s="22">
        <f>LAM1927_42!C22</f>
        <v>0.86014158259792872</v>
      </c>
      <c r="T9" s="22">
        <f>LAM1927_42!C23</f>
        <v>0.59749906521317409</v>
      </c>
      <c r="U9" s="22">
        <f>LAM1927_42!C24</f>
        <v>0.95318302117128917</v>
      </c>
      <c r="V9" s="22">
        <f>LAM1927_42!C25</f>
        <v>0.96970969356426429</v>
      </c>
      <c r="W9" s="22">
        <f>LAM1927_42!C26</f>
        <v>0.9956090366407645</v>
      </c>
      <c r="X9" s="22">
        <f>LAM1927_42!C27</f>
        <v>0.54925721698718233</v>
      </c>
      <c r="Y9" s="22">
        <f>LAM1927_42!C28</f>
        <v>0.43958413301601068</v>
      </c>
      <c r="Z9" s="22">
        <f>LAM1927_42!C29</f>
        <v>0.97437278265751981</v>
      </c>
      <c r="AA9" s="20"/>
    </row>
    <row r="10" spans="1:27" ht="15.75" customHeight="1" x14ac:dyDescent="0.15">
      <c r="A10" s="21" t="s">
        <v>76</v>
      </c>
      <c r="B10" s="22">
        <f>LAM1927_51!$C$2</f>
        <v>62.5</v>
      </c>
      <c r="C10" s="22">
        <f>LAM1927_51!$C$3</f>
        <v>0</v>
      </c>
      <c r="D10" s="22">
        <f>LAM1927_51!$C$4</f>
        <v>0</v>
      </c>
      <c r="E10" s="22">
        <f>LAM1927_51!$C$5</f>
        <v>0</v>
      </c>
      <c r="F10" s="22">
        <f>LAM1927_51!$C$6</f>
        <v>0.7</v>
      </c>
      <c r="G10" s="22">
        <f>LAM1927_51!$C$7</f>
        <v>0.3</v>
      </c>
      <c r="H10" s="22">
        <f>LAM1927_51!$C$8</f>
        <v>35.9</v>
      </c>
      <c r="I10" s="22">
        <f>LAM1927_51!$C$9</f>
        <v>0.3</v>
      </c>
      <c r="J10" s="22">
        <f>LAM1927_51!$C$10</f>
        <v>0</v>
      </c>
      <c r="K10" s="22">
        <f>LAM1927_51!$C$11</f>
        <v>0</v>
      </c>
      <c r="L10" s="22">
        <f>LAM1927_51!C15</f>
        <v>0.83939601647694739</v>
      </c>
      <c r="M10" s="22">
        <f>LAM1927_51!C16</f>
        <v>0.88157090413352901</v>
      </c>
      <c r="N10" s="22">
        <f>LAM1927_51!C17</f>
        <v>0.99447042279910725</v>
      </c>
      <c r="O10" s="22">
        <f>LAM1927_51!C18</f>
        <v>0.95880962782215429</v>
      </c>
      <c r="P10" s="22">
        <f>LAM1927_51!C19</f>
        <v>0.94948752230485201</v>
      </c>
      <c r="Q10" s="22">
        <f>LAM1927_51!C20</f>
        <v>0.8284487613144208</v>
      </c>
      <c r="R10" s="22">
        <f>LAM1927_51!C21</f>
        <v>0.91561516921180974</v>
      </c>
      <c r="S10" s="22">
        <f>LAM1927_51!C22</f>
        <v>0.80857718982410298</v>
      </c>
      <c r="T10" s="22">
        <f>LAM1927_51!C23</f>
        <v>0.50620130699897636</v>
      </c>
      <c r="U10" s="22">
        <f>LAM1927_51!C24</f>
        <v>0.99199728887978034</v>
      </c>
      <c r="V10" s="22">
        <f>LAM1927_51!C25</f>
        <v>0.99536461565491974</v>
      </c>
      <c r="W10" s="22">
        <f>LAM1927_51!C26</f>
        <v>0.99304707751726162</v>
      </c>
      <c r="X10" s="22">
        <f>LAM1927_51!C27</f>
        <v>0.28938681186942999</v>
      </c>
      <c r="Y10" s="22">
        <f>LAM1927_51!C28</f>
        <v>0.52480629208298502</v>
      </c>
      <c r="Z10" s="22">
        <f>LAM1927_51!C29</f>
        <v>0.97722745965406699</v>
      </c>
      <c r="AA10" s="20"/>
    </row>
    <row r="11" spans="1:27" ht="15.75" customHeight="1" x14ac:dyDescent="0.15">
      <c r="A11" s="21" t="s">
        <v>77</v>
      </c>
      <c r="B11" s="22">
        <f>MIL1928_1!$C$2</f>
        <v>72.099999999999994</v>
      </c>
      <c r="C11" s="22">
        <f>MIL1928_1!$C$3</f>
        <v>0</v>
      </c>
      <c r="D11" s="22">
        <f>MIL1928_1!$C$4</f>
        <v>0</v>
      </c>
      <c r="E11" s="22">
        <f>MIL1928_1!$C$5</f>
        <v>0.1</v>
      </c>
      <c r="F11" s="22">
        <f>MIL1928_1!$C$6</f>
        <v>0.9</v>
      </c>
      <c r="G11" s="22">
        <f>MIL1928_1!$C$7</f>
        <v>18.899999999999999</v>
      </c>
      <c r="H11" s="22">
        <f>MIL1928_1!$C$8</f>
        <v>7.7</v>
      </c>
      <c r="I11" s="22">
        <f>MIL1928_1!$C$9</f>
        <v>0</v>
      </c>
      <c r="J11" s="22">
        <f>MIL1928_1!$C$10</f>
        <v>0</v>
      </c>
      <c r="K11" s="22">
        <f>MIL1928_1!$C$11</f>
        <v>0</v>
      </c>
      <c r="L11" s="22">
        <f>MIL1928_1!C15</f>
        <v>0.77272754816541978</v>
      </c>
      <c r="M11" s="22">
        <f>MIL1928_1!C16</f>
        <v>0.9557609945534179</v>
      </c>
      <c r="N11" s="22">
        <f>MIL1928_1!C17</f>
        <v>0.68663990359457117</v>
      </c>
      <c r="O11" s="22">
        <f>MIL1928_1!C18</f>
        <v>0.9350337669714488</v>
      </c>
      <c r="P11" s="22">
        <f>MIL1928_1!C19</f>
        <v>0.93287652397188914</v>
      </c>
      <c r="Q11" s="22">
        <f>MIL1928_1!C20</f>
        <v>0.98539483247720705</v>
      </c>
      <c r="R11" s="22">
        <f>MIL1928_1!C21</f>
        <v>0.93258654312727751</v>
      </c>
      <c r="S11" s="22">
        <f>MIL1928_1!C22</f>
        <v>0.78607000197095189</v>
      </c>
      <c r="T11" s="22">
        <f>MIL1928_1!C23</f>
        <v>0.46794405385805554</v>
      </c>
      <c r="U11" s="22">
        <f>MIL1928_1!C24</f>
        <v>0.99630250364430217</v>
      </c>
      <c r="V11" s="22">
        <f>MIL1928_1!C25</f>
        <v>0.99793234630290728</v>
      </c>
      <c r="W11" s="22">
        <f>MIL1928_1!C26</f>
        <v>0.98574758560687747</v>
      </c>
      <c r="X11" s="22">
        <f>MIL1928_1!C27</f>
        <v>0.7557772553110218</v>
      </c>
      <c r="Y11" s="22">
        <f>MIL1928_1!C28</f>
        <v>0.62631564528593786</v>
      </c>
      <c r="Z11" s="22">
        <f>MIL1928_1!C29</f>
        <v>0.977258083216755</v>
      </c>
      <c r="AA11" s="20"/>
    </row>
    <row r="12" spans="1:27" ht="15.75" customHeight="1" x14ac:dyDescent="0.15">
      <c r="A12" s="21" t="s">
        <v>78</v>
      </c>
      <c r="B12" s="22">
        <f>MIL1928_2!$C$2</f>
        <v>36.5</v>
      </c>
      <c r="C12" s="22">
        <f>MIL1928_2!$C$3</f>
        <v>0</v>
      </c>
      <c r="D12" s="22">
        <f>MIL1928_2!$C$4</f>
        <v>0</v>
      </c>
      <c r="E12" s="22">
        <f>MIL1928_2!$C$5</f>
        <v>2.5</v>
      </c>
      <c r="F12" s="22">
        <f>MIL1928_2!$C$6</f>
        <v>0.8</v>
      </c>
      <c r="G12" s="22">
        <f>MIL1928_2!$C$7</f>
        <v>3.4</v>
      </c>
      <c r="H12" s="22">
        <f>MIL1928_2!$C$8</f>
        <v>11.7</v>
      </c>
      <c r="I12" s="22">
        <f>MIL1928_2!$C$9</f>
        <v>0.1</v>
      </c>
      <c r="J12" s="22">
        <f>MIL1928_2!$C$10</f>
        <v>44.4</v>
      </c>
      <c r="K12" s="22">
        <f>MIL1928_2!$C$11</f>
        <v>0.2</v>
      </c>
      <c r="L12" s="22">
        <f>MIL1928_2!C15</f>
        <v>0.94142126661890313</v>
      </c>
      <c r="M12" s="22">
        <f>MIL1928_2!C16</f>
        <v>0.89841534560505665</v>
      </c>
      <c r="N12" s="22">
        <f>MIL1928_2!C17</f>
        <v>0.98854142284037549</v>
      </c>
      <c r="O12" s="22">
        <f>MIL1928_2!C18</f>
        <v>0.9864326248340336</v>
      </c>
      <c r="P12" s="22">
        <f>MIL1928_2!C19</f>
        <v>0.97373681735254691</v>
      </c>
      <c r="Q12" s="22">
        <f>MIL1928_2!C20</f>
        <v>0.88198944300188431</v>
      </c>
      <c r="R12" s="22">
        <f>MIL1928_2!C21</f>
        <v>0.84894244892908688</v>
      </c>
      <c r="S12" s="22">
        <f>MIL1928_2!C22</f>
        <v>0.8662872837412976</v>
      </c>
      <c r="T12" s="22">
        <f>MIL1928_2!C23</f>
        <v>0.60819719535430927</v>
      </c>
      <c r="U12" s="22">
        <f>MIL1928_2!C24</f>
        <v>0.94308916027796941</v>
      </c>
      <c r="V12" s="22">
        <f>MIL1928_2!C25</f>
        <v>0.96252243905083834</v>
      </c>
      <c r="W12" s="22">
        <f>MIL1928_2!C26</f>
        <v>0.99852978304226681</v>
      </c>
      <c r="X12" s="22">
        <f>MIL1928_2!C27</f>
        <v>0.57375128815648746</v>
      </c>
      <c r="Y12" s="22">
        <f>MIL1928_2!C28</f>
        <v>0.43073637392802677</v>
      </c>
      <c r="Z12" s="22">
        <f>MIL1928_2!C29</f>
        <v>0.98247146197516932</v>
      </c>
      <c r="AA12" s="20"/>
    </row>
    <row r="13" spans="1:27" ht="15.75" customHeight="1" x14ac:dyDescent="0.15">
      <c r="A13" s="21" t="s">
        <v>79</v>
      </c>
      <c r="B13" s="22">
        <f>MIL1928_4b!$C$2</f>
        <v>40.5</v>
      </c>
      <c r="C13" s="22">
        <f>MIL1928_4b!$C$3</f>
        <v>0</v>
      </c>
      <c r="D13" s="22">
        <f>MIL1928_4b!$C$4</f>
        <v>0</v>
      </c>
      <c r="E13" s="22">
        <f>MIL1928_4b!$C$5</f>
        <v>23.6</v>
      </c>
      <c r="F13" s="22">
        <f>MIL1928_4b!$C$6</f>
        <v>0.2</v>
      </c>
      <c r="G13" s="22">
        <f>MIL1928_4b!$C$7</f>
        <v>5.6</v>
      </c>
      <c r="H13" s="22">
        <f>MIL1928_4b!$C$8</f>
        <v>29.4</v>
      </c>
      <c r="I13" s="22">
        <f>MIL1928_4b!$C$9</f>
        <v>0.2</v>
      </c>
      <c r="J13" s="22">
        <f>MIL1928_4b!$C$10</f>
        <v>0</v>
      </c>
      <c r="K13" s="22">
        <f>MIL1928_4b!$C$11</f>
        <v>0.1</v>
      </c>
      <c r="L13" s="22">
        <f>MIL1928_4b!C15</f>
        <v>0.93350074397810556</v>
      </c>
      <c r="M13" s="22">
        <f>MIL1928_4b!C16</f>
        <v>0.91331104303881649</v>
      </c>
      <c r="N13" s="22">
        <f>MIL1928_4b!C17</f>
        <v>0.98085077334765813</v>
      </c>
      <c r="O13" s="22">
        <f>MIL1928_4b!C18</f>
        <v>0.95570781572650276</v>
      </c>
      <c r="P13" s="22">
        <f>MIL1928_4b!C19</f>
        <v>0.93654460903552483</v>
      </c>
      <c r="Q13" s="22">
        <f>MIL1928_4b!C20</f>
        <v>0.91286934567695055</v>
      </c>
      <c r="R13" s="22">
        <f>MIL1928_4b!C21</f>
        <v>0.86146870829962185</v>
      </c>
      <c r="S13" s="22">
        <f>MIL1928_4b!C22</f>
        <v>0.89952861460110234</v>
      </c>
      <c r="T13" s="22">
        <f>MIL1928_4b!C23</f>
        <v>0.59288493960780586</v>
      </c>
      <c r="U13" s="22">
        <f>MIL1928_4b!C24</f>
        <v>0.97854304622981525</v>
      </c>
      <c r="V13" s="22">
        <f>MIL1928_4b!C25</f>
        <v>0.98392281076535582</v>
      </c>
      <c r="W13" s="22">
        <f>MIL1928_4b!C26</f>
        <v>0.9807787036035599</v>
      </c>
      <c r="X13" s="22">
        <f>MIL1928_4b!C27</f>
        <v>0.61017479049192891</v>
      </c>
      <c r="Y13" s="22">
        <f>MIL1928_4b!C28</f>
        <v>0.57830753446140448</v>
      </c>
      <c r="Z13" s="22">
        <f>MIL1928_4b!C29</f>
        <v>0.99825443865366414</v>
      </c>
      <c r="AA13" s="20"/>
    </row>
    <row r="14" spans="1:27" ht="15.75" customHeight="1" x14ac:dyDescent="0.15">
      <c r="A14" s="21" t="s">
        <v>80</v>
      </c>
      <c r="B14" s="22">
        <f>MIL1928_5!$C$2</f>
        <v>65.3</v>
      </c>
      <c r="C14" s="22">
        <f>MIL1928_5!$C$3</f>
        <v>0</v>
      </c>
      <c r="D14" s="22">
        <f>MIL1928_5!$C$4</f>
        <v>0</v>
      </c>
      <c r="E14" s="22">
        <f>MIL1928_5!$C$5</f>
        <v>1.9</v>
      </c>
      <c r="F14" s="22">
        <f>MIL1928_5!$C$6</f>
        <v>0.2</v>
      </c>
      <c r="G14" s="22">
        <f>MIL1928_5!$C$7</f>
        <v>3.3</v>
      </c>
      <c r="H14" s="22">
        <f>MIL1928_5!$C$8</f>
        <v>5.2</v>
      </c>
      <c r="I14" s="22">
        <f>MIL1928_5!$C$9</f>
        <v>0</v>
      </c>
      <c r="J14" s="22">
        <f>MIL1928_5!$C$10</f>
        <v>23.8</v>
      </c>
      <c r="K14" s="22">
        <f>MIL1928_5!$C$11</f>
        <v>0</v>
      </c>
      <c r="L14" s="22">
        <f>MIL1928_5!C15</f>
        <v>0.82695391190174039</v>
      </c>
      <c r="M14" s="22">
        <f>MIL1928_5!C16</f>
        <v>0.90212403430084676</v>
      </c>
      <c r="N14" s="22">
        <f>MIL1928_5!C17</f>
        <v>0.98880676112229327</v>
      </c>
      <c r="O14" s="22">
        <f>MIL1928_5!C18</f>
        <v>0.94966081096848809</v>
      </c>
      <c r="P14" s="22">
        <f>MIL1928_5!C19</f>
        <v>0.94256954679366622</v>
      </c>
      <c r="Q14" s="22">
        <f>MIL1928_5!C20</f>
        <v>0.88309570785897495</v>
      </c>
      <c r="R14" s="22">
        <f>MIL1928_5!C21</f>
        <v>0.92093046654755628</v>
      </c>
      <c r="S14" s="22">
        <f>MIL1928_5!C22</f>
        <v>0.80752883295808831</v>
      </c>
      <c r="T14" s="22">
        <f>MIL1928_5!C23</f>
        <v>0.49503048864605492</v>
      </c>
      <c r="U14" s="22">
        <f>MIL1928_5!C24</f>
        <v>0.99398580848227824</v>
      </c>
      <c r="V14" s="22">
        <f>MIL1928_5!C25</f>
        <v>0.99650447133777764</v>
      </c>
      <c r="W14" s="22">
        <f>MIL1928_5!C26</f>
        <v>0.99022025511529421</v>
      </c>
      <c r="X14" s="22">
        <f>MIL1928_5!C27</f>
        <v>0.35202498165084928</v>
      </c>
      <c r="Y14" s="22">
        <f>MIL1928_5!C28</f>
        <v>0.55812304799500367</v>
      </c>
      <c r="Z14" s="22">
        <f>MIL1928_5!C29</f>
        <v>0.98182722935532463</v>
      </c>
      <c r="AA14" s="20"/>
    </row>
    <row r="15" spans="1:27" ht="15.75" customHeight="1" x14ac:dyDescent="0.15">
      <c r="A15" s="21" t="s">
        <v>81</v>
      </c>
      <c r="B15" s="22">
        <f>MIL1928_6!$C$2</f>
        <v>23.1</v>
      </c>
      <c r="C15" s="22">
        <f>MIL1928_6!$C$3</f>
        <v>0</v>
      </c>
      <c r="D15" s="22">
        <f>MIL1928_6!$C$4</f>
        <v>0</v>
      </c>
      <c r="E15" s="22">
        <f>MIL1928_6!$C$5</f>
        <v>0.2</v>
      </c>
      <c r="F15" s="22">
        <f>MIL1928_6!$C$6</f>
        <v>5.0999999999999996</v>
      </c>
      <c r="G15" s="22">
        <f>MIL1928_6!$C$7</f>
        <v>45.1</v>
      </c>
      <c r="H15" s="22">
        <f>MIL1928_6!$C$8</f>
        <v>17.600000000000001</v>
      </c>
      <c r="I15" s="22">
        <f>MIL1928_6!$C$9</f>
        <v>0</v>
      </c>
      <c r="J15" s="22">
        <f>MIL1928_6!$C$10</f>
        <v>8.5</v>
      </c>
      <c r="K15" s="22">
        <f>MIL1928_6!$C$11</f>
        <v>0.1</v>
      </c>
      <c r="L15" s="22">
        <f>MIL1928_6!C15</f>
        <v>0.95619035455097634</v>
      </c>
      <c r="M15" s="22">
        <f>MIL1928_6!C16</f>
        <v>0.98615704257268799</v>
      </c>
      <c r="N15" s="22">
        <f>MIL1928_6!C17</f>
        <v>4.3894291654748676E-3</v>
      </c>
      <c r="O15" s="22">
        <f>MIL1928_6!C18</f>
        <v>0.99245048650329071</v>
      </c>
      <c r="P15" s="22">
        <f>MIL1928_6!C19</f>
        <v>0.98029737318609855</v>
      </c>
      <c r="Q15" s="22">
        <f>MIL1928_6!C20</f>
        <v>0.99957524492331451</v>
      </c>
      <c r="R15" s="22">
        <f>MIL1928_6!C21</f>
        <v>0.80015610450389085</v>
      </c>
      <c r="S15" s="22">
        <f>MIL1928_6!C22</f>
        <v>0.88328881992927422</v>
      </c>
      <c r="T15" s="22">
        <f>MIL1928_6!C23</f>
        <v>0.65781925195429136</v>
      </c>
      <c r="U15" s="22">
        <f>MIL1928_6!C24</f>
        <v>0.83932387984628476</v>
      </c>
      <c r="V15" s="22">
        <f>MIL1928_6!C25</f>
        <v>0.88704357675362899</v>
      </c>
      <c r="W15" s="22">
        <f>MIL1928_6!C26</f>
        <v>0.99919807401925731</v>
      </c>
      <c r="X15" s="22">
        <f>MIL1928_6!C27</f>
        <v>0.9973457357810207</v>
      </c>
      <c r="Y15" s="22">
        <f>MIL1928_6!C28</f>
        <v>0.48936807784653574</v>
      </c>
      <c r="Z15" s="22">
        <f>MIL1928_6!C29</f>
        <v>0.97266835532445672</v>
      </c>
      <c r="AA15" s="20"/>
    </row>
    <row r="16" spans="1:27" ht="15.75" customHeight="1" x14ac:dyDescent="0.15">
      <c r="A16" s="21" t="s">
        <v>82</v>
      </c>
      <c r="B16" s="22">
        <f>MIL1928_7!$C$2</f>
        <v>47.3</v>
      </c>
      <c r="C16" s="22">
        <f>MIL1928_7!$C$3</f>
        <v>0</v>
      </c>
      <c r="D16" s="22">
        <f>MIL1928_7!$C$4</f>
        <v>0</v>
      </c>
      <c r="E16" s="22">
        <f>MIL1928_7!$C$5</f>
        <v>9</v>
      </c>
      <c r="F16" s="22">
        <f>MIL1928_7!$C$6</f>
        <v>0.7</v>
      </c>
      <c r="G16" s="22">
        <f>MIL1928_7!$C$7</f>
        <v>6.9</v>
      </c>
      <c r="H16" s="22">
        <f>MIL1928_7!$C$8</f>
        <v>14.1</v>
      </c>
      <c r="I16" s="22">
        <f>MIL1928_7!$C$9</f>
        <v>0</v>
      </c>
      <c r="J16" s="22">
        <f>MIL1928_7!$C$10</f>
        <v>21.5</v>
      </c>
      <c r="K16" s="22">
        <f>MIL1928_7!$C$11</f>
        <v>0</v>
      </c>
      <c r="L16" s="22">
        <f>MIL1928_7!C15</f>
        <v>0.91004471318820268</v>
      </c>
      <c r="M16" s="22">
        <f>MIL1928_7!C16</f>
        <v>0.91614219342359515</v>
      </c>
      <c r="N16" s="22">
        <f>MIL1928_7!C17</f>
        <v>0.97412083117554793</v>
      </c>
      <c r="O16" s="22">
        <f>MIL1928_7!C18</f>
        <v>0.96901034954420973</v>
      </c>
      <c r="P16" s="22">
        <f>MIL1928_7!C19</f>
        <v>0.95423926356406208</v>
      </c>
      <c r="Q16" s="22">
        <f>MIL1928_7!C20</f>
        <v>0.92507068858078201</v>
      </c>
      <c r="R16" s="22">
        <f>MIL1928_7!C21</f>
        <v>0.88075537872013343</v>
      </c>
      <c r="S16" s="22">
        <f>MIL1928_7!C22</f>
        <v>0.86145639191370227</v>
      </c>
      <c r="T16" s="22">
        <f>MIL1928_7!C23</f>
        <v>0.5664503964968689</v>
      </c>
      <c r="U16" s="22">
        <f>MIL1928_7!C24</f>
        <v>0.97996668620819893</v>
      </c>
      <c r="V16" s="22">
        <f>MIL1928_7!C25</f>
        <v>0.98684823119033127</v>
      </c>
      <c r="W16" s="22">
        <f>MIL1928_7!C26</f>
        <v>0.99349253132353799</v>
      </c>
      <c r="X16" s="22">
        <f>MIL1928_7!C27</f>
        <v>0.59853436410993432</v>
      </c>
      <c r="Y16" s="22">
        <f>MIL1928_7!C28</f>
        <v>0.5289442284253576</v>
      </c>
      <c r="Z16" s="22">
        <f>MIL1928_7!C29</f>
        <v>0.99131757435798007</v>
      </c>
      <c r="AA16" s="20"/>
    </row>
    <row r="17" spans="1:27" ht="15.75" customHeight="1" x14ac:dyDescent="0.15">
      <c r="A17" s="21" t="s">
        <v>83</v>
      </c>
      <c r="B17" s="22">
        <f>MIL1928_8!$C$2</f>
        <v>8.1999999999999993</v>
      </c>
      <c r="C17" s="22">
        <f>MIL1928_8!$C$3</f>
        <v>0</v>
      </c>
      <c r="D17" s="22">
        <f>MIL1928_8!$C$4</f>
        <v>0</v>
      </c>
      <c r="E17" s="22">
        <f>MIL1928_8!$C$5</f>
        <v>0.3</v>
      </c>
      <c r="F17" s="22">
        <f>MIL1928_8!$C$6</f>
        <v>9.5</v>
      </c>
      <c r="G17" s="22">
        <f>MIL1928_8!$C$7</f>
        <v>55.4</v>
      </c>
      <c r="H17" s="22">
        <f>MIL1928_8!$C$8</f>
        <v>26.1</v>
      </c>
      <c r="I17" s="22">
        <f>MIL1928_8!$C$9</f>
        <v>0</v>
      </c>
      <c r="J17" s="22">
        <f>MIL1928_8!$C$10</f>
        <v>0</v>
      </c>
      <c r="K17" s="22">
        <f>MIL1928_8!$C$11</f>
        <v>0.2</v>
      </c>
      <c r="L17" s="22">
        <f>MIL1928_8!C15</f>
        <v>0.96916964762295077</v>
      </c>
      <c r="M17" s="22">
        <f>MIL1928_8!C16</f>
        <v>0.98921976338580808</v>
      </c>
      <c r="N17" s="22">
        <f>MIL1928_8!C17</f>
        <v>3.8382190747047323E-4</v>
      </c>
      <c r="O17" s="22">
        <f>MIL1928_8!C18</f>
        <v>0.9955976687553546</v>
      </c>
      <c r="P17" s="22">
        <f>MIL1928_8!C19</f>
        <v>0.98444158635055634</v>
      </c>
      <c r="Q17" s="22">
        <f>MIL1928_8!C20</f>
        <v>0.99988213856090069</v>
      </c>
      <c r="R17" s="22">
        <f>MIL1928_8!C21</f>
        <v>0.73307016759102317</v>
      </c>
      <c r="S17" s="22">
        <f>MIL1928_8!C22</f>
        <v>0.90421195409511612</v>
      </c>
      <c r="T17" s="22">
        <f>MIL1928_8!C23</f>
        <v>0.70917491525588217</v>
      </c>
      <c r="U17" s="22">
        <f>MIL1928_8!C24</f>
        <v>0.61216716939638982</v>
      </c>
      <c r="V17" s="22">
        <f>MIL1928_8!C25</f>
        <v>0.69217832937258916</v>
      </c>
      <c r="W17" s="22">
        <f>MIL1928_8!C26</f>
        <v>0.99947719862078555</v>
      </c>
      <c r="X17" s="22">
        <f>MIL1928_8!C27</f>
        <v>0.9995382818069839</v>
      </c>
      <c r="Y17" s="22">
        <f>MIL1928_8!C28</f>
        <v>0.45489383792665283</v>
      </c>
      <c r="Z17" s="22">
        <f>MIL1928_8!C29</f>
        <v>0.96688070247971503</v>
      </c>
      <c r="AA17" s="20"/>
    </row>
    <row r="18" spans="1:27" ht="15.75" customHeight="1" x14ac:dyDescent="0.15">
      <c r="A18" s="21" t="s">
        <v>84</v>
      </c>
      <c r="B18" s="22">
        <f>MIL1928_9!$C$2</f>
        <v>10.8</v>
      </c>
      <c r="C18" s="22">
        <f>MIL1928_9!$C$3</f>
        <v>0</v>
      </c>
      <c r="D18" s="22">
        <f>MIL1928_9!$C$4</f>
        <v>0</v>
      </c>
      <c r="E18" s="22">
        <f>MIL1928_9!$C$5</f>
        <v>0.3</v>
      </c>
      <c r="F18" s="22">
        <f>MIL1928_9!$C$6</f>
        <v>4.5999999999999996</v>
      </c>
      <c r="G18" s="22">
        <f>MIL1928_9!$C$7</f>
        <v>36.700000000000003</v>
      </c>
      <c r="H18" s="22">
        <f>MIL1928_9!$C$8</f>
        <v>47.3</v>
      </c>
      <c r="I18" s="22">
        <f>MIL1928_9!$C$9</f>
        <v>0</v>
      </c>
      <c r="J18" s="22">
        <f>MIL1928_9!$C$10</f>
        <v>0</v>
      </c>
      <c r="K18" s="22">
        <f>MIL1928_9!$C$11</f>
        <v>0</v>
      </c>
      <c r="L18" s="22">
        <f>MIL1928_9!C15</f>
        <v>0.9746586041038261</v>
      </c>
      <c r="M18" s="22">
        <f>MIL1928_9!C16</f>
        <v>0.97847998711559026</v>
      </c>
      <c r="N18" s="22">
        <f>MIL1928_9!C17</f>
        <v>3.126145157988125E-2</v>
      </c>
      <c r="O18" s="22">
        <f>MIL1928_9!C18</f>
        <v>0.99590253538127771</v>
      </c>
      <c r="P18" s="22">
        <f>MIL1928_9!C19</f>
        <v>0.98656453647250575</v>
      </c>
      <c r="Q18" s="22">
        <f>MIL1928_9!C20</f>
        <v>0.99862739316749649</v>
      </c>
      <c r="R18" s="22">
        <f>MIL1928_9!C21</f>
        <v>0.74574450354654731</v>
      </c>
      <c r="S18" s="22">
        <f>MIL1928_9!C22</f>
        <v>0.90084799859640674</v>
      </c>
      <c r="T18" s="22">
        <f>MIL1928_9!C23</f>
        <v>0.70054339565146773</v>
      </c>
      <c r="U18" s="22">
        <f>MIL1928_9!C24</f>
        <v>0.66056991961984457</v>
      </c>
      <c r="V18" s="22">
        <f>MIL1928_9!C25</f>
        <v>0.7367186816700616</v>
      </c>
      <c r="W18" s="22">
        <f>MIL1928_9!C26</f>
        <v>0.9996859216646925</v>
      </c>
      <c r="X18" s="22">
        <f>MIL1928_9!C27</f>
        <v>0.99483413262136966</v>
      </c>
      <c r="Y18" s="22">
        <f>MIL1928_9!C28</f>
        <v>0.40770534964363575</v>
      </c>
      <c r="Z18" s="22">
        <f>MIL1928_9!C29</f>
        <v>0.97357362791590152</v>
      </c>
      <c r="AA18" s="20"/>
    </row>
    <row r="19" spans="1:27" ht="15.75" customHeight="1" x14ac:dyDescent="0.15">
      <c r="A19" s="21" t="s">
        <v>85</v>
      </c>
      <c r="B19" s="22">
        <f>MIL1928_10!$C$2</f>
        <v>27.9</v>
      </c>
      <c r="C19" s="22">
        <f>MIL1928_10!$C$3</f>
        <v>0</v>
      </c>
      <c r="D19" s="22">
        <f>MIL1928_10!$C$4</f>
        <v>0</v>
      </c>
      <c r="E19" s="22">
        <f>MIL1928_10!$C$5</f>
        <v>0.4</v>
      </c>
      <c r="F19" s="22">
        <f>MIL1928_10!$C$6</f>
        <v>0.4</v>
      </c>
      <c r="G19" s="22">
        <f>MIL1928_10!$C$7</f>
        <v>49.9</v>
      </c>
      <c r="H19" s="22">
        <f>MIL1928_10!$C$8</f>
        <v>12.4</v>
      </c>
      <c r="I19" s="22">
        <f>MIL1928_10!$C$9</f>
        <v>0</v>
      </c>
      <c r="J19" s="22">
        <f>MIL1928_10!$C$10</f>
        <v>8.6</v>
      </c>
      <c r="K19" s="22">
        <f>MIL1928_10!$C$11</f>
        <v>0</v>
      </c>
      <c r="L19" s="22">
        <f>MIL1928_10!C15</f>
        <v>0.95993556002448099</v>
      </c>
      <c r="M19" s="22">
        <f>MIL1928_10!C16</f>
        <v>0.99271192452667201</v>
      </c>
      <c r="N19" s="22">
        <f>MIL1928_10!C17</f>
        <v>1.4116082728933704E-3</v>
      </c>
      <c r="O19" s="22">
        <f>MIL1928_10!C18</f>
        <v>0.99204187579145309</v>
      </c>
      <c r="P19" s="22">
        <f>MIL1928_10!C19</f>
        <v>0.98152454633034236</v>
      </c>
      <c r="Q19" s="22">
        <f>MIL1928_10!C20</f>
        <v>0.99982336209469636</v>
      </c>
      <c r="R19" s="22">
        <f>MIL1928_10!C21</f>
        <v>0.81887213054707519</v>
      </c>
      <c r="S19" s="22">
        <f>MIL1928_10!C22</f>
        <v>0.87620471688156654</v>
      </c>
      <c r="T19" s="22">
        <f>MIL1928_10!C23</f>
        <v>0.64037402806584287</v>
      </c>
      <c r="U19" s="22">
        <f>MIL1928_10!C24</f>
        <v>0.88557727336120573</v>
      </c>
      <c r="V19" s="22">
        <f>MIL1928_10!C25</f>
        <v>0.92198400460578722</v>
      </c>
      <c r="W19" s="22">
        <f>MIL1928_10!C26</f>
        <v>0.99940678483967949</v>
      </c>
      <c r="X19" s="22">
        <f>MIL1928_10!C27</f>
        <v>0.99830796522917864</v>
      </c>
      <c r="Y19" s="22">
        <f>MIL1928_10!C28</f>
        <v>0.52790639395541938</v>
      </c>
      <c r="Z19" s="22">
        <f>MIL1928_10!C29</f>
        <v>0.97847752332013871</v>
      </c>
      <c r="AA19" s="20"/>
    </row>
    <row r="20" spans="1:27" ht="15.75" customHeight="1" x14ac:dyDescent="0.15">
      <c r="A20" s="21" t="s">
        <v>86</v>
      </c>
      <c r="B20" s="22">
        <f>MIL1928_12!$C$2</f>
        <v>24.5</v>
      </c>
      <c r="C20" s="22">
        <f>MIL1928_12!$C$3</f>
        <v>0</v>
      </c>
      <c r="D20" s="22">
        <f>MIL1928_12!$C$4</f>
        <v>0</v>
      </c>
      <c r="E20" s="22">
        <f>MIL1928_12!$C$5</f>
        <v>1.6</v>
      </c>
      <c r="F20" s="22">
        <f>MIL1928_12!$C$6</f>
        <v>1.2</v>
      </c>
      <c r="G20" s="22">
        <f>MIL1928_12!$C$7</f>
        <v>39.1</v>
      </c>
      <c r="H20" s="22">
        <f>MIL1928_12!$C$8</f>
        <v>33</v>
      </c>
      <c r="I20" s="22">
        <f>MIL1928_12!$C$9</f>
        <v>0</v>
      </c>
      <c r="J20" s="22">
        <f>MIL1928_12!$C$10</f>
        <v>0</v>
      </c>
      <c r="K20" s="22">
        <f>MIL1928_12!$C$11</f>
        <v>0.3</v>
      </c>
      <c r="L20" s="22">
        <f>MIL1928_12!C15</f>
        <v>0.96348138370173242</v>
      </c>
      <c r="M20" s="22">
        <f>MIL1928_12!C16</f>
        <v>0.9855650815515129</v>
      </c>
      <c r="N20" s="22">
        <f>MIL1928_12!C17</f>
        <v>1.7944978682081145E-2</v>
      </c>
      <c r="O20" s="22">
        <f>MIL1928_12!C18</f>
        <v>0.99260393774962663</v>
      </c>
      <c r="P20" s="22">
        <f>MIL1928_12!C19</f>
        <v>0.98184950125794268</v>
      </c>
      <c r="Q20" s="22">
        <f>MIL1928_12!C20</f>
        <v>0.99915223927023467</v>
      </c>
      <c r="R20" s="22">
        <f>MIL1928_12!C21</f>
        <v>0.80576048149808144</v>
      </c>
      <c r="S20" s="22">
        <f>MIL1928_12!C22</f>
        <v>0.88378007023102056</v>
      </c>
      <c r="T20" s="22">
        <f>MIL1928_12!C23</f>
        <v>0.65277250185446667</v>
      </c>
      <c r="U20" s="22">
        <f>MIL1928_12!C24</f>
        <v>0.85957396885139203</v>
      </c>
      <c r="V20" s="22">
        <f>MIL1928_12!C25</f>
        <v>0.90149311845173208</v>
      </c>
      <c r="W20" s="22">
        <f>MIL1928_12!C26</f>
        <v>0.99940286379085053</v>
      </c>
      <c r="X20" s="22">
        <f>MIL1928_12!C27</f>
        <v>0.99414747285427807</v>
      </c>
      <c r="Y20" s="22">
        <f>MIL1928_12!C28</f>
        <v>0.48469815485026452</v>
      </c>
      <c r="Z20" s="22">
        <f>MIL1928_12!C29</f>
        <v>0.98034151608072895</v>
      </c>
      <c r="AA20" s="20"/>
    </row>
    <row r="21" spans="1:27" ht="15.75" customHeight="1" x14ac:dyDescent="0.15">
      <c r="A21" s="21" t="s">
        <v>87</v>
      </c>
      <c r="B21" s="22">
        <f>MIL1928_13!$C$2</f>
        <v>37.200000000000003</v>
      </c>
      <c r="C21" s="22">
        <f>MIL1928_13!$C$3</f>
        <v>0</v>
      </c>
      <c r="D21" s="22">
        <f>MIL1928_13!$C$4</f>
        <v>0</v>
      </c>
      <c r="E21" s="22">
        <f>MIL1928_13!$C$5</f>
        <v>22.5</v>
      </c>
      <c r="F21" s="22">
        <f>MIL1928_13!$C$6</f>
        <v>3</v>
      </c>
      <c r="G21" s="22">
        <f>MIL1928_13!$C$7</f>
        <v>7.7</v>
      </c>
      <c r="H21" s="22">
        <f>MIL1928_13!$C$8</f>
        <v>29.2</v>
      </c>
      <c r="I21" s="22">
        <f>MIL1928_13!$C$9</f>
        <v>0.1</v>
      </c>
      <c r="J21" s="22">
        <f>MIL1928_13!$C$10</f>
        <v>0</v>
      </c>
      <c r="K21" s="22">
        <f>MIL1928_13!$C$11</f>
        <v>0</v>
      </c>
      <c r="L21" s="22">
        <f>MIL1928_13!C15</f>
        <v>0.93120318198732677</v>
      </c>
      <c r="M21" s="22">
        <f>MIL1928_13!C16</f>
        <v>0.90524499894703969</v>
      </c>
      <c r="N21" s="22">
        <f>MIL1928_13!C17</f>
        <v>0.96888696226606041</v>
      </c>
      <c r="O21" s="22">
        <f>MIL1928_13!C18</f>
        <v>0.95981670608212988</v>
      </c>
      <c r="P21" s="22">
        <f>MIL1928_13!C19</f>
        <v>0.93729571244407328</v>
      </c>
      <c r="Q21" s="22">
        <f>MIL1928_13!C20</f>
        <v>0.92633266947760395</v>
      </c>
      <c r="R21" s="22">
        <f>MIL1928_13!C21</f>
        <v>0.85119982316070253</v>
      </c>
      <c r="S21" s="22">
        <f>MIL1928_13!C22</f>
        <v>0.90208479726247848</v>
      </c>
      <c r="T21" s="22">
        <f>MIL1928_13!C23</f>
        <v>0.60553195489743927</v>
      </c>
      <c r="U21" s="22">
        <f>MIL1928_13!C24</f>
        <v>0.97120268412478594</v>
      </c>
      <c r="V21" s="22">
        <f>MIL1928_13!C25</f>
        <v>0.97830808446332229</v>
      </c>
      <c r="W21" s="22">
        <f>MIL1928_13!C26</f>
        <v>0.98006359490211792</v>
      </c>
      <c r="X21" s="22">
        <f>MIL1928_13!C27</f>
        <v>0.69279630614747734</v>
      </c>
      <c r="Y21" s="22">
        <f>MIL1928_13!C28</f>
        <v>0.56380717500307997</v>
      </c>
      <c r="Z21" s="22">
        <f>MIL1928_13!C29</f>
        <v>0.99775406521842336</v>
      </c>
      <c r="AA21" s="20"/>
    </row>
    <row r="22" spans="1:27" ht="15.75" customHeight="1" x14ac:dyDescent="0.15">
      <c r="A22" s="21" t="s">
        <v>88</v>
      </c>
      <c r="B22" s="22">
        <f>MIL1928_14!$C$2</f>
        <v>53.1</v>
      </c>
      <c r="C22" s="22">
        <f>MIL1928_14!$C$3</f>
        <v>0</v>
      </c>
      <c r="D22" s="22">
        <f>MIL1928_14!$C$4</f>
        <v>0</v>
      </c>
      <c r="E22" s="22">
        <f>MIL1928_14!$C$5</f>
        <v>3.3</v>
      </c>
      <c r="F22" s="22">
        <f>MIL1928_14!$C$6</f>
        <v>1.9</v>
      </c>
      <c r="G22" s="22">
        <f>MIL1928_14!$C$7</f>
        <v>24.3</v>
      </c>
      <c r="H22" s="22">
        <f>MIL1928_14!$C$8</f>
        <v>8.5</v>
      </c>
      <c r="I22" s="22">
        <f>MIL1928_14!$C$9</f>
        <v>0.2</v>
      </c>
      <c r="J22" s="22">
        <f>MIL1928_14!$C$10</f>
        <v>8.4</v>
      </c>
      <c r="K22" s="22">
        <f>MIL1928_14!$C$11</f>
        <v>0</v>
      </c>
      <c r="L22" s="22">
        <f>MIL1928_14!C15</f>
        <v>0.87922451926458955</v>
      </c>
      <c r="M22" s="22">
        <f>MIL1928_14!C16</f>
        <v>0.96471119493452751</v>
      </c>
      <c r="N22" s="22">
        <f>MIL1928_14!C17</f>
        <v>0.37867381820151752</v>
      </c>
      <c r="O22" s="22">
        <f>MIL1928_14!C18</f>
        <v>0.96749973789745458</v>
      </c>
      <c r="P22" s="22">
        <f>MIL1928_14!C19</f>
        <v>0.95396631717417235</v>
      </c>
      <c r="Q22" s="22">
        <f>MIL1928_14!C20</f>
        <v>0.99288327173824997</v>
      </c>
      <c r="R22" s="22">
        <f>MIL1928_14!C21</f>
        <v>0.89532817054119218</v>
      </c>
      <c r="S22" s="22">
        <f>MIL1928_14!C22</f>
        <v>0.83737823257064892</v>
      </c>
      <c r="T22" s="22">
        <f>MIL1928_14!C23</f>
        <v>0.54359430257622365</v>
      </c>
      <c r="U22" s="22">
        <f>MIL1928_14!C24</f>
        <v>0.98479496740864902</v>
      </c>
      <c r="V22" s="22">
        <f>MIL1928_14!C25</f>
        <v>0.99064127108117672</v>
      </c>
      <c r="W22" s="22">
        <f>MIL1928_14!C26</f>
        <v>0.99387344939702005</v>
      </c>
      <c r="X22" s="22">
        <f>MIL1928_14!C27</f>
        <v>0.91647386699924727</v>
      </c>
      <c r="Y22" s="22">
        <f>MIL1928_14!C28</f>
        <v>0.57748336061219951</v>
      </c>
      <c r="Z22" s="22">
        <f>MIL1928_14!C29</f>
        <v>0.98306007549303764</v>
      </c>
      <c r="AA22" s="20"/>
    </row>
    <row r="23" spans="1:27" ht="15.75" customHeight="1" x14ac:dyDescent="0.15">
      <c r="A23" s="21" t="s">
        <v>89</v>
      </c>
      <c r="B23" s="22">
        <f>MIL1928_16!$C$2</f>
        <v>33.5</v>
      </c>
      <c r="C23" s="22">
        <f>MIL1928_16!$C$3</f>
        <v>0</v>
      </c>
      <c r="D23" s="22">
        <f>MIL1928_16!$C$4</f>
        <v>0</v>
      </c>
      <c r="E23" s="22">
        <f>MIL1928_16!$C$5</f>
        <v>24.6</v>
      </c>
      <c r="F23" s="22">
        <f>MIL1928_16!$C$6</f>
        <v>1.6</v>
      </c>
      <c r="G23" s="22">
        <f>MIL1928_16!$C$7</f>
        <v>8.6</v>
      </c>
      <c r="H23" s="22">
        <f>MIL1928_16!$C$8</f>
        <v>31.2</v>
      </c>
      <c r="I23" s="22">
        <f>MIL1928_16!$C$9</f>
        <v>0.1</v>
      </c>
      <c r="J23" s="22">
        <f>MIL1928_16!$C$10</f>
        <v>0</v>
      </c>
      <c r="K23" s="22">
        <f>MIL1928_16!$C$11</f>
        <v>0</v>
      </c>
      <c r="L23" s="22">
        <f>MIL1928_16!C15</f>
        <v>0.94562764309333858</v>
      </c>
      <c r="M23" s="22">
        <f>MIL1928_16!C16</f>
        <v>0.91827853028914375</v>
      </c>
      <c r="N23" s="22">
        <f>MIL1928_16!C17</f>
        <v>0.96177342707319102</v>
      </c>
      <c r="O23" s="22">
        <f>MIL1928_16!C18</f>
        <v>0.96464805796940545</v>
      </c>
      <c r="P23" s="22">
        <f>MIL1928_16!C19</f>
        <v>0.94258248302019054</v>
      </c>
      <c r="Q23" s="22">
        <f>MIL1928_16!C20</f>
        <v>0.93806640627421833</v>
      </c>
      <c r="R23" s="22">
        <f>MIL1928_16!C21</f>
        <v>0.83894800921521073</v>
      </c>
      <c r="S23" s="22">
        <f>MIL1928_16!C22</f>
        <v>0.90995453276466021</v>
      </c>
      <c r="T23" s="22">
        <f>MIL1928_16!C23</f>
        <v>0.61954501584231803</v>
      </c>
      <c r="U23" s="22">
        <f>MIL1928_16!C24</f>
        <v>0.96404764056382375</v>
      </c>
      <c r="V23" s="22">
        <f>MIL1928_16!C25</f>
        <v>0.97209522644766244</v>
      </c>
      <c r="W23" s="22">
        <f>MIL1928_16!C26</f>
        <v>0.98401924076975555</v>
      </c>
      <c r="X23" s="22">
        <f>MIL1928_16!C27</f>
        <v>0.73899411451950459</v>
      </c>
      <c r="Y23" s="22">
        <f>MIL1928_16!C28</f>
        <v>0.56204641475143224</v>
      </c>
      <c r="Z23" s="22">
        <f>MIL1928_16!C29</f>
        <v>0.9983265448819908</v>
      </c>
      <c r="AA23" s="20"/>
    </row>
    <row r="24" spans="1:27" ht="15.75" customHeight="1" x14ac:dyDescent="0.15">
      <c r="A24" s="21" t="s">
        <v>90</v>
      </c>
      <c r="B24" s="22">
        <f>MIL1928_18!$C$2</f>
        <v>26</v>
      </c>
      <c r="C24" s="22">
        <f>MIL1928_18!$C$3</f>
        <v>0</v>
      </c>
      <c r="D24" s="22">
        <f>MIL1928_18!$C$4</f>
        <v>0</v>
      </c>
      <c r="E24" s="22">
        <f>MIL1928_18!$C$5</f>
        <v>2.1</v>
      </c>
      <c r="F24" s="22">
        <f>MIL1928_18!$C$6</f>
        <v>0.9</v>
      </c>
      <c r="G24" s="22">
        <f>MIL1928_18!$C$7</f>
        <v>26.5</v>
      </c>
      <c r="H24" s="22">
        <f>MIL1928_18!$C$8</f>
        <v>28</v>
      </c>
      <c r="I24" s="22">
        <f>MIL1928_18!$C$9</f>
        <v>0</v>
      </c>
      <c r="J24" s="22">
        <f>MIL1928_18!$C$10</f>
        <v>16.2</v>
      </c>
      <c r="K24" s="22">
        <f>MIL1928_18!$C$11</f>
        <v>0</v>
      </c>
      <c r="L24" s="22">
        <f>MIL1928_18!C15</f>
        <v>0.96183125361653166</v>
      </c>
      <c r="M24" s="22">
        <f>MIL1928_18!C16</f>
        <v>0.9711028384924687</v>
      </c>
      <c r="N24" s="22">
        <f>MIL1928_18!C17</f>
        <v>0.2657067919386556</v>
      </c>
      <c r="O24" s="22">
        <f>MIL1928_18!C18</f>
        <v>0.99194781486515338</v>
      </c>
      <c r="P24" s="22">
        <f>MIL1928_18!C19</f>
        <v>0.98092068797168364</v>
      </c>
      <c r="Q24" s="22">
        <f>MIL1928_18!C20</f>
        <v>0.99499618857733552</v>
      </c>
      <c r="R24" s="22">
        <f>MIL1928_18!C21</f>
        <v>0.81163191757508191</v>
      </c>
      <c r="S24" s="22">
        <f>MIL1928_18!C22</f>
        <v>0.88243771187033837</v>
      </c>
      <c r="T24" s="22">
        <f>MIL1928_18!C23</f>
        <v>0.64732693278860542</v>
      </c>
      <c r="U24" s="22">
        <f>MIL1928_18!C24</f>
        <v>0.87532894017739071</v>
      </c>
      <c r="V24" s="22">
        <f>MIL1928_18!C25</f>
        <v>0.91314709192791821</v>
      </c>
      <c r="W24" s="22">
        <f>MIL1928_18!C26</f>
        <v>0.99932603218137361</v>
      </c>
      <c r="X24" s="22">
        <f>MIL1928_18!C27</f>
        <v>0.97104205012640421</v>
      </c>
      <c r="Y24" s="22">
        <f>MIL1928_18!C28</f>
        <v>0.45415638902194955</v>
      </c>
      <c r="Z24" s="22">
        <f>MIL1928_18!C29</f>
        <v>0.98162107977216162</v>
      </c>
      <c r="AA24" s="20"/>
    </row>
    <row r="25" spans="1:27" ht="15.75" customHeight="1" x14ac:dyDescent="0.15">
      <c r="A25" s="21" t="s">
        <v>91</v>
      </c>
      <c r="B25" s="22">
        <f>MIL1928_19!$C$2</f>
        <v>37.5</v>
      </c>
      <c r="C25" s="22">
        <f>MIL1928_19!$C$3</f>
        <v>0</v>
      </c>
      <c r="D25" s="22">
        <f>MIL1928_19!$C$4</f>
        <v>0</v>
      </c>
      <c r="E25" s="22">
        <f>MIL1928_19!$C$5</f>
        <v>6.3</v>
      </c>
      <c r="F25" s="22">
        <f>MIL1928_19!$C$6</f>
        <v>7.3</v>
      </c>
      <c r="G25" s="22">
        <f>MIL1928_19!$C$7</f>
        <v>18.2</v>
      </c>
      <c r="H25" s="22">
        <f>MIL1928_19!$C$8</f>
        <v>10.4</v>
      </c>
      <c r="I25" s="22">
        <f>MIL1928_19!$C$9</f>
        <v>0</v>
      </c>
      <c r="J25" s="22">
        <f>MIL1928_19!$C$10</f>
        <v>19.8</v>
      </c>
      <c r="K25" s="22">
        <f>MIL1928_19!$C$11</f>
        <v>0</v>
      </c>
      <c r="L25" s="22">
        <f>MIL1928_19!C15</f>
        <v>0.91020487295633334</v>
      </c>
      <c r="M25" s="22">
        <f>MIL1928_19!C16</f>
        <v>0.92618786889294602</v>
      </c>
      <c r="N25" s="22">
        <f>MIL1928_19!C17</f>
        <v>0.72118274531655979</v>
      </c>
      <c r="O25" s="22">
        <f>MIL1928_19!C18</f>
        <v>0.97781718857573663</v>
      </c>
      <c r="P25" s="22">
        <f>MIL1928_19!C19</f>
        <v>0.9582118866465521</v>
      </c>
      <c r="Q25" s="22">
        <f>MIL1928_19!C20</f>
        <v>0.97909370411628449</v>
      </c>
      <c r="R25" s="22">
        <f>MIL1928_19!C21</f>
        <v>0.85215871562903389</v>
      </c>
      <c r="S25" s="22">
        <f>MIL1928_19!C22</f>
        <v>0.87243545472577266</v>
      </c>
      <c r="T25" s="22">
        <f>MIL1928_19!C23</f>
        <v>0.60438777456359749</v>
      </c>
      <c r="U25" s="22">
        <f>MIL1928_19!C24</f>
        <v>0.95313623179713292</v>
      </c>
      <c r="V25" s="22">
        <f>MIL1928_19!C25</f>
        <v>0.96849853751667159</v>
      </c>
      <c r="W25" s="22">
        <f>MIL1928_19!C26</f>
        <v>0.9939215587557354</v>
      </c>
      <c r="X25" s="22">
        <f>MIL1928_19!C27</f>
        <v>0.89255787241176587</v>
      </c>
      <c r="Y25" s="22">
        <f>MIL1928_19!C28</f>
        <v>0.50459402071754711</v>
      </c>
      <c r="Z25" s="22">
        <f>MIL1928_19!C29</f>
        <v>0.98418406560102123</v>
      </c>
      <c r="AA25" s="20"/>
    </row>
    <row r="26" spans="1:27" ht="15.75" customHeight="1" x14ac:dyDescent="0.15">
      <c r="A26" s="21" t="s">
        <v>92</v>
      </c>
      <c r="B26" s="22">
        <f>MIL1928_20!$C$2</f>
        <v>47</v>
      </c>
      <c r="C26" s="22">
        <f>MIL1928_20!$C$3</f>
        <v>0</v>
      </c>
      <c r="D26" s="22">
        <f>MIL1928_20!$C$4</f>
        <v>0</v>
      </c>
      <c r="E26" s="22">
        <f>MIL1928_20!$C$5</f>
        <v>21.9</v>
      </c>
      <c r="F26" s="22">
        <f>MIL1928_20!$C$6</f>
        <v>1.5</v>
      </c>
      <c r="G26" s="22">
        <f>MIL1928_20!$C$7</f>
        <v>17.3</v>
      </c>
      <c r="H26" s="22">
        <f>MIL1928_20!$C$8</f>
        <v>11.7</v>
      </c>
      <c r="I26" s="22">
        <f>MIL1928_20!$C$9</f>
        <v>0</v>
      </c>
      <c r="J26" s="22">
        <f>MIL1928_20!$C$10</f>
        <v>0</v>
      </c>
      <c r="K26" s="22">
        <f>MIL1928_20!$C$11</f>
        <v>0.2</v>
      </c>
      <c r="L26" s="22">
        <f>MIL1928_20!C15</f>
        <v>0.90685625428138938</v>
      </c>
      <c r="M26" s="22">
        <f>MIL1928_20!C16</f>
        <v>0.94944275595186711</v>
      </c>
      <c r="N26" s="22">
        <f>MIL1928_20!C17</f>
        <v>0.76198787033271198</v>
      </c>
      <c r="O26" s="22">
        <f>MIL1928_20!C18</f>
        <v>0.94193477043064422</v>
      </c>
      <c r="P26" s="22">
        <f>MIL1928_20!C19</f>
        <v>0.92434186375317462</v>
      </c>
      <c r="Q26" s="22">
        <f>MIL1928_20!C20</f>
        <v>0.98127918490993171</v>
      </c>
      <c r="R26" s="22">
        <f>MIL1928_20!C21</f>
        <v>0.87995583479139206</v>
      </c>
      <c r="S26" s="22">
        <f>MIL1928_20!C22</f>
        <v>0.8875131587636228</v>
      </c>
      <c r="T26" s="22">
        <f>MIL1928_20!C23</f>
        <v>0.56762580446960631</v>
      </c>
      <c r="U26" s="22">
        <f>MIL1928_20!C24</f>
        <v>0.98645257823483601</v>
      </c>
      <c r="V26" s="22">
        <f>MIL1928_20!C25</f>
        <v>0.99022340194688763</v>
      </c>
      <c r="W26" s="22">
        <f>MIL1928_20!C26</f>
        <v>0.97000114390465886</v>
      </c>
      <c r="X26" s="22">
        <f>MIL1928_20!C27</f>
        <v>0.84675987262260499</v>
      </c>
      <c r="Y26" s="22">
        <f>MIL1928_20!C28</f>
        <v>0.63308467927241596</v>
      </c>
      <c r="Z26" s="22">
        <f>MIL1928_20!C29</f>
        <v>0.99776743039022386</v>
      </c>
      <c r="AA26" s="20"/>
    </row>
    <row r="27" spans="1:27" ht="15.75" customHeight="1" x14ac:dyDescent="0.15">
      <c r="A27" s="21" t="s">
        <v>93</v>
      </c>
      <c r="B27" s="22">
        <f>NID1944_11!$C$2</f>
        <v>33.200000000000003</v>
      </c>
      <c r="C27" s="22">
        <f>NID1944_11!$C$3</f>
        <v>0</v>
      </c>
      <c r="D27" s="22">
        <f>NID1944_11!$C$4</f>
        <v>0</v>
      </c>
      <c r="E27" s="22">
        <f>NID1944_11!$C$5</f>
        <v>0.1</v>
      </c>
      <c r="F27" s="22">
        <f>NID1944_11!$C$6</f>
        <v>1</v>
      </c>
      <c r="G27" s="22">
        <f>NID1944_11!$C$7</f>
        <v>4.2</v>
      </c>
      <c r="H27" s="22">
        <f>NID1944_11!$C$8</f>
        <v>11.2</v>
      </c>
      <c r="I27" s="22">
        <f>NID1944_11!$C$9</f>
        <v>0</v>
      </c>
      <c r="J27" s="22">
        <f>NID1944_11!$C$10</f>
        <v>49.9</v>
      </c>
      <c r="K27" s="22">
        <f>NID1944_11!$C$11</f>
        <v>0</v>
      </c>
      <c r="L27" s="22">
        <f>NID1944_11!C15</f>
        <v>0.94821889190089281</v>
      </c>
      <c r="M27" s="22">
        <f>NID1944_11!C16</f>
        <v>0.90119166533906503</v>
      </c>
      <c r="N27" s="22">
        <f>NID1944_11!C17</f>
        <v>0.98618264275090928</v>
      </c>
      <c r="O27" s="22">
        <f>NID1944_11!C18</f>
        <v>0.98962438376193518</v>
      </c>
      <c r="P27" s="22">
        <f>NID1944_11!C19</f>
        <v>0.97805908663749208</v>
      </c>
      <c r="Q27" s="22">
        <f>NID1944_11!C20</f>
        <v>0.89253341589295976</v>
      </c>
      <c r="R27" s="22">
        <f>NID1944_11!C21</f>
        <v>0.8379197297335883</v>
      </c>
      <c r="S27" s="22">
        <f>NID1944_11!C22</f>
        <v>0.86687163544282908</v>
      </c>
      <c r="T27" s="22">
        <f>NID1944_11!C23</f>
        <v>0.6206728720918071</v>
      </c>
      <c r="U27" s="22">
        <f>NID1944_11!C24</f>
        <v>0.92153506562334098</v>
      </c>
      <c r="V27" s="22">
        <f>NID1944_11!C25</f>
        <v>0.94822974188740072</v>
      </c>
      <c r="W27" s="22">
        <f>NID1944_11!C26</f>
        <v>0.99908871393829346</v>
      </c>
      <c r="X27" s="22">
        <f>NID1944_11!C27</f>
        <v>0.62240292865351243</v>
      </c>
      <c r="Y27" s="22">
        <f>NID1944_11!C28</f>
        <v>0.40489056314143229</v>
      </c>
      <c r="Z27" s="22">
        <f>NID1944_11!C29</f>
        <v>0.97715232077541347</v>
      </c>
      <c r="AA27" s="20"/>
    </row>
    <row r="28" spans="1:27" ht="15.75" customHeight="1" x14ac:dyDescent="0.15">
      <c r="A28" s="21" t="s">
        <v>94</v>
      </c>
      <c r="B28" s="22">
        <f>NID1944_12!$C$2</f>
        <v>56.7</v>
      </c>
      <c r="C28" s="22">
        <f>NID1944_12!$C$3</f>
        <v>0</v>
      </c>
      <c r="D28" s="22">
        <f>NID1944_12!$C$4</f>
        <v>0</v>
      </c>
      <c r="E28" s="22">
        <f>NID1944_12!$C$5</f>
        <v>0</v>
      </c>
      <c r="F28" s="22">
        <f>NID1944_12!$C$6</f>
        <v>32.5</v>
      </c>
      <c r="G28" s="22">
        <f>NID1944_12!$C$7</f>
        <v>8</v>
      </c>
      <c r="H28" s="22">
        <f>NID1944_12!$C$8</f>
        <v>2.6</v>
      </c>
      <c r="I28" s="22">
        <f>NID1944_12!$C$9</f>
        <v>0</v>
      </c>
      <c r="J28" s="22">
        <f>NID1944_12!$C$10</f>
        <v>0</v>
      </c>
      <c r="K28" s="22">
        <f>NID1944_12!$C$11</f>
        <v>0</v>
      </c>
      <c r="L28" s="22">
        <f>NID1944_12!C15</f>
        <v>0.4659415730985409</v>
      </c>
      <c r="M28" s="22">
        <f>NID1944_12!C16</f>
        <v>0.48935660804056863</v>
      </c>
      <c r="N28" s="22">
        <f>NID1944_12!C17</f>
        <v>0.96667098965197795</v>
      </c>
      <c r="O28" s="22">
        <f>NID1944_12!C18</f>
        <v>0.89475472010381474</v>
      </c>
      <c r="P28" s="22">
        <f>NID1944_12!C19</f>
        <v>0.83679253643723039</v>
      </c>
      <c r="Q28" s="22">
        <f>NID1944_12!C20</f>
        <v>0.7941925638597459</v>
      </c>
      <c r="R28" s="22">
        <f>NID1944_12!C21</f>
        <v>0.90356258252376775</v>
      </c>
      <c r="S28" s="22">
        <f>NID1944_12!C22</f>
        <v>0.82143552361611216</v>
      </c>
      <c r="T28" s="22">
        <f>NID1944_12!C23</f>
        <v>0.52930853795715471</v>
      </c>
      <c r="U28" s="22">
        <f>NID1944_12!C24</f>
        <v>0.98729292683642755</v>
      </c>
      <c r="V28" s="22">
        <f>NID1944_12!C25</f>
        <v>0.99247230334265124</v>
      </c>
      <c r="W28" s="22">
        <f>NID1944_12!C26</f>
        <v>0.70322027886720462</v>
      </c>
      <c r="X28" s="22">
        <f>NID1944_12!C27</f>
        <v>0.56091614211959462</v>
      </c>
      <c r="Y28" s="22">
        <f>NID1944_12!C28</f>
        <v>0.52296685189451031</v>
      </c>
      <c r="Z28" s="22">
        <f>NID1944_12!C29</f>
        <v>0.90459013743428329</v>
      </c>
      <c r="AA28" s="20"/>
    </row>
    <row r="29" spans="1:27" ht="15.75" customHeight="1" x14ac:dyDescent="0.15">
      <c r="A29" s="21" t="s">
        <v>95</v>
      </c>
      <c r="B29" s="22">
        <f>NID1944_15!$C$2</f>
        <v>76.3</v>
      </c>
      <c r="C29" s="22">
        <f>NID1944_15!$C$3</f>
        <v>0</v>
      </c>
      <c r="D29" s="22">
        <f>NID1944_15!$C$4</f>
        <v>0</v>
      </c>
      <c r="E29" s="22">
        <f>NID1944_15!$C$5</f>
        <v>1.7</v>
      </c>
      <c r="F29" s="22">
        <f>NID1944_15!$C$6</f>
        <v>0.4</v>
      </c>
      <c r="G29" s="22">
        <f>NID1944_15!$C$7</f>
        <v>5.0999999999999996</v>
      </c>
      <c r="H29" s="22">
        <f>NID1944_15!$C$8</f>
        <v>15</v>
      </c>
      <c r="I29" s="22">
        <f>NID1944_15!$C$9</f>
        <v>0</v>
      </c>
      <c r="J29" s="22">
        <f>NID1944_15!$C$10</f>
        <v>0</v>
      </c>
      <c r="K29" s="22">
        <f>NID1944_15!$C$11</f>
        <v>1.1000000000000001</v>
      </c>
      <c r="L29" s="22">
        <f>NID1944_15!C15</f>
        <v>0.74524239435018191</v>
      </c>
      <c r="M29" s="22">
        <f>NID1944_15!C16</f>
        <v>0.90969996595831215</v>
      </c>
      <c r="N29" s="22">
        <f>NID1944_15!C17</f>
        <v>0.98295393714307877</v>
      </c>
      <c r="O29" s="22">
        <f>NID1944_15!C18</f>
        <v>0.91707000557026219</v>
      </c>
      <c r="P29" s="22">
        <f>NID1944_15!C19</f>
        <v>0.92170496595648665</v>
      </c>
      <c r="Q29" s="22">
        <f>NID1944_15!C20</f>
        <v>0.90634277512989014</v>
      </c>
      <c r="R29" s="22">
        <f>NID1944_15!C21</f>
        <v>0.93896839065944082</v>
      </c>
      <c r="S29" s="22">
        <f>NID1944_15!C22</f>
        <v>0.78050464145528853</v>
      </c>
      <c r="T29" s="22">
        <f>NID1944_15!C23</f>
        <v>0.45129797866835236</v>
      </c>
      <c r="U29" s="22">
        <f>NID1944_15!C24</f>
        <v>0.99749510144197895</v>
      </c>
      <c r="V29" s="22">
        <f>NID1944_15!C25</f>
        <v>0.99860411110240355</v>
      </c>
      <c r="W29" s="22">
        <f>NID1944_15!C26</f>
        <v>0.97867805680399278</v>
      </c>
      <c r="X29" s="22">
        <f>NID1944_15!C27</f>
        <v>0.32589865594645523</v>
      </c>
      <c r="Y29" s="22">
        <f>NID1944_15!C28</f>
        <v>0.61148199570002859</v>
      </c>
      <c r="Z29" s="22">
        <f>NID1944_15!C29</f>
        <v>0.98126132057786386</v>
      </c>
      <c r="AA29" s="20"/>
    </row>
    <row r="30" spans="1:27" ht="13" x14ac:dyDescent="0.15">
      <c r="A30" s="21" t="s">
        <v>96</v>
      </c>
      <c r="B30" s="22">
        <f>NID1944_19!$C$2</f>
        <v>27.9</v>
      </c>
      <c r="C30" s="22">
        <f>NID1944_19!$C$3</f>
        <v>0</v>
      </c>
      <c r="D30" s="22">
        <f>NID1944_19!$C$4</f>
        <v>0</v>
      </c>
      <c r="E30" s="22">
        <f>NID1944_19!$C$5</f>
        <v>0.6</v>
      </c>
      <c r="F30" s="22">
        <f>NID1944_19!$C$6</f>
        <v>3.6</v>
      </c>
      <c r="G30" s="22">
        <f>NID1944_19!$C$7</f>
        <v>8.5</v>
      </c>
      <c r="H30" s="22">
        <f>NID1944_19!$C$8</f>
        <v>59</v>
      </c>
      <c r="I30" s="22">
        <f>NID1944_19!$C$9</f>
        <v>0.1</v>
      </c>
      <c r="J30" s="22">
        <f>NID1944_19!$C$10</f>
        <v>0</v>
      </c>
      <c r="K30" s="22">
        <f>NID1944_19!$C$11</f>
        <v>0</v>
      </c>
      <c r="L30" s="22">
        <f>NID1944_19!C15</f>
        <v>0.95124078422757807</v>
      </c>
      <c r="M30" s="22">
        <f>NID1944_19!C16</f>
        <v>0.90519180415913858</v>
      </c>
      <c r="N30" s="22">
        <f>NID1944_19!C17</f>
        <v>0.96263518420742844</v>
      </c>
      <c r="O30" s="22">
        <f>NID1944_19!C18</f>
        <v>0.99085972044600557</v>
      </c>
      <c r="P30" s="22">
        <f>NID1944_19!C19</f>
        <v>0.97846956148006126</v>
      </c>
      <c r="Q30" s="22">
        <f>NID1944_19!C20</f>
        <v>0.93217286886716388</v>
      </c>
      <c r="R30" s="22">
        <f>NID1944_19!C21</f>
        <v>0.81887213054707519</v>
      </c>
      <c r="S30" s="22">
        <f>NID1944_19!C22</f>
        <v>0.87659725493439067</v>
      </c>
      <c r="T30" s="22">
        <f>NID1944_19!C23</f>
        <v>0.64037402806584287</v>
      </c>
      <c r="U30" s="22">
        <f>NID1944_19!C24</f>
        <v>0.88623850502913726</v>
      </c>
      <c r="V30" s="22">
        <f>NID1944_19!C25</f>
        <v>0.92234590238798242</v>
      </c>
      <c r="W30" s="22">
        <f>NID1944_19!C26</f>
        <v>0.99904474831550194</v>
      </c>
      <c r="X30" s="22">
        <f>NID1944_19!C27</f>
        <v>0.7689216058913636</v>
      </c>
      <c r="Y30" s="22">
        <f>NID1944_19!C28</f>
        <v>0.39763580833495837</v>
      </c>
      <c r="Z30" s="22">
        <f>NID1944_19!C29</f>
        <v>0.97555807985614518</v>
      </c>
      <c r="AA30" s="20"/>
    </row>
    <row r="31" spans="1:27" ht="13" x14ac:dyDescent="0.15">
      <c r="A31" s="21" t="s">
        <v>97</v>
      </c>
      <c r="B31" s="22">
        <f>NID1944_21!$C$2</f>
        <v>47.6</v>
      </c>
      <c r="C31" s="22">
        <f>NID1944_21!$C$3</f>
        <v>0</v>
      </c>
      <c r="D31" s="22">
        <f>NID1944_21!$C$4</f>
        <v>0</v>
      </c>
      <c r="E31" s="22">
        <f>NID1944_21!$C$5</f>
        <v>4.0999999999999996</v>
      </c>
      <c r="F31" s="22">
        <f>NID1944_21!$C$6</f>
        <v>1.2</v>
      </c>
      <c r="G31" s="22">
        <f>NID1944_21!$C$7</f>
        <v>9</v>
      </c>
      <c r="H31" s="22">
        <f>NID1944_21!$C$8</f>
        <v>37.700000000000003</v>
      </c>
      <c r="I31" s="22">
        <f>NID1944_21!$C$9</f>
        <v>0.2</v>
      </c>
      <c r="J31" s="22">
        <f>NID1944_21!$C$10</f>
        <v>0</v>
      </c>
      <c r="K31" s="22">
        <f>NID1944_21!$C$11</f>
        <v>0</v>
      </c>
      <c r="L31" s="22">
        <f>NID1944_21!C15</f>
        <v>0.90627994093257924</v>
      </c>
      <c r="M31" s="22">
        <f>NID1944_21!C16</f>
        <v>0.92228829718356675</v>
      </c>
      <c r="N31" s="22">
        <f>NID1944_21!C17</f>
        <v>0.95813184982725774</v>
      </c>
      <c r="O31" s="22">
        <f>NID1944_21!C18</f>
        <v>0.97467290101657378</v>
      </c>
      <c r="P31" s="22">
        <f>NID1944_21!C19</f>
        <v>0.96074827342881597</v>
      </c>
      <c r="Q31" s="22">
        <f>NID1944_21!C20</f>
        <v>0.94220071936930094</v>
      </c>
      <c r="R31" s="22">
        <f>NID1944_21!C21</f>
        <v>0.88155031418547158</v>
      </c>
      <c r="S31" s="22">
        <f>NID1944_21!C22</f>
        <v>0.84995440598266692</v>
      </c>
      <c r="T31" s="22">
        <f>NID1944_21!C23</f>
        <v>0.56527424038823282</v>
      </c>
      <c r="U31" s="22">
        <f>NID1944_21!C24</f>
        <v>0.97711236841571936</v>
      </c>
      <c r="V31" s="22">
        <f>NID1944_21!C25</f>
        <v>0.98550943567995053</v>
      </c>
      <c r="W31" s="22">
        <f>NID1944_21!C26</f>
        <v>0.99589108133432924</v>
      </c>
      <c r="X31" s="22">
        <f>NID1944_21!C27</f>
        <v>0.65761594142705737</v>
      </c>
      <c r="Y31" s="22">
        <f>NID1944_21!C28</f>
        <v>0.50846366648322738</v>
      </c>
      <c r="Z31" s="22">
        <f>NID1944_21!C29</f>
        <v>0.98495006096495863</v>
      </c>
      <c r="AA31" s="20"/>
    </row>
    <row r="32" spans="1:27" ht="13" x14ac:dyDescent="0.15">
      <c r="A32" s="21" t="s">
        <v>98</v>
      </c>
      <c r="B32" s="22">
        <f>NID1946_8!$C$2</f>
        <v>72.7</v>
      </c>
      <c r="C32" s="22">
        <f>NID1946_8!$C$3</f>
        <v>0</v>
      </c>
      <c r="D32" s="22">
        <f>NID1946_8!$C$4</f>
        <v>5.8</v>
      </c>
      <c r="E32" s="22">
        <f>NID1946_8!$C$5</f>
        <v>0.7</v>
      </c>
      <c r="F32" s="22">
        <f>NID1946_8!$C$6</f>
        <v>4.4000000000000004</v>
      </c>
      <c r="G32" s="22">
        <f>NID1946_8!$C$7</f>
        <v>3.6</v>
      </c>
      <c r="H32" s="22">
        <f>NID1946_8!$C$8</f>
        <v>12.1</v>
      </c>
      <c r="I32" s="22">
        <f>NID1946_8!$C$9</f>
        <v>0.2</v>
      </c>
      <c r="J32" s="22">
        <f>NID1946_8!$C$10</f>
        <v>0</v>
      </c>
      <c r="K32" s="22">
        <f>NID1946_8!$C$11</f>
        <v>0.1</v>
      </c>
      <c r="L32" s="22">
        <f>NID1946_8!C15</f>
        <v>0.72570451696748051</v>
      </c>
      <c r="M32" s="22">
        <f>NID1946_8!C16</f>
        <v>0.87086425756511199</v>
      </c>
      <c r="N32" s="22">
        <f>NID1946_8!C17</f>
        <v>0.98799195840283272</v>
      </c>
      <c r="O32" s="22">
        <f>NID1946_8!C18</f>
        <v>0.9217113162339321</v>
      </c>
      <c r="P32" s="22">
        <f>NID1946_8!C19</f>
        <v>0.91893313102877261</v>
      </c>
      <c r="Q32" s="22">
        <f>NID1946_8!C20</f>
        <v>0.86881093403956011</v>
      </c>
      <c r="R32" s="22">
        <f>NID1946_8!C21</f>
        <v>0.93353476035613703</v>
      </c>
      <c r="S32" s="22">
        <f>NID1946_8!C22</f>
        <v>0.78641386403862379</v>
      </c>
      <c r="T32" s="22">
        <f>NID1946_8!C23</f>
        <v>0.46556079313090509</v>
      </c>
      <c r="U32" s="22">
        <f>NID1946_8!C24</f>
        <v>0.99654456325622187</v>
      </c>
      <c r="V32" s="22">
        <f>NID1946_8!C25</f>
        <v>0.99806334985514056</v>
      </c>
      <c r="W32" s="22">
        <f>NID1946_8!C26</f>
        <v>0.97414373668088938</v>
      </c>
      <c r="X32" s="22">
        <f>NID1946_8!C27</f>
        <v>0.30948095466530406</v>
      </c>
      <c r="Y32" s="22">
        <f>NID1946_8!C28</f>
        <v>0.58539151148346646</v>
      </c>
      <c r="Z32" s="22">
        <f>NID1946_8!C29</f>
        <v>0.97490322847835442</v>
      </c>
      <c r="AA32" s="20"/>
    </row>
    <row r="33" spans="1:27" ht="13" x14ac:dyDescent="0.15">
      <c r="A33" s="21" t="s">
        <v>99</v>
      </c>
      <c r="B33" s="22">
        <f>NID1946_12!$C$2</f>
        <v>16.899999999999999</v>
      </c>
      <c r="C33" s="22">
        <f>NID1946_12!$C$3</f>
        <v>1.5</v>
      </c>
      <c r="D33" s="22">
        <f>NID1946_12!$C$4</f>
        <v>10.199999999999999</v>
      </c>
      <c r="E33" s="22">
        <f>NID1946_12!$C$5</f>
        <v>0.2</v>
      </c>
      <c r="F33" s="22">
        <f>NID1946_12!$C$6</f>
        <v>20</v>
      </c>
      <c r="G33" s="22">
        <f>NID1946_12!$C$7</f>
        <v>7.2</v>
      </c>
      <c r="H33" s="22">
        <f>NID1946_12!$C$8</f>
        <v>24.6</v>
      </c>
      <c r="I33" s="22">
        <f>NID1946_12!$C$9</f>
        <v>1</v>
      </c>
      <c r="J33" s="22">
        <f>NID1946_12!$C$10</f>
        <v>18</v>
      </c>
      <c r="K33" s="22">
        <f>NID1946_12!$C$11</f>
        <v>0.1</v>
      </c>
      <c r="L33" s="22">
        <f>NID1946_12!C15</f>
        <v>0.91649231358153449</v>
      </c>
      <c r="M33" s="22">
        <f>NID1946_12!C16</f>
        <v>0.70944003483369877</v>
      </c>
      <c r="N33" s="22">
        <f>NID1946_12!C17</f>
        <v>0.97226696175867577</v>
      </c>
      <c r="O33" s="22">
        <f>NID1946_12!C18</f>
        <v>0.98981310447388116</v>
      </c>
      <c r="P33" s="22">
        <f>NID1946_12!C19</f>
        <v>0.90921470976655161</v>
      </c>
      <c r="Q33" s="22">
        <f>NID1946_12!C20</f>
        <v>0.85261174697222819</v>
      </c>
      <c r="R33" s="22">
        <f>NID1946_12!C21</f>
        <v>0.62292586447415133</v>
      </c>
      <c r="S33" s="22">
        <f>NID1946_12!C22</f>
        <v>0.66968643608528278</v>
      </c>
      <c r="T33" s="22">
        <f>NID1946_12!C23</f>
        <v>0.98107391919522913</v>
      </c>
      <c r="U33" s="22">
        <f>NID1946_12!C24</f>
        <v>0.51493880247102153</v>
      </c>
      <c r="V33" s="22">
        <f>NID1946_12!C25</f>
        <v>0.40513527574067765</v>
      </c>
      <c r="W33" s="22">
        <f>NID1946_12!C26</f>
        <v>0.96253105954327989</v>
      </c>
      <c r="X33" s="22">
        <f>NID1946_12!C27</f>
        <v>0.79921751743233493</v>
      </c>
      <c r="Y33" s="22">
        <f>NID1946_12!C28</f>
        <v>0.34458579686977719</v>
      </c>
      <c r="Z33" s="22">
        <f>NID1946_12!C29</f>
        <v>0.48691074131753359</v>
      </c>
      <c r="AA33" s="20"/>
    </row>
    <row r="34" spans="1:27" ht="13" x14ac:dyDescent="0.15">
      <c r="A34" s="21" t="s">
        <v>100</v>
      </c>
      <c r="B34" s="22">
        <f>NID1947_2!$C$2</f>
        <v>14.3</v>
      </c>
      <c r="C34" s="22">
        <f>NID1947_2!$C$3</f>
        <v>0.5</v>
      </c>
      <c r="D34" s="22">
        <f>NID1947_2!$C$4</f>
        <v>37</v>
      </c>
      <c r="E34" s="22">
        <f>NID1947_2!$C$5</f>
        <v>0.8</v>
      </c>
      <c r="F34" s="22">
        <f>NID1947_2!$C$6</f>
        <v>7.7</v>
      </c>
      <c r="G34" s="22">
        <f>NID1947_2!$C$7</f>
        <v>2.5</v>
      </c>
      <c r="H34" s="22">
        <f>NID1947_2!$C$8</f>
        <v>28.6</v>
      </c>
      <c r="I34" s="22">
        <f>NID1947_2!$C$9</f>
        <v>0.4</v>
      </c>
      <c r="J34" s="22">
        <f>NID1947_2!$C$10</f>
        <v>6.9</v>
      </c>
      <c r="K34" s="22">
        <f>NID1947_2!$C$11</f>
        <v>0.8</v>
      </c>
      <c r="L34" s="22">
        <f>NID1947_2!C15</f>
        <v>0.96437700685928041</v>
      </c>
      <c r="M34" s="22">
        <f>NID1947_2!C16</f>
        <v>0.82998161899611334</v>
      </c>
      <c r="N34" s="22">
        <f>NID1947_2!C17</f>
        <v>0.99072178891510299</v>
      </c>
      <c r="O34" s="22">
        <f>NID1947_2!C18</f>
        <v>0.99436036312646603</v>
      </c>
      <c r="P34" s="22">
        <f>NID1947_2!C19</f>
        <v>0.97494754883885593</v>
      </c>
      <c r="Q34" s="22">
        <f>NID1947_2!C20</f>
        <v>0.83161646064488537</v>
      </c>
      <c r="R34" s="22">
        <f>NID1947_2!C21</f>
        <v>0.71540911293721321</v>
      </c>
      <c r="S34" s="22">
        <f>NID1947_2!C22</f>
        <v>0.8448544951636453</v>
      </c>
      <c r="T34" s="22">
        <f>NID1947_2!C23</f>
        <v>0.86520604177890859</v>
      </c>
      <c r="U34" s="22">
        <f>NID1947_2!C24</f>
        <v>0.6455155913173013</v>
      </c>
      <c r="V34" s="22">
        <f>NID1947_2!C25</f>
        <v>0.66702119883877353</v>
      </c>
      <c r="W34" s="22">
        <f>NID1947_2!C26</f>
        <v>0.998617587846787</v>
      </c>
      <c r="X34" s="22">
        <f>NID1947_2!C27</f>
        <v>0.70565294355017316</v>
      </c>
      <c r="Y34" s="22">
        <f>NID1947_2!C28</f>
        <v>0.3236805830483081</v>
      </c>
      <c r="Z34" s="22">
        <f>NID1947_2!C29</f>
        <v>0.92699924719596993</v>
      </c>
      <c r="AA34" s="20"/>
    </row>
    <row r="35" spans="1:27" ht="13" x14ac:dyDescent="0.15">
      <c r="A35" s="21" t="s">
        <v>101</v>
      </c>
      <c r="B35" s="22">
        <f>NID1953_3!$C$2</f>
        <v>37.700000000000003</v>
      </c>
      <c r="C35" s="22">
        <f>NID1953_3!$C$3</f>
        <v>0</v>
      </c>
      <c r="D35" s="22">
        <f>NID1953_3!$C$4</f>
        <v>0</v>
      </c>
      <c r="E35" s="22">
        <f>NID1953_3!$C$5</f>
        <v>14</v>
      </c>
      <c r="F35" s="22">
        <f>NID1953_3!$C$6</f>
        <v>0.6</v>
      </c>
      <c r="G35" s="22">
        <f>NID1953_3!$C$7</f>
        <v>14.8</v>
      </c>
      <c r="H35" s="22">
        <f>NID1953_3!$C$8</f>
        <v>24.6</v>
      </c>
      <c r="I35" s="22">
        <f>NID1953_3!$C$9</f>
        <v>0</v>
      </c>
      <c r="J35" s="22">
        <f>NID1953_3!$C$10</f>
        <v>0</v>
      </c>
      <c r="K35" s="22">
        <f>NID1953_3!$C$11</f>
        <v>8</v>
      </c>
      <c r="L35" s="22">
        <f>NID1953_3!C15</f>
        <v>0.93921623473603721</v>
      </c>
      <c r="M35" s="22">
        <f>NID1953_3!C16</f>
        <v>0.94573741451548021</v>
      </c>
      <c r="N35" s="22">
        <f>NID1953_3!C17</f>
        <v>0.85271225058058342</v>
      </c>
      <c r="O35" s="22">
        <f>NID1953_3!C18</f>
        <v>0.97508221536491113</v>
      </c>
      <c r="P35" s="22">
        <f>NID1953_3!C19</f>
        <v>0.95829521429273179</v>
      </c>
      <c r="Q35" s="22">
        <f>NID1953_3!C20</f>
        <v>0.97444442510908869</v>
      </c>
      <c r="R35" s="22">
        <f>NID1953_3!C21</f>
        <v>0.85279513592424261</v>
      </c>
      <c r="S35" s="22">
        <f>NID1953_3!C22</f>
        <v>0.8868780152252832</v>
      </c>
      <c r="T35" s="22">
        <f>NID1953_3!C23</f>
        <v>0.60362435128071756</v>
      </c>
      <c r="U35" s="22">
        <f>NID1953_3!C24</f>
        <v>0.96375333471200963</v>
      </c>
      <c r="V35" s="22">
        <f>NID1953_3!C25</f>
        <v>0.97433557536383764</v>
      </c>
      <c r="W35" s="22">
        <f>NID1953_3!C26</f>
        <v>0.99430246598600602</v>
      </c>
      <c r="X35" s="22">
        <f>NID1953_3!C27</f>
        <v>0.84365611596095791</v>
      </c>
      <c r="Y35" s="22">
        <f>NID1953_3!C28</f>
        <v>0.53949959529091862</v>
      </c>
      <c r="Z35" s="22">
        <f>NID1953_3!C29</f>
        <v>0.99496418819900989</v>
      </c>
      <c r="AA35" s="20"/>
    </row>
    <row r="36" spans="1:27" ht="13" x14ac:dyDescent="0.15">
      <c r="A36" s="21" t="s">
        <v>102</v>
      </c>
      <c r="B36" s="22">
        <f>NID1953_5!$C$2</f>
        <v>6.4</v>
      </c>
      <c r="C36" s="22">
        <f>NID1953_5!$C$3</f>
        <v>0</v>
      </c>
      <c r="D36" s="22">
        <f>NID1953_5!$C$4</f>
        <v>0</v>
      </c>
      <c r="E36" s="22">
        <f>NID1953_5!$C$5</f>
        <v>1</v>
      </c>
      <c r="F36" s="22">
        <f>NID1953_5!$C$6</f>
        <v>0.6</v>
      </c>
      <c r="G36" s="22">
        <f>NID1953_5!$C$7</f>
        <v>57.6</v>
      </c>
      <c r="H36" s="22">
        <f>NID1953_5!$C$8</f>
        <v>20.5</v>
      </c>
      <c r="I36" s="22">
        <f>NID1953_5!$C$9</f>
        <v>0</v>
      </c>
      <c r="J36" s="22">
        <f>NID1953_5!$C$10</f>
        <v>0</v>
      </c>
      <c r="K36" s="22">
        <f>NID1953_5!$C$11</f>
        <v>13.7</v>
      </c>
      <c r="L36" s="22">
        <f>NID1953_5!C15</f>
        <v>0.9836607036699696</v>
      </c>
      <c r="M36" s="22">
        <f>NID1953_5!C16</f>
        <v>0.99525588040869739</v>
      </c>
      <c r="N36" s="22">
        <f>NID1953_5!C17</f>
        <v>2.2792134939232287E-4</v>
      </c>
      <c r="O36" s="22">
        <f>NID1953_5!C18</f>
        <v>0.99708581311971634</v>
      </c>
      <c r="P36" s="22">
        <f>NID1953_5!C19</f>
        <v>0.98991484117005935</v>
      </c>
      <c r="Q36" s="22">
        <f>NID1953_5!C20</f>
        <v>0.9999404138615875</v>
      </c>
      <c r="R36" s="22">
        <f>NID1953_5!C21</f>
        <v>0.72406387382943427</v>
      </c>
      <c r="S36" s="22">
        <f>NID1953_5!C22</f>
        <v>0.90755039407426941</v>
      </c>
      <c r="T36" s="22">
        <f>NID1953_5!C23</f>
        <v>0.71506378493832923</v>
      </c>
      <c r="U36" s="22">
        <f>NID1953_5!C24</f>
        <v>0.58281887973221147</v>
      </c>
      <c r="V36" s="22">
        <f>NID1953_5!C25</f>
        <v>0.66297719629000396</v>
      </c>
      <c r="W36" s="22">
        <f>NID1953_5!C26</f>
        <v>0.9998592195242475</v>
      </c>
      <c r="X36" s="22">
        <f>NID1953_5!C27</f>
        <v>0.99966837497828354</v>
      </c>
      <c r="Y36" s="22">
        <f>NID1953_5!C28</f>
        <v>0.4577804229073531</v>
      </c>
      <c r="Z36" s="22">
        <f>NID1953_5!C29</f>
        <v>0.97962062461339627</v>
      </c>
      <c r="AA36" s="20"/>
    </row>
    <row r="37" spans="1:27" ht="13" x14ac:dyDescent="0.15">
      <c r="A37" s="21" t="s">
        <v>103</v>
      </c>
      <c r="B37" s="22">
        <f>WHE1923_245!$C$2</f>
        <v>62.5</v>
      </c>
      <c r="C37" s="22">
        <f>WHE1923_245!$C$3</f>
        <v>0</v>
      </c>
      <c r="D37" s="22">
        <f>WHE1923_245!$C$4</f>
        <v>0</v>
      </c>
      <c r="E37" s="22">
        <f>WHE1923_245!$C$5</f>
        <v>2.1</v>
      </c>
      <c r="F37" s="22">
        <f>WHE1923_245!$C$6</f>
        <v>16.100000000000001</v>
      </c>
      <c r="G37" s="22">
        <f>WHE1923_245!$C$7</f>
        <v>11.7</v>
      </c>
      <c r="H37" s="22">
        <f>WHE1923_245!$C$8</f>
        <v>6.5</v>
      </c>
      <c r="I37" s="22">
        <f>WHE1923_245!$C$9</f>
        <v>0.2</v>
      </c>
      <c r="J37" s="22">
        <f>WHE1923_245!$C$10</f>
        <v>0</v>
      </c>
      <c r="K37" s="22">
        <f>WHE1923_245!$C$11</f>
        <v>0.4</v>
      </c>
      <c r="L37" s="22">
        <f>WHE1923_245!C15</f>
        <v>0.6603272743675549</v>
      </c>
      <c r="M37" s="22">
        <f>WHE1923_245!C16</f>
        <v>0.81161785170140999</v>
      </c>
      <c r="N37" s="22">
        <f>WHE1923_245!C17</f>
        <v>0.92348310932322619</v>
      </c>
      <c r="O37" s="22">
        <f>WHE1923_245!C18</f>
        <v>0.91825984261819038</v>
      </c>
      <c r="P37" s="22">
        <f>WHE1923_245!C19</f>
        <v>0.89450425127860078</v>
      </c>
      <c r="Q37" s="22">
        <f>WHE1923_245!C20</f>
        <v>0.9280447128985394</v>
      </c>
      <c r="R37" s="22">
        <f>WHE1923_245!C21</f>
        <v>0.91561516921180974</v>
      </c>
      <c r="S37" s="22">
        <f>WHE1923_245!C22</f>
        <v>0.81439751723793108</v>
      </c>
      <c r="T37" s="22">
        <f>WHE1923_245!C23</f>
        <v>0.50620130699897636</v>
      </c>
      <c r="U37" s="22">
        <f>WHE1923_245!C24</f>
        <v>0.99252457649049475</v>
      </c>
      <c r="V37" s="22">
        <f>WHE1923_245!C25</f>
        <v>0.99560258369254873</v>
      </c>
      <c r="W37" s="22">
        <f>WHE1923_245!C26</f>
        <v>0.92678830514755539</v>
      </c>
      <c r="X37" s="22">
        <f>WHE1923_245!C27</f>
        <v>0.62888443462169119</v>
      </c>
      <c r="Y37" s="22">
        <f>WHE1923_245!C28</f>
        <v>0.57317265457013722</v>
      </c>
      <c r="Z37" s="22">
        <f>WHE1923_245!C29</f>
        <v>0.9628990142080579</v>
      </c>
      <c r="AA37" s="20"/>
    </row>
    <row r="38" spans="1:27" ht="13" x14ac:dyDescent="0.15">
      <c r="A38" s="21" t="s">
        <v>104</v>
      </c>
      <c r="B38" s="22">
        <f>WHE1923_247!$C$2</f>
        <v>73.099999999999994</v>
      </c>
      <c r="C38" s="22">
        <f>WHE1923_247!$C$3</f>
        <v>0</v>
      </c>
      <c r="D38" s="22">
        <f>WHE1923_247!$C$4</f>
        <v>0</v>
      </c>
      <c r="E38" s="22">
        <f>WHE1923_247!$C$5</f>
        <v>0.9</v>
      </c>
      <c r="F38" s="22">
        <f>WHE1923_247!$C$6</f>
        <v>4.5999999999999996</v>
      </c>
      <c r="G38" s="22">
        <f>WHE1923_247!$C$7</f>
        <v>1.6</v>
      </c>
      <c r="H38" s="22">
        <f>WHE1923_247!$C$8</f>
        <v>16.8</v>
      </c>
      <c r="I38" s="22">
        <f>WHE1923_247!$C$9</f>
        <v>0.4</v>
      </c>
      <c r="J38" s="22">
        <f>WHE1923_247!$C$10</f>
        <v>0</v>
      </c>
      <c r="K38" s="22">
        <f>WHE1923_247!$C$11</f>
        <v>2.2000000000000002</v>
      </c>
      <c r="L38" s="22">
        <f>WHE1923_247!C15</f>
        <v>0.71964734488325377</v>
      </c>
      <c r="M38" s="22">
        <f>WHE1923_247!C16</f>
        <v>0.85528321077026048</v>
      </c>
      <c r="N38" s="22">
        <f>WHE1923_247!C17</f>
        <v>0.99249042133156817</v>
      </c>
      <c r="O38" s="22">
        <f>WHE1923_247!C18</f>
        <v>0.91896232828600977</v>
      </c>
      <c r="P38" s="22">
        <f>WHE1923_247!C19</f>
        <v>0.91673460674780727</v>
      </c>
      <c r="Q38" s="22">
        <f>WHE1923_247!C20</f>
        <v>0.83170340169279033</v>
      </c>
      <c r="R38" s="22">
        <f>WHE1923_247!C21</f>
        <v>0.93416000778662789</v>
      </c>
      <c r="S38" s="22">
        <f>WHE1923_247!C22</f>
        <v>0.78603404631861817</v>
      </c>
      <c r="T38" s="22">
        <f>WHE1923_247!C23</f>
        <v>0.46397281895944448</v>
      </c>
      <c r="U38" s="22">
        <f>WHE1923_247!C24</f>
        <v>0.99667549021307755</v>
      </c>
      <c r="V38" s="22">
        <f>WHE1923_247!C25</f>
        <v>0.99813669603553401</v>
      </c>
      <c r="W38" s="22">
        <f>WHE1923_247!C26</f>
        <v>0.97206184196675349</v>
      </c>
      <c r="X38" s="22">
        <f>WHE1923_247!C27</f>
        <v>0.25633318558384366</v>
      </c>
      <c r="Y38" s="22">
        <f>WHE1923_247!C28</f>
        <v>0.58206631185556923</v>
      </c>
      <c r="Z38" s="22">
        <f>WHE1923_247!C29</f>
        <v>0.97520121103314816</v>
      </c>
      <c r="AA38" s="20"/>
    </row>
    <row r="39" spans="1:27" ht="13" x14ac:dyDescent="0.15">
      <c r="A39" s="21" t="s">
        <v>105</v>
      </c>
      <c r="B39" s="22">
        <f>WHE1923_248!$C$2</f>
        <v>76.2</v>
      </c>
      <c r="C39" s="22">
        <f>WHE1923_248!$C$3</f>
        <v>0</v>
      </c>
      <c r="D39" s="22">
        <f>WHE1923_248!$C$4</f>
        <v>0</v>
      </c>
      <c r="E39" s="22">
        <f>WHE1923_248!$C$5</f>
        <v>1.4</v>
      </c>
      <c r="F39" s="22">
        <f>WHE1923_248!$C$6</f>
        <v>3.2</v>
      </c>
      <c r="G39" s="22">
        <f>WHE1923_248!$C$7</f>
        <v>13.9</v>
      </c>
      <c r="H39" s="22">
        <f>WHE1923_248!$C$8</f>
        <v>4.2</v>
      </c>
      <c r="I39" s="22">
        <f>WHE1923_248!$C$9</f>
        <v>0.4</v>
      </c>
      <c r="J39" s="22">
        <f>WHE1923_248!$C$10</f>
        <v>0</v>
      </c>
      <c r="K39" s="22">
        <f>WHE1923_248!$C$11</f>
        <v>0.5</v>
      </c>
      <c r="L39">
        <f>WHE1923_248!$C15</f>
        <v>0.71052310858907697</v>
      </c>
      <c r="M39">
        <f>WHE1923_248!$C16</f>
        <v>0.93096506039902738</v>
      </c>
      <c r="N39">
        <f>WHE1923_248!$C17</f>
        <v>0.87753665867222763</v>
      </c>
      <c r="O39">
        <f>WHE1923_248!$C18</f>
        <v>0.90964746096006643</v>
      </c>
      <c r="P39">
        <f>WHE1923_248!$C19</f>
        <v>0.91299604727807904</v>
      </c>
      <c r="Q39">
        <f>WHE1923_248!$C20</f>
        <v>0.96786478738627546</v>
      </c>
      <c r="R39">
        <f>WHE1923_248!$C21</f>
        <v>0.9388232262250108</v>
      </c>
      <c r="S39">
        <f>WHE1923_248!$C22</f>
        <v>0.77982464787378747</v>
      </c>
      <c r="T39">
        <f>WHE1923_248!$C23</f>
        <v>0.45169319900812577</v>
      </c>
      <c r="U39">
        <f>WHE1923_248!$C24</f>
        <v>0.99745005935685083</v>
      </c>
      <c r="V39">
        <f>WHE1923_248!$C25</f>
        <v>0.99858166742368359</v>
      </c>
      <c r="W39">
        <f>WHE1923_248!$C26</f>
        <v>0.96982740322646444</v>
      </c>
      <c r="X39">
        <f>WHE1923_248!$C27</f>
        <v>0.5931322020680293</v>
      </c>
      <c r="Y39">
        <f>WHE1923_248!$C28</f>
        <v>0.63592705095880153</v>
      </c>
      <c r="Z39">
        <f>WHE1923_248!$C29</f>
        <v>0.97796164269389196</v>
      </c>
      <c r="AA39" s="20"/>
    </row>
    <row r="40" spans="1:27" ht="13" x14ac:dyDescent="0.15">
      <c r="A40" s="21" t="s">
        <v>106</v>
      </c>
      <c r="B40" s="22">
        <f>WHE1923_249!$C$2</f>
        <v>76.7</v>
      </c>
      <c r="C40" s="22">
        <f>WHE1923_249!$C$3</f>
        <v>0</v>
      </c>
      <c r="D40" s="22">
        <f>WHE1923_249!$C$4</f>
        <v>0</v>
      </c>
      <c r="E40" s="22">
        <f>WHE1923_249!$C$5</f>
        <v>0.4</v>
      </c>
      <c r="F40" s="22">
        <f>WHE1923_249!$C$6</f>
        <v>1.7</v>
      </c>
      <c r="G40" s="22">
        <f>WHE1923_249!$C$7</f>
        <v>7.1</v>
      </c>
      <c r="H40" s="22">
        <f>WHE1923_249!$C$8</f>
        <v>11.7</v>
      </c>
      <c r="I40" s="22">
        <f>WHE1923_249!$C$9</f>
        <v>0.8</v>
      </c>
      <c r="J40" s="22">
        <f>WHE1923_249!$C$10</f>
        <v>0</v>
      </c>
      <c r="K40" s="22">
        <f>WHE1923_249!$C$11</f>
        <v>1.2</v>
      </c>
      <c r="L40" s="22">
        <f>WHE1923_249!C15</f>
        <v>0.725623692228898</v>
      </c>
      <c r="M40" s="22">
        <f>WHE1923_249!C16</f>
        <v>0.91085626170162248</v>
      </c>
      <c r="N40" s="22">
        <f>WHE1923_249!C17</f>
        <v>0.97289882475289446</v>
      </c>
      <c r="O40" s="22">
        <f>WHE1923_249!C18</f>
        <v>0.91646881459217722</v>
      </c>
      <c r="P40" s="22">
        <f>WHE1923_249!C19</f>
        <v>0.92015963737594719</v>
      </c>
      <c r="Q40" s="22">
        <f>WHE1923_249!C20</f>
        <v>0.9241613766013016</v>
      </c>
      <c r="R40" s="22">
        <f>WHE1923_249!C21</f>
        <v>0.93954583331603769</v>
      </c>
      <c r="S40" s="22">
        <f>WHE1923_249!C22</f>
        <v>0.77541973409988874</v>
      </c>
      <c r="T40" s="22">
        <f>WHE1923_249!C23</f>
        <v>0.44971771650617781</v>
      </c>
      <c r="U40" s="22">
        <f>WHE1923_249!C24</f>
        <v>0.99746921561887958</v>
      </c>
      <c r="V40" s="22">
        <f>WHE1923_249!C25</f>
        <v>0.99860531912643113</v>
      </c>
      <c r="W40" s="22">
        <f>WHE1923_249!C26</f>
        <v>0.9772581498908256</v>
      </c>
      <c r="X40" s="22">
        <f>WHE1923_249!C27</f>
        <v>0.38010984882881377</v>
      </c>
      <c r="Y40" s="22">
        <f>WHE1923_249!C28</f>
        <v>0.61210778935753063</v>
      </c>
      <c r="Z40" s="22">
        <f>WHE1923_249!C29</f>
        <v>0.97713854178534043</v>
      </c>
      <c r="AA40" s="20"/>
    </row>
    <row r="41" spans="1:27" ht="13" x14ac:dyDescent="0.15">
      <c r="A41" s="21" t="s">
        <v>107</v>
      </c>
      <c r="B41" s="22">
        <f>WHE1923_250!$C$2</f>
        <v>58.5</v>
      </c>
      <c r="C41" s="22">
        <f>WHE1923_250!$C3</f>
        <v>0</v>
      </c>
      <c r="D41" s="22">
        <f>WHE1923_250!$C$4</f>
        <v>0</v>
      </c>
      <c r="E41" s="22">
        <f>WHE1923_250!$C$5</f>
        <v>4.0999999999999996</v>
      </c>
      <c r="F41" s="22">
        <f>WHE1923_250!$C$6</f>
        <v>5.2</v>
      </c>
      <c r="G41" s="22">
        <f>WHE1923_250!$C$7</f>
        <v>6.9</v>
      </c>
      <c r="H41" s="22">
        <f>WHE1923_250!$C$8</f>
        <v>20.399999999999999</v>
      </c>
      <c r="I41" s="22">
        <f>WHE1923_250!$C$9</f>
        <v>0.8</v>
      </c>
      <c r="J41" s="22">
        <f>WHE1923_250!$C$10</f>
        <v>0</v>
      </c>
      <c r="K41" s="22">
        <f>WHE1923_250!$C$11</f>
        <v>3.7</v>
      </c>
      <c r="L41" s="22">
        <f>WHE1923_250!C15</f>
        <v>0.82325398452535214</v>
      </c>
      <c r="M41" s="22">
        <f>WHE1923_250!C16</f>
        <v>0.88469059704594388</v>
      </c>
      <c r="N41" s="22">
        <f>WHE1923_250!C17</f>
        <v>0.97412083117554793</v>
      </c>
      <c r="O41" s="22">
        <f>WHE1923_250!C18</f>
        <v>0.95059042217154954</v>
      </c>
      <c r="P41" s="22">
        <f>WHE1923_250!C19</f>
        <v>0.93610490797178991</v>
      </c>
      <c r="Q41" s="22">
        <f>WHE1923_250!C20</f>
        <v>0.91105783067401469</v>
      </c>
      <c r="R41" s="22">
        <f>WHE1923_250!C21</f>
        <v>0.90745899189648171</v>
      </c>
      <c r="S41" s="22">
        <f>WHE1923_250!C22</f>
        <v>0.82834106333966706</v>
      </c>
      <c r="T41" s="22">
        <f>WHE1923_250!C23</f>
        <v>0.52214612581332553</v>
      </c>
      <c r="U41" s="22">
        <f>WHE1923_250!C24</f>
        <v>0.99035755177780549</v>
      </c>
      <c r="V41" s="22">
        <f>WHE1923_250!C25</f>
        <v>0.99415525837204322</v>
      </c>
      <c r="W41" s="22">
        <f>WHE1923_250!C26</f>
        <v>0.98439656888989269</v>
      </c>
      <c r="X41" s="22">
        <f>WHE1923_250!C27</f>
        <v>0.51284167527794622</v>
      </c>
      <c r="Y41" s="22">
        <f>WHE1923_250!C28</f>
        <v>0.55146859721826458</v>
      </c>
      <c r="Z41" s="22">
        <f>WHE1923_250!C29</f>
        <v>0.9818594249236543</v>
      </c>
      <c r="AA41" s="20"/>
    </row>
    <row r="42" spans="1:27" ht="13" x14ac:dyDescent="0.15">
      <c r="A42" s="21" t="s">
        <v>108</v>
      </c>
      <c r="B42" s="22">
        <f>WHE1923_251!$C$2</f>
        <v>34.1</v>
      </c>
      <c r="C42" s="22">
        <f>WHE1923_251!$C$3</f>
        <v>0</v>
      </c>
      <c r="D42" s="22">
        <f>WHE1923_251!$C$4</f>
        <v>0</v>
      </c>
      <c r="E42" s="22">
        <f>WHE1923_251!$C$5</f>
        <v>5.6</v>
      </c>
      <c r="F42" s="22">
        <f>WHE1923_251!$C$6</f>
        <v>4.3</v>
      </c>
      <c r="G42" s="22">
        <f>WHE1923_251!$C$7</f>
        <v>12.4</v>
      </c>
      <c r="H42" s="22">
        <f>WHE1923_251!$C$8</f>
        <v>12.2</v>
      </c>
      <c r="I42" s="22">
        <f>WHE1923_251!$C$9</f>
        <v>0.2</v>
      </c>
      <c r="J42" s="22">
        <f>WHE1923_251!$C$10</f>
        <v>30.8</v>
      </c>
      <c r="K42" s="22">
        <f>WHE1923_251!$C$11</f>
        <v>0</v>
      </c>
      <c r="L42" s="22">
        <f>WHE1923_251!C15</f>
        <v>0.93441226340338968</v>
      </c>
      <c r="M42" s="22">
        <f>WHE1923_251!C16</f>
        <v>0.91893916492158756</v>
      </c>
      <c r="N42" s="22">
        <f>WHE1923_251!C17</f>
        <v>0.91090715919031418</v>
      </c>
      <c r="O42" s="22">
        <f>WHE1923_251!C18</f>
        <v>0.98382491732473898</v>
      </c>
      <c r="P42" s="22">
        <f>WHE1923_251!C19</f>
        <v>0.9677432034620026</v>
      </c>
      <c r="Q42" s="22">
        <f>WHE1923_251!C20</f>
        <v>0.95875758314518711</v>
      </c>
      <c r="R42" s="22">
        <f>WHE1923_251!C21</f>
        <v>0.84098874618651154</v>
      </c>
      <c r="S42" s="22">
        <f>WHE1923_251!C22</f>
        <v>0.8765322489839722</v>
      </c>
      <c r="T42" s="22">
        <f>WHE1923_251!C23</f>
        <v>0.61728543873359809</v>
      </c>
      <c r="U42" s="22">
        <f>WHE1923_251!C24</f>
        <v>0.93795138915465259</v>
      </c>
      <c r="V42" s="22">
        <f>WHE1923_251!C25</f>
        <v>0.9577962502819356</v>
      </c>
      <c r="W42" s="22">
        <f>WHE1923_251!C26</f>
        <v>0.99711302820249537</v>
      </c>
      <c r="X42" s="22">
        <f>WHE1923_251!C27</f>
        <v>0.81718204275320705</v>
      </c>
      <c r="Y42" s="22">
        <f>WHE1923_251!C28</f>
        <v>0.46635678617662002</v>
      </c>
      <c r="Z42" s="22">
        <f>WHE1923_251!C29</f>
        <v>0.98518404746983801</v>
      </c>
      <c r="AA42" s="20"/>
    </row>
    <row r="43" spans="1:27" ht="13" x14ac:dyDescent="0.15">
      <c r="A43" s="21" t="s">
        <v>109</v>
      </c>
      <c r="B43" s="22">
        <f>WHE1923_254!$C$2</f>
        <v>25.3</v>
      </c>
      <c r="C43" s="22">
        <f>WHE1923_254!$C$3</f>
        <v>0</v>
      </c>
      <c r="D43" s="22">
        <f>WHE1923_254!$C$4</f>
        <v>0</v>
      </c>
      <c r="E43" s="22">
        <f>WHE1923_254!$C$5</f>
        <v>0.3</v>
      </c>
      <c r="F43" s="22">
        <f>WHE1923_254!$C$6</f>
        <v>7.5</v>
      </c>
      <c r="G43" s="22">
        <f>WHE1923_254!$C$7</f>
        <v>16.100000000000001</v>
      </c>
      <c r="H43" s="22">
        <f>WHE1923_254!$C$8</f>
        <v>49.4</v>
      </c>
      <c r="I43" s="22">
        <f>WHE1923_254!$C$9</f>
        <v>0.2</v>
      </c>
      <c r="J43" s="22">
        <f>WHE1923_254!$C$10</f>
        <v>0</v>
      </c>
      <c r="K43" s="22">
        <f>WHE1923_254!$C$11</f>
        <v>0.8</v>
      </c>
      <c r="L43" s="22">
        <f>WHE1923_254!C15</f>
        <v>0.94445345039637019</v>
      </c>
      <c r="M43" s="22">
        <f>WHE1923_254!C16</f>
        <v>0.91619779845668892</v>
      </c>
      <c r="N43" s="22">
        <f>WHE1923_254!C17</f>
        <v>0.809686280676714</v>
      </c>
      <c r="O43" s="22">
        <f>WHE1923_254!C18</f>
        <v>0.99070754868967148</v>
      </c>
      <c r="P43" s="22">
        <f>WHE1923_254!C19</f>
        <v>0.97647269209902898</v>
      </c>
      <c r="Q43" s="22">
        <f>WHE1923_254!C20</f>
        <v>0.97179421581315717</v>
      </c>
      <c r="R43" s="22">
        <f>WHE1923_254!C21</f>
        <v>0.80890903527298308</v>
      </c>
      <c r="S43" s="22">
        <f>WHE1923_254!C22</f>
        <v>0.88010258791518792</v>
      </c>
      <c r="T43" s="22">
        <f>WHE1923_254!C23</f>
        <v>0.64987306521817945</v>
      </c>
      <c r="U43" s="22">
        <f>WHE1923_254!C24</f>
        <v>0.86219775401011933</v>
      </c>
      <c r="V43" s="22">
        <f>WHE1923_254!C25</f>
        <v>0.90451528316807994</v>
      </c>
      <c r="W43" s="22">
        <f>WHE1923_254!C26</f>
        <v>0.99866659611430586</v>
      </c>
      <c r="X43" s="22">
        <f>WHE1923_254!C27</f>
        <v>0.9032217662029558</v>
      </c>
      <c r="Y43" s="22">
        <f>WHE1923_254!C28</f>
        <v>0.40797030601594891</v>
      </c>
      <c r="Z43" s="22">
        <f>WHE1923_254!C29</f>
        <v>0.96979036452098866</v>
      </c>
      <c r="AA43" s="20"/>
    </row>
    <row r="44" spans="1:27" ht="13" x14ac:dyDescent="0.15">
      <c r="A44" s="21" t="s">
        <v>110</v>
      </c>
      <c r="B44" s="22">
        <f>WHE1924_289!$C$2</f>
        <v>45</v>
      </c>
      <c r="C44" s="22">
        <f>WHE1924_289!$C$3</f>
        <v>0</v>
      </c>
      <c r="D44" s="22">
        <f>WHE1924_289!$C$4</f>
        <v>0</v>
      </c>
      <c r="E44" s="22">
        <f>WHE1924_289!$C$5</f>
        <v>15.9</v>
      </c>
      <c r="F44" s="22">
        <f>WHE1924_289!$C$6</f>
        <v>4.4000000000000004</v>
      </c>
      <c r="G44" s="22">
        <f>WHE1924_289!$C$7</f>
        <v>10.1</v>
      </c>
      <c r="H44" s="22">
        <f>WHE1924_289!$C$8</f>
        <v>22.5</v>
      </c>
      <c r="I44" s="22">
        <f>WHE1924_289!$C$9</f>
        <v>0</v>
      </c>
      <c r="J44" s="22">
        <f>WHE1924_289!$C$10</f>
        <v>0</v>
      </c>
      <c r="K44" s="22">
        <f>WHE1924_289!$C$11</f>
        <v>1.8</v>
      </c>
      <c r="L44" s="22">
        <f>WHE1924_289!C15</f>
        <v>0.89811944737678318</v>
      </c>
      <c r="M44" s="22">
        <f>WHE1924_289!C16</f>
        <v>0.90775002282969774</v>
      </c>
      <c r="N44" s="22">
        <f>WHE1924_289!C17</f>
        <v>0.94633283605518503</v>
      </c>
      <c r="O44" s="22">
        <f>WHE1924_289!C18</f>
        <v>0.95534579994313473</v>
      </c>
      <c r="P44" s="22">
        <f>WHE1924_289!C19</f>
        <v>0.93488392922108754</v>
      </c>
      <c r="Q44" s="22">
        <f>WHE1924_289!C20</f>
        <v>0.94347655458942503</v>
      </c>
      <c r="R44" s="22">
        <f>WHE1924_289!C21</f>
        <v>0.8745065260262237</v>
      </c>
      <c r="S44" s="22">
        <f>WHE1924_289!C22</f>
        <v>0.87935020092927985</v>
      </c>
      <c r="T44" s="22">
        <f>WHE1924_289!C23</f>
        <v>0.57544180127818689</v>
      </c>
      <c r="U44" s="22">
        <f>WHE1924_289!C24</f>
        <v>0.98074570399825545</v>
      </c>
      <c r="V44" s="22">
        <f>WHE1924_289!C25</f>
        <v>0.98659297837235305</v>
      </c>
      <c r="W44" s="22">
        <f>WHE1924_289!C26</f>
        <v>0.97989447038241251</v>
      </c>
      <c r="X44" s="22">
        <f>WHE1924_289!C27</f>
        <v>0.70496351020757486</v>
      </c>
      <c r="Y44" s="22">
        <f>WHE1924_289!C28</f>
        <v>0.56859578945861677</v>
      </c>
      <c r="Z44" s="22">
        <f>WHE1924_289!C29</f>
        <v>0.99509359351745463</v>
      </c>
      <c r="AA44" s="20"/>
    </row>
    <row r="45" spans="1:27" ht="13" x14ac:dyDescent="0.15">
      <c r="A45" s="21" t="s">
        <v>111</v>
      </c>
      <c r="B45" s="22">
        <f>WHE1924_292!$C$2</f>
        <v>37.1</v>
      </c>
      <c r="C45" s="22">
        <f>WHE1924_292!$C$3</f>
        <v>0</v>
      </c>
      <c r="D45" s="22">
        <f>WHE1924_292!$C$4</f>
        <v>0</v>
      </c>
      <c r="E45" s="22">
        <f>WHE1924_292!$C$5</f>
        <v>23.2</v>
      </c>
      <c r="F45" s="22">
        <f>WHE1924_292!$C$6</f>
        <v>1</v>
      </c>
      <c r="G45" s="22">
        <f>WHE1924_292!$C$7</f>
        <v>9.6</v>
      </c>
      <c r="H45" s="22">
        <f>WHE1924_292!$C$8</f>
        <v>8.5</v>
      </c>
      <c r="I45" s="22">
        <f>WHE1924_292!$C$9</f>
        <v>0.1</v>
      </c>
      <c r="J45" s="22">
        <f>WHE1924_292!$C$10</f>
        <v>15</v>
      </c>
      <c r="K45" s="22">
        <f>WHE1924_292!$C$11</f>
        <v>5.2</v>
      </c>
      <c r="L45" s="22">
        <f>WHE1924_292!C15</f>
        <v>0.93923803911329362</v>
      </c>
      <c r="M45" s="22">
        <f>WHE1924_292!C16</f>
        <v>0.9258373556919981</v>
      </c>
      <c r="N45" s="22">
        <f>WHE1924_292!C17</f>
        <v>0.9520417478029789</v>
      </c>
      <c r="O45" s="22">
        <f>WHE1924_292!C18</f>
        <v>0.96175106749259742</v>
      </c>
      <c r="P45" s="22">
        <f>WHE1924_292!C19</f>
        <v>0.94118639521556935</v>
      </c>
      <c r="Q45" s="22">
        <f>WHE1924_292!C20</f>
        <v>0.94709351921663731</v>
      </c>
      <c r="R45" s="22">
        <f>WHE1924_292!C21</f>
        <v>0.8508790538144182</v>
      </c>
      <c r="S45" s="22">
        <f>WHE1924_292!C22</f>
        <v>0.90332791128277257</v>
      </c>
      <c r="T45" s="22">
        <f>WHE1924_292!C23</f>
        <v>0.60591309209807698</v>
      </c>
      <c r="U45" s="22">
        <f>WHE1924_292!C24</f>
        <v>0.9716149228099229</v>
      </c>
      <c r="V45" s="22">
        <f>WHE1924_292!C25</f>
        <v>0.978503242694158</v>
      </c>
      <c r="W45" s="22">
        <f>WHE1924_292!C26</f>
        <v>0.98380657480958678</v>
      </c>
      <c r="X45" s="22">
        <f>WHE1924_292!C27</f>
        <v>0.74153556083388583</v>
      </c>
      <c r="Y45" s="22">
        <f>WHE1924_292!C28</f>
        <v>0.57335649574280834</v>
      </c>
      <c r="Z45" s="22">
        <f>WHE1924_292!C29</f>
        <v>0.99810654343789629</v>
      </c>
      <c r="AA45" s="20"/>
    </row>
    <row r="46" spans="1:27" ht="13" x14ac:dyDescent="0.15">
      <c r="A46" s="21" t="s">
        <v>112</v>
      </c>
      <c r="B46" s="22">
        <f>WHE1924_297!$C$2</f>
        <v>39.6</v>
      </c>
      <c r="C46" s="22">
        <f>WHE1924_297!$C$3</f>
        <v>0</v>
      </c>
      <c r="D46" s="22">
        <f>WHE1924_297!$C$4</f>
        <v>0</v>
      </c>
      <c r="E46" s="22">
        <f>WHE1924_297!$C$5</f>
        <v>5.7</v>
      </c>
      <c r="F46" s="22">
        <f>WHE1924_297!$C$6</f>
        <v>6.9</v>
      </c>
      <c r="G46" s="22">
        <f>WHE1924_297!$C$7</f>
        <v>23.9</v>
      </c>
      <c r="H46" s="22">
        <f>WHE1924_297!$C$8</f>
        <v>18.100000000000001</v>
      </c>
      <c r="I46" s="22">
        <f>WHE1924_297!$C$9</f>
        <v>0.1</v>
      </c>
      <c r="J46" s="22">
        <f>WHE1924_297!$C$10</f>
        <v>0</v>
      </c>
      <c r="K46" s="22">
        <f>WHE1924_297!$C$11</f>
        <v>5.3</v>
      </c>
      <c r="L46" s="22">
        <f>WHE1924_297!C15</f>
        <v>0.9047007254029914</v>
      </c>
      <c r="M46" s="22">
        <f>WHE1924_297!C16</f>
        <v>0.94746503072019217</v>
      </c>
      <c r="N46" s="22">
        <f>WHE1924_297!C17</f>
        <v>0.40121792107764975</v>
      </c>
      <c r="O46" s="22">
        <f>WHE1924_297!C18</f>
        <v>0.97656042970581736</v>
      </c>
      <c r="P46" s="22">
        <f>WHE1924_297!C19</f>
        <v>0.95736001157675643</v>
      </c>
      <c r="Q46" s="22">
        <f>WHE1924_297!C20</f>
        <v>0.99074989295375071</v>
      </c>
      <c r="R46" s="22">
        <f>WHE1924_297!C21</f>
        <v>0.85872856842097578</v>
      </c>
      <c r="S46" s="22">
        <f>WHE1924_297!C22</f>
        <v>0.86771514535044791</v>
      </c>
      <c r="T46" s="22">
        <f>WHE1924_297!C23</f>
        <v>0.59634711688881803</v>
      </c>
      <c r="U46" s="22">
        <f>WHE1924_297!C24</f>
        <v>0.95937977840281363</v>
      </c>
      <c r="V46" s="22">
        <f>WHE1924_297!C25</f>
        <v>0.97306952529064472</v>
      </c>
      <c r="W46" s="22">
        <f>WHE1924_297!C26</f>
        <v>0.99376700610176871</v>
      </c>
      <c r="X46" s="22">
        <f>WHE1924_297!C27</f>
        <v>0.94074327470944163</v>
      </c>
      <c r="Y46" s="22">
        <f>WHE1924_297!C28</f>
        <v>0.5289782638515782</v>
      </c>
      <c r="Z46" s="22">
        <f>WHE1924_297!C29</f>
        <v>0.98344785636865506</v>
      </c>
      <c r="AA46" s="20"/>
    </row>
    <row r="47" spans="1:27" ht="13" x14ac:dyDescent="0.15">
      <c r="A47" s="21" t="s">
        <v>113</v>
      </c>
      <c r="B47" s="22">
        <f>WHE1924_309!$C$2</f>
        <v>59.7</v>
      </c>
      <c r="C47" s="22">
        <f>WHE1924_309!$C$3</f>
        <v>0</v>
      </c>
      <c r="D47" s="22">
        <f>WHE1924_309!$C$4</f>
        <v>0</v>
      </c>
      <c r="E47" s="22">
        <f>WHE1924_309!$C$5</f>
        <v>4</v>
      </c>
      <c r="F47" s="22">
        <f>WHE1924_309!$C$6</f>
        <v>1.3</v>
      </c>
      <c r="G47" s="22">
        <f>WHE1924_309!$C$7</f>
        <v>13.3</v>
      </c>
      <c r="H47" s="22">
        <f>WHE1924_309!$C$8</f>
        <v>19.2</v>
      </c>
      <c r="I47" s="22">
        <f>WHE1924_309!$C$9</f>
        <v>0</v>
      </c>
      <c r="J47" s="22">
        <f>WHE1924_309!$C$10</f>
        <v>0</v>
      </c>
      <c r="K47" s="22">
        <f>WHE1924_309!$C$11</f>
        <v>2.2000000000000002</v>
      </c>
      <c r="L47" s="22">
        <f>WHE1924_309!C15</f>
        <v>0.85028893346438772</v>
      </c>
      <c r="M47" s="22">
        <f>WHE1924_309!C16</f>
        <v>0.93796168950495984</v>
      </c>
      <c r="N47" s="22">
        <f>WHE1924_309!C17</f>
        <v>0.89201484395533159</v>
      </c>
      <c r="O47" s="22">
        <f>WHE1924_309!C18</f>
        <v>0.95528103969463873</v>
      </c>
      <c r="P47" s="22">
        <f>WHE1924_309!C19</f>
        <v>0.94443545348522417</v>
      </c>
      <c r="Q47" s="22">
        <f>WHE1924_309!C20</f>
        <v>0.96766197360716544</v>
      </c>
      <c r="R47" s="22">
        <f>WHE1924_309!C21</f>
        <v>0.90997748895370412</v>
      </c>
      <c r="S47" s="22">
        <f>WHE1924_309!C22</f>
        <v>0.82555590991948669</v>
      </c>
      <c r="T47" s="22">
        <f>WHE1924_309!C23</f>
        <v>0.517365937080428</v>
      </c>
      <c r="U47" s="22">
        <f>WHE1924_309!C24</f>
        <v>0.99120961918124206</v>
      </c>
      <c r="V47" s="22">
        <f>WHE1924_309!C25</f>
        <v>0.9947000824330543</v>
      </c>
      <c r="W47" s="22">
        <f>WHE1924_309!C26</f>
        <v>0.99027867050078577</v>
      </c>
      <c r="X47" s="22">
        <f>WHE1924_309!C27</f>
        <v>0.69307653151675375</v>
      </c>
      <c r="Y47" s="22">
        <f>WHE1924_309!C28</f>
        <v>0.57650890511369213</v>
      </c>
      <c r="Z47" s="22">
        <f>WHE1924_309!C29</f>
        <v>0.98471674128760356</v>
      </c>
      <c r="AA47" s="20"/>
    </row>
    <row r="48" spans="1:27" ht="13" x14ac:dyDescent="0.1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M48" s="20"/>
      <c r="N48" s="20"/>
      <c r="O48" s="20"/>
      <c r="P48" s="20"/>
      <c r="Q48" s="20"/>
      <c r="R48" s="20"/>
      <c r="X48" s="20"/>
      <c r="Y48" s="20"/>
      <c r="Z48" s="20"/>
      <c r="AA48" s="20"/>
    </row>
    <row r="49" spans="1:27" ht="13" x14ac:dyDescent="0.1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M49" s="20"/>
      <c r="N49" s="20"/>
      <c r="O49" s="20"/>
      <c r="P49" s="20"/>
      <c r="Q49" s="20"/>
      <c r="R49" s="20"/>
      <c r="X49" s="20"/>
      <c r="Y49" s="20"/>
      <c r="Z49" s="20"/>
      <c r="AA49" s="20"/>
    </row>
    <row r="51" spans="1:27" ht="13" x14ac:dyDescent="0.15">
      <c r="W51" s="22"/>
    </row>
    <row r="64" spans="1:27" ht="13" x14ac:dyDescent="0.15">
      <c r="L64" s="22"/>
    </row>
    <row r="65" spans="12:12" ht="13" x14ac:dyDescent="0.15">
      <c r="L65" s="22"/>
    </row>
    <row r="66" spans="12:12" ht="13" x14ac:dyDescent="0.15">
      <c r="L66" s="22"/>
    </row>
    <row r="67" spans="12:12" ht="13" x14ac:dyDescent="0.15">
      <c r="L67" s="22"/>
    </row>
    <row r="68" spans="12:12" ht="13" x14ac:dyDescent="0.15">
      <c r="L68" s="22"/>
    </row>
    <row r="69" spans="12:12" ht="13" x14ac:dyDescent="0.15">
      <c r="L69" s="22"/>
    </row>
    <row r="70" spans="12:12" ht="13" x14ac:dyDescent="0.15">
      <c r="L70" s="2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A70"/>
  <sheetViews>
    <sheetView tabSelected="1" workbookViewId="0">
      <selection activeCell="A2" sqref="A2"/>
    </sheetView>
  </sheetViews>
  <sheetFormatPr baseColWidth="10" defaultColWidth="14.5" defaultRowHeight="15.75" customHeight="1" x14ac:dyDescent="0.15"/>
  <sheetData>
    <row r="1" spans="1:27" ht="15.75" customHeight="1" x14ac:dyDescent="0.15">
      <c r="A1" t="s">
        <v>114</v>
      </c>
      <c r="B1" s="21" t="s">
        <v>43</v>
      </c>
      <c r="C1" s="21" t="s">
        <v>44</v>
      </c>
      <c r="D1" s="21" t="s">
        <v>45</v>
      </c>
      <c r="E1" s="21" t="s">
        <v>46</v>
      </c>
      <c r="F1" s="21" t="s">
        <v>47</v>
      </c>
      <c r="G1" s="21" t="s">
        <v>48</v>
      </c>
      <c r="H1" s="21" t="s">
        <v>49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59</v>
      </c>
      <c r="S1" s="21" t="s">
        <v>60</v>
      </c>
      <c r="T1" s="21" t="s">
        <v>61</v>
      </c>
      <c r="U1" s="21" t="s">
        <v>62</v>
      </c>
      <c r="V1" s="21" t="s">
        <v>63</v>
      </c>
      <c r="W1" s="21" t="s">
        <v>64</v>
      </c>
      <c r="X1" s="21" t="s">
        <v>65</v>
      </c>
      <c r="Y1" s="21" t="s">
        <v>66</v>
      </c>
      <c r="Z1" s="21" t="s">
        <v>67</v>
      </c>
      <c r="AA1" s="20"/>
    </row>
    <row r="2" spans="1:27" ht="15.75" customHeight="1" x14ac:dyDescent="0.15">
      <c r="A2" s="21" t="s">
        <v>68</v>
      </c>
      <c r="B2" s="22">
        <f>LAM1927_5!$E$2</f>
        <v>25.8</v>
      </c>
      <c r="C2" s="22">
        <f>LAM1927_5!$E$3</f>
        <v>0</v>
      </c>
      <c r="D2" s="22">
        <f>LAM1927_5!$E$4</f>
        <v>0</v>
      </c>
      <c r="E2" s="22">
        <f>LAM1927_5!$E$5</f>
        <v>5.9</v>
      </c>
      <c r="F2" s="22">
        <f>LAM1927_5!$E$6</f>
        <v>11.8</v>
      </c>
      <c r="G2" s="22">
        <f>LAM1927_5!$E$7</f>
        <v>3.9</v>
      </c>
      <c r="H2" s="22">
        <f>LAM1927_5!$E$8</f>
        <v>18.3</v>
      </c>
      <c r="I2" s="22">
        <f>LAM1927_5!$E$9</f>
        <v>0.1</v>
      </c>
      <c r="J2" s="22">
        <f>LAM1927_5!$E$10</f>
        <v>33.9</v>
      </c>
      <c r="K2" s="22">
        <f>LAM1927_5!$E$11</f>
        <v>0</v>
      </c>
      <c r="L2" s="22">
        <f>LAM1927_5!E15</f>
        <v>0.92659428420904422</v>
      </c>
      <c r="M2" s="22">
        <f>LAM1927_5!E16</f>
        <v>0.79328885051629816</v>
      </c>
      <c r="N2" s="22">
        <f>LAM1927_5!E17</f>
        <v>0.98711861546326629</v>
      </c>
      <c r="O2" s="22">
        <f>LAM1927_5!E18</f>
        <v>0.98512820025273895</v>
      </c>
      <c r="P2" s="22">
        <f>LAM1927_5!E19</f>
        <v>0.96413851176079068</v>
      </c>
      <c r="Q2" s="22">
        <f>LAM1927_5!E20</f>
        <v>0.83563824824093846</v>
      </c>
      <c r="R2" s="22">
        <f>LAM1927_5!E21</f>
        <v>0.81085700455259924</v>
      </c>
      <c r="S2" s="22">
        <f>LAM1927_5!E22</f>
        <v>0.88968365954648865</v>
      </c>
      <c r="T2" s="22">
        <f>LAM1927_5!E23</f>
        <v>0.64805526094507493</v>
      </c>
      <c r="U2" s="22">
        <f>LAM1927_5!E24</f>
        <v>0.88666417610954229</v>
      </c>
      <c r="V2" s="22">
        <f>LAM1927_5!E25</f>
        <v>0.91920982102537951</v>
      </c>
      <c r="W2" s="22">
        <f>LAM1927_5!E26</f>
        <v>0.99522189643627545</v>
      </c>
      <c r="X2" s="22">
        <f>LAM1927_5!E27</f>
        <v>0.66644659024098263</v>
      </c>
      <c r="Y2" s="22">
        <f>LAM1927_5!E28</f>
        <v>0.40395321391815314</v>
      </c>
      <c r="Z2" s="22">
        <f>LAM1927_5!E29</f>
        <v>0.979640599042502</v>
      </c>
      <c r="AA2" s="20"/>
    </row>
    <row r="3" spans="1:27" ht="15.75" customHeight="1" x14ac:dyDescent="0.15">
      <c r="A3" s="21" t="s">
        <v>69</v>
      </c>
      <c r="B3" s="22">
        <f>LAM1927_15!$E$2</f>
        <v>8.3000000000000007</v>
      </c>
      <c r="C3" s="22">
        <f>LAM1927_15!$E$3</f>
        <v>0</v>
      </c>
      <c r="D3" s="22">
        <f>LAM1927_15!$E$4</f>
        <v>0</v>
      </c>
      <c r="E3" s="22">
        <f>LAM1927_15!$E$5</f>
        <v>0.9</v>
      </c>
      <c r="F3" s="22">
        <f>LAM1927_15!$E$6</f>
        <v>13.2</v>
      </c>
      <c r="G3" s="22">
        <f>LAM1927_15!$E$7</f>
        <v>24.9</v>
      </c>
      <c r="H3" s="22">
        <f>LAM1927_15!$E$8</f>
        <v>50.5</v>
      </c>
      <c r="I3" s="22">
        <f>LAM1927_15!$E$9</f>
        <v>0</v>
      </c>
      <c r="J3" s="22">
        <f>LAM1927_15!$E$10</f>
        <v>0</v>
      </c>
      <c r="K3" s="22">
        <f>LAM1927_15!$E$11</f>
        <v>1.7</v>
      </c>
      <c r="L3" s="22">
        <f>LAM1927_15!E15</f>
        <v>0.96105873348665338</v>
      </c>
      <c r="M3" s="22">
        <f>LAM1927_15!E16</f>
        <v>0.92097284325445683</v>
      </c>
      <c r="N3" s="22">
        <f>LAM1927_15!E17</f>
        <v>0.34584287985891449</v>
      </c>
      <c r="O3" s="22">
        <f>LAM1927_15!E18</f>
        <v>0.99470967378963193</v>
      </c>
      <c r="P3" s="22">
        <f>LAM1927_15!E19</f>
        <v>0.98109874889396809</v>
      </c>
      <c r="Q3" s="22">
        <f>LAM1927_15!E20</f>
        <v>0.98959140264563372</v>
      </c>
      <c r="R3" s="22">
        <f>LAM1927_15!E21</f>
        <v>0.73356500030048111</v>
      </c>
      <c r="S3" s="22">
        <f>LAM1927_15!E22</f>
        <v>0.90502306870348947</v>
      </c>
      <c r="T3" s="22">
        <f>LAM1927_15!E23</f>
        <v>0.7088456576525316</v>
      </c>
      <c r="U3" s="22">
        <f>LAM1927_15!E24</f>
        <v>0.61871815651226048</v>
      </c>
      <c r="V3" s="22">
        <f>LAM1927_15!E25</f>
        <v>0.69717027625413042</v>
      </c>
      <c r="W3" s="22">
        <f>LAM1927_15!E26</f>
        <v>0.99904765842983712</v>
      </c>
      <c r="X3" s="22">
        <f>LAM1927_15!E27</f>
        <v>0.97941417741611836</v>
      </c>
      <c r="Y3" s="22">
        <f>LAM1927_15!E28</f>
        <v>0.36428736708723702</v>
      </c>
      <c r="Z3" s="22">
        <f>LAM1927_15!E29</f>
        <v>0.96315594289071949</v>
      </c>
      <c r="AA3" s="20"/>
    </row>
    <row r="4" spans="1:27" ht="15.75" customHeight="1" x14ac:dyDescent="0.15">
      <c r="A4" s="21" t="s">
        <v>70</v>
      </c>
      <c r="B4" s="22">
        <f>LAM1927_33!$E$2</f>
        <v>4.3</v>
      </c>
      <c r="C4" s="22">
        <f>LAM1927_33!$E$3</f>
        <v>0</v>
      </c>
      <c r="D4" s="22">
        <f>LAM1927_33!$E$4</f>
        <v>0</v>
      </c>
      <c r="E4" s="22">
        <f>LAM1927_33!$E$5</f>
        <v>0</v>
      </c>
      <c r="F4" s="22">
        <f>LAM1927_33!$E$6</f>
        <v>0.6</v>
      </c>
      <c r="G4" s="22">
        <f>LAM1927_33!$E$7</f>
        <v>21.5</v>
      </c>
      <c r="H4" s="22">
        <f>LAM1927_33!$E$8</f>
        <v>65.7</v>
      </c>
      <c r="I4" s="22">
        <f>LAM1927_33!$E$9</f>
        <v>5.0999999999999996</v>
      </c>
      <c r="J4" s="22">
        <f>LAM1927_33!$E$10</f>
        <v>0</v>
      </c>
      <c r="K4" s="22">
        <f>LAM1927_33!$E$11</f>
        <v>2.5</v>
      </c>
      <c r="L4" s="22">
        <f>LAM1927_33!E15</f>
        <v>0.98506430591608374</v>
      </c>
      <c r="M4" s="22">
        <f>LAM1927_33!E16</f>
        <v>0.96258681222346387</v>
      </c>
      <c r="N4" s="22">
        <f>LAM1927_33!E17</f>
        <v>0.54198465467456025</v>
      </c>
      <c r="O4" s="22">
        <f>LAM1927_33!E18</f>
        <v>0.99749522387157252</v>
      </c>
      <c r="P4" s="22">
        <f>LAM1927_33!E19</f>
        <v>0.99088784393612039</v>
      </c>
      <c r="Q4" s="22">
        <f>LAM1927_33!E20</f>
        <v>0.98998777749565625</v>
      </c>
      <c r="R4" s="22">
        <f>LAM1927_33!E21</f>
        <v>0.71332212337321044</v>
      </c>
      <c r="S4" s="22">
        <f>LAM1927_33!E22</f>
        <v>0.90861626120079964</v>
      </c>
      <c r="T4" s="22">
        <f>LAM1927_33!E23</f>
        <v>0.7218426664463784</v>
      </c>
      <c r="U4" s="22">
        <f>LAM1927_33!E24</f>
        <v>0.53307960923616371</v>
      </c>
      <c r="V4" s="22">
        <f>LAM1927_33!E25</f>
        <v>0.61651212824620949</v>
      </c>
      <c r="W4" s="22">
        <f>LAM1927_33!E26</f>
        <v>0.9998917856115479</v>
      </c>
      <c r="X4" s="22">
        <f>LAM1927_33!E27</f>
        <v>0.97238503455314906</v>
      </c>
      <c r="Y4" s="22">
        <f>LAM1927_33!E28</f>
        <v>0.33296634124811408</v>
      </c>
      <c r="Z4" s="22">
        <f>LAM1927_33!E29</f>
        <v>0.97733288234419524</v>
      </c>
      <c r="AA4" s="20"/>
    </row>
    <row r="5" spans="1:27" ht="15.75" customHeight="1" x14ac:dyDescent="0.15">
      <c r="A5" s="21" t="s">
        <v>71</v>
      </c>
      <c r="B5" s="22">
        <f>LAM1927_35!$E$2</f>
        <v>6.1</v>
      </c>
      <c r="C5" s="22">
        <f>LAM1927_35!$E$3</f>
        <v>0</v>
      </c>
      <c r="D5" s="22">
        <f>LAM1927_35!$E$4</f>
        <v>0</v>
      </c>
      <c r="E5" s="22">
        <f>LAM1927_35!$E$5</f>
        <v>0</v>
      </c>
      <c r="F5" s="22">
        <f>LAM1927_35!$E$6</f>
        <v>1.3</v>
      </c>
      <c r="G5" s="22">
        <f>LAM1927_35!$E$7</f>
        <v>10.9</v>
      </c>
      <c r="H5" s="22">
        <f>LAM1927_35!$E$8</f>
        <v>81.099999999999994</v>
      </c>
      <c r="I5" s="22">
        <f>LAM1927_35!$E$9</f>
        <v>0.2</v>
      </c>
      <c r="J5" s="22">
        <f>LAM1927_35!$E$10</f>
        <v>0</v>
      </c>
      <c r="K5" s="22">
        <f>LAM1927_35!$E$11</f>
        <v>0.1</v>
      </c>
      <c r="L5" s="22">
        <f>LAM1927_35!E15</f>
        <v>0.98313969204331375</v>
      </c>
      <c r="M5" s="22">
        <f>LAM1927_35!E16</f>
        <v>0.92933014831523841</v>
      </c>
      <c r="N5" s="22">
        <f>LAM1927_35!E17</f>
        <v>0.93584915253406553</v>
      </c>
      <c r="O5" s="22">
        <f>LAM1927_35!E18</f>
        <v>0.99718776628620165</v>
      </c>
      <c r="P5" s="22">
        <f>LAM1927_35!E19</f>
        <v>0.99007191527134364</v>
      </c>
      <c r="Q5" s="22">
        <f>LAM1927_35!E20</f>
        <v>0.9550971158650895</v>
      </c>
      <c r="R5" s="22">
        <f>LAM1927_35!E21</f>
        <v>0.7225446704392342</v>
      </c>
      <c r="S5" s="22">
        <f>LAM1927_35!E22</f>
        <v>0.90639395706008441</v>
      </c>
      <c r="T5" s="22">
        <f>LAM1927_35!E23</f>
        <v>0.7160382619293385</v>
      </c>
      <c r="U5" s="22">
        <f>LAM1927_35!E24</f>
        <v>0.56892928539381649</v>
      </c>
      <c r="V5" s="22">
        <f>LAM1927_35!E25</f>
        <v>0.65161597464965482</v>
      </c>
      <c r="W5" s="22">
        <f>LAM1927_35!E26</f>
        <v>0.99986409574309487</v>
      </c>
      <c r="X5" s="22">
        <f>LAM1927_35!E27</f>
        <v>0.89841406788495637</v>
      </c>
      <c r="Y5" s="22">
        <f>LAM1927_35!E28</f>
        <v>0.31046118597560052</v>
      </c>
      <c r="Z5" s="22">
        <f>LAM1927_35!E29</f>
        <v>0.97658479535408294</v>
      </c>
      <c r="AA5" s="20"/>
    </row>
    <row r="6" spans="1:27" ht="15.75" customHeight="1" x14ac:dyDescent="0.15">
      <c r="A6" s="21" t="s">
        <v>72</v>
      </c>
      <c r="B6" s="22">
        <f>LAM1927_36!$E$2</f>
        <v>2.1</v>
      </c>
      <c r="C6" s="22">
        <f>LAM1927_36!$E$3</f>
        <v>0</v>
      </c>
      <c r="D6" s="22">
        <f>LAM1927_36!$E$4</f>
        <v>0</v>
      </c>
      <c r="E6" s="22">
        <f>LAM1927_36!$E$5</f>
        <v>5.7</v>
      </c>
      <c r="F6" s="22">
        <f>LAM1927_36!$E$6</f>
        <v>0.7</v>
      </c>
      <c r="G6" s="22">
        <f>LAM1927_36!$E$7</f>
        <v>1</v>
      </c>
      <c r="H6" s="22">
        <f>LAM1927_36!$E$8</f>
        <v>34.6</v>
      </c>
      <c r="I6" s="22">
        <f>LAM1927_36!$E$9</f>
        <v>0.3</v>
      </c>
      <c r="J6" s="22">
        <f>LAM1927_36!$E$10</f>
        <v>55</v>
      </c>
      <c r="K6" s="22">
        <f>LAM1927_36!$E$11</f>
        <v>0.3</v>
      </c>
      <c r="L6" s="22">
        <f>LAM1927_36!E15</f>
        <v>0.98632101282642937</v>
      </c>
      <c r="M6" s="22">
        <f>LAM1927_36!E16</f>
        <v>0.88575367198358346</v>
      </c>
      <c r="N6" s="22">
        <f>LAM1927_36!E17</f>
        <v>0.99347922553803913</v>
      </c>
      <c r="O6" s="22">
        <f>LAM1927_36!E18</f>
        <v>0.9970058104382622</v>
      </c>
      <c r="P6" s="22">
        <f>LAM1927_36!E19</f>
        <v>0.98929937669809631</v>
      </c>
      <c r="Q6" s="22">
        <f>LAM1927_36!E20</f>
        <v>0.8421385766138878</v>
      </c>
      <c r="R6" s="22">
        <f>LAM1927_36!E21</f>
        <v>0.70180486339780634</v>
      </c>
      <c r="S6" s="22">
        <f>LAM1927_36!E22</f>
        <v>0.91927176450695491</v>
      </c>
      <c r="T6" s="22">
        <f>LAM1927_36!E23</f>
        <v>0.72883702036353537</v>
      </c>
      <c r="U6" s="22">
        <f>LAM1927_36!E24</f>
        <v>0.53538350537178014</v>
      </c>
      <c r="V6" s="22">
        <f>LAM1927_36!E25</f>
        <v>0.60669647910669844</v>
      </c>
      <c r="W6" s="22">
        <f>LAM1927_36!E26</f>
        <v>0.99982119751881871</v>
      </c>
      <c r="X6" s="22">
        <f>LAM1927_36!E27</f>
        <v>0.74379984906981567</v>
      </c>
      <c r="Y6" s="22">
        <f>LAM1927_36!E28</f>
        <v>0.29625468824570717</v>
      </c>
      <c r="Z6" s="22">
        <f>LAM1927_36!E29</f>
        <v>0.98761644468114018</v>
      </c>
      <c r="AA6" s="20"/>
    </row>
    <row r="7" spans="1:27" ht="15.75" customHeight="1" x14ac:dyDescent="0.15">
      <c r="A7" s="21" t="s">
        <v>73</v>
      </c>
      <c r="B7" s="22">
        <f>LAM1927_37!$E$2</f>
        <v>44.3</v>
      </c>
      <c r="C7" s="22">
        <f>LAM1927_37!$E$3</f>
        <v>0</v>
      </c>
      <c r="D7" s="22">
        <f>LAM1927_37!$E$4</f>
        <v>0</v>
      </c>
      <c r="E7" s="22">
        <f>LAM1927_37!$E$5</f>
        <v>0.6</v>
      </c>
      <c r="F7" s="22">
        <f>LAM1927_37!$E$6</f>
        <v>0.8</v>
      </c>
      <c r="G7" s="22">
        <f>LAM1927_37!$E$7</f>
        <v>2.4</v>
      </c>
      <c r="H7" s="22">
        <f>LAM1927_37!$E$8</f>
        <v>51</v>
      </c>
      <c r="I7" s="22">
        <f>LAM1927_37!$E$9</f>
        <v>0.1</v>
      </c>
      <c r="J7" s="22">
        <f>LAM1927_37!$E$10</f>
        <v>0</v>
      </c>
      <c r="K7" s="22">
        <f>LAM1927_37!$E$11</f>
        <v>0.4</v>
      </c>
      <c r="L7" s="22">
        <f>LAM1927_37!E15</f>
        <v>0.91968752486664196</v>
      </c>
      <c r="M7" s="22">
        <f>LAM1927_37!E16</f>
        <v>0.89298588186260452</v>
      </c>
      <c r="N7" s="22">
        <f>LAM1927_37!E17</f>
        <v>0.99093710086272213</v>
      </c>
      <c r="O7" s="22">
        <f>LAM1927_37!E18</f>
        <v>0.98202159529101773</v>
      </c>
      <c r="P7" s="22">
        <f>LAM1927_37!E19</f>
        <v>0.96931935114663625</v>
      </c>
      <c r="Q7" s="22">
        <f>LAM1927_37!E20</f>
        <v>0.86636406278669664</v>
      </c>
      <c r="R7" s="22">
        <f>LAM1927_37!E21</f>
        <v>0.87254978557117102</v>
      </c>
      <c r="S7" s="22">
        <f>LAM1927_37!E22</f>
        <v>0.8480472453194785</v>
      </c>
      <c r="T7" s="22">
        <f>LAM1927_37!E23</f>
        <v>0.57816871865198138</v>
      </c>
      <c r="U7" s="22">
        <f>LAM1927_37!E24</f>
        <v>0.96687362479693095</v>
      </c>
      <c r="V7" s="22">
        <f>LAM1927_37!E25</f>
        <v>0.97924299420688865</v>
      </c>
      <c r="W7" s="22">
        <f>LAM1927_37!E26</f>
        <v>0.99793177879611239</v>
      </c>
      <c r="X7" s="22">
        <f>LAM1927_37!E27</f>
        <v>0.48244646694984245</v>
      </c>
      <c r="Y7" s="22">
        <f>LAM1927_37!E28</f>
        <v>0.4518554008938227</v>
      </c>
      <c r="Z7" s="22">
        <f>LAM1927_37!E29</f>
        <v>0.9785354441608205</v>
      </c>
      <c r="AA7" s="20"/>
    </row>
    <row r="8" spans="1:27" ht="15.75" customHeight="1" x14ac:dyDescent="0.15">
      <c r="A8" s="21" t="s">
        <v>74</v>
      </c>
      <c r="B8" s="22">
        <f>LAM1927_39!$E$2</f>
        <v>7</v>
      </c>
      <c r="C8" s="22">
        <f>LAM1927_39!$E$3</f>
        <v>0</v>
      </c>
      <c r="D8" s="22">
        <f>LAM1927_39!$E$4</f>
        <v>0</v>
      </c>
      <c r="E8" s="22">
        <f>LAM1927_39!$E$5</f>
        <v>1.4</v>
      </c>
      <c r="F8" s="22">
        <f>LAM1927_39!$E$6</f>
        <v>1.2</v>
      </c>
      <c r="G8" s="22">
        <f>LAM1927_39!$E$7</f>
        <v>4.7</v>
      </c>
      <c r="H8" s="22">
        <f>LAM1927_39!$E$8</f>
        <v>52.2</v>
      </c>
      <c r="I8" s="22">
        <f>LAM1927_39!$E$9</f>
        <v>0.2</v>
      </c>
      <c r="J8" s="22">
        <f>LAM1927_39!$E$10</f>
        <v>30.4</v>
      </c>
      <c r="K8" s="22">
        <f>LAM1927_39!$E$11</f>
        <v>2.4</v>
      </c>
      <c r="L8" s="22">
        <f>LAM1927_39!E15</f>
        <v>0.98258929537327799</v>
      </c>
      <c r="M8" s="22">
        <f>LAM1927_39!E16</f>
        <v>0.90237468565249235</v>
      </c>
      <c r="N8" s="22">
        <f>LAM1927_39!E17</f>
        <v>0.98447154733404707</v>
      </c>
      <c r="O8" s="22">
        <f>LAM1927_39!E18</f>
        <v>0.99686467440121906</v>
      </c>
      <c r="P8" s="22">
        <f>LAM1927_39!E19</f>
        <v>0.98928135471271816</v>
      </c>
      <c r="Q8" s="22">
        <f>LAM1927_39!E20</f>
        <v>0.89841132986531536</v>
      </c>
      <c r="R8" s="22">
        <f>LAM1927_39!E21</f>
        <v>0.72708678625484835</v>
      </c>
      <c r="S8" s="22">
        <f>LAM1927_39!E22</f>
        <v>0.9074179272785774</v>
      </c>
      <c r="T8" s="22">
        <f>LAM1927_39!E23</f>
        <v>0.71310880948563238</v>
      </c>
      <c r="U8" s="22">
        <f>LAM1927_39!E24</f>
        <v>0.59766949147980575</v>
      </c>
      <c r="V8" s="22">
        <f>LAM1927_39!E25</f>
        <v>0.67636882330258752</v>
      </c>
      <c r="W8" s="22">
        <f>LAM1927_39!E26</f>
        <v>0.99983259113141099</v>
      </c>
      <c r="X8" s="22">
        <f>LAM1927_39!E27</f>
        <v>0.79840077439731694</v>
      </c>
      <c r="Y8" s="22">
        <f>LAM1927_39!E28</f>
        <v>0.30398628084102336</v>
      </c>
      <c r="Z8" s="22">
        <f>LAM1927_39!E29</f>
        <v>0.97991801961500069</v>
      </c>
      <c r="AA8" s="20"/>
    </row>
    <row r="9" spans="1:27" ht="15.75" customHeight="1" x14ac:dyDescent="0.15">
      <c r="A9" s="21" t="s">
        <v>75</v>
      </c>
      <c r="B9" s="22">
        <f>LAM1927_42!$E$2</f>
        <v>40.9</v>
      </c>
      <c r="C9" s="22">
        <f>LAM1927_42!$E$3</f>
        <v>0</v>
      </c>
      <c r="D9" s="22">
        <f>LAM1927_42!$E$4</f>
        <v>0</v>
      </c>
      <c r="E9" s="22">
        <f>LAM1927_42!$E$5</f>
        <v>1.5</v>
      </c>
      <c r="F9" s="22">
        <f>LAM1927_42!$E$6</f>
        <v>7.1</v>
      </c>
      <c r="G9" s="22">
        <f>LAM1927_42!$E$7</f>
        <v>1.6</v>
      </c>
      <c r="H9" s="22">
        <f>LAM1927_42!$E$8</f>
        <v>45.1</v>
      </c>
      <c r="I9" s="22">
        <f>LAM1927_42!$E$9</f>
        <v>0</v>
      </c>
      <c r="J9" s="22">
        <f>LAM1927_42!$E$10</f>
        <v>0</v>
      </c>
      <c r="K9" s="22">
        <f>LAM1927_42!$E$11</f>
        <v>3.4</v>
      </c>
      <c r="L9" s="22">
        <f>LAM1927_42!E15</f>
        <v>0.89855334665770348</v>
      </c>
      <c r="M9" s="22">
        <f>LAM1927_42!E16</f>
        <v>0.82924756748212258</v>
      </c>
      <c r="N9" s="22">
        <f>LAM1927_42!E17</f>
        <v>0.99249042133156817</v>
      </c>
      <c r="O9" s="22">
        <f>LAM1927_42!E18</f>
        <v>0.97948802199142238</v>
      </c>
      <c r="P9" s="22">
        <f>LAM1927_42!E19</f>
        <v>0.96187260639232108</v>
      </c>
      <c r="Q9" s="22">
        <f>LAM1927_42!E20</f>
        <v>0.81668133519952957</v>
      </c>
      <c r="R9" s="22">
        <f>LAM1927_42!E21</f>
        <v>0.86267216297325733</v>
      </c>
      <c r="S9" s="22">
        <f>LAM1927_42!E22</f>
        <v>0.85639735591790889</v>
      </c>
      <c r="T9" s="22">
        <f>LAM1927_42!E23</f>
        <v>0.59134320591127765</v>
      </c>
      <c r="U9" s="22">
        <f>LAM1927_42!E24</f>
        <v>0.95808693788991361</v>
      </c>
      <c r="V9" s="22">
        <f>LAM1927_42!E25</f>
        <v>0.97315973367162256</v>
      </c>
      <c r="W9" s="22">
        <f>LAM1927_42!E26</f>
        <v>0.99561773644111962</v>
      </c>
      <c r="X9" s="22">
        <f>LAM1927_42!E27</f>
        <v>0.48384037994913881</v>
      </c>
      <c r="Y9" s="22">
        <f>LAM1927_42!E28</f>
        <v>0.43912439749300564</v>
      </c>
      <c r="Z9" s="22">
        <f>LAM1927_42!E29</f>
        <v>0.9738749173533704</v>
      </c>
      <c r="AA9" s="20"/>
    </row>
    <row r="10" spans="1:27" ht="15.75" customHeight="1" x14ac:dyDescent="0.15">
      <c r="A10" s="21" t="s">
        <v>76</v>
      </c>
      <c r="B10" s="22">
        <f>LAM1927_51!$E$2</f>
        <v>65.599999999999994</v>
      </c>
      <c r="C10" s="22">
        <f>LAM1927_51!$E$3</f>
        <v>0</v>
      </c>
      <c r="D10" s="22">
        <f>LAM1927_51!$E$4</f>
        <v>0</v>
      </c>
      <c r="E10" s="22">
        <f>LAM1927_51!$E$5</f>
        <v>0</v>
      </c>
      <c r="F10" s="22">
        <f>LAM1927_51!$E$6</f>
        <v>0.8</v>
      </c>
      <c r="G10" s="22">
        <f>LAM1927_51!$E$7</f>
        <v>0.1</v>
      </c>
      <c r="H10" s="22">
        <f>LAM1927_51!$E$8</f>
        <v>33</v>
      </c>
      <c r="I10" s="22">
        <f>LAM1927_51!$E$9</f>
        <v>0.2</v>
      </c>
      <c r="J10" s="22">
        <f>LAM1927_51!$E$10</f>
        <v>0</v>
      </c>
      <c r="K10" s="22">
        <f>LAM1927_51!$E$11</f>
        <v>0</v>
      </c>
      <c r="L10" s="22">
        <f>LAM1927_51!E15</f>
        <v>0.81944975798250341</v>
      </c>
      <c r="M10" s="22">
        <f>LAM1927_51!E16</f>
        <v>0.8795219560858113</v>
      </c>
      <c r="N10" s="22">
        <f>LAM1927_51!E17</f>
        <v>0.99472502813691988</v>
      </c>
      <c r="O10" s="22">
        <f>LAM1927_51!E18</f>
        <v>0.95222960084787511</v>
      </c>
      <c r="P10" s="22">
        <f>LAM1927_51!E19</f>
        <v>0.94458105508648971</v>
      </c>
      <c r="Q10" s="22">
        <f>LAM1927_51!E20</f>
        <v>0.82376689260052449</v>
      </c>
      <c r="R10" s="22">
        <f>LAM1927_51!E21</f>
        <v>0.92148145404601911</v>
      </c>
      <c r="S10" s="22">
        <f>LAM1927_51!E22</f>
        <v>0.80142007756589162</v>
      </c>
      <c r="T10" s="22">
        <f>LAM1927_51!E23</f>
        <v>0.49383371264367659</v>
      </c>
      <c r="U10" s="22">
        <f>LAM1927_51!E24</f>
        <v>0.99375440696498607</v>
      </c>
      <c r="V10" s="22">
        <f>LAM1927_51!E25</f>
        <v>0.99642461277564698</v>
      </c>
      <c r="W10" s="22">
        <f>LAM1927_51!E26</f>
        <v>0.99121672622992973</v>
      </c>
      <c r="X10" s="22">
        <f>LAM1927_51!E27</f>
        <v>0.26508681509370013</v>
      </c>
      <c r="Y10" s="22">
        <f>LAM1927_51!E28</f>
        <v>0.53830956949134112</v>
      </c>
      <c r="Z10" s="22">
        <f>LAM1927_51!E29</f>
        <v>0.97712155813037849</v>
      </c>
      <c r="AA10" s="20"/>
    </row>
    <row r="11" spans="1:27" ht="15.75" customHeight="1" x14ac:dyDescent="0.15">
      <c r="A11" s="21" t="s">
        <v>77</v>
      </c>
      <c r="B11" s="22">
        <f>MIL1928_1!$E$2</f>
        <v>79.099999999999994</v>
      </c>
      <c r="C11" s="22">
        <f>MIL1928_1!$E$3</f>
        <v>0</v>
      </c>
      <c r="D11" s="22">
        <f>MIL1928_1!$E$4</f>
        <v>0</v>
      </c>
      <c r="E11" s="22">
        <f>MIL1928_1!$E$5</f>
        <v>1.9</v>
      </c>
      <c r="F11" s="22">
        <f>MIL1928_1!$E$6</f>
        <v>0.5</v>
      </c>
      <c r="G11" s="22">
        <f>MIL1928_1!$E$7</f>
        <v>11.2</v>
      </c>
      <c r="H11" s="22">
        <f>MIL1928_1!$E$8</f>
        <v>7.1</v>
      </c>
      <c r="I11" s="22">
        <f>MIL1928_1!$E$9</f>
        <v>0</v>
      </c>
      <c r="J11" s="22">
        <f>MIL1928_1!$E$10</f>
        <v>0</v>
      </c>
      <c r="K11" s="22">
        <f>MIL1928_1!$E$11</f>
        <v>0</v>
      </c>
      <c r="L11" s="22">
        <f>MIL1928_1!E15</f>
        <v>0.72017201135279219</v>
      </c>
      <c r="M11" s="22">
        <f>MIL1928_1!E16</f>
        <v>0.9344237229517095</v>
      </c>
      <c r="N11" s="22">
        <f>MIL1928_1!E17</f>
        <v>0.93144660907394983</v>
      </c>
      <c r="O11" s="22">
        <f>MIL1928_1!E18</f>
        <v>0.90489324690256423</v>
      </c>
      <c r="P11" s="22">
        <f>MIL1928_1!E19</f>
        <v>0.91443491649960429</v>
      </c>
      <c r="Q11" s="22">
        <f>MIL1928_1!E20</f>
        <v>0.95824038715640447</v>
      </c>
      <c r="R11" s="22">
        <f>MIL1928_1!E21</f>
        <v>0.9429044246020567</v>
      </c>
      <c r="S11" s="22">
        <f>MIL1928_1!E22</f>
        <v>0.77400198112754803</v>
      </c>
      <c r="T11" s="22">
        <f>MIL1928_1!E23</f>
        <v>0.44025852849018277</v>
      </c>
      <c r="U11" s="22">
        <f>MIL1928_1!E24</f>
        <v>0.99801282679527958</v>
      </c>
      <c r="V11" s="22">
        <f>MIL1928_1!E25</f>
        <v>0.99890220033026722</v>
      </c>
      <c r="W11" s="22">
        <f>MIL1928_1!E26</f>
        <v>0.97313550993218079</v>
      </c>
      <c r="X11" s="22">
        <f>MIL1928_1!E27</f>
        <v>0.48728699064219577</v>
      </c>
      <c r="Y11" s="22">
        <f>MIL1928_1!E28</f>
        <v>0.64287696444635634</v>
      </c>
      <c r="Z11" s="22">
        <f>MIL1928_1!E29</f>
        <v>0.98157132852710904</v>
      </c>
      <c r="AA11" s="20"/>
    </row>
    <row r="12" spans="1:27" ht="15.75" customHeight="1" x14ac:dyDescent="0.15">
      <c r="A12" s="21" t="s">
        <v>78</v>
      </c>
      <c r="B12" s="22">
        <f>MIL1928_2!$E$2</f>
        <v>84.9</v>
      </c>
      <c r="C12" s="22">
        <f>MIL1928_2!$E$3</f>
        <v>0</v>
      </c>
      <c r="D12" s="22">
        <f>MIL1928_2!$E$4</f>
        <v>0</v>
      </c>
      <c r="E12" s="22">
        <f>MIL1928_2!$E$5</f>
        <v>1.3</v>
      </c>
      <c r="F12" s="22">
        <f>MIL1928_2!$E$6</f>
        <v>0.3</v>
      </c>
      <c r="G12" s="22">
        <f>MIL1928_2!$E$7</f>
        <v>2</v>
      </c>
      <c r="H12" s="22">
        <f>MIL1928_2!$E$8</f>
        <v>11.2</v>
      </c>
      <c r="I12" s="22">
        <f>MIL1928_2!$E$9</f>
        <v>0</v>
      </c>
      <c r="J12" s="22">
        <f>MIL1928_2!$E$10</f>
        <v>0</v>
      </c>
      <c r="K12" s="22">
        <f>MIL1928_2!$E$11</f>
        <v>0</v>
      </c>
      <c r="L12" s="22">
        <f>MIL1928_2!E15</f>
        <v>0.6695496718764623</v>
      </c>
      <c r="M12" s="22">
        <f>MIL1928_2!E16</f>
        <v>0.89450698787276817</v>
      </c>
      <c r="N12" s="22">
        <f>MIL1928_2!E17</f>
        <v>0.99174993569751313</v>
      </c>
      <c r="O12" s="22">
        <f>MIL1928_2!E18</f>
        <v>0.8816393757830977</v>
      </c>
      <c r="P12" s="22">
        <f>MIL1928_2!E19</f>
        <v>0.90268275855956925</v>
      </c>
      <c r="Q12" s="22">
        <f>MIL1928_2!E20</f>
        <v>0.86212383580618401</v>
      </c>
      <c r="R12" s="22">
        <f>MIL1928_2!E21</f>
        <v>0.95031052690990025</v>
      </c>
      <c r="S12" s="22">
        <f>MIL1928_2!E22</f>
        <v>0.75673552612412653</v>
      </c>
      <c r="T12" s="22">
        <f>MIL1928_2!E23</f>
        <v>0.41758987283673471</v>
      </c>
      <c r="U12" s="22">
        <f>MIL1928_2!E24</f>
        <v>0.99872884705742881</v>
      </c>
      <c r="V12" s="22">
        <f>MIL1928_2!E25</f>
        <v>0.99931540821128995</v>
      </c>
      <c r="W12" s="22">
        <f>MIL1928_2!E26</f>
        <v>0.96345178157407263</v>
      </c>
      <c r="X12" s="22">
        <f>MIL1928_2!E27</f>
        <v>0.20073402534587359</v>
      </c>
      <c r="Y12" s="22">
        <f>MIL1928_2!E28</f>
        <v>0.63690569380356554</v>
      </c>
      <c r="Z12" s="22">
        <f>MIL1928_2!E29</f>
        <v>0.98053547027607812</v>
      </c>
      <c r="AA12" s="20"/>
    </row>
    <row r="13" spans="1:27" ht="15.75" customHeight="1" x14ac:dyDescent="0.15">
      <c r="A13" s="21" t="s">
        <v>79</v>
      </c>
      <c r="B13" s="22">
        <f>MIL1928_4b!$E$2</f>
        <v>49.5</v>
      </c>
      <c r="C13" s="22">
        <f>MIL1928_4b!$E$3</f>
        <v>0</v>
      </c>
      <c r="D13" s="22">
        <f>MIL1928_4b!$E$4</f>
        <v>0</v>
      </c>
      <c r="E13" s="22">
        <f>MIL1928_4b!$E$5</f>
        <v>21.5</v>
      </c>
      <c r="F13" s="22">
        <f>MIL1928_4b!$E$6</f>
        <v>0.7</v>
      </c>
      <c r="G13" s="22">
        <f>MIL1928_4b!$E$7</f>
        <v>3.4</v>
      </c>
      <c r="H13" s="22">
        <f>MIL1928_4b!$E$8</f>
        <v>24.4</v>
      </c>
      <c r="I13" s="22">
        <f>MIL1928_4b!$E$9</f>
        <v>0.1</v>
      </c>
      <c r="J13" s="22">
        <f>MIL1928_4b!$E$10</f>
        <v>0</v>
      </c>
      <c r="K13" s="22">
        <f>MIL1928_4b!$E$11</f>
        <v>0.1</v>
      </c>
      <c r="L13" s="22">
        <f>MIL1928_4b!E15</f>
        <v>0.90190661052728149</v>
      </c>
      <c r="M13" s="22">
        <f>MIL1928_4b!E16</f>
        <v>0.89912990294993911</v>
      </c>
      <c r="N13" s="22">
        <f>MIL1928_4b!E17</f>
        <v>0.98854142284037549</v>
      </c>
      <c r="O13" s="22">
        <f>MIL1928_4b!E18</f>
        <v>0.9380114810973883</v>
      </c>
      <c r="P13" s="22">
        <f>MIL1928_4b!E19</f>
        <v>0.92275895073620562</v>
      </c>
      <c r="Q13" s="22">
        <f>MIL1928_4b!E20</f>
        <v>0.88242060383518706</v>
      </c>
      <c r="R13" s="22">
        <f>MIL1928_4b!E21</f>
        <v>0.88647899046624068</v>
      </c>
      <c r="S13" s="22">
        <f>MIL1928_4b!E22</f>
        <v>0.88304294307701392</v>
      </c>
      <c r="T13" s="22">
        <f>MIL1928_4b!E23</f>
        <v>0.55780870538069549</v>
      </c>
      <c r="U13" s="22">
        <f>MIL1928_4b!E24</f>
        <v>0.9887512414143409</v>
      </c>
      <c r="V13" s="22">
        <f>MIL1928_4b!E25</f>
        <v>0.99198270826497992</v>
      </c>
      <c r="W13" s="22">
        <f>MIL1928_4b!E26</f>
        <v>0.96942279378574236</v>
      </c>
      <c r="X13" s="22">
        <f>MIL1928_4b!E27</f>
        <v>0.47334105516916813</v>
      </c>
      <c r="Y13" s="22">
        <f>MIL1928_4b!E28</f>
        <v>0.59950441591632764</v>
      </c>
      <c r="Z13" s="22">
        <f>MIL1928_4b!E29</f>
        <v>0.99775512714998094</v>
      </c>
      <c r="AA13" s="20"/>
    </row>
    <row r="14" spans="1:27" ht="15.75" customHeight="1" x14ac:dyDescent="0.15">
      <c r="A14" s="21" t="s">
        <v>80</v>
      </c>
      <c r="B14" s="22">
        <f>MIL1928_5!$E$2</f>
        <v>92.3</v>
      </c>
      <c r="C14" s="22">
        <f>MIL1928_5!$E$3</f>
        <v>0</v>
      </c>
      <c r="D14" s="22">
        <f>MIL1928_5!$E$4</f>
        <v>0</v>
      </c>
      <c r="E14" s="22">
        <f>MIL1928_5!$E$5</f>
        <v>1.9</v>
      </c>
      <c r="F14" s="22">
        <f>MIL1928_5!$E$6</f>
        <v>0</v>
      </c>
      <c r="G14" s="22">
        <f>MIL1928_5!$E$7</f>
        <v>0.7</v>
      </c>
      <c r="H14" s="22">
        <f>MIL1928_5!$E$8</f>
        <v>4.9000000000000004</v>
      </c>
      <c r="I14" s="22">
        <f>MIL1928_5!$E$9</f>
        <v>0</v>
      </c>
      <c r="J14" s="22">
        <f>MIL1928_5!$E$10</f>
        <v>0</v>
      </c>
      <c r="K14" s="22">
        <f>MIL1928_5!$E$11</f>
        <v>0</v>
      </c>
      <c r="L14" s="22">
        <f>MIL1928_5!E15</f>
        <v>0.59962071420169893</v>
      </c>
      <c r="M14" s="22">
        <f>MIL1928_5!E16</f>
        <v>0.88949774067702359</v>
      </c>
      <c r="N14" s="22">
        <f>MIL1928_5!E17</f>
        <v>0.99392398091497625</v>
      </c>
      <c r="O14" s="22">
        <f>MIL1928_5!E18</f>
        <v>0.83616867984456678</v>
      </c>
      <c r="P14" s="22">
        <f>MIL1928_5!E19</f>
        <v>0.88028618021648042</v>
      </c>
      <c r="Q14" s="22">
        <f>MIL1928_5!E20</f>
        <v>0.84031906620825536</v>
      </c>
      <c r="R14" s="22">
        <f>MIL1928_5!E21</f>
        <v>0.95844275249692013</v>
      </c>
      <c r="S14" s="22">
        <f>MIL1928_5!E22</f>
        <v>0.73824936794595142</v>
      </c>
      <c r="T14" s="22">
        <f>MIL1928_5!E23</f>
        <v>0.38917730313463744</v>
      </c>
      <c r="U14" s="22">
        <f>MIL1928_5!E24</f>
        <v>0.99931278849648308</v>
      </c>
      <c r="V14" s="22">
        <f>MIL1928_5!E25</f>
        <v>0.99963798723282082</v>
      </c>
      <c r="W14" s="22">
        <f>MIL1928_5!E26</f>
        <v>0.9380919643899247</v>
      </c>
      <c r="X14" s="22">
        <f>MIL1928_5!E27</f>
        <v>0.14501806737949036</v>
      </c>
      <c r="Y14" s="22">
        <f>MIL1928_5!E28</f>
        <v>0.66705042707205364</v>
      </c>
      <c r="Z14" s="22">
        <f>MIL1928_5!E29</f>
        <v>0.98199588897731582</v>
      </c>
      <c r="AA14" s="20"/>
    </row>
    <row r="15" spans="1:27" ht="15.75" customHeight="1" x14ac:dyDescent="0.15">
      <c r="A15" s="21" t="s">
        <v>81</v>
      </c>
      <c r="B15" s="22">
        <f>MIL1928_6!$E$2</f>
        <v>52.9</v>
      </c>
      <c r="C15" s="22">
        <f>MIL1928_6!$E$3</f>
        <v>0</v>
      </c>
      <c r="D15" s="22">
        <f>MIL1928_6!$E$4</f>
        <v>0</v>
      </c>
      <c r="E15" s="22">
        <f>MIL1928_6!$E$5</f>
        <v>0</v>
      </c>
      <c r="F15" s="22">
        <f>MIL1928_6!$E$6</f>
        <v>11.3</v>
      </c>
      <c r="G15" s="22">
        <f>MIL1928_6!$E$7</f>
        <v>18.899999999999999</v>
      </c>
      <c r="H15" s="22">
        <f>MIL1928_6!$E$8</f>
        <v>16.5</v>
      </c>
      <c r="I15" s="22">
        <f>MIL1928_6!$E$9</f>
        <v>0</v>
      </c>
      <c r="J15" s="22">
        <f>MIL1928_6!$E$10</f>
        <v>0</v>
      </c>
      <c r="K15" s="22">
        <f>MIL1928_6!$E$11</f>
        <v>0.1</v>
      </c>
      <c r="L15" s="22">
        <f>MIL1928_6!E15</f>
        <v>0.80061283646790138</v>
      </c>
      <c r="M15" s="22">
        <f>MIL1928_6!E16</f>
        <v>0.90517412384545448</v>
      </c>
      <c r="N15" s="22">
        <f>MIL1928_6!E17</f>
        <v>0.68663990359457117</v>
      </c>
      <c r="O15" s="22">
        <f>MIL1928_6!E18</f>
        <v>0.96027595406834987</v>
      </c>
      <c r="P15" s="22">
        <f>MIL1928_6!E19</f>
        <v>0.93884656331198313</v>
      </c>
      <c r="Q15" s="22">
        <f>MIL1928_6!E20</f>
        <v>0.97769029145516828</v>
      </c>
      <c r="R15" s="22">
        <f>MIL1928_6!E21</f>
        <v>0.89485296350170074</v>
      </c>
      <c r="S15" s="22">
        <f>MIL1928_6!E22</f>
        <v>0.82948728326331012</v>
      </c>
      <c r="T15" s="22">
        <f>MIL1928_6!E23</f>
        <v>0.54438607583480736</v>
      </c>
      <c r="U15" s="22">
        <f>MIL1928_6!E24</f>
        <v>0.98282128195356111</v>
      </c>
      <c r="V15" s="22">
        <f>MIL1928_6!E25</f>
        <v>0.98966704227844737</v>
      </c>
      <c r="W15" s="22">
        <f>MIL1928_6!E26</f>
        <v>0.98436837367557461</v>
      </c>
      <c r="X15" s="22">
        <f>MIL1928_6!E27</f>
        <v>0.84892699545966077</v>
      </c>
      <c r="Y15" s="22">
        <f>MIL1928_6!E28</f>
        <v>0.54048723545366673</v>
      </c>
      <c r="Z15" s="22">
        <f>MIL1928_6!E29</f>
        <v>0.96288368535259772</v>
      </c>
      <c r="AA15" s="20"/>
    </row>
    <row r="16" spans="1:27" ht="15.75" customHeight="1" x14ac:dyDescent="0.15">
      <c r="A16" s="21" t="s">
        <v>82</v>
      </c>
      <c r="B16" s="22">
        <f>MIL1928_7!$E$2</f>
        <v>74.5</v>
      </c>
      <c r="C16" s="22">
        <f>MIL1928_7!$E$3</f>
        <v>0</v>
      </c>
      <c r="D16" s="22">
        <f>MIL1928_7!$E$4</f>
        <v>0</v>
      </c>
      <c r="E16" s="22">
        <f>MIL1928_7!$E$5</f>
        <v>7.4</v>
      </c>
      <c r="F16" s="22">
        <f>MIL1928_7!$E$6</f>
        <v>0.5</v>
      </c>
      <c r="G16" s="22">
        <f>MIL1928_7!$E$7</f>
        <v>4.5999999999999996</v>
      </c>
      <c r="H16" s="22">
        <f>MIL1928_7!$E$8</f>
        <v>12.7</v>
      </c>
      <c r="I16" s="22">
        <f>MIL1928_7!$E$9</f>
        <v>0</v>
      </c>
      <c r="J16" s="22">
        <f>MIL1928_7!$E$10</f>
        <v>0</v>
      </c>
      <c r="K16" s="22">
        <f>MIL1928_7!$E$11</f>
        <v>0</v>
      </c>
      <c r="L16" s="22">
        <f>MIL1928_7!E15</f>
        <v>0.75863033891408149</v>
      </c>
      <c r="M16" s="22">
        <f>MIL1928_7!E16</f>
        <v>0.90662099820926989</v>
      </c>
      <c r="N16" s="22">
        <f>MIL1928_7!E17</f>
        <v>0.98482968261285453</v>
      </c>
      <c r="O16" s="22">
        <f>MIL1928_7!E18</f>
        <v>0.90067382087097847</v>
      </c>
      <c r="P16" s="22">
        <f>MIL1928_7!E19</f>
        <v>0.90816328262087187</v>
      </c>
      <c r="Q16" s="22">
        <f>MIL1928_7!E20</f>
        <v>0.89975605398769276</v>
      </c>
      <c r="R16" s="22">
        <f>MIL1928_7!E21</f>
        <v>0.93630555394258408</v>
      </c>
      <c r="S16" s="22">
        <f>MIL1928_7!E22</f>
        <v>0.80192416760155094</v>
      </c>
      <c r="T16" s="22">
        <f>MIL1928_7!E23</f>
        <v>0.45842086865805054</v>
      </c>
      <c r="U16" s="22">
        <f>MIL1928_7!E24</f>
        <v>0.9975966225742755</v>
      </c>
      <c r="V16" s="22">
        <f>MIL1928_7!E25</f>
        <v>0.99859336032745294</v>
      </c>
      <c r="W16" s="22">
        <f>MIL1928_7!E26</f>
        <v>0.96427989829132765</v>
      </c>
      <c r="X16" s="22">
        <f>MIL1928_7!E27</f>
        <v>0.32444840716966855</v>
      </c>
      <c r="Y16" s="22">
        <f>MIL1928_7!E28</f>
        <v>0.63352224735087304</v>
      </c>
      <c r="Z16" s="22">
        <f>MIL1928_7!E29</f>
        <v>0.98978127335375288</v>
      </c>
      <c r="AA16" s="20"/>
    </row>
    <row r="17" spans="1:27" ht="15.75" customHeight="1" x14ac:dyDescent="0.15">
      <c r="A17" s="21" t="s">
        <v>83</v>
      </c>
      <c r="B17" s="22">
        <f>MIL1928_8!$E$2</f>
        <v>29.9</v>
      </c>
      <c r="C17" s="22">
        <f>MIL1928_8!$E$3</f>
        <v>0</v>
      </c>
      <c r="D17" s="22">
        <f>MIL1928_8!$E$4</f>
        <v>0</v>
      </c>
      <c r="E17" s="22">
        <f>MIL1928_8!$E$5</f>
        <v>0.2</v>
      </c>
      <c r="F17" s="22">
        <f>MIL1928_8!$E$6</f>
        <v>7.6</v>
      </c>
      <c r="G17" s="22">
        <f>MIL1928_8!$E$7</f>
        <v>35.5</v>
      </c>
      <c r="H17" s="22">
        <f>MIL1928_8!$E$8</f>
        <v>26.3</v>
      </c>
      <c r="I17" s="22">
        <f>MIL1928_8!$E$9</f>
        <v>0</v>
      </c>
      <c r="J17" s="22">
        <f>MIL1928_8!$E$10</f>
        <v>0</v>
      </c>
      <c r="K17" s="22">
        <f>MIL1928_8!$E$11</f>
        <v>0.2</v>
      </c>
      <c r="L17" s="22">
        <f>MIL1928_8!E15</f>
        <v>0.9325850153973686</v>
      </c>
      <c r="M17" s="22">
        <f>MIL1928_8!E16</f>
        <v>0.9710171822348852</v>
      </c>
      <c r="N17" s="22">
        <f>MIL1928_8!E17</f>
        <v>4.1121037612693513E-2</v>
      </c>
      <c r="O17" s="22">
        <f>MIL1928_8!E18</f>
        <v>0.98841049333875286</v>
      </c>
      <c r="P17" s="22">
        <f>MIL1928_8!E19</f>
        <v>0.97305676040585531</v>
      </c>
      <c r="Q17" s="22">
        <f>MIL1928_8!E20</f>
        <v>0.9981570369758771</v>
      </c>
      <c r="R17" s="22">
        <f>MIL1928_8!E21</f>
        <v>0.82625729180991636</v>
      </c>
      <c r="S17" s="22">
        <f>MIL1928_8!E22</f>
        <v>0.87257589461029816</v>
      </c>
      <c r="T17" s="22">
        <f>MIL1928_8!E23</f>
        <v>0.6329910155373577</v>
      </c>
      <c r="U17" s="22">
        <f>MIL1928_8!E24</f>
        <v>0.90032832786635686</v>
      </c>
      <c r="V17" s="22">
        <f>MIL1928_8!E25</f>
        <v>0.93294117936093102</v>
      </c>
      <c r="W17" s="22">
        <f>MIL1928_8!E26</f>
        <v>0.99814381117776607</v>
      </c>
      <c r="X17" s="22">
        <f>MIL1928_8!E27</f>
        <v>0.98919606352457334</v>
      </c>
      <c r="Y17" s="22">
        <f>MIL1928_8!E28</f>
        <v>0.48969143597920939</v>
      </c>
      <c r="Z17" s="22">
        <f>MIL1928_8!E29</f>
        <v>0.96932934199154386</v>
      </c>
      <c r="AA17" s="20"/>
    </row>
    <row r="18" spans="1:27" ht="15.75" customHeight="1" x14ac:dyDescent="0.15">
      <c r="A18" s="21" t="s">
        <v>84</v>
      </c>
      <c r="B18" s="22">
        <f>MIL1928_9!$E$2</f>
        <v>29.2</v>
      </c>
      <c r="C18" s="22">
        <f>MIL1928_9!$E$3</f>
        <v>0</v>
      </c>
      <c r="D18" s="22">
        <f>MIL1928_9!$E$4</f>
        <v>0</v>
      </c>
      <c r="E18" s="22">
        <f>MIL1928_9!$E$5</f>
        <v>0.2</v>
      </c>
      <c r="F18" s="22">
        <f>MIL1928_9!$E$6</f>
        <v>3</v>
      </c>
      <c r="G18" s="22">
        <f>MIL1928_9!$E$7</f>
        <v>22.2</v>
      </c>
      <c r="H18" s="22">
        <f>MIL1928_9!$E$8</f>
        <v>45.2</v>
      </c>
      <c r="I18" s="22">
        <f>MIL1928_9!$E$9</f>
        <v>0</v>
      </c>
      <c r="J18" s="22">
        <f>MIL1928_9!$E$10</f>
        <v>0</v>
      </c>
      <c r="K18" s="22">
        <f>MIL1928_9!$E$11</f>
        <v>0</v>
      </c>
      <c r="L18" s="22">
        <f>MIL1928_9!E15</f>
        <v>0.9504013144837038</v>
      </c>
      <c r="M18" s="22">
        <f>MIL1928_9!E16</f>
        <v>0.95688432947457858</v>
      </c>
      <c r="N18" s="22">
        <f>MIL1928_9!E17</f>
        <v>0.50061399969136622</v>
      </c>
      <c r="O18" s="22">
        <f>MIL1928_9!E18</f>
        <v>0.99068414525163706</v>
      </c>
      <c r="P18" s="22">
        <f>MIL1928_9!E19</f>
        <v>0.97856222868765153</v>
      </c>
      <c r="Q18" s="22">
        <f>MIL1928_9!E20</f>
        <v>0.98998755942979166</v>
      </c>
      <c r="R18" s="22">
        <f>MIL1928_9!E21</f>
        <v>0.82369989884912498</v>
      </c>
      <c r="S18" s="22">
        <f>MIL1928_9!E22</f>
        <v>0.87371632645965058</v>
      </c>
      <c r="T18" s="22">
        <f>MIL1928_9!E23</f>
        <v>0.63558238121225807</v>
      </c>
      <c r="U18" s="22">
        <f>MIL1928_9!E24</f>
        <v>0.89515370308249576</v>
      </c>
      <c r="V18" s="22">
        <f>MIL1928_9!E25</f>
        <v>0.92916295275228089</v>
      </c>
      <c r="W18" s="22">
        <f>MIL1928_9!E26</f>
        <v>0.99907997015968986</v>
      </c>
      <c r="X18" s="22">
        <f>MIL1928_9!E27</f>
        <v>0.9466118335927356</v>
      </c>
      <c r="Y18" s="22">
        <f>MIL1928_9!E28</f>
        <v>0.44401291887986394</v>
      </c>
      <c r="Z18" s="22">
        <f>MIL1928_9!E29</f>
        <v>0.97519775251344287</v>
      </c>
      <c r="AA18" s="20"/>
    </row>
    <row r="19" spans="1:27" ht="15.75" customHeight="1" x14ac:dyDescent="0.15">
      <c r="A19" s="21" t="s">
        <v>85</v>
      </c>
      <c r="B19" s="22">
        <f>MIL1928_10!$E$2</f>
        <v>53.8</v>
      </c>
      <c r="C19" s="22">
        <f>MIL1928_10!$E$3</f>
        <v>0</v>
      </c>
      <c r="D19" s="22">
        <f>MIL1928_10!$E$4</f>
        <v>0</v>
      </c>
      <c r="E19" s="22">
        <f>MIL1928_10!$E$5</f>
        <v>0.5</v>
      </c>
      <c r="F19" s="22">
        <f>MIL1928_10!$E$6</f>
        <v>0</v>
      </c>
      <c r="G19" s="22">
        <f>MIL1928_10!$E$7</f>
        <v>32.799999999999997</v>
      </c>
      <c r="H19" s="22">
        <f>MIL1928_10!$E$8</f>
        <v>12.6</v>
      </c>
      <c r="I19" s="22">
        <f>MIL1928_10!$E$9</f>
        <v>0</v>
      </c>
      <c r="J19" s="22">
        <f>MIL1928_10!$E$10</f>
        <v>0</v>
      </c>
      <c r="K19" s="22">
        <f>MIL1928_10!$E$11</f>
        <v>0</v>
      </c>
      <c r="L19" s="22">
        <f>MIL1928_10!E15</f>
        <v>0.88861882027774663</v>
      </c>
      <c r="M19" s="22">
        <f>MIL1928_10!E16</f>
        <v>0.98113855876267531</v>
      </c>
      <c r="N19" s="22">
        <f>MIL1928_10!E17</f>
        <v>7.5200018565885929E-2</v>
      </c>
      <c r="O19" s="22">
        <f>MIL1928_10!E18</f>
        <v>0.97274802272048944</v>
      </c>
      <c r="P19" s="22">
        <f>MIL1928_10!E19</f>
        <v>0.96114173165405159</v>
      </c>
      <c r="Q19" s="22">
        <f>MIL1928_10!E20</f>
        <v>0.9980262927611685</v>
      </c>
      <c r="R19" s="22">
        <f>MIL1928_10!E21</f>
        <v>0.8969764865331028</v>
      </c>
      <c r="S19" s="22">
        <f>MIL1928_10!E22</f>
        <v>0.82889545592848612</v>
      </c>
      <c r="T19" s="22">
        <f>MIL1928_10!E23</f>
        <v>0.54082138663473378</v>
      </c>
      <c r="U19" s="22">
        <f>MIL1928_10!E24</f>
        <v>0.98425863899725363</v>
      </c>
      <c r="V19" s="22">
        <f>MIL1928_10!E25</f>
        <v>0.99053200486848481</v>
      </c>
      <c r="W19" s="22">
        <f>MIL1928_10!E26</f>
        <v>0.9964083662597214</v>
      </c>
      <c r="X19" s="22">
        <f>MIL1928_10!E27</f>
        <v>0.96883262522006441</v>
      </c>
      <c r="Y19" s="22">
        <f>MIL1928_10!E28</f>
        <v>0.59122024541343732</v>
      </c>
      <c r="Z19" s="22">
        <f>MIL1928_10!E29</f>
        <v>0.97909755198356041</v>
      </c>
      <c r="AA19" s="20"/>
    </row>
    <row r="20" spans="1:27" ht="15.75" customHeight="1" x14ac:dyDescent="0.15">
      <c r="A20" s="21" t="s">
        <v>86</v>
      </c>
      <c r="B20" s="22">
        <f>MIL1928_12!$E$2</f>
        <v>43.6</v>
      </c>
      <c r="C20" s="22">
        <f>MIL1928_12!$E$3</f>
        <v>0</v>
      </c>
      <c r="D20" s="22">
        <f>MIL1928_12!$E$4</f>
        <v>0</v>
      </c>
      <c r="E20" s="22">
        <f>MIL1928_12!$E$5</f>
        <v>1.2</v>
      </c>
      <c r="F20" s="22">
        <f>MIL1928_12!$E$6</f>
        <v>7.2</v>
      </c>
      <c r="G20" s="22">
        <f>MIL1928_12!$E$7</f>
        <v>10.5</v>
      </c>
      <c r="H20" s="22">
        <f>MIL1928_12!$E$8</f>
        <v>36.6</v>
      </c>
      <c r="I20" s="22">
        <f>MIL1928_12!$E$9</f>
        <v>0</v>
      </c>
      <c r="J20" s="22">
        <f>MIL1928_12!$E$10</f>
        <v>0</v>
      </c>
      <c r="K20" s="22">
        <f>MIL1928_12!$E$11</f>
        <v>0.6</v>
      </c>
      <c r="L20" s="22">
        <f>MIL1928_12!E15</f>
        <v>0.88670486851663621</v>
      </c>
      <c r="M20" s="22">
        <f>MIL1928_12!E16</f>
        <v>0.88990851859035902</v>
      </c>
      <c r="N20" s="22">
        <f>MIL1928_12!E17</f>
        <v>0.94131010123549108</v>
      </c>
      <c r="O20" s="22">
        <f>MIL1928_12!E18</f>
        <v>0.97691615934538611</v>
      </c>
      <c r="P20" s="22">
        <f>MIL1928_12!E19</f>
        <v>0.95906133268037674</v>
      </c>
      <c r="Q20" s="22">
        <f>MIL1928_12!E20</f>
        <v>0.94023063708877241</v>
      </c>
      <c r="R20" s="22">
        <f>MIL1928_12!E21</f>
        <v>0.87056705061941086</v>
      </c>
      <c r="S20" s="22">
        <f>MIL1928_12!E22</f>
        <v>0.85075493147924541</v>
      </c>
      <c r="T20" s="22">
        <f>MIL1928_12!E23</f>
        <v>0.58089087768995529</v>
      </c>
      <c r="U20" s="22">
        <f>MIL1928_12!E24</f>
        <v>0.96567608099909885</v>
      </c>
      <c r="V20" s="22">
        <f>MIL1928_12!E25</f>
        <v>0.97833495565916273</v>
      </c>
      <c r="W20" s="22">
        <f>MIL1928_12!E26</f>
        <v>0.99479429066285907</v>
      </c>
      <c r="X20" s="22">
        <f>MIL1928_12!E27</f>
        <v>0.72403646106056885</v>
      </c>
      <c r="Y20" s="22">
        <f>MIL1928_12!E28</f>
        <v>0.47802815929567088</v>
      </c>
      <c r="Z20" s="22">
        <f>MIL1928_12!E29</f>
        <v>0.97290718174442736</v>
      </c>
      <c r="AA20" s="20"/>
    </row>
    <row r="21" spans="1:27" ht="15.75" customHeight="1" x14ac:dyDescent="0.15">
      <c r="A21" s="21" t="s">
        <v>87</v>
      </c>
      <c r="B21" s="22">
        <f>MIL1928_13!$E$2</f>
        <v>47.4</v>
      </c>
      <c r="C21" s="22">
        <f>MIL1928_13!$E$3</f>
        <v>0</v>
      </c>
      <c r="D21" s="22">
        <f>MIL1928_13!$E$4</f>
        <v>0</v>
      </c>
      <c r="E21" s="22">
        <f>MIL1928_13!$E$5</f>
        <v>18.3</v>
      </c>
      <c r="F21" s="22">
        <f>MIL1928_13!$E$6</f>
        <v>1.2</v>
      </c>
      <c r="G21" s="22">
        <f>MIL1928_13!$E$7</f>
        <v>4.5999999999999996</v>
      </c>
      <c r="H21" s="22">
        <f>MIL1928_13!$E$8</f>
        <v>27.8</v>
      </c>
      <c r="I21" s="22">
        <f>MIL1928_13!$E$9</f>
        <v>0.2</v>
      </c>
      <c r="J21" s="22">
        <f>MIL1928_13!$E$10</f>
        <v>0</v>
      </c>
      <c r="K21" s="22">
        <f>MIL1928_13!$E$11</f>
        <v>0.1</v>
      </c>
      <c r="L21" s="22">
        <f>MIL1928_13!E15</f>
        <v>0.90701543871310408</v>
      </c>
      <c r="M21" s="22">
        <f>MIL1928_13!E16</f>
        <v>0.90186139252160247</v>
      </c>
      <c r="N21" s="22">
        <f>MIL1928_13!E17</f>
        <v>0.98482968261285453</v>
      </c>
      <c r="O21" s="22">
        <f>MIL1928_13!E18</f>
        <v>0.95060328988917431</v>
      </c>
      <c r="P21" s="22">
        <f>MIL1928_13!E19</f>
        <v>0.93377014701874494</v>
      </c>
      <c r="Q21" s="22">
        <f>MIL1928_13!E20</f>
        <v>0.89710593587827137</v>
      </c>
      <c r="R21" s="22">
        <f>MIL1928_13!E21</f>
        <v>0.88102086842077065</v>
      </c>
      <c r="S21" s="22">
        <f>MIL1928_13!E22</f>
        <v>0.88021577741819279</v>
      </c>
      <c r="T21" s="22">
        <f>MIL1928_13!E23</f>
        <v>0.56605842695652675</v>
      </c>
      <c r="U21" s="22">
        <f>MIL1928_13!E24</f>
        <v>0.98526055651570621</v>
      </c>
      <c r="V21" s="22">
        <f>MIL1928_13!E25</f>
        <v>0.98965469197200695</v>
      </c>
      <c r="W21" s="22">
        <f>MIL1928_13!E26</f>
        <v>0.98011300742212171</v>
      </c>
      <c r="X21" s="22">
        <f>MIL1928_13!E27</f>
        <v>0.52712185201260653</v>
      </c>
      <c r="Y21" s="22">
        <f>MIL1928_13!E28</f>
        <v>0.57579818371195479</v>
      </c>
      <c r="Z21" s="22">
        <f>MIL1928_13!E29</f>
        <v>0.99674785481967887</v>
      </c>
      <c r="AA21" s="20"/>
    </row>
    <row r="22" spans="1:27" ht="15.75" customHeight="1" x14ac:dyDescent="0.15">
      <c r="A22" s="21" t="s">
        <v>88</v>
      </c>
      <c r="B22" s="22">
        <f>MIL1928_14!$E$2</f>
        <v>76.8</v>
      </c>
      <c r="C22" s="22">
        <f>MIL1928_14!$E$3</f>
        <v>0</v>
      </c>
      <c r="D22" s="22">
        <f>MIL1928_14!$E$4</f>
        <v>0</v>
      </c>
      <c r="E22" s="22">
        <f>MIL1928_14!$E$5</f>
        <v>2.9</v>
      </c>
      <c r="F22" s="22">
        <f>MIL1928_14!$E$6</f>
        <v>0.7</v>
      </c>
      <c r="G22" s="22">
        <f>MIL1928_14!$E$7</f>
        <v>12</v>
      </c>
      <c r="H22" s="22">
        <f>MIL1928_14!$E$8</f>
        <v>7.3</v>
      </c>
      <c r="I22" s="22">
        <f>MIL1928_14!$E$9</f>
        <v>0</v>
      </c>
      <c r="J22" s="22">
        <f>MIL1928_14!$E$10</f>
        <v>0</v>
      </c>
      <c r="K22" s="22">
        <f>MIL1928_14!$E$11</f>
        <v>0</v>
      </c>
      <c r="L22" s="22">
        <f>MIL1928_14!E15</f>
        <v>0.73738208315767018</v>
      </c>
      <c r="M22" s="22">
        <f>MIL1928_14!E16</f>
        <v>0.93628572160901191</v>
      </c>
      <c r="N22" s="22">
        <f>MIL1928_14!E17</f>
        <v>0.91830599184877093</v>
      </c>
      <c r="O22" s="22">
        <f>MIL1928_14!E18</f>
        <v>0.90947743247483681</v>
      </c>
      <c r="P22" s="22">
        <f>MIL1928_14!E19</f>
        <v>0.91603657457228338</v>
      </c>
      <c r="Q22" s="22">
        <f>MIL1928_14!E20</f>
        <v>0.96226300884036642</v>
      </c>
      <c r="R22" s="22">
        <f>MIL1928_14!E21</f>
        <v>0.93968939324923861</v>
      </c>
      <c r="S22" s="22">
        <f>MIL1928_14!E22</f>
        <v>0.78295965320485739</v>
      </c>
      <c r="T22" s="22">
        <f>MIL1928_14!E23</f>
        <v>0.44932280820639664</v>
      </c>
      <c r="U22" s="22">
        <f>MIL1928_14!E24</f>
        <v>0.99768613858667043</v>
      </c>
      <c r="V22" s="22">
        <f>MIL1928_14!E25</f>
        <v>0.99870134802647248</v>
      </c>
      <c r="W22" s="22">
        <f>MIL1928_14!E26</f>
        <v>0.97372149452156764</v>
      </c>
      <c r="X22" s="22">
        <f>MIL1928_14!E27</f>
        <v>0.53012696137607207</v>
      </c>
      <c r="Y22" s="22">
        <f>MIL1928_14!E28</f>
        <v>0.64092388034970582</v>
      </c>
      <c r="Z22" s="22">
        <f>MIL1928_14!E29</f>
        <v>0.98328316754384204</v>
      </c>
      <c r="AA22" s="20"/>
    </row>
    <row r="23" spans="1:27" ht="15.75" customHeight="1" x14ac:dyDescent="0.15">
      <c r="A23" s="21" t="s">
        <v>89</v>
      </c>
      <c r="B23" s="22">
        <f>MIL1928_16!$E$2</f>
        <v>43.4</v>
      </c>
      <c r="C23" s="22">
        <f>MIL1928_16!$E$3</f>
        <v>0</v>
      </c>
      <c r="D23" s="22">
        <f>MIL1928_16!$E$4</f>
        <v>0</v>
      </c>
      <c r="E23" s="22">
        <f>MIL1928_16!$E$5</f>
        <v>20.399999999999999</v>
      </c>
      <c r="F23" s="22">
        <f>MIL1928_16!$E$6</f>
        <v>1.7</v>
      </c>
      <c r="G23" s="22">
        <f>MIL1928_16!$E$7</f>
        <v>6.1</v>
      </c>
      <c r="H23" s="22">
        <f>MIL1928_16!$E$8</f>
        <v>27.9</v>
      </c>
      <c r="I23" s="22">
        <f>MIL1928_16!$E$9</f>
        <v>0</v>
      </c>
      <c r="J23" s="22">
        <f>MIL1928_16!$E$10</f>
        <v>0</v>
      </c>
      <c r="K23" s="22">
        <f>MIL1928_16!$E$11</f>
        <v>0.2</v>
      </c>
      <c r="L23" s="22">
        <f>MIL1928_16!E15</f>
        <v>0.91829593859224823</v>
      </c>
      <c r="M23" s="22">
        <f>MIL1928_16!E16</f>
        <v>0.9060221808515736</v>
      </c>
      <c r="N23" s="22">
        <f>MIL1928_16!E17</f>
        <v>0.97849379610835474</v>
      </c>
      <c r="O23" s="22">
        <f>MIL1928_16!E18</f>
        <v>0.95381805436610567</v>
      </c>
      <c r="P23" s="22">
        <f>MIL1928_16!E19</f>
        <v>0.93467243163195157</v>
      </c>
      <c r="Q23" s="22">
        <f>MIL1928_16!E20</f>
        <v>0.91357267169010259</v>
      </c>
      <c r="R23" s="22">
        <f>MIL1928_16!E21</f>
        <v>0.86999575177002653</v>
      </c>
      <c r="S23" s="22">
        <f>MIL1928_16!E22</f>
        <v>0.8900606738396003</v>
      </c>
      <c r="T23" s="22">
        <f>MIL1928_16!E23</f>
        <v>0.5816677414401531</v>
      </c>
      <c r="U23" s="22">
        <f>MIL1928_16!E24</f>
        <v>0.98108882530330355</v>
      </c>
      <c r="V23" s="22">
        <f>MIL1928_16!E25</f>
        <v>0.9863107957180699</v>
      </c>
      <c r="W23" s="22">
        <f>MIL1928_16!E26</f>
        <v>0.97965896017917631</v>
      </c>
      <c r="X23" s="22">
        <f>MIL1928_16!E27</f>
        <v>0.60359786467419507</v>
      </c>
      <c r="Y23" s="22">
        <f>MIL1928_16!E28</f>
        <v>0.5745894296796884</v>
      </c>
      <c r="Z23" s="22">
        <f>MIL1928_16!E29</f>
        <v>0.99734797438634293</v>
      </c>
      <c r="AA23" s="20"/>
    </row>
    <row r="24" spans="1:27" ht="15.75" customHeight="1" x14ac:dyDescent="0.15">
      <c r="A24" s="21" t="s">
        <v>90</v>
      </c>
      <c r="B24" s="22">
        <f>MIL1928_18!$E$2</f>
        <v>67.5</v>
      </c>
      <c r="C24" s="22">
        <f>MIL1928_18!$E$3</f>
        <v>0</v>
      </c>
      <c r="D24" s="22">
        <f>MIL1928_18!$E$4</f>
        <v>0</v>
      </c>
      <c r="E24" s="22">
        <f>MIL1928_18!$E$5</f>
        <v>0.9</v>
      </c>
      <c r="F24" s="22">
        <f>MIL1928_18!$E$6</f>
        <v>4.0999999999999996</v>
      </c>
      <c r="G24" s="22">
        <f>MIL1928_18!$E$7</f>
        <v>3.1</v>
      </c>
      <c r="H24" s="22">
        <f>MIL1928_18!$E$8</f>
        <v>24</v>
      </c>
      <c r="I24" s="22">
        <f>MIL1928_18!$E$9</f>
        <v>0</v>
      </c>
      <c r="J24" s="22">
        <f>MIL1928_18!$E$10</f>
        <v>0</v>
      </c>
      <c r="K24" s="22">
        <f>MIL1928_18!$E$11</f>
        <v>0</v>
      </c>
      <c r="L24" s="22">
        <f>MIL1928_18!E15</f>
        <v>0.77173658682567914</v>
      </c>
      <c r="M24" s="22">
        <f>MIL1928_18!E16</f>
        <v>0.87024412778563143</v>
      </c>
      <c r="N24" s="22">
        <f>MIL1928_18!E17</f>
        <v>0.98931934484014061</v>
      </c>
      <c r="O24" s="22">
        <f>MIL1928_18!E18</f>
        <v>0.9382801514691943</v>
      </c>
      <c r="P24" s="22">
        <f>MIL1928_18!E19</f>
        <v>0.93024137327958012</v>
      </c>
      <c r="Q24" s="22">
        <f>MIL1928_18!E20</f>
        <v>0.86197875480908848</v>
      </c>
      <c r="R24" s="22">
        <f>MIL1928_18!E21</f>
        <v>0.92489016631960541</v>
      </c>
      <c r="S24" s="22">
        <f>MIL1928_18!E22</f>
        <v>0.79956111763403193</v>
      </c>
      <c r="T24" s="22">
        <f>MIL1928_18!E23</f>
        <v>0.48625633792497613</v>
      </c>
      <c r="U24" s="22">
        <f>MIL1928_18!E24</f>
        <v>0.99479065919787202</v>
      </c>
      <c r="V24" s="22">
        <f>MIL1928_18!E25</f>
        <v>0.99701920206047379</v>
      </c>
      <c r="W24" s="22">
        <f>MIL1928_18!E26</f>
        <v>0.98236757475122383</v>
      </c>
      <c r="X24" s="22">
        <f>MIL1928_18!E27</f>
        <v>0.33103270397980344</v>
      </c>
      <c r="Y24" s="22">
        <f>MIL1928_18!E28</f>
        <v>0.56166418052258316</v>
      </c>
      <c r="Z24" s="22">
        <f>MIL1928_18!E29</f>
        <v>0.97576890369970726</v>
      </c>
      <c r="AA24" s="20"/>
    </row>
    <row r="25" spans="1:27" ht="15.75" customHeight="1" x14ac:dyDescent="0.15">
      <c r="A25" s="21" t="s">
        <v>91</v>
      </c>
      <c r="B25" s="22">
        <f>MIL1928_19!$E$2</f>
        <v>77.3</v>
      </c>
      <c r="C25" s="22">
        <f>MIL1928_19!$E$3</f>
        <v>0</v>
      </c>
      <c r="D25" s="22">
        <f>MIL1928_19!$E$4</f>
        <v>0</v>
      </c>
      <c r="E25" s="22">
        <f>MIL1928_19!$E$5</f>
        <v>5.5</v>
      </c>
      <c r="F25" s="22">
        <f>MIL1928_19!$E$6</f>
        <v>3.3</v>
      </c>
      <c r="G25" s="22">
        <f>MIL1928_19!$E$7</f>
        <v>5.0999999999999996</v>
      </c>
      <c r="H25" s="22">
        <f>MIL1928_19!$E$8</f>
        <v>8.5</v>
      </c>
      <c r="I25" s="22">
        <f>MIL1928_19!$E$9</f>
        <v>0.1</v>
      </c>
      <c r="J25" s="22">
        <f>MIL1928_19!$E$10</f>
        <v>0</v>
      </c>
      <c r="K25" s="22">
        <f>MIL1928_19!$E$11</f>
        <v>0</v>
      </c>
      <c r="L25" s="22">
        <f>MIL1928_19!E15</f>
        <v>0.69924579878361748</v>
      </c>
      <c r="M25" s="22">
        <f>MIL1928_19!E16</f>
        <v>0.88916212118757409</v>
      </c>
      <c r="N25" s="22">
        <f>MIL1928_19!E17</f>
        <v>0.98295393714307877</v>
      </c>
      <c r="O25" s="22">
        <f>MIL1928_19!E18</f>
        <v>0.8858243875919003</v>
      </c>
      <c r="P25" s="22">
        <f>MIL1928_19!E19</f>
        <v>0.89586009301196545</v>
      </c>
      <c r="Q25" s="22">
        <f>MIL1928_19!E20</f>
        <v>0.89561783770840686</v>
      </c>
      <c r="R25" s="22">
        <f>MIL1928_19!E21</f>
        <v>0.94040241883337805</v>
      </c>
      <c r="S25" s="22">
        <f>MIL1928_19!E22</f>
        <v>0.78963933611664128</v>
      </c>
      <c r="T25" s="22">
        <f>MIL1928_19!E23</f>
        <v>0.44734923452380226</v>
      </c>
      <c r="U25" s="22">
        <f>MIL1928_19!E24</f>
        <v>0.99795811315449667</v>
      </c>
      <c r="V25" s="22">
        <f>MIL1928_19!E25</f>
        <v>0.99883366860024614</v>
      </c>
      <c r="W25" s="22">
        <f>MIL1928_19!E26</f>
        <v>0.94850556925234908</v>
      </c>
      <c r="X25" s="22">
        <f>MIL1928_19!E27</f>
        <v>0.31911019446564631</v>
      </c>
      <c r="Y25" s="22">
        <f>MIL1928_19!E28</f>
        <v>0.6366095869512931</v>
      </c>
      <c r="Z25" s="22">
        <f>MIL1928_19!E29</f>
        <v>0.9857089970319578</v>
      </c>
      <c r="AA25" s="20"/>
    </row>
    <row r="26" spans="1:27" ht="15.75" customHeight="1" x14ac:dyDescent="0.15">
      <c r="A26" s="21" t="s">
        <v>92</v>
      </c>
      <c r="B26" s="22">
        <f>MIL1928_20!$E$2</f>
        <v>61</v>
      </c>
      <c r="C26" s="22">
        <f>MIL1928_20!$E$3</f>
        <v>0</v>
      </c>
      <c r="D26" s="22">
        <f>MIL1928_20!$E$4</f>
        <v>0</v>
      </c>
      <c r="E26" s="22">
        <f>MIL1928_20!$E$5</f>
        <v>18.600000000000001</v>
      </c>
      <c r="F26" s="22">
        <f>MIL1928_20!$E$6</f>
        <v>0.8</v>
      </c>
      <c r="G26" s="22">
        <f>MIL1928_20!$E$7</f>
        <v>8.1</v>
      </c>
      <c r="H26" s="22">
        <f>MIL1928_20!$E$8</f>
        <v>11.1</v>
      </c>
      <c r="I26" s="22">
        <f>MIL1928_20!$E$9</f>
        <v>0.1</v>
      </c>
      <c r="J26" s="22">
        <f>MIL1928_20!$E$10</f>
        <v>0</v>
      </c>
      <c r="K26" s="22">
        <f>MIL1928_20!$E$11</f>
        <v>0</v>
      </c>
      <c r="L26" s="22">
        <f>MIL1928_20!E15</f>
        <v>0.84715948774550986</v>
      </c>
      <c r="M26" s="22">
        <f>MIL1928_20!E16</f>
        <v>0.92077698408927944</v>
      </c>
      <c r="N26" s="22">
        <f>MIL1928_20!E17</f>
        <v>0.96589901434428005</v>
      </c>
      <c r="O26" s="22">
        <f>MIL1928_20!E18</f>
        <v>0.90854505228269555</v>
      </c>
      <c r="P26" s="22">
        <f>MIL1928_20!E19</f>
        <v>0.90411144491683049</v>
      </c>
      <c r="Q26" s="22">
        <f>MIL1928_20!E20</f>
        <v>0.93582651542509343</v>
      </c>
      <c r="R26" s="22">
        <f>MIL1928_20!E21</f>
        <v>0.9126360145946284</v>
      </c>
      <c r="S26" s="22">
        <f>MIL1928_20!E22</f>
        <v>0.85813291476327669</v>
      </c>
      <c r="T26" s="22">
        <f>MIL1928_20!E23</f>
        <v>0.51218383761950848</v>
      </c>
      <c r="U26" s="22">
        <f>MIL1928_20!E24</f>
        <v>0.99507030366112759</v>
      </c>
      <c r="V26" s="22">
        <f>MIL1928_20!E25</f>
        <v>0.99670531962834097</v>
      </c>
      <c r="W26" s="22">
        <f>MIL1928_20!E26</f>
        <v>0.9502339881723052</v>
      </c>
      <c r="X26" s="22">
        <f>MIL1928_20!E27</f>
        <v>0.53090729346727406</v>
      </c>
      <c r="Y26" s="22">
        <f>MIL1928_20!E28</f>
        <v>0.64718903047747167</v>
      </c>
      <c r="Z26" s="22">
        <f>MIL1928_20!E29</f>
        <v>0.99691093815081566</v>
      </c>
      <c r="AA26" s="20"/>
    </row>
    <row r="27" spans="1:27" ht="15.75" customHeight="1" x14ac:dyDescent="0.15">
      <c r="A27" s="21" t="s">
        <v>93</v>
      </c>
      <c r="B27" s="22">
        <f>NID1944_11!$E$2</f>
        <v>84.3</v>
      </c>
      <c r="C27" s="22">
        <f>NID1944_11!$E$3</f>
        <v>0</v>
      </c>
      <c r="D27" s="22">
        <f>NID1944_11!$E$4</f>
        <v>0</v>
      </c>
      <c r="E27" s="22">
        <f>NID1944_11!$E$5</f>
        <v>0.1</v>
      </c>
      <c r="F27" s="22">
        <f>NID1944_11!$E$6</f>
        <v>1.1000000000000001</v>
      </c>
      <c r="G27" s="22">
        <f>NID1944_11!$E$7</f>
        <v>2.6</v>
      </c>
      <c r="H27" s="22">
        <f>NID1944_11!$E$8</f>
        <v>11.6</v>
      </c>
      <c r="I27" s="22">
        <f>NID1944_11!$E$9</f>
        <v>0</v>
      </c>
      <c r="J27" s="22">
        <f>NID1944_11!$E$10</f>
        <v>0</v>
      </c>
      <c r="K27" s="22">
        <f>NID1944_11!$E$11</f>
        <v>0</v>
      </c>
      <c r="L27" s="22">
        <f>NID1944_11!E15</f>
        <v>0.66392682029193939</v>
      </c>
      <c r="M27" s="22">
        <f>NID1944_11!E16</f>
        <v>0.89183989080573378</v>
      </c>
      <c r="N27" s="22">
        <f>NID1944_11!E17</f>
        <v>0.9905014107232899</v>
      </c>
      <c r="O27" s="22">
        <f>NID1944_11!E18</f>
        <v>0.88737650405432356</v>
      </c>
      <c r="P27" s="22">
        <f>NID1944_11!E19</f>
        <v>0.90512346971959068</v>
      </c>
      <c r="Q27" s="22">
        <f>NID1944_11!E20</f>
        <v>0.8682053230435296</v>
      </c>
      <c r="R27" s="22">
        <f>NID1944_11!E21</f>
        <v>0.94958871497462682</v>
      </c>
      <c r="S27" s="22">
        <f>NID1944_11!E22</f>
        <v>0.75434972339880801</v>
      </c>
      <c r="T27" s="22">
        <f>NID1944_11!E23</f>
        <v>0.419920513510949</v>
      </c>
      <c r="U27" s="22">
        <f>NID1944_11!E24</f>
        <v>0.99861266591424047</v>
      </c>
      <c r="V27" s="22">
        <f>NID1944_11!E25</f>
        <v>0.99925790505920598</v>
      </c>
      <c r="W27" s="22">
        <f>NID1944_11!E26</f>
        <v>0.96567687648911027</v>
      </c>
      <c r="X27" s="22">
        <f>NID1944_11!E27</f>
        <v>0.21618660985886726</v>
      </c>
      <c r="Y27" s="22">
        <f>NID1944_11!E28</f>
        <v>0.62962919796893768</v>
      </c>
      <c r="Z27" s="22">
        <f>NID1944_11!E29</f>
        <v>0.97704607803315635</v>
      </c>
      <c r="AA27" s="20"/>
    </row>
    <row r="28" spans="1:27" ht="15.75" customHeight="1" x14ac:dyDescent="0.15">
      <c r="A28" s="21" t="s">
        <v>94</v>
      </c>
      <c r="B28" s="22">
        <f>NID1944_12!$E$2</f>
        <v>96.9</v>
      </c>
      <c r="C28" s="22">
        <f>NID1944_12!$E$3</f>
        <v>0</v>
      </c>
      <c r="D28" s="22">
        <f>NID1944_12!$E$4</f>
        <v>0</v>
      </c>
      <c r="E28" s="22">
        <f>NID1944_12!$E$5</f>
        <v>0.1</v>
      </c>
      <c r="F28" s="22">
        <f>NID1944_12!$E$6</f>
        <v>0</v>
      </c>
      <c r="G28" s="22">
        <f>NID1944_12!$E$7</f>
        <v>1.5</v>
      </c>
      <c r="H28" s="22">
        <f>NID1944_12!$E$8</f>
        <v>1.3</v>
      </c>
      <c r="I28" s="22">
        <f>NID1944_12!$E$9</f>
        <v>0</v>
      </c>
      <c r="J28" s="22">
        <f>NID1944_12!$E$10</f>
        <v>0</v>
      </c>
      <c r="K28" s="22">
        <f>NID1944_12!$E$11</f>
        <v>0</v>
      </c>
      <c r="L28" s="22">
        <f>NID1944_12!E15</f>
        <v>0.55082757621844558</v>
      </c>
      <c r="M28" s="22">
        <f>NID1944_12!E16</f>
        <v>0.89398657298638817</v>
      </c>
      <c r="N28" s="22">
        <f>NID1944_12!E17</f>
        <v>0.99266499392747631</v>
      </c>
      <c r="O28" s="22">
        <f>NID1944_12!E18</f>
        <v>0.8168220234650434</v>
      </c>
      <c r="P28" s="22">
        <f>NID1944_12!E19</f>
        <v>0.87296812456459949</v>
      </c>
      <c r="Q28" s="22">
        <f>NID1944_12!E20</f>
        <v>0.85500152159852616</v>
      </c>
      <c r="R28" s="22">
        <f>NID1944_12!E21</f>
        <v>0.96283919007382524</v>
      </c>
      <c r="S28" s="22">
        <f>NID1944_12!E22</f>
        <v>0.71841515360591024</v>
      </c>
      <c r="T28" s="22">
        <f>NID1944_12!E23</f>
        <v>0.37187460639881892</v>
      </c>
      <c r="U28" s="22">
        <f>NID1944_12!E24</f>
        <v>0.99949668303824568</v>
      </c>
      <c r="V28" s="22">
        <f>NID1944_12!E25</f>
        <v>0.99974268469270133</v>
      </c>
      <c r="W28" s="22">
        <f>NID1944_12!E26</f>
        <v>0.93044091236852966</v>
      </c>
      <c r="X28" s="22">
        <f>NID1944_12!E27</f>
        <v>0.13978365687870412</v>
      </c>
      <c r="Y28" s="22">
        <f>NID1944_12!E28</f>
        <v>0.67860488567406196</v>
      </c>
      <c r="Z28" s="22">
        <f>NID1944_12!E29</f>
        <v>0.97818866987232422</v>
      </c>
      <c r="AA28" s="20"/>
    </row>
    <row r="29" spans="1:27" ht="15.75" customHeight="1" x14ac:dyDescent="0.15">
      <c r="A29" s="21" t="s">
        <v>95</v>
      </c>
      <c r="B29" s="22">
        <f>NID1944_15!$E$2</f>
        <v>81.099999999999994</v>
      </c>
      <c r="C29" s="22">
        <f>NID1944_15!$E$3</f>
        <v>0</v>
      </c>
      <c r="D29" s="22">
        <f>NID1944_15!$E$4</f>
        <v>0</v>
      </c>
      <c r="E29" s="22">
        <f>NID1944_15!$E$5</f>
        <v>1.2</v>
      </c>
      <c r="F29" s="22">
        <f>NID1944_15!$E$6</f>
        <v>0.6</v>
      </c>
      <c r="G29" s="22">
        <f>NID1944_15!$E$7</f>
        <v>2.5</v>
      </c>
      <c r="H29" s="22">
        <f>NID1944_15!$E$8</f>
        <v>14.2</v>
      </c>
      <c r="I29" s="22">
        <f>NID1944_15!$E$9</f>
        <v>0</v>
      </c>
      <c r="J29" s="22">
        <f>NID1944_15!$E$10</f>
        <v>0</v>
      </c>
      <c r="K29" s="22">
        <f>NID1944_15!$E$11</f>
        <v>0.1</v>
      </c>
      <c r="L29" s="22">
        <f>NID1944_15!E15</f>
        <v>0.70098505251729992</v>
      </c>
      <c r="M29" s="22">
        <f>NID1944_15!E16</f>
        <v>0.89502514804750799</v>
      </c>
      <c r="N29" s="22">
        <f>NID1944_15!E17</f>
        <v>0.99072178891510299</v>
      </c>
      <c r="O29" s="22">
        <f>NID1944_15!E18</f>
        <v>0.89898197336987717</v>
      </c>
      <c r="P29" s="22">
        <f>NID1944_15!E19</f>
        <v>0.91147054845101549</v>
      </c>
      <c r="Q29" s="22">
        <f>NID1944_15!E20</f>
        <v>0.86894992524713655</v>
      </c>
      <c r="R29" s="22">
        <f>NID1944_15!E21</f>
        <v>0.94556855128772288</v>
      </c>
      <c r="S29" s="22">
        <f>NID1944_15!E22</f>
        <v>0.7665526652263086</v>
      </c>
      <c r="T29" s="22">
        <f>NID1944_15!E23</f>
        <v>0.43240858014386491</v>
      </c>
      <c r="U29" s="22">
        <f>NID1944_15!E24</f>
        <v>0.99826884878811839</v>
      </c>
      <c r="V29" s="22">
        <f>NID1944_15!E25</f>
        <v>0.99905549252215931</v>
      </c>
      <c r="W29" s="22">
        <f>NID1944_15!E26</f>
        <v>0.97102593336805954</v>
      </c>
      <c r="X29" s="22">
        <f>NID1944_15!E27</f>
        <v>0.23127745695427482</v>
      </c>
      <c r="Y29" s="22">
        <f>NID1944_15!E28</f>
        <v>0.62161682658192208</v>
      </c>
      <c r="Z29" s="22">
        <f>NID1944_15!E29</f>
        <v>0.98005026497798498</v>
      </c>
      <c r="AA29" s="20"/>
    </row>
    <row r="30" spans="1:27" ht="13" x14ac:dyDescent="0.15">
      <c r="A30" s="21" t="s">
        <v>96</v>
      </c>
      <c r="B30" s="22">
        <f>NID1944_19!$E$2</f>
        <v>38.200000000000003</v>
      </c>
      <c r="C30" s="22">
        <f>NID1944_19!$E$3</f>
        <v>0</v>
      </c>
      <c r="D30" s="22">
        <f>NID1944_19!$E$4</f>
        <v>0</v>
      </c>
      <c r="E30" s="22">
        <f>NID1944_19!$E$5</f>
        <v>0.3</v>
      </c>
      <c r="F30" s="22">
        <f>NID1944_19!$E$6</f>
        <v>0.7</v>
      </c>
      <c r="G30" s="22">
        <f>NID1944_19!$E$7</f>
        <v>1.8</v>
      </c>
      <c r="H30" s="22">
        <f>NID1944_19!$E$8</f>
        <v>58.8</v>
      </c>
      <c r="I30" s="22">
        <f>NID1944_19!$E$9</f>
        <v>0</v>
      </c>
      <c r="J30" s="22">
        <f>NID1944_19!$E$10</f>
        <v>0</v>
      </c>
      <c r="K30" s="22">
        <f>NID1944_19!$E$11</f>
        <v>0</v>
      </c>
      <c r="L30" s="22">
        <f>NID1944_19!E15</f>
        <v>0.93758934262232674</v>
      </c>
      <c r="M30" s="22">
        <f>NID1944_19!E16</f>
        <v>0.8903758519525703</v>
      </c>
      <c r="N30" s="22">
        <f>NID1944_19!E17</f>
        <v>0.99212881242452267</v>
      </c>
      <c r="O30" s="22">
        <f>NID1944_19!E18</f>
        <v>0.98682974955755465</v>
      </c>
      <c r="P30" s="22">
        <f>NID1944_19!E19</f>
        <v>0.97473794024808158</v>
      </c>
      <c r="Q30" s="22">
        <f>NID1944_19!E20</f>
        <v>0.85668226393055347</v>
      </c>
      <c r="R30" s="22">
        <f>NID1944_19!E21</f>
        <v>0.85437627115808634</v>
      </c>
      <c r="S30" s="22">
        <f>NID1944_19!E22</f>
        <v>0.85859338295886289</v>
      </c>
      <c r="T30" s="22">
        <f>NID1944_19!E23</f>
        <v>0.60171359038773509</v>
      </c>
      <c r="U30" s="22">
        <f>NID1944_19!E24</f>
        <v>0.9464767871212828</v>
      </c>
      <c r="V30" s="22">
        <f>NID1944_19!E25</f>
        <v>0.96555446065865247</v>
      </c>
      <c r="W30" s="22">
        <f>NID1944_19!E26</f>
        <v>0.99872391553276307</v>
      </c>
      <c r="X30" s="22">
        <f>NID1944_19!E27</f>
        <v>0.51105869624304545</v>
      </c>
      <c r="Y30" s="22">
        <f>NID1944_19!E28</f>
        <v>0.42075741645924342</v>
      </c>
      <c r="Z30" s="22">
        <f>NID1944_19!E29</f>
        <v>0.97794217223246993</v>
      </c>
      <c r="AA30" s="20"/>
    </row>
    <row r="31" spans="1:27" ht="13" x14ac:dyDescent="0.15">
      <c r="A31" s="21" t="s">
        <v>97</v>
      </c>
      <c r="B31" s="22">
        <f>NID1944_21!$E$2</f>
        <v>55.4</v>
      </c>
      <c r="C31" s="22">
        <f>NID1944_21!$E$3</f>
        <v>0</v>
      </c>
      <c r="D31" s="22">
        <f>NID1944_21!$E$4</f>
        <v>0</v>
      </c>
      <c r="E31" s="22">
        <f>NID1944_21!$E$5</f>
        <v>2.9</v>
      </c>
      <c r="F31" s="22">
        <f>NID1944_21!$E$6</f>
        <v>0.9</v>
      </c>
      <c r="G31" s="22">
        <f>NID1944_21!$E$7</f>
        <v>3.9</v>
      </c>
      <c r="H31" s="22">
        <f>NID1944_21!$E$8</f>
        <v>36.6</v>
      </c>
      <c r="I31" s="22">
        <f>NID1944_21!$E$9</f>
        <v>0</v>
      </c>
      <c r="J31" s="22">
        <f>NID1944_21!$E$10</f>
        <v>0</v>
      </c>
      <c r="K31" s="22">
        <f>NID1944_21!$E$11</f>
        <v>0</v>
      </c>
      <c r="L31" s="22">
        <f>NID1944_21!E15</f>
        <v>0.87538033046758812</v>
      </c>
      <c r="M31" s="22">
        <f>NID1944_21!E16</f>
        <v>0.90033487849270188</v>
      </c>
      <c r="N31" s="22">
        <f>NID1944_21!E17</f>
        <v>0.98711861546326629</v>
      </c>
      <c r="O31" s="22">
        <f>NID1944_21!E18</f>
        <v>0.96583419867558218</v>
      </c>
      <c r="P31" s="22">
        <f>NID1944_21!E19</f>
        <v>0.95365192557219647</v>
      </c>
      <c r="Q31" s="22">
        <f>NID1944_21!E20</f>
        <v>0.88878271695894606</v>
      </c>
      <c r="R31" s="22">
        <f>NID1944_21!E21</f>
        <v>0.90065800313600242</v>
      </c>
      <c r="S31" s="22">
        <f>NID1944_21!E22</f>
        <v>0.83170655105848479</v>
      </c>
      <c r="T31" s="22">
        <f>NID1944_21!E23</f>
        <v>0.53447406553398547</v>
      </c>
      <c r="U31" s="22">
        <f>NID1944_21!E24</f>
        <v>0.98716884632060931</v>
      </c>
      <c r="V31" s="22">
        <f>NID1944_21!E25</f>
        <v>0.99219681108131386</v>
      </c>
      <c r="W31" s="22">
        <f>NID1944_21!E26</f>
        <v>0.99401175112107676</v>
      </c>
      <c r="X31" s="22">
        <f>NID1944_21!E27</f>
        <v>0.44336533818687557</v>
      </c>
      <c r="Y31" s="22">
        <f>NID1944_21!E28</f>
        <v>0.52079492277624018</v>
      </c>
      <c r="Z31" s="22">
        <f>NID1944_21!E29</f>
        <v>0.98312635973064122</v>
      </c>
      <c r="AA31" s="20"/>
    </row>
    <row r="32" spans="1:27" ht="13" x14ac:dyDescent="0.15">
      <c r="A32" s="21" t="s">
        <v>98</v>
      </c>
      <c r="B32" s="22">
        <f>NID1946_8!$E$2</f>
        <v>76.900000000000006</v>
      </c>
      <c r="C32" s="22">
        <f>NID1946_8!$E$3</f>
        <v>0</v>
      </c>
      <c r="D32" s="22">
        <f>NID1946_8!$E$4</f>
        <v>10.5</v>
      </c>
      <c r="E32" s="22">
        <f>NID1946_8!$E$5</f>
        <v>0.4</v>
      </c>
      <c r="F32" s="22">
        <f>NID1946_8!$E$6</f>
        <v>0.6</v>
      </c>
      <c r="G32" s="22">
        <f>NID1946_8!$E$7</f>
        <v>1.1000000000000001</v>
      </c>
      <c r="H32" s="22">
        <f>NID1946_8!$E$8</f>
        <v>9.8000000000000007</v>
      </c>
      <c r="I32" s="22">
        <f>NID1946_8!$E$9</f>
        <v>0.1</v>
      </c>
      <c r="J32" s="22">
        <f>NID1946_8!$E$10</f>
        <v>0</v>
      </c>
      <c r="K32" s="22">
        <f>NID1946_8!$E$11</f>
        <v>0.3</v>
      </c>
      <c r="L32" s="22">
        <f>NID1946_8!E15</f>
        <v>0.73778409532770817</v>
      </c>
      <c r="M32" s="22">
        <f>NID1946_8!E16</f>
        <v>0.88712941733549544</v>
      </c>
      <c r="N32" s="22">
        <f>NID1946_8!E17</f>
        <v>0.99332390126380243</v>
      </c>
      <c r="O32" s="22">
        <f>NID1946_8!E18</f>
        <v>0.91909991774084354</v>
      </c>
      <c r="P32" s="22">
        <f>NID1946_8!E19</f>
        <v>0.92340074740326661</v>
      </c>
      <c r="Q32" s="22">
        <f>NID1946_8!E20</f>
        <v>0.84456551668349467</v>
      </c>
      <c r="R32" s="22">
        <f>NID1946_8!E21</f>
        <v>0.93983263410352047</v>
      </c>
      <c r="S32" s="22">
        <f>NID1946_8!E22</f>
        <v>0.7749070223241542</v>
      </c>
      <c r="T32" s="22">
        <f>NID1946_8!E23</f>
        <v>0.44892796377843042</v>
      </c>
      <c r="U32" s="22">
        <f>NID1946_8!E24</f>
        <v>0.99750955420927279</v>
      </c>
      <c r="V32" s="22">
        <f>NID1946_8!E25</f>
        <v>0.99862854957079417</v>
      </c>
      <c r="W32" s="22">
        <f>NID1946_8!E26</f>
        <v>0.9802058468737459</v>
      </c>
      <c r="X32" s="22">
        <f>NID1946_8!E27</f>
        <v>0.22344260060668036</v>
      </c>
      <c r="Y32" s="22">
        <f>NID1946_8!E28</f>
        <v>0.59454379135807112</v>
      </c>
      <c r="Z32" s="22">
        <f>NID1946_8!E29</f>
        <v>0.97827663333154313</v>
      </c>
      <c r="AA32" s="20"/>
    </row>
    <row r="33" spans="1:27" ht="13" x14ac:dyDescent="0.15">
      <c r="A33" s="21" t="s">
        <v>99</v>
      </c>
      <c r="B33" s="22">
        <f>NID1946_12!$E$2</f>
        <v>19.2</v>
      </c>
      <c r="C33" s="22">
        <f>NID1946_12!$E$3</f>
        <v>0</v>
      </c>
      <c r="D33" s="22">
        <f>NID1946_12!$E$4</f>
        <v>55.3</v>
      </c>
      <c r="E33" s="22">
        <f>NID1946_12!$E$5</f>
        <v>0.4</v>
      </c>
      <c r="F33" s="22">
        <f>NID1946_12!$E$6</f>
        <v>1.2</v>
      </c>
      <c r="G33" s="22">
        <f>NID1946_12!$E$7</f>
        <v>1.9</v>
      </c>
      <c r="H33" s="22">
        <f>NID1946_12!$E$8</f>
        <v>17.399999999999999</v>
      </c>
      <c r="I33" s="22">
        <f>NID1946_12!$E$9</f>
        <v>0.3</v>
      </c>
      <c r="J33" s="22">
        <f>NID1946_12!$E$10</f>
        <v>0</v>
      </c>
      <c r="K33" s="22">
        <f>NID1946_12!$E$11</f>
        <v>4</v>
      </c>
      <c r="L33" s="22">
        <f>NID1946_12!E15</f>
        <v>0.9707734618549716</v>
      </c>
      <c r="M33" s="22">
        <f>NID1946_12!E16</f>
        <v>0.8870673213283613</v>
      </c>
      <c r="N33" s="22">
        <f>NID1946_12!E17</f>
        <v>0.99194158234291974</v>
      </c>
      <c r="O33" s="22">
        <f>NID1946_12!E18</f>
        <v>0.9946056166418985</v>
      </c>
      <c r="P33" s="22">
        <f>NID1946_12!E19</f>
        <v>0.98518644109554454</v>
      </c>
      <c r="Q33" s="22">
        <f>NID1946_12!E20</f>
        <v>0.85587951973601994</v>
      </c>
      <c r="R33" s="22">
        <f>NID1946_12!E21</f>
        <v>0.7839081992782635</v>
      </c>
      <c r="S33" s="22">
        <f>NID1946_12!E22</f>
        <v>0.88943066838936091</v>
      </c>
      <c r="T33" s="22">
        <f>NID1946_12!E23</f>
        <v>0.67168835918347769</v>
      </c>
      <c r="U33" s="22">
        <f>NID1946_12!E24</f>
        <v>0.79341623522294635</v>
      </c>
      <c r="V33" s="22">
        <f>NID1946_12!E25</f>
        <v>0.85042572692800933</v>
      </c>
      <c r="W33" s="22">
        <f>NID1946_12!E26</f>
        <v>0.99964285232686123</v>
      </c>
      <c r="X33" s="22">
        <f>NID1946_12!E27</f>
        <v>0.65635192044173862</v>
      </c>
      <c r="Y33" s="22">
        <f>NID1946_12!E28</f>
        <v>0.33980116883199057</v>
      </c>
      <c r="Z33" s="22">
        <f>NID1946_12!E29</f>
        <v>0.97766290099640818</v>
      </c>
      <c r="AA33" s="20"/>
    </row>
    <row r="34" spans="1:27" ht="13" x14ac:dyDescent="0.15">
      <c r="A34" s="21" t="s">
        <v>100</v>
      </c>
      <c r="B34" s="22">
        <f>NID1947_2!$E$2</f>
        <v>46.3</v>
      </c>
      <c r="C34" s="22">
        <f>NID1947_2!$E$3</f>
        <v>1.2</v>
      </c>
      <c r="D34" s="22">
        <f>NID1947_2!$E$4</f>
        <v>26.3</v>
      </c>
      <c r="E34" s="22">
        <f>NID1947_2!$E$5</f>
        <v>0.6</v>
      </c>
      <c r="F34" s="22">
        <f>NID1947_2!$E$6</f>
        <v>0.9</v>
      </c>
      <c r="G34" s="22">
        <f>NID1947_2!$E$7</f>
        <v>2.2999999999999998</v>
      </c>
      <c r="H34" s="22">
        <f>NID1947_2!$E$8</f>
        <v>21.5</v>
      </c>
      <c r="I34" s="22">
        <f>NID1947_2!$E$9</f>
        <v>0.3</v>
      </c>
      <c r="J34" s="22">
        <f>NID1947_2!$E$10</f>
        <v>0</v>
      </c>
      <c r="K34" s="22">
        <f>NID1947_2!$E$11</f>
        <v>0.2</v>
      </c>
      <c r="L34" s="22">
        <f>NID1947_2!E15</f>
        <v>0.91251897762976175</v>
      </c>
      <c r="M34" s="22">
        <f>NID1947_2!E16</f>
        <v>0.89167280265931359</v>
      </c>
      <c r="N34" s="22">
        <f>NID1947_2!E17</f>
        <v>0.99114746088652561</v>
      </c>
      <c r="O34" s="22">
        <f>NID1947_2!E18</f>
        <v>0.98013918710130998</v>
      </c>
      <c r="P34" s="22">
        <f>NID1947_2!E19</f>
        <v>0.9247653407086357</v>
      </c>
      <c r="Q34" s="22">
        <f>NID1947_2!E20</f>
        <v>0.86422276493071704</v>
      </c>
      <c r="R34" s="22">
        <f>NID1947_2!E21</f>
        <v>0.80084357984300258</v>
      </c>
      <c r="S34" s="22">
        <f>NID1947_2!E22</f>
        <v>0.63720324575444554</v>
      </c>
      <c r="T34" s="22">
        <f>NID1947_2!E23</f>
        <v>0.94478894192473473</v>
      </c>
      <c r="U34" s="22">
        <f>NID1947_2!E24</f>
        <v>0.9345971655665718</v>
      </c>
      <c r="V34" s="22">
        <f>NID1947_2!E25</f>
        <v>0.92295764432561622</v>
      </c>
      <c r="W34" s="22">
        <f>NID1947_2!E26</f>
        <v>0.9859949879188471</v>
      </c>
      <c r="X34" s="22">
        <f>NID1947_2!E27</f>
        <v>0.46384073583520607</v>
      </c>
      <c r="Y34" s="22">
        <f>NID1947_2!E28</f>
        <v>0.46062785689703872</v>
      </c>
      <c r="Z34" s="22">
        <f>NID1947_2!E29</f>
        <v>0.81478002559366369</v>
      </c>
      <c r="AA34" s="20"/>
    </row>
    <row r="35" spans="1:27" ht="13" x14ac:dyDescent="0.15">
      <c r="A35" s="21" t="s">
        <v>101</v>
      </c>
      <c r="B35" s="22">
        <f>NID1953_3!$E$2</f>
        <v>45.2</v>
      </c>
      <c r="C35" s="22">
        <f>NID1953_3!$E$3</f>
        <v>0</v>
      </c>
      <c r="D35" s="22">
        <f>NID1953_3!$E$4</f>
        <v>0</v>
      </c>
      <c r="E35" s="22">
        <f>NID1953_3!$E$5</f>
        <v>13.5</v>
      </c>
      <c r="F35" s="22">
        <f>NID1953_3!$E$6</f>
        <v>0.5</v>
      </c>
      <c r="G35" s="22">
        <f>NID1953_3!$E$7</f>
        <v>9.8000000000000007</v>
      </c>
      <c r="H35" s="22">
        <f>NID1953_3!$E$8</f>
        <v>28.2</v>
      </c>
      <c r="I35" s="22">
        <f>NID1953_3!$E$9</f>
        <v>0</v>
      </c>
      <c r="J35" s="22">
        <f>NID1953_3!$E$10</f>
        <v>0</v>
      </c>
      <c r="K35" s="22">
        <f>NID1953_3!$E$11</f>
        <v>2.6</v>
      </c>
      <c r="L35" s="22">
        <f>NID1953_3!E15</f>
        <v>0.91820991469474289</v>
      </c>
      <c r="M35" s="22">
        <f>NID1953_3!E16</f>
        <v>0.92925714788459512</v>
      </c>
      <c r="N35" s="22">
        <f>NID1953_3!E17</f>
        <v>0.94983086810054584</v>
      </c>
      <c r="O35" s="22">
        <f>NID1953_3!E18</f>
        <v>0.9654551443834245</v>
      </c>
      <c r="P35" s="22">
        <f>NID1953_3!E19</f>
        <v>0.94946387230767926</v>
      </c>
      <c r="Q35" s="22">
        <f>NID1953_3!E20</f>
        <v>0.94950473751397524</v>
      </c>
      <c r="R35" s="22">
        <f>NID1953_3!E21</f>
        <v>0.87506084912317295</v>
      </c>
      <c r="S35" s="22">
        <f>NID1953_3!E22</f>
        <v>0.87433716873817835</v>
      </c>
      <c r="T35" s="22">
        <f>NID1953_3!E23</f>
        <v>0.57466183014629668</v>
      </c>
      <c r="U35" s="22">
        <f>NID1953_3!E24</f>
        <v>0.97953141424569479</v>
      </c>
      <c r="V35" s="22">
        <f>NID1953_3!E25</f>
        <v>0.98600270498143272</v>
      </c>
      <c r="W35" s="22">
        <f>NID1953_3!E26</f>
        <v>0.9909624632312185</v>
      </c>
      <c r="X35" s="22">
        <f>NID1953_3!E27</f>
        <v>0.69578626655935238</v>
      </c>
      <c r="Y35" s="22">
        <f>NID1953_3!E28</f>
        <v>0.55474102400176017</v>
      </c>
      <c r="Z35" s="22">
        <f>NID1953_3!E29</f>
        <v>0.99470937909050283</v>
      </c>
      <c r="AA35" s="20"/>
    </row>
    <row r="36" spans="1:27" ht="13" x14ac:dyDescent="0.15">
      <c r="A36" s="21" t="s">
        <v>102</v>
      </c>
      <c r="B36" s="22">
        <f>NID1953_5!$E$2</f>
        <v>15.9</v>
      </c>
      <c r="C36" s="22">
        <f>NID1953_5!$E$3</f>
        <v>0</v>
      </c>
      <c r="D36" s="22">
        <f>NID1953_5!$E$4</f>
        <v>0</v>
      </c>
      <c r="E36" s="22">
        <f>NID1953_5!$E$5</f>
        <v>1.5</v>
      </c>
      <c r="F36" s="22">
        <f>NID1953_5!$E$6</f>
        <v>0.1</v>
      </c>
      <c r="G36" s="22">
        <f>NID1953_5!$E$7</f>
        <v>50.7</v>
      </c>
      <c r="H36" s="22">
        <f>NID1953_5!$E$8</f>
        <v>25.3</v>
      </c>
      <c r="I36" s="22">
        <f>NID1953_5!$E$9</f>
        <v>0</v>
      </c>
      <c r="J36" s="22">
        <f>NID1953_5!$E$10</f>
        <v>0</v>
      </c>
      <c r="K36" s="22">
        <f>NID1953_5!$E$11</f>
        <v>6.2</v>
      </c>
      <c r="L36" s="22">
        <f>NID1953_5!E15</f>
        <v>0.97627101661005278</v>
      </c>
      <c r="M36" s="22">
        <f>NID1953_5!E16</f>
        <v>0.99320173926767441</v>
      </c>
      <c r="N36" s="22">
        <f>NID1953_5!E17</f>
        <v>1.168122167067748E-3</v>
      </c>
      <c r="O36" s="22">
        <f>NID1953_5!E18</f>
        <v>0.99535792531631673</v>
      </c>
      <c r="P36" s="22">
        <f>NID1953_5!E19</f>
        <v>0.98667013806131321</v>
      </c>
      <c r="Q36" s="22">
        <f>NID1953_5!E20</f>
        <v>0.99984430486214471</v>
      </c>
      <c r="R36" s="22">
        <f>NID1953_5!E21</f>
        <v>0.76942879770532102</v>
      </c>
      <c r="S36" s="22">
        <f>NID1953_5!E22</f>
        <v>0.89598694290808145</v>
      </c>
      <c r="T36" s="22">
        <f>NID1953_5!E23</f>
        <v>0.68319543692592266</v>
      </c>
      <c r="U36" s="22">
        <f>NID1953_5!E24</f>
        <v>0.75321644999185</v>
      </c>
      <c r="V36" s="22">
        <f>NID1953_5!E25</f>
        <v>0.81579968397186842</v>
      </c>
      <c r="W36" s="22">
        <f>NID1953_5!E26</f>
        <v>0.99972658272631154</v>
      </c>
      <c r="X36" s="22">
        <f>NID1953_5!E27</f>
        <v>0.99894485987100368</v>
      </c>
      <c r="Y36" s="22">
        <f>NID1953_5!E28</f>
        <v>0.48197007095529454</v>
      </c>
      <c r="Z36" s="22">
        <f>NID1953_5!E29</f>
        <v>0.98112287805622378</v>
      </c>
      <c r="AA36" s="20"/>
    </row>
    <row r="37" spans="1:27" ht="13" x14ac:dyDescent="0.15">
      <c r="A37" s="21" t="s">
        <v>103</v>
      </c>
      <c r="B37" s="22">
        <f>WHE1923_245!$E$2</f>
        <v>69.5</v>
      </c>
      <c r="C37" s="22">
        <f>WHE1923_245!$E$3</f>
        <v>0</v>
      </c>
      <c r="D37" s="22">
        <f>WHE1923_245!$E$4</f>
        <v>0</v>
      </c>
      <c r="E37" s="22">
        <f>WHE1923_245!$E$5</f>
        <v>0.8</v>
      </c>
      <c r="F37" s="22">
        <f>WHE1923_245!$E$6</f>
        <v>14.1</v>
      </c>
      <c r="G37" s="22">
        <f>WHE1923_245!$E$7</f>
        <v>7.4</v>
      </c>
      <c r="H37" s="22">
        <f>WHE1923_245!$E$8</f>
        <v>7.2</v>
      </c>
      <c r="I37" s="22">
        <f>WHE1923_245!$E$9</f>
        <v>0.1</v>
      </c>
      <c r="J37" s="22">
        <f>WHE1923_245!$E$10</f>
        <v>0</v>
      </c>
      <c r="K37" s="22">
        <f>WHE1923_245!$E$11</f>
        <v>0.5</v>
      </c>
      <c r="L37" s="22">
        <f>WHE1923_245!E15</f>
        <v>0.61988096170050544</v>
      </c>
      <c r="M37" s="22">
        <f>WHE1923_245!E16</f>
        <v>0.79700474047574943</v>
      </c>
      <c r="N37" s="22">
        <f>WHE1923_245!E17</f>
        <v>0.97096002586081176</v>
      </c>
      <c r="O37" s="22">
        <f>WHE1923_245!E18</f>
        <v>0.9023270160914415</v>
      </c>
      <c r="P37" s="22">
        <f>WHE1923_245!E19</f>
        <v>0.88802954778583876</v>
      </c>
      <c r="Q37" s="22">
        <f>WHE1923_245!E20</f>
        <v>0.88375388616226558</v>
      </c>
      <c r="R37" s="22">
        <f>WHE1923_245!E21</f>
        <v>0.92833096319710684</v>
      </c>
      <c r="S37" s="22">
        <f>WHE1923_245!E22</f>
        <v>0.79450926507032071</v>
      </c>
      <c r="T37" s="22">
        <f>WHE1923_245!E23</f>
        <v>0.47828703930847138</v>
      </c>
      <c r="U37" s="22">
        <f>WHE1923_245!E24</f>
        <v>0.99554776993778438</v>
      </c>
      <c r="V37" s="22">
        <f>WHE1923_245!E25</f>
        <v>0.99747316571911393</v>
      </c>
      <c r="W37" s="22">
        <f>WHE1923_245!E26</f>
        <v>0.9219789693920647</v>
      </c>
      <c r="X37" s="22">
        <f>WHE1923_245!E27</f>
        <v>0.44328093678231578</v>
      </c>
      <c r="Y37" s="22">
        <f>WHE1923_245!E28</f>
        <v>0.58357264158205868</v>
      </c>
      <c r="Z37" s="22">
        <f>WHE1923_245!E29</f>
        <v>0.96120573336230319</v>
      </c>
      <c r="AA37" s="20"/>
    </row>
    <row r="38" spans="1:27" ht="13" x14ac:dyDescent="0.15">
      <c r="A38" s="21" t="s">
        <v>104</v>
      </c>
      <c r="B38" s="22">
        <f>WHE1923_247!$E$2</f>
        <v>80.8</v>
      </c>
      <c r="C38" s="22">
        <f>WHE1923_247!$E$3</f>
        <v>0</v>
      </c>
      <c r="D38" s="22">
        <f>WHE1923_247!$E$4</f>
        <v>0</v>
      </c>
      <c r="E38" s="22">
        <f>WHE1923_247!$E$5</f>
        <v>0.6</v>
      </c>
      <c r="F38" s="22">
        <f>WHE1923_247!$E$6</f>
        <v>1.1000000000000001</v>
      </c>
      <c r="G38" s="22">
        <f>WHE1923_247!$E$7</f>
        <v>0.5</v>
      </c>
      <c r="H38" s="22">
        <f>WHE1923_247!$E$8</f>
        <v>15.8</v>
      </c>
      <c r="I38" s="22">
        <f>WHE1923_247!$E$9</f>
        <v>0.2</v>
      </c>
      <c r="J38" s="22">
        <f>WHE1923_247!$E$10</f>
        <v>0.6</v>
      </c>
      <c r="K38" s="22">
        <f>WHE1923_247!$E$11</f>
        <v>0</v>
      </c>
      <c r="L38" s="22">
        <f>WHE1923_247!E15</f>
        <v>0.6969715718286098</v>
      </c>
      <c r="M38" s="22">
        <f>WHE1923_247!E16</f>
        <v>0.87948910366462474</v>
      </c>
      <c r="N38" s="22">
        <f>WHE1923_247!E17</f>
        <v>0.9942036001183322</v>
      </c>
      <c r="O38" s="22">
        <f>WHE1923_247!E18</f>
        <v>0.90114339231924434</v>
      </c>
      <c r="P38" s="22">
        <f>WHE1923_247!E19</f>
        <v>0.91222740624088339</v>
      </c>
      <c r="Q38" s="22">
        <f>WHE1923_247!E20</f>
        <v>0.83012606899593766</v>
      </c>
      <c r="R38" s="22">
        <f>WHE1923_247!E21</f>
        <v>0.94517653376492949</v>
      </c>
      <c r="S38" s="22">
        <f>WHE1923_247!E22</f>
        <v>0.7653948937738817</v>
      </c>
      <c r="T38" s="22">
        <f>WHE1923_247!E23</f>
        <v>0.43358401019009796</v>
      </c>
      <c r="U38" s="22">
        <f>WHE1923_247!E24</f>
        <v>0.99819150113862698</v>
      </c>
      <c r="V38" s="22">
        <f>WHE1923_247!E25</f>
        <v>0.99901663466047663</v>
      </c>
      <c r="W38" s="22">
        <f>WHE1923_247!E26</f>
        <v>0.97153826217874029</v>
      </c>
      <c r="X38" s="22">
        <f>WHE1923_247!E27</f>
        <v>0.19124650024535597</v>
      </c>
      <c r="Y38" s="22">
        <f>WHE1923_247!E28</f>
        <v>0.61092664605168856</v>
      </c>
      <c r="Z38" s="22">
        <f>WHE1923_247!E29</f>
        <v>0.97823421747904782</v>
      </c>
      <c r="AA38" s="20"/>
    </row>
    <row r="39" spans="1:27" ht="13" x14ac:dyDescent="0.15">
      <c r="A39" s="21" t="s">
        <v>105</v>
      </c>
      <c r="B39" s="22">
        <f>WHE1923_248!$E$2</f>
        <v>76.099999999999994</v>
      </c>
      <c r="C39" s="22">
        <f>WHE1923_248!$E$3</f>
        <v>0</v>
      </c>
      <c r="D39" s="22">
        <f>WHE1923_248!$E$4</f>
        <v>0</v>
      </c>
      <c r="E39" s="22">
        <f>WHE1923_248!$E$5</f>
        <v>0.2</v>
      </c>
      <c r="F39" s="22">
        <f>WHE1923_248!$E$6</f>
        <v>0.8</v>
      </c>
      <c r="G39" s="22">
        <f>WHE1923_248!$E$7</f>
        <v>4.7</v>
      </c>
      <c r="H39" s="22">
        <f>WHE1923_248!$E$8</f>
        <v>3.9</v>
      </c>
      <c r="I39" s="22">
        <f>WHE1923_248!$E$9</f>
        <v>0.4</v>
      </c>
      <c r="J39" s="22">
        <f>WHE1923_248!$E$10</f>
        <v>13.5</v>
      </c>
      <c r="K39" s="22">
        <f>WHE1923_248!$E$11</f>
        <v>0</v>
      </c>
      <c r="L39">
        <f>WHE1923_248!$E15</f>
        <v>0.7420017883440212</v>
      </c>
      <c r="M39">
        <f>WHE1923_248!$E16</f>
        <v>0.90510749577073568</v>
      </c>
      <c r="N39">
        <f>WHE1923_248!$E17</f>
        <v>0.98447154733404707</v>
      </c>
      <c r="O39">
        <f>WHE1923_248!$E18</f>
        <v>0.922079473467317</v>
      </c>
      <c r="P39">
        <f>WHE1923_248!$E19</f>
        <v>0.92498753763531127</v>
      </c>
      <c r="Q39">
        <f>WHE1923_248!$E20</f>
        <v>0.89991603672492659</v>
      </c>
      <c r="R39">
        <f>WHE1923_248!$E21</f>
        <v>0.93867773906447272</v>
      </c>
      <c r="S39">
        <f>WHE1923_248!$E22</f>
        <v>0.7763242634852735</v>
      </c>
      <c r="T39">
        <f>WHE1923_248!$E23</f>
        <v>0.45208848028988835</v>
      </c>
      <c r="U39">
        <f>WHE1923_248!$E24</f>
        <v>0.99732686333683551</v>
      </c>
      <c r="V39">
        <f>WHE1923_248!$E25</f>
        <v>0.998525840448522</v>
      </c>
      <c r="W39">
        <f>WHE1923_248!$E26</f>
        <v>0.98117837872934599</v>
      </c>
      <c r="X39">
        <f>WHE1923_248!$E27</f>
        <v>0.31634759833189319</v>
      </c>
      <c r="Y39">
        <f>WHE1923_248!$E28</f>
        <v>0.60101289688480486</v>
      </c>
      <c r="Z39">
        <f>WHE1923_248!$E29</f>
        <v>0.97760267954073754</v>
      </c>
      <c r="AA39" s="20"/>
    </row>
    <row r="40" spans="1:27" ht="13" x14ac:dyDescent="0.15">
      <c r="A40" s="21" t="s">
        <v>106</v>
      </c>
      <c r="B40" s="22">
        <f>WHE1923_249!$E$2</f>
        <v>79.599999999999994</v>
      </c>
      <c r="C40" s="22">
        <f>WHE1923_249!$E$3</f>
        <v>0</v>
      </c>
      <c r="D40" s="22">
        <f>WHE1923_249!$E$4</f>
        <v>0</v>
      </c>
      <c r="E40" s="22">
        <f>WHE1923_249!$E$5</f>
        <v>0.1</v>
      </c>
      <c r="F40" s="22">
        <f>WHE1923_249!$E$6</f>
        <v>1.5</v>
      </c>
      <c r="G40" s="22">
        <f>WHE1923_249!$E$7</f>
        <v>4.5</v>
      </c>
      <c r="H40" s="22">
        <f>WHE1923_249!$E$8</f>
        <v>12.7</v>
      </c>
      <c r="I40" s="22">
        <f>WHE1923_249!$E$9</f>
        <v>0.3</v>
      </c>
      <c r="J40" s="22">
        <f>WHE1923_249!$E$10</f>
        <v>0</v>
      </c>
      <c r="K40" s="22">
        <f>WHE1923_249!$E$11</f>
        <v>1</v>
      </c>
      <c r="L40" s="22">
        <f>WHE1923_249!E15</f>
        <v>0.70252901248626798</v>
      </c>
      <c r="M40" s="22">
        <f>WHE1923_249!E16</f>
        <v>0.89923062077909233</v>
      </c>
      <c r="N40" s="22">
        <f>WHE1923_249!E17</f>
        <v>0.98517968250106014</v>
      </c>
      <c r="O40" s="22">
        <f>WHE1923_249!E18</f>
        <v>0.90695241874622134</v>
      </c>
      <c r="P40" s="22">
        <f>WHE1923_249!E19</f>
        <v>0.9151602497217296</v>
      </c>
      <c r="Q40" s="22">
        <f>WHE1923_249!E20</f>
        <v>0.89461800301814864</v>
      </c>
      <c r="R40" s="22">
        <f>WHE1923_249!E21</f>
        <v>0.94358172238150106</v>
      </c>
      <c r="S40" s="22">
        <f>WHE1923_249!E22</f>
        <v>0.76693407634896671</v>
      </c>
      <c r="T40" s="22">
        <f>WHE1923_249!E23</f>
        <v>0.43829308004403889</v>
      </c>
      <c r="U40" s="22">
        <f>WHE1923_249!E24</f>
        <v>0.99797557885388177</v>
      </c>
      <c r="V40" s="22">
        <f>WHE1923_249!E25</f>
        <v>0.99889854479767559</v>
      </c>
      <c r="W40" s="22">
        <f>WHE1923_249!E26</f>
        <v>0.97380957779633648</v>
      </c>
      <c r="X40" s="22">
        <f>WHE1923_249!E27</f>
        <v>0.28815390491346782</v>
      </c>
      <c r="Y40" s="22">
        <f>WHE1923_249!E28</f>
        <v>0.61512618540156705</v>
      </c>
      <c r="Z40" s="22">
        <f>WHE1923_249!E29</f>
        <v>0.97661626246510758</v>
      </c>
      <c r="AA40" s="20"/>
    </row>
    <row r="41" spans="1:27" ht="13" x14ac:dyDescent="0.15">
      <c r="A41" s="21" t="s">
        <v>107</v>
      </c>
      <c r="B41" s="22">
        <f>WHE1923_250!$E$2</f>
        <v>59.4</v>
      </c>
      <c r="C41" s="22">
        <f>WHE1923_250!$E3</f>
        <v>0</v>
      </c>
      <c r="D41" s="22">
        <f>WHE1923_250!$E$4</f>
        <v>0</v>
      </c>
      <c r="E41" s="22">
        <f>WHE1923_250!$E$5</f>
        <v>4.4000000000000004</v>
      </c>
      <c r="F41" s="22">
        <f>WHE1923_250!$E$6</f>
        <v>6</v>
      </c>
      <c r="G41" s="22">
        <f>WHE1923_250!$E$7</f>
        <v>4.5999999999999996</v>
      </c>
      <c r="H41" s="22">
        <f>WHE1923_250!$E$8</f>
        <v>21.8</v>
      </c>
      <c r="I41" s="22">
        <f>WHE1923_250!$E$9</f>
        <v>0.5</v>
      </c>
      <c r="J41" s="22">
        <f>WHE1923_250!$E$10</f>
        <v>0</v>
      </c>
      <c r="K41" s="22">
        <f>WHE1923_250!$E$11</f>
        <v>2.9</v>
      </c>
      <c r="L41" s="22">
        <f>WHE1923_250!E15</f>
        <v>0.80970122738524308</v>
      </c>
      <c r="M41" s="22">
        <f>WHE1923_250!E16</f>
        <v>0.86307733245987162</v>
      </c>
      <c r="N41" s="22">
        <f>WHE1923_250!E17</f>
        <v>0.98482968261285453</v>
      </c>
      <c r="O41" s="22">
        <f>WHE1923_250!E18</f>
        <v>0.94612947789969237</v>
      </c>
      <c r="P41" s="22">
        <f>WHE1923_250!E19</f>
        <v>0.93141045898299524</v>
      </c>
      <c r="Q41" s="22">
        <f>WHE1923_250!E20</f>
        <v>0.87721551077104054</v>
      </c>
      <c r="R41" s="22">
        <f>WHE1923_250!E21</f>
        <v>0.90935371587891289</v>
      </c>
      <c r="S41" s="22">
        <f>WHE1923_250!E22</f>
        <v>0.82722877947895412</v>
      </c>
      <c r="T41" s="22">
        <f>WHE1923_250!E23</f>
        <v>0.51856131655541804</v>
      </c>
      <c r="U41" s="22">
        <f>WHE1923_250!E24</f>
        <v>0.99111256822648874</v>
      </c>
      <c r="V41" s="22">
        <f>WHE1923_250!E25</f>
        <v>0.9946196340798138</v>
      </c>
      <c r="W41" s="22">
        <f>WHE1923_250!E26</f>
        <v>0.98078737353153556</v>
      </c>
      <c r="X41" s="22">
        <f>WHE1923_250!E27</f>
        <v>0.43432023529333136</v>
      </c>
      <c r="Y41" s="22">
        <f>WHE1923_250!E28</f>
        <v>0.54997433524007455</v>
      </c>
      <c r="Z41" s="22">
        <f>WHE1923_250!E29</f>
        <v>0.98176361880921037</v>
      </c>
      <c r="AA41" s="20"/>
    </row>
    <row r="42" spans="1:27" ht="13" x14ac:dyDescent="0.15">
      <c r="A42" s="21" t="s">
        <v>108</v>
      </c>
      <c r="B42" s="22">
        <f>WHE1923_251!$E$2</f>
        <v>68</v>
      </c>
      <c r="C42" s="22">
        <f>WHE1923_251!$E$3</f>
        <v>0</v>
      </c>
      <c r="D42" s="22">
        <f>WHE1923_251!$E$4</f>
        <v>0</v>
      </c>
      <c r="E42" s="22">
        <f>WHE1923_251!$E$5</f>
        <v>4.5</v>
      </c>
      <c r="F42" s="22">
        <f>WHE1923_251!$E$6</f>
        <v>4.7</v>
      </c>
      <c r="G42" s="22">
        <f>WHE1923_251!$E$7</f>
        <v>10</v>
      </c>
      <c r="H42" s="22">
        <f>WHE1923_251!$E$8</f>
        <v>12.4</v>
      </c>
      <c r="I42" s="22">
        <f>WHE1923_251!$E$9</f>
        <v>0</v>
      </c>
      <c r="J42" s="22">
        <f>WHE1923_251!$E$10</f>
        <v>0</v>
      </c>
      <c r="K42" s="22">
        <f>WHE1923_251!$E$11</f>
        <v>0</v>
      </c>
      <c r="L42" s="22">
        <f>WHE1923_251!E15</f>
        <v>0.76094837783774572</v>
      </c>
      <c r="M42" s="22">
        <f>WHE1923_251!E16</f>
        <v>0.90526052335313223</v>
      </c>
      <c r="N42" s="22">
        <f>WHE1923_251!E17</f>
        <v>0.94752368454947633</v>
      </c>
      <c r="O42" s="22">
        <f>WHE1923_251!E18</f>
        <v>0.92376119456106809</v>
      </c>
      <c r="P42" s="22">
        <f>WHE1923_251!E19</f>
        <v>0.91729787811430896</v>
      </c>
      <c r="Q42" s="22">
        <f>WHE1923_251!E20</f>
        <v>0.94203739991379143</v>
      </c>
      <c r="R42" s="22">
        <f>WHE1923_251!E21</f>
        <v>0.92576433435773731</v>
      </c>
      <c r="S42" s="22">
        <f>WHE1923_251!E22</f>
        <v>0.80867561066019245</v>
      </c>
      <c r="T42" s="22">
        <f>WHE1923_251!E23</f>
        <v>0.48426319931702788</v>
      </c>
      <c r="U42" s="22">
        <f>WHE1923_251!E24</f>
        <v>0.99554873166683522</v>
      </c>
      <c r="V42" s="22">
        <f>WHE1923_251!E25</f>
        <v>0.99738894121080224</v>
      </c>
      <c r="W42" s="22">
        <f>WHE1923_251!E26</f>
        <v>0.97045716441140384</v>
      </c>
      <c r="X42" s="22">
        <f>WHE1923_251!E27</f>
        <v>0.53592051108800942</v>
      </c>
      <c r="Y42" s="22">
        <f>WHE1923_251!E28</f>
        <v>0.6058353418625736</v>
      </c>
      <c r="Z42" s="22">
        <f>WHE1923_251!E29</f>
        <v>0.98301892694311033</v>
      </c>
      <c r="AA42" s="20"/>
    </row>
    <row r="43" spans="1:27" ht="13" x14ac:dyDescent="0.15">
      <c r="A43" s="21" t="s">
        <v>109</v>
      </c>
      <c r="B43" s="22">
        <f>WHE1923_254!$E$2</f>
        <v>33.5</v>
      </c>
      <c r="C43" s="22">
        <f>WHE1923_254!$E$3</f>
        <v>0</v>
      </c>
      <c r="D43" s="22">
        <f>WHE1923_254!$E$4</f>
        <v>0</v>
      </c>
      <c r="E43" s="22">
        <f>WHE1923_254!$E$5</f>
        <v>0.2</v>
      </c>
      <c r="F43" s="22">
        <f>WHE1923_254!$E$6</f>
        <v>3.9</v>
      </c>
      <c r="G43" s="22">
        <f>WHE1923_254!$E$7</f>
        <v>10.3</v>
      </c>
      <c r="H43" s="22">
        <f>WHE1923_254!$E$8</f>
        <v>48.6</v>
      </c>
      <c r="I43" s="22">
        <f>WHE1923_254!$E$9</f>
        <v>0.3</v>
      </c>
      <c r="J43" s="22">
        <f>WHE1923_254!$E$10</f>
        <v>0</v>
      </c>
      <c r="K43" s="22">
        <f>WHE1923_254!$E$11</f>
        <v>2.9</v>
      </c>
      <c r="L43" s="22">
        <f>WHE1923_254!E15</f>
        <v>0.93751387349806481</v>
      </c>
      <c r="M43" s="22">
        <f>WHE1923_254!E16</f>
        <v>0.91192451603402636</v>
      </c>
      <c r="N43" s="22">
        <f>WHE1923_254!E17</f>
        <v>0.94387429033964898</v>
      </c>
      <c r="O43" s="22">
        <f>WHE1923_254!E18</f>
        <v>0.98811683203854905</v>
      </c>
      <c r="P43" s="22">
        <f>WHE1923_254!E19</f>
        <v>0.97466433368946948</v>
      </c>
      <c r="Q43" s="22">
        <f>WHE1923_254!E20</f>
        <v>0.94604322513592121</v>
      </c>
      <c r="R43" s="22">
        <f>WHE1923_254!E21</f>
        <v>0.83894800921521073</v>
      </c>
      <c r="S43" s="22">
        <f>WHE1923_254!E22</f>
        <v>0.86657120309948532</v>
      </c>
      <c r="T43" s="22">
        <f>WHE1923_254!E23</f>
        <v>0.61954501584231803</v>
      </c>
      <c r="U43" s="22">
        <f>WHE1923_254!E24</f>
        <v>0.92349589817507749</v>
      </c>
      <c r="V43" s="22">
        <f>WHE1923_254!E25</f>
        <v>0.94957521871477402</v>
      </c>
      <c r="W43" s="22">
        <f>WHE1923_254!E26</f>
        <v>0.99857965766009105</v>
      </c>
      <c r="X43" s="22">
        <f>WHE1923_254!E27</f>
        <v>0.77788198798596531</v>
      </c>
      <c r="Y43" s="22">
        <f>WHE1923_254!E28</f>
        <v>0.42581513799348325</v>
      </c>
      <c r="Z43" s="22">
        <f>WHE1923_254!E29</f>
        <v>0.97414293066171709</v>
      </c>
      <c r="AA43" s="20"/>
    </row>
    <row r="44" spans="1:27" ht="13" x14ac:dyDescent="0.15">
      <c r="A44" s="21" t="s">
        <v>110</v>
      </c>
      <c r="B44" s="22">
        <f>WHE1924_289!$E$2</f>
        <v>58.6</v>
      </c>
      <c r="C44" s="22">
        <f>WHE1924_289!$E$3</f>
        <v>0</v>
      </c>
      <c r="D44" s="22">
        <f>WHE1924_289!$E$4</f>
        <v>0</v>
      </c>
      <c r="E44" s="22">
        <f>WHE1924_289!$E$5</f>
        <v>9.6999999999999993</v>
      </c>
      <c r="F44" s="22">
        <f>WHE1924_289!$E$6</f>
        <v>2.9</v>
      </c>
      <c r="G44" s="22">
        <f>WHE1924_289!$E$7</f>
        <v>6</v>
      </c>
      <c r="H44" s="22">
        <f>WHE1924_289!$E$8</f>
        <v>22.2</v>
      </c>
      <c r="I44" s="22">
        <f>WHE1924_289!$E$9</f>
        <v>0</v>
      </c>
      <c r="J44" s="22">
        <f>WHE1924_289!$E$10</f>
        <v>0</v>
      </c>
      <c r="K44" s="22">
        <f>WHE1924_289!$E$11</f>
        <v>0.2</v>
      </c>
      <c r="L44" s="22">
        <f>WHE1924_289!E15</f>
        <v>0.84315754546740973</v>
      </c>
      <c r="M44" s="22">
        <f>WHE1924_289!E16</f>
        <v>0.89714931201333459</v>
      </c>
      <c r="N44" s="22">
        <f>WHE1924_289!E17</f>
        <v>0.97898685456396084</v>
      </c>
      <c r="O44" s="22">
        <f>WHE1924_289!E18</f>
        <v>0.94093363673425146</v>
      </c>
      <c r="P44" s="22">
        <f>WHE1924_289!E19</f>
        <v>0.92878322667469282</v>
      </c>
      <c r="Q44" s="22">
        <f>WHE1924_289!E20</f>
        <v>0.9083829790399246</v>
      </c>
      <c r="R44" s="22">
        <f>WHE1924_289!E21</f>
        <v>0.90767126036887191</v>
      </c>
      <c r="S44" s="22">
        <f>WHE1924_289!E22</f>
        <v>0.84209654935744227</v>
      </c>
      <c r="T44" s="22">
        <f>WHE1924_289!E23</f>
        <v>0.52174791953460908</v>
      </c>
      <c r="U44" s="22">
        <f>WHE1924_289!E24</f>
        <v>0.99202250230048739</v>
      </c>
      <c r="V44" s="22">
        <f>WHE1924_289!E25</f>
        <v>0.994963211066484</v>
      </c>
      <c r="W44" s="22">
        <f>WHE1924_289!E26</f>
        <v>0.97875180206961698</v>
      </c>
      <c r="X44" s="22">
        <f>WHE1924_289!E27</f>
        <v>0.48393253413940412</v>
      </c>
      <c r="Y44" s="22">
        <f>WHE1924_289!E28</f>
        <v>0.58121339881409817</v>
      </c>
      <c r="Z44" s="22">
        <f>WHE1924_289!E29</f>
        <v>0.99107017901526573</v>
      </c>
      <c r="AA44" s="20"/>
    </row>
    <row r="45" spans="1:27" ht="13" x14ac:dyDescent="0.15">
      <c r="A45" s="21" t="s">
        <v>111</v>
      </c>
      <c r="B45" s="22">
        <f>WHE1924_292!$E$2</f>
        <v>55.8</v>
      </c>
      <c r="C45" s="22">
        <f>WHE1924_292!$E$3</f>
        <v>0</v>
      </c>
      <c r="D45" s="22">
        <f>WHE1924_292!$E$4</f>
        <v>0</v>
      </c>
      <c r="E45" s="22">
        <f>WHE1924_292!$E$5</f>
        <v>19.399999999999999</v>
      </c>
      <c r="F45" s="22">
        <f>WHE1924_292!$E$6</f>
        <v>5</v>
      </c>
      <c r="G45" s="22">
        <f>WHE1924_292!$E$7</f>
        <v>7.3</v>
      </c>
      <c r="H45" s="22">
        <f>WHE1924_292!$E$8</f>
        <v>10.3</v>
      </c>
      <c r="I45" s="22">
        <f>WHE1924_292!$E$9</f>
        <v>0.1</v>
      </c>
      <c r="J45" s="22">
        <f>WHE1924_292!$E$10</f>
        <v>0</v>
      </c>
      <c r="K45" s="22">
        <f>WHE1924_292!$E$11</f>
        <v>1.8</v>
      </c>
      <c r="L45" s="22">
        <f>WHE1924_292!E15</f>
        <v>0.84140375487451802</v>
      </c>
      <c r="M45" s="22">
        <f>WHE1924_292!E16</f>
        <v>0.88860585383861501</v>
      </c>
      <c r="N45" s="22">
        <f>WHE1924_292!E17</f>
        <v>0.97162079662450884</v>
      </c>
      <c r="O45" s="22">
        <f>WHE1924_292!E18</f>
        <v>0.91208782660284504</v>
      </c>
      <c r="P45" s="22">
        <f>WHE1924_292!E19</f>
        <v>0.8979029355656899</v>
      </c>
      <c r="Q45" s="22">
        <f>WHE1924_292!E20</f>
        <v>0.91620033214184415</v>
      </c>
      <c r="R45" s="22">
        <f>WHE1924_292!E21</f>
        <v>0.9015599138555358</v>
      </c>
      <c r="S45" s="22">
        <f>WHE1924_292!E22</f>
        <v>0.86885246222148638</v>
      </c>
      <c r="T45" s="22">
        <f>WHE1924_292!E23</f>
        <v>0.53288540797600936</v>
      </c>
      <c r="U45" s="22">
        <f>WHE1924_292!E24</f>
        <v>0.99271695110199876</v>
      </c>
      <c r="V45" s="22">
        <f>WHE1924_292!E25</f>
        <v>0.99500839662423091</v>
      </c>
      <c r="W45" s="22">
        <f>WHE1924_292!E26</f>
        <v>0.93302096430360748</v>
      </c>
      <c r="X45" s="22">
        <f>WHE1924_292!E27</f>
        <v>0.54619166260908336</v>
      </c>
      <c r="Y45" s="22">
        <f>WHE1924_292!E28</f>
        <v>0.62711222294261715</v>
      </c>
      <c r="Z45" s="22">
        <f>WHE1924_292!E29</f>
        <v>0.99654462179517167</v>
      </c>
      <c r="AA45" s="20"/>
    </row>
    <row r="46" spans="1:27" ht="13" x14ac:dyDescent="0.15">
      <c r="A46" s="21" t="s">
        <v>112</v>
      </c>
      <c r="B46" s="22">
        <f>WHE1924_297!$E$2</f>
        <v>58</v>
      </c>
      <c r="C46" s="22">
        <f>WHE1924_297!$E$3</f>
        <v>0</v>
      </c>
      <c r="D46" s="22">
        <f>WHE1924_297!$E$4</f>
        <v>0</v>
      </c>
      <c r="E46" s="22">
        <f>WHE1924_297!$E$5</f>
        <v>5</v>
      </c>
      <c r="F46" s="22">
        <f>WHE1924_297!$E$6</f>
        <v>3.4</v>
      </c>
      <c r="G46" s="22">
        <f>WHE1924_297!$E$7</f>
        <v>11.1</v>
      </c>
      <c r="H46" s="22">
        <f>WHE1924_297!$E$8</f>
        <v>20.399999999999999</v>
      </c>
      <c r="I46" s="22">
        <f>WHE1924_297!$E$9</f>
        <v>0</v>
      </c>
      <c r="J46" s="22">
        <f>WHE1924_297!$E$10</f>
        <v>0</v>
      </c>
      <c r="K46" s="22">
        <f>WHE1924_297!$E$11</f>
        <v>1.7</v>
      </c>
      <c r="L46" s="22">
        <f>WHE1924_297!E15</f>
        <v>0.84235714181695531</v>
      </c>
      <c r="M46" s="22">
        <f>WHE1924_297!E16</f>
        <v>0.91857468548425314</v>
      </c>
      <c r="N46" s="22">
        <f>WHE1924_297!E17</f>
        <v>0.93294436994917807</v>
      </c>
      <c r="O46" s="22">
        <f>WHE1924_297!E18</f>
        <v>0.953013377174452</v>
      </c>
      <c r="P46" s="22">
        <f>WHE1924_297!E19</f>
        <v>0.9397773240730517</v>
      </c>
      <c r="Q46" s="22">
        <f>WHE1924_297!E20</f>
        <v>0.95251201547861208</v>
      </c>
      <c r="R46" s="22">
        <f>WHE1924_297!E21</f>
        <v>0.90639106384123846</v>
      </c>
      <c r="S46" s="22">
        <f>WHE1924_297!E22</f>
        <v>0.83167946497721223</v>
      </c>
      <c r="T46" s="22">
        <f>WHE1924_297!E23</f>
        <v>0.52413672492953856</v>
      </c>
      <c r="U46" s="22">
        <f>WHE1924_297!E24</f>
        <v>0.99025357021684046</v>
      </c>
      <c r="V46" s="22">
        <f>WHE1924_297!E25</f>
        <v>0.99404167659307663</v>
      </c>
      <c r="W46" s="22">
        <f>WHE1924_297!E26</f>
        <v>0.98705264683733762</v>
      </c>
      <c r="X46" s="22">
        <f>WHE1924_297!E27</f>
        <v>0.64387137359697733</v>
      </c>
      <c r="Y46" s="22">
        <f>WHE1924_297!E28</f>
        <v>0.56768774912380338</v>
      </c>
      <c r="Z46" s="22">
        <f>WHE1924_297!E29</f>
        <v>0.98485192740568228</v>
      </c>
      <c r="AA46" s="20"/>
    </row>
    <row r="47" spans="1:27" ht="13" x14ac:dyDescent="0.15">
      <c r="A47" s="21" t="s">
        <v>113</v>
      </c>
      <c r="B47" s="22">
        <f>WHE1924_309!$E$2</f>
        <v>49.1</v>
      </c>
      <c r="C47" s="22">
        <f>WHE1924_309!$E$3</f>
        <v>0</v>
      </c>
      <c r="D47" s="22">
        <f>WHE1924_309!$E$4</f>
        <v>0</v>
      </c>
      <c r="E47" s="22">
        <f>WHE1924_309!$E$5</f>
        <v>6.1</v>
      </c>
      <c r="F47" s="22">
        <f>WHE1924_309!$E$6</f>
        <v>2.8</v>
      </c>
      <c r="G47" s="22">
        <f>WHE1924_309!$E$7</f>
        <v>18.5</v>
      </c>
      <c r="H47" s="22">
        <f>WHE1924_309!$E$8</f>
        <v>19.3</v>
      </c>
      <c r="I47" s="22">
        <f>WHE1924_309!$E$9</f>
        <v>0</v>
      </c>
      <c r="J47" s="22">
        <f>WHE1924_309!$E$10</f>
        <v>0</v>
      </c>
      <c r="K47" s="22">
        <f>WHE1924_309!$E$11</f>
        <v>3.9</v>
      </c>
      <c r="L47" s="22">
        <f>WHE1924_309!E15</f>
        <v>0.89101092101346835</v>
      </c>
      <c r="M47" s="22">
        <f>WHE1924_309!E16</f>
        <v>0.94786734336043499</v>
      </c>
      <c r="N47" s="22">
        <f>WHE1924_309!E17</f>
        <v>0.70666574211719613</v>
      </c>
      <c r="O47" s="22">
        <f>WHE1924_309!E18</f>
        <v>0.96811672234375734</v>
      </c>
      <c r="P47" s="22">
        <f>WHE1924_309!E19</f>
        <v>0.95257019629827888</v>
      </c>
      <c r="Q47" s="22">
        <f>WHE1924_309!E20</f>
        <v>0.9833072640920506</v>
      </c>
      <c r="R47" s="22">
        <f>WHE1924_309!E21</f>
        <v>0.88545646270477951</v>
      </c>
      <c r="S47" s="22">
        <f>WHE1924_309!E22</f>
        <v>0.85175315441407529</v>
      </c>
      <c r="T47" s="22">
        <f>WHE1924_309!E23</f>
        <v>0.55938268618244524</v>
      </c>
      <c r="U47" s="22">
        <f>WHE1924_309!E24</f>
        <v>0.98092719980336962</v>
      </c>
      <c r="V47" s="22">
        <f>WHE1924_309!E25</f>
        <v>0.98782632422549288</v>
      </c>
      <c r="W47" s="22">
        <f>WHE1924_309!E26</f>
        <v>0.99282495972897256</v>
      </c>
      <c r="X47" s="22">
        <f>WHE1924_309!E27</f>
        <v>0.85744730445855222</v>
      </c>
      <c r="Y47" s="22">
        <f>WHE1924_309!E28</f>
        <v>0.55727311885318376</v>
      </c>
      <c r="Z47" s="22">
        <f>WHE1924_309!E29</f>
        <v>0.98690972521815568</v>
      </c>
      <c r="AA47" s="20"/>
    </row>
    <row r="48" spans="1:27" ht="13" x14ac:dyDescent="0.1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M48" s="20"/>
      <c r="N48" s="20"/>
      <c r="O48" s="20"/>
      <c r="P48" s="20"/>
      <c r="Q48" s="20"/>
      <c r="R48" s="20"/>
      <c r="X48" s="20"/>
      <c r="Y48" s="20"/>
      <c r="Z48" s="20"/>
      <c r="AA48" s="20"/>
    </row>
    <row r="49" spans="1:27" ht="13" x14ac:dyDescent="0.1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M49" s="20"/>
      <c r="N49" s="20"/>
      <c r="O49" s="20"/>
      <c r="P49" s="20"/>
      <c r="Q49" s="20"/>
      <c r="R49" s="20"/>
      <c r="X49" s="20"/>
      <c r="Y49" s="20"/>
      <c r="Z49" s="20"/>
      <c r="AA49" s="20"/>
    </row>
    <row r="51" spans="1:27" ht="13" x14ac:dyDescent="0.15">
      <c r="W51" s="22"/>
    </row>
    <row r="64" spans="1:27" ht="13" x14ac:dyDescent="0.15">
      <c r="L64" s="22"/>
    </row>
    <row r="65" spans="12:12" ht="13" x14ac:dyDescent="0.15">
      <c r="L65" s="22"/>
    </row>
    <row r="66" spans="12:12" ht="13" x14ac:dyDescent="0.15">
      <c r="L66" s="22"/>
    </row>
    <row r="67" spans="12:12" ht="13" x14ac:dyDescent="0.15">
      <c r="L67" s="22"/>
    </row>
    <row r="68" spans="12:12" ht="13" x14ac:dyDescent="0.15">
      <c r="L68" s="22"/>
    </row>
    <row r="69" spans="12:12" ht="13" x14ac:dyDescent="0.15">
      <c r="L69" s="22"/>
    </row>
    <row r="70" spans="12:12" ht="13" x14ac:dyDescent="0.15">
      <c r="L7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LAM1927_5</vt:lpstr>
      <vt:lpstr>LAM1927_15</vt:lpstr>
      <vt:lpstr>LAM1927_33</vt:lpstr>
      <vt:lpstr>LAM1927_35</vt:lpstr>
      <vt:lpstr>LAM1927_36</vt:lpstr>
      <vt:lpstr>LAM1927_37</vt:lpstr>
      <vt:lpstr>LAM1927_39</vt:lpstr>
      <vt:lpstr>LAM1927_42</vt:lpstr>
      <vt:lpstr>LAM1927_51</vt:lpstr>
      <vt:lpstr>MIL1928_1</vt:lpstr>
      <vt:lpstr>MIL1928_2</vt:lpstr>
      <vt:lpstr>MIL1928_4b</vt:lpstr>
      <vt:lpstr>MIL1928_5</vt:lpstr>
      <vt:lpstr>MIL1928_6</vt:lpstr>
      <vt:lpstr>MIL1928_7</vt:lpstr>
      <vt:lpstr>MIL1928_8</vt:lpstr>
      <vt:lpstr>MIL1928_9</vt:lpstr>
      <vt:lpstr>MIL1928_10</vt:lpstr>
      <vt:lpstr>MIL1928_12</vt:lpstr>
      <vt:lpstr>MIL1928_13</vt:lpstr>
      <vt:lpstr>MIL1928_14</vt:lpstr>
      <vt:lpstr>MIL1928_16</vt:lpstr>
      <vt:lpstr>MIL1928_18</vt:lpstr>
      <vt:lpstr>MIL1928_19</vt:lpstr>
      <vt:lpstr>MIL1928_20</vt:lpstr>
      <vt:lpstr>NID1944_11</vt:lpstr>
      <vt:lpstr>NID1944_12</vt:lpstr>
      <vt:lpstr>NID1944_15</vt:lpstr>
      <vt:lpstr>NID1944_19</vt:lpstr>
      <vt:lpstr>NID1944_21</vt:lpstr>
      <vt:lpstr>NID1946_8</vt:lpstr>
      <vt:lpstr>NID1946_12</vt:lpstr>
      <vt:lpstr>NID1947_2</vt:lpstr>
      <vt:lpstr>NID1953_3</vt:lpstr>
      <vt:lpstr>NID1953_5</vt:lpstr>
      <vt:lpstr>WHE1923_245</vt:lpstr>
      <vt:lpstr>WHE1923_247</vt:lpstr>
      <vt:lpstr>WHE1923_248</vt:lpstr>
      <vt:lpstr>WHE1923_249</vt:lpstr>
      <vt:lpstr>WHE1923_250</vt:lpstr>
      <vt:lpstr>WHE1923_251</vt:lpstr>
      <vt:lpstr>WHE1923_254</vt:lpstr>
      <vt:lpstr>WHE1924_289</vt:lpstr>
      <vt:lpstr>WHE1924_292</vt:lpstr>
      <vt:lpstr>WHE1924_297</vt:lpstr>
      <vt:lpstr>WHE1924_309</vt:lpstr>
      <vt:lpstr>SUMMARY</vt:lpstr>
      <vt:lpstr>Historic</vt:lpstr>
      <vt:lpstr>Repeat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Fortin</dc:creator>
  <cp:lastModifiedBy>Julie Fortin</cp:lastModifiedBy>
  <dcterms:created xsi:type="dcterms:W3CDTF">2018-02-01T05:28:23Z</dcterms:created>
  <dcterms:modified xsi:type="dcterms:W3CDTF">2022-03-14T04:30:24Z</dcterms:modified>
</cp:coreProperties>
</file>