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grossman20/Desktop/MySportsFeeds/"/>
    </mc:Choice>
  </mc:AlternateContent>
  <xr:revisionPtr revIDLastSave="0" documentId="10_ncr:8140008_{B97A68C6-0CF3-FB4F-8D3F-5D51229E8D06}" xr6:coauthVersionLast="34" xr6:coauthVersionMax="34" xr10:uidLastSave="{00000000-0000-0000-0000-000000000000}"/>
  <bookViews>
    <workbookView xWindow="0" yWindow="460" windowWidth="27320" windowHeight="13540" activeTab="2"/>
  </bookViews>
  <sheets>
    <sheet name="2019_data" sheetId="1" r:id="rId1"/>
    <sheet name="Team Locations" sheetId="2" r:id="rId2"/>
    <sheet name="2019 Team Stats" sheetId="3" r:id="rId3"/>
  </sheets>
  <calcPr calcId="162913"/>
</workbook>
</file>

<file path=xl/calcChain.xml><?xml version="1.0" encoding="utf-8"?>
<calcChain xmlns="http://schemas.openxmlformats.org/spreadsheetml/2006/main">
  <c r="R36" i="3" l="1"/>
  <c r="L36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K31" i="3" l="1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7" i="3"/>
  <c r="N11" i="3"/>
  <c r="N10" i="3"/>
  <c r="N8" i="3"/>
  <c r="N14" i="3"/>
  <c r="N27" i="3"/>
  <c r="N20" i="3"/>
  <c r="N23" i="3"/>
  <c r="N29" i="3"/>
  <c r="N6" i="3"/>
  <c r="N4" i="3"/>
  <c r="N19" i="3"/>
  <c r="N12" i="3"/>
  <c r="N2" i="3"/>
  <c r="N26" i="3"/>
  <c r="N9" i="3"/>
  <c r="N16" i="3"/>
  <c r="N15" i="3"/>
  <c r="N5" i="3"/>
  <c r="N3" i="3"/>
  <c r="N21" i="3"/>
  <c r="N18" i="3"/>
  <c r="N22" i="3"/>
  <c r="N28" i="3"/>
  <c r="N25" i="3"/>
  <c r="N31" i="3"/>
  <c r="N30" i="3"/>
  <c r="N24" i="3"/>
  <c r="N13" i="3"/>
  <c r="N17" i="3"/>
  <c r="H24" i="3"/>
  <c r="H3" i="3"/>
  <c r="H16" i="3"/>
  <c r="H15" i="3"/>
  <c r="H25" i="3"/>
  <c r="H8" i="3"/>
  <c r="H22" i="3"/>
  <c r="H21" i="3"/>
  <c r="H17" i="3"/>
  <c r="H10" i="3"/>
  <c r="H30" i="3"/>
  <c r="H11" i="3"/>
  <c r="H20" i="3"/>
  <c r="H9" i="3"/>
  <c r="H23" i="3"/>
  <c r="H28" i="3"/>
  <c r="H5" i="3"/>
  <c r="H4" i="3"/>
  <c r="H31" i="3"/>
  <c r="H12" i="3"/>
  <c r="H7" i="3"/>
  <c r="H13" i="3"/>
  <c r="H29" i="3"/>
  <c r="H2" i="3"/>
  <c r="H6" i="3"/>
  <c r="H14" i="3"/>
  <c r="H18" i="3"/>
  <c r="H27" i="3"/>
  <c r="H26" i="3"/>
  <c r="H19" i="3"/>
  <c r="N35" i="3"/>
  <c r="P34" i="3"/>
  <c r="Q33" i="3"/>
  <c r="P33" i="3"/>
  <c r="O33" i="3"/>
  <c r="O34" i="3"/>
  <c r="H35" i="3"/>
  <c r="J34" i="3"/>
  <c r="K33" i="3"/>
  <c r="J33" i="3"/>
  <c r="I33" i="3"/>
  <c r="I34" i="3"/>
  <c r="B35" i="3"/>
  <c r="D34" i="3"/>
  <c r="E33" i="3"/>
  <c r="D33" i="3"/>
  <c r="C33" i="3"/>
  <c r="C34" i="3"/>
</calcChain>
</file>

<file path=xl/sharedStrings.xml><?xml version="1.0" encoding="utf-8"?>
<sst xmlns="http://schemas.openxmlformats.org/spreadsheetml/2006/main" count="12302" uniqueCount="157">
  <si>
    <t>09:35:00 GMT</t>
  </si>
  <si>
    <t>SEA</t>
  </si>
  <si>
    <t>Mariners</t>
  </si>
  <si>
    <t>OAK</t>
  </si>
  <si>
    <t>Athletics</t>
  </si>
  <si>
    <t>17:05:00 GMT</t>
  </si>
  <si>
    <t>BAL</t>
  </si>
  <si>
    <t>Orioles</t>
  </si>
  <si>
    <t>NYY</t>
  </si>
  <si>
    <t>Yankees</t>
  </si>
  <si>
    <t>NYM</t>
  </si>
  <si>
    <t>Mets</t>
  </si>
  <si>
    <t>WAS</t>
  </si>
  <si>
    <t>Nationals</t>
  </si>
  <si>
    <t>18:10:00 GMT</t>
  </si>
  <si>
    <t>STL</t>
  </si>
  <si>
    <t>Cardinals</t>
  </si>
  <si>
    <t>MIL</t>
  </si>
  <si>
    <t>Brewers</t>
  </si>
  <si>
    <t>19:05:00 GMT</t>
  </si>
  <si>
    <t>ATL</t>
  </si>
  <si>
    <t>Braves</t>
  </si>
  <si>
    <t>PHI</t>
  </si>
  <si>
    <t>Phillies</t>
  </si>
  <si>
    <t>19:37:00 GMT</t>
  </si>
  <si>
    <t>DET</t>
  </si>
  <si>
    <t>Tigers</t>
  </si>
  <si>
    <t>TOR</t>
  </si>
  <si>
    <t>Blue Jays</t>
  </si>
  <si>
    <t>20:00:00 GMT</t>
  </si>
  <si>
    <t>HOU</t>
  </si>
  <si>
    <t>Astros</t>
  </si>
  <si>
    <t>TB</t>
  </si>
  <si>
    <t>Rays</t>
  </si>
  <si>
    <t>20:05:00 GMT</t>
  </si>
  <si>
    <t>CHC</t>
  </si>
  <si>
    <t>Cubs</t>
  </si>
  <si>
    <t>TEX</t>
  </si>
  <si>
    <t>Rangers</t>
  </si>
  <si>
    <t>20:07:00 GMT</t>
  </si>
  <si>
    <t>LAA</t>
  </si>
  <si>
    <t>Angels</t>
  </si>
  <si>
    <t>20:10:00 GMT</t>
  </si>
  <si>
    <t>SF</t>
  </si>
  <si>
    <t>Giants</t>
  </si>
  <si>
    <t>SD</t>
  </si>
  <si>
    <t>Padres</t>
  </si>
  <si>
    <t>CLE</t>
  </si>
  <si>
    <t>Indians</t>
  </si>
  <si>
    <t>MIN</t>
  </si>
  <si>
    <t>Twins</t>
  </si>
  <si>
    <t>COL</t>
  </si>
  <si>
    <t>Rockies</t>
  </si>
  <si>
    <t>MIA</t>
  </si>
  <si>
    <t>Marlins</t>
  </si>
  <si>
    <t>PIT</t>
  </si>
  <si>
    <t>Pirates</t>
  </si>
  <si>
    <t>CIN</t>
  </si>
  <si>
    <t>Reds</t>
  </si>
  <si>
    <t>ARI</t>
  </si>
  <si>
    <t>Diamondbacks</t>
  </si>
  <si>
    <t>LAD</t>
  </si>
  <si>
    <t>Dodgers</t>
  </si>
  <si>
    <t>20:15:00 GMT</t>
  </si>
  <si>
    <t>CWS</t>
  </si>
  <si>
    <t>White Sox</t>
  </si>
  <si>
    <t>KC</t>
  </si>
  <si>
    <t>Royals</t>
  </si>
  <si>
    <t>23:10:00 GMT</t>
  </si>
  <si>
    <t>BOS</t>
  </si>
  <si>
    <t>Red Sox</t>
  </si>
  <si>
    <t>23:07:00 GMT</t>
  </si>
  <si>
    <t>00:10:00 GMT</t>
  </si>
  <si>
    <t>02:07:00 GMT</t>
  </si>
  <si>
    <t>02:10:00 GMT</t>
  </si>
  <si>
    <t>18:15:00 GMT</t>
  </si>
  <si>
    <t>19:07:00 GMT</t>
  </si>
  <si>
    <t>22:10:00 GMT</t>
  </si>
  <si>
    <t>00:05:00 GMT</t>
  </si>
  <si>
    <t>00:40:00 GMT</t>
  </si>
  <si>
    <t>01:07:00 GMT</t>
  </si>
  <si>
    <t>01:10:00 GMT</t>
  </si>
  <si>
    <t>17:07:00 GMT</t>
  </si>
  <si>
    <t>17:10:00 GMT</t>
  </si>
  <si>
    <t>17:35:00 GMT</t>
  </si>
  <si>
    <t>23:05:00 GMT</t>
  </si>
  <si>
    <t>22:35:00 GMT</t>
  </si>
  <si>
    <t>22:40:00 GMT</t>
  </si>
  <si>
    <t>00:15:00 GMT</t>
  </si>
  <si>
    <t>16:35:00 GMT</t>
  </si>
  <si>
    <t>17:15:00 GMT</t>
  </si>
  <si>
    <t>19:40:00 GMT</t>
  </si>
  <si>
    <t>23:20:00 GMT</t>
  </si>
  <si>
    <t>20:35:00 GMT</t>
  </si>
  <si>
    <t>18:05:00 GMT</t>
  </si>
  <si>
    <t>17:20:00 GMT</t>
  </si>
  <si>
    <t>00:37:00 GMT</t>
  </si>
  <si>
    <t>18:20:00 GMT</t>
  </si>
  <si>
    <t>23:45:00 GMT</t>
  </si>
  <si>
    <t>01:45:00 GMT</t>
  </si>
  <si>
    <t>01:40:00 GMT</t>
  </si>
  <si>
    <t>19:45:00 GMT</t>
  </si>
  <si>
    <t>23:40:00 GMT</t>
  </si>
  <si>
    <t>02:15:00 GMT</t>
  </si>
  <si>
    <t>23:15:00 GMT</t>
  </si>
  <si>
    <t>15:05:00 GMT</t>
  </si>
  <si>
    <t>17:40:00 GMT</t>
  </si>
  <si>
    <t>19:10:00 GMT</t>
  </si>
  <si>
    <t>16:10:00 GMT</t>
  </si>
  <si>
    <t>22:05:00 GMT</t>
  </si>
  <si>
    <t>21:15:00 GMT</t>
  </si>
  <si>
    <t>01:37:00 GMT</t>
  </si>
  <si>
    <t>01:05:00 GMT</t>
  </si>
  <si>
    <t>16:37:00 GMT</t>
  </si>
  <si>
    <t>02:05:00 GMT</t>
  </si>
  <si>
    <t>00:07:00 GMT</t>
  </si>
  <si>
    <t>20:12:00 GMT</t>
  </si>
  <si>
    <t>14:10:00 GMT</t>
  </si>
  <si>
    <t>21:10:00 GMT</t>
  </si>
  <si>
    <t>19:00:00 GMT</t>
  </si>
  <si>
    <t>23:00:00 GMT</t>
  </si>
  <si>
    <t>16:05:00 GMT</t>
  </si>
  <si>
    <t>20:40:00 GMT</t>
  </si>
  <si>
    <t>17:38:00 GMT</t>
  </si>
  <si>
    <t>22:37:00 GMT</t>
  </si>
  <si>
    <t>19:15:00 GMT</t>
  </si>
  <si>
    <t>Game Date</t>
  </si>
  <si>
    <t>Game Time</t>
  </si>
  <si>
    <t>Away Team Abbr.</t>
  </si>
  <si>
    <t>Away Team Name</t>
  </si>
  <si>
    <t>Home Team Abbr.</t>
  </si>
  <si>
    <t>Home Team Name</t>
  </si>
  <si>
    <t>Away Score Total</t>
  </si>
  <si>
    <t>Home Score Total</t>
  </si>
  <si>
    <t>Away Calculated JL</t>
  </si>
  <si>
    <t>Home Calculated JL</t>
  </si>
  <si>
    <t>Win Margin – positive means home wins, negative away</t>
  </si>
  <si>
    <t>Team Abbr.</t>
  </si>
  <si>
    <t>Stadium Latitude</t>
  </si>
  <si>
    <t>Stadium Longitude</t>
  </si>
  <si>
    <t>∆Time | EST = 0</t>
  </si>
  <si>
    <t>West Lag W%</t>
  </si>
  <si>
    <t>East Lag W%</t>
  </si>
  <si>
    <t>No Lag r/g</t>
  </si>
  <si>
    <t>West Lag r/g</t>
  </si>
  <si>
    <t>East Lag r/g</t>
  </si>
  <si>
    <t>No Lag ra/g</t>
  </si>
  <si>
    <t>West Lag ra/g</t>
  </si>
  <si>
    <t>East Lag ra/g</t>
  </si>
  <si>
    <t>MLB</t>
  </si>
  <si>
    <t>Total games:</t>
  </si>
  <si>
    <t>Values:</t>
  </si>
  <si>
    <t>2019 Win %</t>
  </si>
  <si>
    <t>2019 Runs/g</t>
  </si>
  <si>
    <t>2019 RA/g</t>
  </si>
  <si>
    <t>No Lag W%</t>
  </si>
  <si>
    <t>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</si>
</sst>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8" formatCode="0.000000"/>
    <numFmt numFmtId="169" formatCode="0.00000000"/>
    <numFmt numFmtId="170" formatCode="0.000"/>
    <numFmt numFmtId="171" formatCode="#\ ???/???"/>
    <numFmt numFmtId="172" formatCode="0.0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BB"/>
        <bgColor indexed="64"/>
      </patternFill>
    </fill>
    <fill>
      <patternFill patternType="solid">
        <fgColor rgb="FFA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14" fontId="0" fillId="0" borderId="0" xfId="0" applyNumberFormat="1"/>
    <xf numFmtId="0" fontId="0" fillId="0" borderId="10" xfId="0" applyBorder="1"/>
    <xf numFmtId="0" fontId="18" fillId="0" borderId="10" xfId="0" applyFont="1" applyBorder="1" applyAlignment="1">
      <alignment horizontal="center" vertical="top"/>
    </xf>
    <xf numFmtId="0" fontId="18" fillId="0" borderId="10" xfId="0" applyFont="1" applyBorder="1"/>
    <xf numFmtId="0" fontId="18" fillId="0" borderId="0" xfId="0" applyFont="1"/>
    <xf numFmtId="168" fontId="18" fillId="0" borderId="0" xfId="0" applyNumberFormat="1" applyFont="1"/>
    <xf numFmtId="0" fontId="0" fillId="0" borderId="12" xfId="0" applyBorder="1"/>
    <xf numFmtId="0" fontId="18" fillId="0" borderId="12" xfId="0" applyFont="1" applyBorder="1"/>
    <xf numFmtId="169" fontId="0" fillId="0" borderId="0" xfId="0" applyNumberFormat="1"/>
    <xf numFmtId="0" fontId="0" fillId="0" borderId="16" xfId="0" applyBorder="1"/>
    <xf numFmtId="0" fontId="0" fillId="0" borderId="10" xfId="0" applyFont="1" applyBorder="1"/>
    <xf numFmtId="0" fontId="0" fillId="0" borderId="12" xfId="0" applyFont="1" applyFill="1" applyBorder="1"/>
    <xf numFmtId="0" fontId="0" fillId="0" borderId="13" xfId="0" applyFont="1" applyBorder="1"/>
    <xf numFmtId="0" fontId="0" fillId="0" borderId="10" xfId="0" applyFont="1" applyFill="1" applyBorder="1"/>
    <xf numFmtId="0" fontId="0" fillId="33" borderId="0" xfId="0" applyFont="1" applyFill="1"/>
    <xf numFmtId="0" fontId="0" fillId="33" borderId="14" xfId="1" applyNumberFormat="1" applyFont="1" applyFill="1" applyBorder="1"/>
    <xf numFmtId="169" fontId="0" fillId="33" borderId="0" xfId="0" applyNumberFormat="1" applyFill="1"/>
    <xf numFmtId="0" fontId="0" fillId="33" borderId="0" xfId="0" applyFill="1"/>
    <xf numFmtId="0" fontId="0" fillId="33" borderId="14" xfId="0" applyFill="1" applyBorder="1"/>
    <xf numFmtId="0" fontId="0" fillId="33" borderId="15" xfId="0" applyFont="1" applyFill="1" applyBorder="1"/>
    <xf numFmtId="0" fontId="18" fillId="33" borderId="14" xfId="0" applyFont="1" applyFill="1" applyBorder="1"/>
    <xf numFmtId="0" fontId="18" fillId="33" borderId="0" xfId="0" applyFont="1" applyFill="1"/>
    <xf numFmtId="0" fontId="0" fillId="34" borderId="0" xfId="0" applyFont="1" applyFill="1"/>
    <xf numFmtId="170" fontId="0" fillId="34" borderId="14" xfId="1" applyNumberFormat="1" applyFont="1" applyFill="1" applyBorder="1"/>
    <xf numFmtId="0" fontId="0" fillId="34" borderId="0" xfId="0" applyFill="1"/>
    <xf numFmtId="0" fontId="0" fillId="34" borderId="14" xfId="0" applyFill="1" applyBorder="1"/>
    <xf numFmtId="0" fontId="0" fillId="34" borderId="15" xfId="0" applyFont="1" applyFill="1" applyBorder="1"/>
    <xf numFmtId="0" fontId="18" fillId="34" borderId="14" xfId="0" applyFont="1" applyFill="1" applyBorder="1"/>
    <xf numFmtId="0" fontId="18" fillId="34" borderId="0" xfId="0" applyFont="1" applyFill="1"/>
    <xf numFmtId="0" fontId="0" fillId="34" borderId="14" xfId="1" applyNumberFormat="1" applyFont="1" applyFill="1" applyBorder="1"/>
    <xf numFmtId="0" fontId="0" fillId="35" borderId="0" xfId="0" applyFont="1" applyFill="1"/>
    <xf numFmtId="0" fontId="0" fillId="35" borderId="14" xfId="1" applyNumberFormat="1" applyFont="1" applyFill="1" applyBorder="1"/>
    <xf numFmtId="0" fontId="0" fillId="35" borderId="0" xfId="0" applyFill="1"/>
    <xf numFmtId="0" fontId="0" fillId="35" borderId="14" xfId="0" applyFill="1" applyBorder="1"/>
    <xf numFmtId="0" fontId="0" fillId="35" borderId="15" xfId="0" applyFont="1" applyFill="1" applyBorder="1"/>
    <xf numFmtId="0" fontId="18" fillId="35" borderId="14" xfId="0" applyFont="1" applyFill="1" applyBorder="1"/>
    <xf numFmtId="0" fontId="18" fillId="35" borderId="0" xfId="0" applyFont="1" applyFill="1"/>
    <xf numFmtId="170" fontId="0" fillId="35" borderId="14" xfId="1" applyNumberFormat="1" applyFont="1" applyFill="1" applyBorder="1"/>
    <xf numFmtId="169" fontId="0" fillId="35" borderId="0" xfId="0" applyNumberFormat="1" applyFill="1"/>
    <xf numFmtId="0" fontId="0" fillId="36" borderId="0" xfId="0" applyFont="1" applyFill="1"/>
    <xf numFmtId="170" fontId="0" fillId="36" borderId="14" xfId="1" applyNumberFormat="1" applyFont="1" applyFill="1" applyBorder="1"/>
    <xf numFmtId="0" fontId="0" fillId="36" borderId="0" xfId="0" applyFill="1"/>
    <xf numFmtId="0" fontId="0" fillId="36" borderId="14" xfId="0" applyFill="1" applyBorder="1"/>
    <xf numFmtId="0" fontId="0" fillId="36" borderId="15" xfId="0" applyFont="1" applyFill="1" applyBorder="1"/>
    <xf numFmtId="0" fontId="18" fillId="36" borderId="14" xfId="0" applyFont="1" applyFill="1" applyBorder="1"/>
    <xf numFmtId="0" fontId="18" fillId="36" borderId="0" xfId="0" applyFont="1" applyFill="1"/>
    <xf numFmtId="0" fontId="0" fillId="36" borderId="14" xfId="1" applyNumberFormat="1" applyFont="1" applyFill="1" applyBorder="1"/>
    <xf numFmtId="0" fontId="0" fillId="37" borderId="0" xfId="0" applyFont="1" applyFill="1"/>
    <xf numFmtId="0" fontId="0" fillId="37" borderId="14" xfId="1" applyNumberFormat="1" applyFont="1" applyFill="1" applyBorder="1"/>
    <xf numFmtId="169" fontId="0" fillId="37" borderId="0" xfId="0" applyNumberFormat="1" applyFill="1"/>
    <xf numFmtId="0" fontId="0" fillId="37" borderId="0" xfId="0" applyFill="1"/>
    <xf numFmtId="0" fontId="0" fillId="37" borderId="14" xfId="0" applyFill="1" applyBorder="1"/>
    <xf numFmtId="0" fontId="0" fillId="37" borderId="15" xfId="0" applyFont="1" applyFill="1" applyBorder="1"/>
    <xf numFmtId="0" fontId="18" fillId="37" borderId="14" xfId="0" applyFont="1" applyFill="1" applyBorder="1"/>
    <xf numFmtId="0" fontId="18" fillId="37" borderId="0" xfId="0" applyFont="1" applyFill="1"/>
    <xf numFmtId="170" fontId="0" fillId="37" borderId="14" xfId="1" applyNumberFormat="1" applyFont="1" applyFill="1" applyBorder="1"/>
    <xf numFmtId="0" fontId="0" fillId="38" borderId="0" xfId="0" applyFont="1" applyFill="1"/>
    <xf numFmtId="0" fontId="0" fillId="38" borderId="14" xfId="1" applyNumberFormat="1" applyFont="1" applyFill="1" applyBorder="1"/>
    <xf numFmtId="0" fontId="0" fillId="38" borderId="0" xfId="0" applyFill="1"/>
    <xf numFmtId="0" fontId="0" fillId="38" borderId="14" xfId="0" applyFill="1" applyBorder="1"/>
    <xf numFmtId="0" fontId="0" fillId="38" borderId="15" xfId="0" applyFont="1" applyFill="1" applyBorder="1"/>
    <xf numFmtId="0" fontId="18" fillId="38" borderId="14" xfId="0" applyFont="1" applyFill="1" applyBorder="1"/>
    <xf numFmtId="0" fontId="18" fillId="38" borderId="0" xfId="0" applyFont="1" applyFill="1"/>
    <xf numFmtId="0" fontId="0" fillId="38" borderId="10" xfId="0" applyFont="1" applyFill="1" applyBorder="1"/>
    <xf numFmtId="0" fontId="0" fillId="38" borderId="12" xfId="1" applyNumberFormat="1" applyFont="1" applyFill="1" applyBorder="1"/>
    <xf numFmtId="0" fontId="0" fillId="38" borderId="10" xfId="0" applyFill="1" applyBorder="1"/>
    <xf numFmtId="0" fontId="0" fillId="38" borderId="12" xfId="0" applyFill="1" applyBorder="1"/>
    <xf numFmtId="0" fontId="0" fillId="38" borderId="13" xfId="0" applyFont="1" applyFill="1" applyBorder="1"/>
    <xf numFmtId="0" fontId="18" fillId="38" borderId="12" xfId="0" applyFont="1" applyFill="1" applyBorder="1"/>
    <xf numFmtId="0" fontId="18" fillId="38" borderId="10" xfId="0" applyFont="1" applyFill="1" applyBorder="1"/>
    <xf numFmtId="0" fontId="0" fillId="0" borderId="14" xfId="1" applyNumberFormat="1" applyFont="1" applyBorder="1"/>
    <xf numFmtId="0" fontId="0" fillId="0" borderId="17" xfId="0" applyNumberFormat="1" applyBorder="1"/>
    <xf numFmtId="171" fontId="0" fillId="0" borderId="17" xfId="0" applyNumberFormat="1" applyBorder="1"/>
    <xf numFmtId="171" fontId="0" fillId="0" borderId="14" xfId="0" applyNumberFormat="1" applyBorder="1"/>
    <xf numFmtId="0" fontId="0" fillId="0" borderId="15" xfId="0" applyFont="1" applyBorder="1"/>
    <xf numFmtId="0" fontId="0" fillId="0" borderId="14" xfId="0" applyBorder="1"/>
    <xf numFmtId="0" fontId="0" fillId="0" borderId="17" xfId="0" applyBorder="1"/>
    <xf numFmtId="0" fontId="0" fillId="0" borderId="0" xfId="0" applyFont="1"/>
    <xf numFmtId="169" fontId="0" fillId="39" borderId="11" xfId="0" applyNumberFormat="1" applyFill="1" applyBorder="1"/>
    <xf numFmtId="172" fontId="0" fillId="39" borderId="16" xfId="0" applyNumberFormat="1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0" borderId="15" xfId="0" applyBorder="1"/>
    <xf numFmtId="0" fontId="0" fillId="39" borderId="11" xfId="0" applyFill="1" applyBorder="1"/>
    <xf numFmtId="169" fontId="0" fillId="38" borderId="15" xfId="0" applyNumberFormat="1" applyFill="1" applyBorder="1"/>
    <xf numFmtId="172" fontId="0" fillId="0" borderId="12" xfId="0" applyNumberFormat="1" applyBorder="1"/>
    <xf numFmtId="170" fontId="0" fillId="33" borderId="14" xfId="1" applyNumberFormat="1" applyFont="1" applyFill="1" applyBorder="1"/>
    <xf numFmtId="170" fontId="0" fillId="38" borderId="14" xfId="1" applyNumberFormat="1" applyFont="1" applyFill="1" applyBorder="1"/>
    <xf numFmtId="172" fontId="0" fillId="38" borderId="12" xfId="0" applyNumberFormat="1" applyFill="1" applyBorder="1"/>
    <xf numFmtId="172" fontId="0" fillId="36" borderId="14" xfId="0" applyNumberFormat="1" applyFill="1" applyBorder="1"/>
    <xf numFmtId="172" fontId="0" fillId="37" borderId="14" xfId="0" applyNumberFormat="1" applyFill="1" applyBorder="1"/>
    <xf numFmtId="172" fontId="0" fillId="38" borderId="14" xfId="0" applyNumberFormat="1" applyFill="1" applyBorder="1"/>
    <xf numFmtId="172" fontId="0" fillId="34" borderId="14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0"/>
  <sheetViews>
    <sheetView zoomScale="120" zoomScaleNormal="120" workbookViewId="0"/>
  </sheetViews>
  <sheetFormatPr baseColWidth="10" defaultRowHeight="16" x14ac:dyDescent="0.2"/>
  <cols>
    <col min="2" max="2" width="13" bestFit="1" customWidth="1"/>
    <col min="3" max="3" width="13.33203125" bestFit="1" customWidth="1"/>
    <col min="4" max="4" width="18.33203125" bestFit="1" customWidth="1"/>
    <col min="5" max="5" width="19" bestFit="1" customWidth="1"/>
    <col min="6" max="6" width="18.6640625" bestFit="1" customWidth="1"/>
    <col min="7" max="7" width="19.33203125" bestFit="1" customWidth="1"/>
    <col min="8" max="8" width="18" bestFit="1" customWidth="1"/>
    <col min="9" max="9" width="18.33203125" bestFit="1" customWidth="1"/>
    <col min="11" max="11" width="16.83203125" bestFit="1" customWidth="1"/>
    <col min="12" max="12" width="17.1640625" bestFit="1" customWidth="1"/>
    <col min="13" max="13" width="48" bestFit="1" customWidth="1"/>
  </cols>
  <sheetData>
    <row r="1" spans="1:13" x14ac:dyDescent="0.2"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K1" s="3" t="s">
        <v>134</v>
      </c>
      <c r="L1" s="3" t="s">
        <v>135</v>
      </c>
      <c r="M1" s="3" t="s">
        <v>136</v>
      </c>
    </row>
    <row r="2" spans="1:13" x14ac:dyDescent="0.2">
      <c r="A2">
        <v>0</v>
      </c>
      <c r="B2" s="1">
        <v>43544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>
        <v>9</v>
      </c>
      <c r="I2">
        <v>7</v>
      </c>
      <c r="K2" s="5">
        <v>0</v>
      </c>
      <c r="L2" s="5">
        <v>0</v>
      </c>
      <c r="M2" s="5">
        <v>-2</v>
      </c>
    </row>
    <row r="3" spans="1:13" x14ac:dyDescent="0.2">
      <c r="A3">
        <v>1</v>
      </c>
      <c r="B3" s="1">
        <v>43545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5</v>
      </c>
      <c r="I3">
        <v>4</v>
      </c>
      <c r="K3" s="5">
        <v>0</v>
      </c>
      <c r="L3" s="5">
        <v>0</v>
      </c>
      <c r="M3" s="5">
        <v>-1</v>
      </c>
    </row>
    <row r="4" spans="1:13" x14ac:dyDescent="0.2">
      <c r="A4">
        <v>2</v>
      </c>
      <c r="B4" s="1">
        <v>43552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>
        <v>2</v>
      </c>
      <c r="I4">
        <v>7</v>
      </c>
      <c r="K4" s="5">
        <v>0</v>
      </c>
      <c r="L4" s="5">
        <v>0</v>
      </c>
      <c r="M4" s="5">
        <v>5</v>
      </c>
    </row>
    <row r="5" spans="1:13" x14ac:dyDescent="0.2">
      <c r="A5">
        <v>3</v>
      </c>
      <c r="B5" s="1">
        <v>43552</v>
      </c>
      <c r="C5" t="s">
        <v>5</v>
      </c>
      <c r="D5" t="s">
        <v>10</v>
      </c>
      <c r="E5" t="s">
        <v>11</v>
      </c>
      <c r="F5" t="s">
        <v>12</v>
      </c>
      <c r="G5" t="s">
        <v>13</v>
      </c>
      <c r="H5">
        <v>2</v>
      </c>
      <c r="I5">
        <v>0</v>
      </c>
      <c r="K5" s="5">
        <v>0</v>
      </c>
      <c r="L5" s="5">
        <v>0</v>
      </c>
      <c r="M5" s="5">
        <v>-2</v>
      </c>
    </row>
    <row r="6" spans="1:13" x14ac:dyDescent="0.2">
      <c r="A6">
        <v>4</v>
      </c>
      <c r="B6" s="1">
        <v>43552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>
        <v>4</v>
      </c>
      <c r="I6">
        <v>5</v>
      </c>
      <c r="K6" s="5">
        <v>0</v>
      </c>
      <c r="L6" s="5">
        <v>0</v>
      </c>
      <c r="M6" s="5">
        <v>1</v>
      </c>
    </row>
    <row r="7" spans="1:13" x14ac:dyDescent="0.2">
      <c r="A7">
        <v>5</v>
      </c>
      <c r="B7" s="1">
        <v>43552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>
        <v>4</v>
      </c>
      <c r="I7">
        <v>10</v>
      </c>
      <c r="K7" s="5">
        <v>0</v>
      </c>
      <c r="L7" s="5">
        <v>0</v>
      </c>
      <c r="M7" s="5">
        <v>6</v>
      </c>
    </row>
    <row r="8" spans="1:13" x14ac:dyDescent="0.2">
      <c r="A8">
        <v>6</v>
      </c>
      <c r="B8" s="1">
        <v>43552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>
        <v>2</v>
      </c>
      <c r="I8">
        <v>0</v>
      </c>
      <c r="K8" s="5">
        <v>0</v>
      </c>
      <c r="L8" s="5">
        <v>0</v>
      </c>
      <c r="M8" s="5">
        <v>-2</v>
      </c>
    </row>
    <row r="9" spans="1:13" x14ac:dyDescent="0.2">
      <c r="A9">
        <v>7</v>
      </c>
      <c r="B9" s="1">
        <v>43552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>
        <v>5</v>
      </c>
      <c r="I9">
        <v>1</v>
      </c>
      <c r="K9" s="5">
        <v>0</v>
      </c>
      <c r="L9" s="5">
        <v>0</v>
      </c>
      <c r="M9" s="5">
        <v>-4</v>
      </c>
    </row>
    <row r="10" spans="1:13" x14ac:dyDescent="0.2">
      <c r="A10">
        <v>8</v>
      </c>
      <c r="B10" s="1">
        <v>43552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>
        <v>12</v>
      </c>
      <c r="I10">
        <v>4</v>
      </c>
      <c r="K10" s="5">
        <v>0</v>
      </c>
      <c r="L10" s="5">
        <v>0</v>
      </c>
      <c r="M10" s="5">
        <v>-8</v>
      </c>
    </row>
    <row r="11" spans="1:13" x14ac:dyDescent="0.2">
      <c r="A11">
        <v>9</v>
      </c>
      <c r="B11" s="1">
        <v>43552</v>
      </c>
      <c r="C11" t="s">
        <v>39</v>
      </c>
      <c r="D11" t="s">
        <v>40</v>
      </c>
      <c r="E11" t="s">
        <v>41</v>
      </c>
      <c r="F11" t="s">
        <v>3</v>
      </c>
      <c r="G11" t="s">
        <v>4</v>
      </c>
      <c r="H11">
        <v>0</v>
      </c>
      <c r="I11">
        <v>4</v>
      </c>
      <c r="K11" s="5">
        <v>0</v>
      </c>
      <c r="L11" s="5">
        <v>0</v>
      </c>
      <c r="M11" s="5">
        <v>4</v>
      </c>
    </row>
    <row r="12" spans="1:13" x14ac:dyDescent="0.2">
      <c r="A12">
        <v>10</v>
      </c>
      <c r="B12" s="1">
        <v>43552</v>
      </c>
      <c r="C12" t="s">
        <v>42</v>
      </c>
      <c r="D12" t="s">
        <v>43</v>
      </c>
      <c r="E12" t="s">
        <v>44</v>
      </c>
      <c r="F12" t="s">
        <v>45</v>
      </c>
      <c r="G12" t="s">
        <v>46</v>
      </c>
      <c r="H12">
        <v>0</v>
      </c>
      <c r="I12">
        <v>2</v>
      </c>
      <c r="K12" s="5">
        <v>0</v>
      </c>
      <c r="L12" s="5">
        <v>0</v>
      </c>
      <c r="M12" s="5">
        <v>2</v>
      </c>
    </row>
    <row r="13" spans="1:13" x14ac:dyDescent="0.2">
      <c r="A13">
        <v>11</v>
      </c>
      <c r="B13" s="1">
        <v>43552</v>
      </c>
      <c r="C13" t="s">
        <v>42</v>
      </c>
      <c r="D13" t="s">
        <v>47</v>
      </c>
      <c r="E13" t="s">
        <v>48</v>
      </c>
      <c r="F13" t="s">
        <v>49</v>
      </c>
      <c r="G13" t="s">
        <v>50</v>
      </c>
      <c r="H13">
        <v>0</v>
      </c>
      <c r="I13">
        <v>2</v>
      </c>
      <c r="K13" s="5">
        <v>0</v>
      </c>
      <c r="L13" s="5">
        <v>0</v>
      </c>
      <c r="M13" s="5">
        <v>2</v>
      </c>
    </row>
    <row r="14" spans="1:13" x14ac:dyDescent="0.2">
      <c r="A14">
        <v>12</v>
      </c>
      <c r="B14" s="1">
        <v>43552</v>
      </c>
      <c r="C14" t="s">
        <v>42</v>
      </c>
      <c r="D14" t="s">
        <v>51</v>
      </c>
      <c r="E14" t="s">
        <v>52</v>
      </c>
      <c r="F14" t="s">
        <v>53</v>
      </c>
      <c r="G14" t="s">
        <v>54</v>
      </c>
      <c r="H14">
        <v>6</v>
      </c>
      <c r="I14">
        <v>3</v>
      </c>
      <c r="K14" s="5">
        <v>0</v>
      </c>
      <c r="L14" s="5">
        <v>0</v>
      </c>
      <c r="M14" s="5">
        <v>-3</v>
      </c>
    </row>
    <row r="15" spans="1:13" x14ac:dyDescent="0.2">
      <c r="A15">
        <v>13</v>
      </c>
      <c r="B15" s="1">
        <v>43552</v>
      </c>
      <c r="C15" t="s">
        <v>42</v>
      </c>
      <c r="D15" t="s">
        <v>55</v>
      </c>
      <c r="E15" t="s">
        <v>56</v>
      </c>
      <c r="F15" t="s">
        <v>57</v>
      </c>
      <c r="G15" t="s">
        <v>58</v>
      </c>
      <c r="H15">
        <v>3</v>
      </c>
      <c r="I15">
        <v>5</v>
      </c>
      <c r="K15" s="5">
        <v>0</v>
      </c>
      <c r="L15" s="5">
        <v>0</v>
      </c>
      <c r="M15" s="5">
        <v>2</v>
      </c>
    </row>
    <row r="16" spans="1:13" x14ac:dyDescent="0.2">
      <c r="A16">
        <v>14</v>
      </c>
      <c r="B16" s="1">
        <v>43552</v>
      </c>
      <c r="C16" t="s">
        <v>42</v>
      </c>
      <c r="D16" t="s">
        <v>59</v>
      </c>
      <c r="E16" t="s">
        <v>60</v>
      </c>
      <c r="F16" t="s">
        <v>61</v>
      </c>
      <c r="G16" t="s">
        <v>62</v>
      </c>
      <c r="H16">
        <v>5</v>
      </c>
      <c r="I16">
        <v>12</v>
      </c>
      <c r="K16" s="5">
        <v>0</v>
      </c>
      <c r="L16" s="5">
        <v>0</v>
      </c>
      <c r="M16" s="5">
        <v>7</v>
      </c>
    </row>
    <row r="17" spans="1:13" x14ac:dyDescent="0.2">
      <c r="A17">
        <v>15</v>
      </c>
      <c r="B17" s="1">
        <v>43552</v>
      </c>
      <c r="C17" t="s">
        <v>63</v>
      </c>
      <c r="D17" t="s">
        <v>64</v>
      </c>
      <c r="E17" t="s">
        <v>65</v>
      </c>
      <c r="F17" t="s">
        <v>66</v>
      </c>
      <c r="G17" t="s">
        <v>67</v>
      </c>
      <c r="H17">
        <v>3</v>
      </c>
      <c r="I17">
        <v>5</v>
      </c>
      <c r="K17" s="5">
        <v>0</v>
      </c>
      <c r="L17" s="5">
        <v>0</v>
      </c>
      <c r="M17" s="5">
        <v>2</v>
      </c>
    </row>
    <row r="18" spans="1:13" x14ac:dyDescent="0.2">
      <c r="A18">
        <v>16</v>
      </c>
      <c r="B18" s="1">
        <v>43552</v>
      </c>
      <c r="C18" t="s">
        <v>68</v>
      </c>
      <c r="D18" t="s">
        <v>69</v>
      </c>
      <c r="E18" t="s">
        <v>70</v>
      </c>
      <c r="F18" t="s">
        <v>1</v>
      </c>
      <c r="G18" t="s">
        <v>2</v>
      </c>
      <c r="H18">
        <v>4</v>
      </c>
      <c r="I18">
        <v>12</v>
      </c>
      <c r="K18" s="5">
        <v>0</v>
      </c>
      <c r="L18" s="5">
        <v>0</v>
      </c>
      <c r="M18" s="5">
        <v>8</v>
      </c>
    </row>
    <row r="19" spans="1:13" x14ac:dyDescent="0.2">
      <c r="A19">
        <v>17</v>
      </c>
      <c r="B19" s="1">
        <v>43553</v>
      </c>
      <c r="C19" t="s">
        <v>71</v>
      </c>
      <c r="D19" t="s">
        <v>25</v>
      </c>
      <c r="E19" t="s">
        <v>26</v>
      </c>
      <c r="F19" t="s">
        <v>27</v>
      </c>
      <c r="G19" t="s">
        <v>28</v>
      </c>
      <c r="H19">
        <v>0</v>
      </c>
      <c r="I19">
        <v>6</v>
      </c>
      <c r="K19" s="5">
        <v>0</v>
      </c>
      <c r="L19" s="5">
        <v>0</v>
      </c>
      <c r="M19" s="5">
        <v>6</v>
      </c>
    </row>
    <row r="20" spans="1:13" x14ac:dyDescent="0.2">
      <c r="A20">
        <v>18</v>
      </c>
      <c r="B20" s="1">
        <v>43553</v>
      </c>
      <c r="C20" t="s">
        <v>68</v>
      </c>
      <c r="D20" t="s">
        <v>51</v>
      </c>
      <c r="E20" t="s">
        <v>52</v>
      </c>
      <c r="F20" t="s">
        <v>53</v>
      </c>
      <c r="G20" t="s">
        <v>54</v>
      </c>
      <c r="H20">
        <v>6</v>
      </c>
      <c r="I20">
        <v>1</v>
      </c>
      <c r="K20" s="5">
        <v>0</v>
      </c>
      <c r="L20" s="5">
        <v>0</v>
      </c>
      <c r="M20" s="5">
        <v>-5</v>
      </c>
    </row>
    <row r="21" spans="1:13" x14ac:dyDescent="0.2">
      <c r="A21">
        <v>19</v>
      </c>
      <c r="B21" s="1">
        <v>43553</v>
      </c>
      <c r="C21" t="s">
        <v>68</v>
      </c>
      <c r="D21" t="s">
        <v>30</v>
      </c>
      <c r="E21" t="s">
        <v>31</v>
      </c>
      <c r="F21" t="s">
        <v>32</v>
      </c>
      <c r="G21" t="s">
        <v>33</v>
      </c>
      <c r="H21">
        <v>2</v>
      </c>
      <c r="I21">
        <v>4</v>
      </c>
      <c r="K21" s="5">
        <v>0</v>
      </c>
      <c r="L21" s="5">
        <v>0</v>
      </c>
      <c r="M21" s="5">
        <v>2</v>
      </c>
    </row>
    <row r="22" spans="1:13" x14ac:dyDescent="0.2">
      <c r="A22">
        <v>20</v>
      </c>
      <c r="B22" s="1">
        <v>43553</v>
      </c>
      <c r="C22" t="s">
        <v>72</v>
      </c>
      <c r="D22" t="s">
        <v>15</v>
      </c>
      <c r="E22" t="s">
        <v>16</v>
      </c>
      <c r="F22" t="s">
        <v>17</v>
      </c>
      <c r="G22" t="s">
        <v>18</v>
      </c>
      <c r="H22">
        <v>9</v>
      </c>
      <c r="I22">
        <v>5</v>
      </c>
      <c r="K22" s="5">
        <v>0</v>
      </c>
      <c r="L22" s="5">
        <v>0</v>
      </c>
      <c r="M22" s="5">
        <v>-4</v>
      </c>
    </row>
    <row r="23" spans="1:13" x14ac:dyDescent="0.2">
      <c r="A23">
        <v>21</v>
      </c>
      <c r="B23" s="1">
        <v>43553</v>
      </c>
      <c r="C23" t="s">
        <v>73</v>
      </c>
      <c r="D23" t="s">
        <v>40</v>
      </c>
      <c r="E23" t="s">
        <v>41</v>
      </c>
      <c r="F23" t="s">
        <v>3</v>
      </c>
      <c r="G23" t="s">
        <v>4</v>
      </c>
      <c r="H23">
        <v>6</v>
      </c>
      <c r="I23">
        <v>2</v>
      </c>
      <c r="K23" s="5">
        <v>0</v>
      </c>
      <c r="L23" s="5">
        <v>0</v>
      </c>
      <c r="M23" s="5">
        <v>-4</v>
      </c>
    </row>
    <row r="24" spans="1:13" x14ac:dyDescent="0.2">
      <c r="A24">
        <v>22</v>
      </c>
      <c r="B24" s="1">
        <v>43553</v>
      </c>
      <c r="C24" t="s">
        <v>74</v>
      </c>
      <c r="D24" t="s">
        <v>43</v>
      </c>
      <c r="E24" t="s">
        <v>44</v>
      </c>
      <c r="F24" t="s">
        <v>45</v>
      </c>
      <c r="G24" t="s">
        <v>46</v>
      </c>
      <c r="H24">
        <v>1</v>
      </c>
      <c r="I24">
        <v>4</v>
      </c>
      <c r="K24" s="5">
        <v>0</v>
      </c>
      <c r="L24" s="5">
        <v>0</v>
      </c>
      <c r="M24" s="5">
        <v>3</v>
      </c>
    </row>
    <row r="25" spans="1:13" x14ac:dyDescent="0.2">
      <c r="A25">
        <v>23</v>
      </c>
      <c r="B25" s="1">
        <v>43553</v>
      </c>
      <c r="C25" t="s">
        <v>74</v>
      </c>
      <c r="D25" t="s">
        <v>69</v>
      </c>
      <c r="E25" t="s">
        <v>70</v>
      </c>
      <c r="F25" t="s">
        <v>1</v>
      </c>
      <c r="G25" t="s">
        <v>2</v>
      </c>
      <c r="H25">
        <v>7</v>
      </c>
      <c r="I25">
        <v>6</v>
      </c>
      <c r="K25" s="5">
        <v>0</v>
      </c>
      <c r="L25" s="5">
        <v>0</v>
      </c>
      <c r="M25" s="5">
        <v>-1</v>
      </c>
    </row>
    <row r="26" spans="1:13" x14ac:dyDescent="0.2">
      <c r="A26">
        <v>24</v>
      </c>
      <c r="B26" s="1">
        <v>43553</v>
      </c>
      <c r="C26" t="s">
        <v>74</v>
      </c>
      <c r="D26" t="s">
        <v>59</v>
      </c>
      <c r="E26" t="s">
        <v>60</v>
      </c>
      <c r="F26" t="s">
        <v>61</v>
      </c>
      <c r="G26" t="s">
        <v>62</v>
      </c>
      <c r="H26">
        <v>5</v>
      </c>
      <c r="I26">
        <v>4</v>
      </c>
      <c r="K26" s="5">
        <v>0</v>
      </c>
      <c r="L26" s="5">
        <v>0</v>
      </c>
      <c r="M26" s="5">
        <v>-1</v>
      </c>
    </row>
    <row r="27" spans="1:13" x14ac:dyDescent="0.2">
      <c r="A27">
        <v>25</v>
      </c>
      <c r="B27" s="1">
        <v>43554</v>
      </c>
      <c r="C27" t="s">
        <v>5</v>
      </c>
      <c r="D27" t="s">
        <v>6</v>
      </c>
      <c r="E27" t="s">
        <v>7</v>
      </c>
      <c r="F27" t="s">
        <v>8</v>
      </c>
      <c r="G27" t="s">
        <v>9</v>
      </c>
      <c r="H27">
        <v>5</v>
      </c>
      <c r="I27">
        <v>3</v>
      </c>
      <c r="K27" s="5">
        <v>0</v>
      </c>
      <c r="L27" s="5">
        <v>0</v>
      </c>
      <c r="M27" s="5">
        <v>-2</v>
      </c>
    </row>
    <row r="28" spans="1:13" x14ac:dyDescent="0.2">
      <c r="A28">
        <v>26</v>
      </c>
      <c r="B28" s="1">
        <v>43554</v>
      </c>
      <c r="C28" t="s">
        <v>5</v>
      </c>
      <c r="D28" t="s">
        <v>10</v>
      </c>
      <c r="E28" t="s">
        <v>11</v>
      </c>
      <c r="F28" t="s">
        <v>12</v>
      </c>
      <c r="G28" t="s">
        <v>13</v>
      </c>
      <c r="H28">
        <v>11</v>
      </c>
      <c r="I28">
        <v>8</v>
      </c>
      <c r="K28" s="5">
        <v>0</v>
      </c>
      <c r="L28" s="5">
        <v>0</v>
      </c>
      <c r="M28" s="5">
        <v>-3</v>
      </c>
    </row>
    <row r="29" spans="1:13" x14ac:dyDescent="0.2">
      <c r="A29">
        <v>27</v>
      </c>
      <c r="B29" s="1">
        <v>43554</v>
      </c>
      <c r="C29" t="s">
        <v>14</v>
      </c>
      <c r="D29" t="s">
        <v>47</v>
      </c>
      <c r="E29" t="s">
        <v>48</v>
      </c>
      <c r="F29" t="s">
        <v>49</v>
      </c>
      <c r="G29" t="s">
        <v>50</v>
      </c>
      <c r="H29">
        <v>2</v>
      </c>
      <c r="I29">
        <v>1</v>
      </c>
      <c r="K29" s="5">
        <v>0</v>
      </c>
      <c r="L29" s="5">
        <v>0</v>
      </c>
      <c r="M29" s="5">
        <v>-1</v>
      </c>
    </row>
    <row r="30" spans="1:13" x14ac:dyDescent="0.2">
      <c r="A30">
        <v>28</v>
      </c>
      <c r="B30" s="1">
        <v>43554</v>
      </c>
      <c r="C30" t="s">
        <v>75</v>
      </c>
      <c r="D30" t="s">
        <v>64</v>
      </c>
      <c r="E30" t="s">
        <v>65</v>
      </c>
      <c r="F30" t="s">
        <v>66</v>
      </c>
      <c r="G30" t="s">
        <v>67</v>
      </c>
      <c r="H30">
        <v>6</v>
      </c>
      <c r="I30">
        <v>8</v>
      </c>
      <c r="K30" s="5">
        <v>0</v>
      </c>
      <c r="L30" s="5">
        <v>0</v>
      </c>
      <c r="M30" s="5">
        <v>2</v>
      </c>
    </row>
    <row r="31" spans="1:13" x14ac:dyDescent="0.2">
      <c r="A31">
        <v>29</v>
      </c>
      <c r="B31" s="1">
        <v>43554</v>
      </c>
      <c r="C31" t="s">
        <v>76</v>
      </c>
      <c r="D31" t="s">
        <v>25</v>
      </c>
      <c r="E31" t="s">
        <v>26</v>
      </c>
      <c r="F31" t="s">
        <v>27</v>
      </c>
      <c r="G31" t="s">
        <v>28</v>
      </c>
      <c r="H31">
        <v>0</v>
      </c>
      <c r="I31">
        <v>3</v>
      </c>
      <c r="K31" s="5">
        <v>0</v>
      </c>
      <c r="L31" s="5">
        <v>0</v>
      </c>
      <c r="M31" s="5">
        <v>3</v>
      </c>
    </row>
    <row r="32" spans="1:13" x14ac:dyDescent="0.2">
      <c r="A32">
        <v>30</v>
      </c>
      <c r="B32" s="1">
        <v>43554</v>
      </c>
      <c r="C32" t="s">
        <v>34</v>
      </c>
      <c r="D32" t="s">
        <v>20</v>
      </c>
      <c r="E32" t="s">
        <v>21</v>
      </c>
      <c r="F32" t="s">
        <v>22</v>
      </c>
      <c r="G32" t="s">
        <v>23</v>
      </c>
      <c r="H32">
        <v>6</v>
      </c>
      <c r="I32">
        <v>8</v>
      </c>
      <c r="K32" s="5">
        <v>0</v>
      </c>
      <c r="L32" s="5">
        <v>0</v>
      </c>
      <c r="M32" s="5">
        <v>2</v>
      </c>
    </row>
    <row r="33" spans="1:13" x14ac:dyDescent="0.2">
      <c r="A33">
        <v>31</v>
      </c>
      <c r="B33" s="1">
        <v>43554</v>
      </c>
      <c r="C33" t="s">
        <v>77</v>
      </c>
      <c r="D33" t="s">
        <v>51</v>
      </c>
      <c r="E33" t="s">
        <v>52</v>
      </c>
      <c r="F33" t="s">
        <v>53</v>
      </c>
      <c r="G33" t="s">
        <v>54</v>
      </c>
      <c r="H33">
        <v>3</v>
      </c>
      <c r="I33">
        <v>7</v>
      </c>
      <c r="K33" s="5">
        <v>0</v>
      </c>
      <c r="L33" s="5">
        <v>0</v>
      </c>
      <c r="M33" s="5">
        <v>4</v>
      </c>
    </row>
    <row r="34" spans="1:13" x14ac:dyDescent="0.2">
      <c r="A34">
        <v>32</v>
      </c>
      <c r="B34" s="1">
        <v>43554</v>
      </c>
      <c r="C34" t="s">
        <v>77</v>
      </c>
      <c r="D34" t="s">
        <v>30</v>
      </c>
      <c r="E34" t="s">
        <v>31</v>
      </c>
      <c r="F34" t="s">
        <v>32</v>
      </c>
      <c r="G34" t="s">
        <v>33</v>
      </c>
      <c r="H34">
        <v>1</v>
      </c>
      <c r="I34">
        <v>3</v>
      </c>
      <c r="K34" s="5">
        <v>0</v>
      </c>
      <c r="L34" s="5">
        <v>0</v>
      </c>
      <c r="M34" s="5">
        <v>2</v>
      </c>
    </row>
    <row r="35" spans="1:13" x14ac:dyDescent="0.2">
      <c r="A35">
        <v>33</v>
      </c>
      <c r="B35" s="1">
        <v>43554</v>
      </c>
      <c r="C35" t="s">
        <v>68</v>
      </c>
      <c r="D35" t="s">
        <v>15</v>
      </c>
      <c r="E35" t="s">
        <v>16</v>
      </c>
      <c r="F35" t="s">
        <v>17</v>
      </c>
      <c r="G35" t="s">
        <v>18</v>
      </c>
      <c r="H35">
        <v>2</v>
      </c>
      <c r="I35">
        <v>4</v>
      </c>
      <c r="K35" s="5">
        <v>0</v>
      </c>
      <c r="L35" s="5">
        <v>0</v>
      </c>
      <c r="M35" s="5">
        <v>2</v>
      </c>
    </row>
    <row r="36" spans="1:13" x14ac:dyDescent="0.2">
      <c r="A36">
        <v>34</v>
      </c>
      <c r="B36" s="1">
        <v>43554</v>
      </c>
      <c r="C36" t="s">
        <v>78</v>
      </c>
      <c r="D36" t="s">
        <v>35</v>
      </c>
      <c r="E36" t="s">
        <v>36</v>
      </c>
      <c r="F36" t="s">
        <v>37</v>
      </c>
      <c r="G36" t="s">
        <v>38</v>
      </c>
      <c r="H36">
        <v>6</v>
      </c>
      <c r="I36">
        <v>8</v>
      </c>
      <c r="K36" s="5">
        <v>0</v>
      </c>
      <c r="L36" s="5">
        <v>0</v>
      </c>
      <c r="M36" s="5">
        <v>2</v>
      </c>
    </row>
    <row r="37" spans="1:13" x14ac:dyDescent="0.2">
      <c r="A37">
        <v>35</v>
      </c>
      <c r="B37" s="1">
        <v>43554</v>
      </c>
      <c r="C37" t="s">
        <v>79</v>
      </c>
      <c r="D37" t="s">
        <v>43</v>
      </c>
      <c r="E37" t="s">
        <v>44</v>
      </c>
      <c r="F37" t="s">
        <v>45</v>
      </c>
      <c r="G37" t="s">
        <v>46</v>
      </c>
      <c r="H37">
        <v>3</v>
      </c>
      <c r="I37">
        <v>2</v>
      </c>
      <c r="K37" s="5">
        <v>0</v>
      </c>
      <c r="L37" s="5">
        <v>0</v>
      </c>
      <c r="M37" s="5">
        <v>-1</v>
      </c>
    </row>
    <row r="38" spans="1:13" x14ac:dyDescent="0.2">
      <c r="A38">
        <v>36</v>
      </c>
      <c r="B38" s="1">
        <v>43554</v>
      </c>
      <c r="C38" t="s">
        <v>80</v>
      </c>
      <c r="D38" t="s">
        <v>40</v>
      </c>
      <c r="E38" t="s">
        <v>41</v>
      </c>
      <c r="F38" t="s">
        <v>3</v>
      </c>
      <c r="G38" t="s">
        <v>4</v>
      </c>
      <c r="H38">
        <v>2</v>
      </c>
      <c r="I38">
        <v>4</v>
      </c>
      <c r="K38" s="5">
        <v>0</v>
      </c>
      <c r="L38" s="5">
        <v>0</v>
      </c>
      <c r="M38" s="5">
        <v>2</v>
      </c>
    </row>
    <row r="39" spans="1:13" x14ac:dyDescent="0.2">
      <c r="A39">
        <v>37</v>
      </c>
      <c r="B39" s="1">
        <v>43554</v>
      </c>
      <c r="C39" t="s">
        <v>81</v>
      </c>
      <c r="D39" t="s">
        <v>69</v>
      </c>
      <c r="E39" t="s">
        <v>70</v>
      </c>
      <c r="F39" t="s">
        <v>1</v>
      </c>
      <c r="G39" t="s">
        <v>2</v>
      </c>
      <c r="H39">
        <v>5</v>
      </c>
      <c r="I39">
        <v>6</v>
      </c>
      <c r="K39" s="5">
        <v>0</v>
      </c>
      <c r="L39" s="5">
        <v>0</v>
      </c>
      <c r="M39" s="5">
        <v>1</v>
      </c>
    </row>
    <row r="40" spans="1:13" x14ac:dyDescent="0.2">
      <c r="A40">
        <v>38</v>
      </c>
      <c r="B40" s="1">
        <v>43554</v>
      </c>
      <c r="C40" t="s">
        <v>81</v>
      </c>
      <c r="D40" t="s">
        <v>59</v>
      </c>
      <c r="E40" t="s">
        <v>60</v>
      </c>
      <c r="F40" t="s">
        <v>61</v>
      </c>
      <c r="G40" t="s">
        <v>62</v>
      </c>
      <c r="H40">
        <v>5</v>
      </c>
      <c r="I40">
        <v>18</v>
      </c>
      <c r="K40" s="5">
        <v>0</v>
      </c>
      <c r="L40" s="5">
        <v>0</v>
      </c>
      <c r="M40" s="5">
        <v>13</v>
      </c>
    </row>
    <row r="41" spans="1:13" x14ac:dyDescent="0.2">
      <c r="A41">
        <v>39</v>
      </c>
      <c r="B41" s="1">
        <v>43555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>
        <v>7</v>
      </c>
      <c r="I41">
        <v>5</v>
      </c>
      <c r="K41" s="5">
        <v>0</v>
      </c>
      <c r="L41" s="5">
        <v>0</v>
      </c>
      <c r="M41" s="5">
        <v>-2</v>
      </c>
    </row>
    <row r="42" spans="1:13" x14ac:dyDescent="0.2">
      <c r="A42">
        <v>40</v>
      </c>
      <c r="B42" s="1">
        <v>43555</v>
      </c>
      <c r="C42" t="s">
        <v>82</v>
      </c>
      <c r="D42" t="s">
        <v>25</v>
      </c>
      <c r="E42" t="s">
        <v>26</v>
      </c>
      <c r="F42" t="s">
        <v>27</v>
      </c>
      <c r="G42" t="s">
        <v>28</v>
      </c>
      <c r="H42">
        <v>4</v>
      </c>
      <c r="I42">
        <v>3</v>
      </c>
      <c r="K42" s="5">
        <v>0</v>
      </c>
      <c r="L42" s="5">
        <v>0</v>
      </c>
      <c r="M42" s="5">
        <v>-1</v>
      </c>
    </row>
    <row r="43" spans="1:13" x14ac:dyDescent="0.2">
      <c r="A43">
        <v>41</v>
      </c>
      <c r="B43" s="1">
        <v>43555</v>
      </c>
      <c r="C43" t="s">
        <v>83</v>
      </c>
      <c r="D43" t="s">
        <v>51</v>
      </c>
      <c r="E43" t="s">
        <v>52</v>
      </c>
      <c r="F43" t="s">
        <v>53</v>
      </c>
      <c r="G43" t="s">
        <v>54</v>
      </c>
      <c r="H43">
        <v>0</v>
      </c>
      <c r="I43">
        <v>3</v>
      </c>
      <c r="K43" s="5">
        <v>0</v>
      </c>
      <c r="L43" s="5">
        <v>0</v>
      </c>
      <c r="M43" s="5">
        <v>3</v>
      </c>
    </row>
    <row r="44" spans="1:13" x14ac:dyDescent="0.2">
      <c r="A44">
        <v>42</v>
      </c>
      <c r="B44" s="1">
        <v>43555</v>
      </c>
      <c r="C44" t="s">
        <v>83</v>
      </c>
      <c r="D44" t="s">
        <v>55</v>
      </c>
      <c r="E44" t="s">
        <v>56</v>
      </c>
      <c r="F44" t="s">
        <v>57</v>
      </c>
      <c r="G44" t="s">
        <v>58</v>
      </c>
      <c r="H44">
        <v>5</v>
      </c>
      <c r="I44">
        <v>0</v>
      </c>
      <c r="K44" s="5">
        <v>0</v>
      </c>
      <c r="L44" s="5">
        <v>0</v>
      </c>
      <c r="M44" s="5">
        <v>-5</v>
      </c>
    </row>
    <row r="45" spans="1:13" x14ac:dyDescent="0.2">
      <c r="A45">
        <v>43</v>
      </c>
      <c r="B45" s="1">
        <v>43555</v>
      </c>
      <c r="C45" t="s">
        <v>83</v>
      </c>
      <c r="D45" t="s">
        <v>30</v>
      </c>
      <c r="E45" t="s">
        <v>31</v>
      </c>
      <c r="F45" t="s">
        <v>32</v>
      </c>
      <c r="G45" t="s">
        <v>33</v>
      </c>
      <c r="H45">
        <v>1</v>
      </c>
      <c r="I45">
        <v>3</v>
      </c>
      <c r="K45" s="5">
        <v>0</v>
      </c>
      <c r="L45" s="5">
        <v>0</v>
      </c>
      <c r="M45" s="5">
        <v>2</v>
      </c>
    </row>
    <row r="46" spans="1:13" x14ac:dyDescent="0.2">
      <c r="A46">
        <v>44</v>
      </c>
      <c r="B46" s="1">
        <v>43555</v>
      </c>
      <c r="C46" t="s">
        <v>84</v>
      </c>
      <c r="D46" t="s">
        <v>10</v>
      </c>
      <c r="E46" t="s">
        <v>11</v>
      </c>
      <c r="F46" t="s">
        <v>12</v>
      </c>
      <c r="G46" t="s">
        <v>13</v>
      </c>
      <c r="H46">
        <v>5</v>
      </c>
      <c r="I46">
        <v>6</v>
      </c>
      <c r="K46" s="5">
        <v>0</v>
      </c>
      <c r="L46" s="5">
        <v>0</v>
      </c>
      <c r="M46" s="5">
        <v>1</v>
      </c>
    </row>
    <row r="47" spans="1:13" x14ac:dyDescent="0.2">
      <c r="A47">
        <v>45</v>
      </c>
      <c r="B47" s="1">
        <v>43555</v>
      </c>
      <c r="C47" t="s">
        <v>14</v>
      </c>
      <c r="D47" t="s">
        <v>15</v>
      </c>
      <c r="E47" t="s">
        <v>16</v>
      </c>
      <c r="F47" t="s">
        <v>17</v>
      </c>
      <c r="G47" t="s">
        <v>18</v>
      </c>
      <c r="H47">
        <v>4</v>
      </c>
      <c r="I47">
        <v>5</v>
      </c>
      <c r="K47" s="5">
        <v>0</v>
      </c>
      <c r="L47" s="5">
        <v>0</v>
      </c>
      <c r="M47" s="5">
        <v>1</v>
      </c>
    </row>
    <row r="48" spans="1:13" x14ac:dyDescent="0.2">
      <c r="A48">
        <v>46</v>
      </c>
      <c r="B48" s="1">
        <v>43555</v>
      </c>
      <c r="C48" t="s">
        <v>14</v>
      </c>
      <c r="D48" t="s">
        <v>47</v>
      </c>
      <c r="E48" t="s">
        <v>48</v>
      </c>
      <c r="F48" t="s">
        <v>49</v>
      </c>
      <c r="G48" t="s">
        <v>50</v>
      </c>
      <c r="H48">
        <v>3</v>
      </c>
      <c r="I48">
        <v>9</v>
      </c>
      <c r="K48" s="5">
        <v>0</v>
      </c>
      <c r="L48" s="5">
        <v>0</v>
      </c>
      <c r="M48" s="5">
        <v>6</v>
      </c>
    </row>
    <row r="49" spans="1:13" x14ac:dyDescent="0.2">
      <c r="A49">
        <v>47</v>
      </c>
      <c r="B49" s="1">
        <v>43555</v>
      </c>
      <c r="C49" t="s">
        <v>75</v>
      </c>
      <c r="D49" t="s">
        <v>64</v>
      </c>
      <c r="E49" t="s">
        <v>65</v>
      </c>
      <c r="F49" t="s">
        <v>66</v>
      </c>
      <c r="G49" t="s">
        <v>67</v>
      </c>
      <c r="H49">
        <v>6</v>
      </c>
      <c r="I49">
        <v>3</v>
      </c>
      <c r="K49" s="5">
        <v>0</v>
      </c>
      <c r="L49" s="5">
        <v>0</v>
      </c>
      <c r="M49" s="5">
        <v>-3</v>
      </c>
    </row>
    <row r="50" spans="1:13" x14ac:dyDescent="0.2">
      <c r="A50">
        <v>48</v>
      </c>
      <c r="B50" s="1">
        <v>43555</v>
      </c>
      <c r="C50" t="s">
        <v>34</v>
      </c>
      <c r="D50" t="s">
        <v>35</v>
      </c>
      <c r="E50" t="s">
        <v>36</v>
      </c>
      <c r="F50" t="s">
        <v>37</v>
      </c>
      <c r="G50" t="s">
        <v>38</v>
      </c>
      <c r="H50">
        <v>10</v>
      </c>
      <c r="I50">
        <v>11</v>
      </c>
      <c r="K50" s="5">
        <v>0</v>
      </c>
      <c r="L50" s="5">
        <v>0</v>
      </c>
      <c r="M50" s="5">
        <v>1</v>
      </c>
    </row>
    <row r="51" spans="1:13" x14ac:dyDescent="0.2">
      <c r="A51">
        <v>49</v>
      </c>
      <c r="B51" s="1">
        <v>43555</v>
      </c>
      <c r="C51" t="s">
        <v>39</v>
      </c>
      <c r="D51" t="s">
        <v>40</v>
      </c>
      <c r="E51" t="s">
        <v>41</v>
      </c>
      <c r="F51" t="s">
        <v>3</v>
      </c>
      <c r="G51" t="s">
        <v>4</v>
      </c>
      <c r="H51">
        <v>1</v>
      </c>
      <c r="I51">
        <v>2</v>
      </c>
      <c r="K51" s="5">
        <v>0</v>
      </c>
      <c r="L51" s="5">
        <v>0</v>
      </c>
      <c r="M51" s="5">
        <v>1</v>
      </c>
    </row>
    <row r="52" spans="1:13" x14ac:dyDescent="0.2">
      <c r="A52">
        <v>50</v>
      </c>
      <c r="B52" s="1">
        <v>43555</v>
      </c>
      <c r="C52" t="s">
        <v>42</v>
      </c>
      <c r="D52" t="s">
        <v>59</v>
      </c>
      <c r="E52" t="s">
        <v>60</v>
      </c>
      <c r="F52" t="s">
        <v>61</v>
      </c>
      <c r="G52" t="s">
        <v>62</v>
      </c>
      <c r="H52">
        <v>7</v>
      </c>
      <c r="I52">
        <v>8</v>
      </c>
      <c r="K52" s="5">
        <v>0</v>
      </c>
      <c r="L52" s="5">
        <v>0</v>
      </c>
      <c r="M52" s="5">
        <v>1</v>
      </c>
    </row>
    <row r="53" spans="1:13" x14ac:dyDescent="0.2">
      <c r="A53">
        <v>51</v>
      </c>
      <c r="B53" s="1">
        <v>43555</v>
      </c>
      <c r="C53" t="s">
        <v>42</v>
      </c>
      <c r="D53" t="s">
        <v>69</v>
      </c>
      <c r="E53" t="s">
        <v>70</v>
      </c>
      <c r="F53" t="s">
        <v>1</v>
      </c>
      <c r="G53" t="s">
        <v>2</v>
      </c>
      <c r="H53">
        <v>8</v>
      </c>
      <c r="I53">
        <v>10</v>
      </c>
      <c r="K53" s="5">
        <v>0</v>
      </c>
      <c r="L53" s="5">
        <v>0</v>
      </c>
      <c r="M53" s="5">
        <v>2</v>
      </c>
    </row>
    <row r="54" spans="1:13" x14ac:dyDescent="0.2">
      <c r="A54">
        <v>52</v>
      </c>
      <c r="B54" s="1">
        <v>43555</v>
      </c>
      <c r="C54" t="s">
        <v>42</v>
      </c>
      <c r="D54" t="s">
        <v>43</v>
      </c>
      <c r="E54" t="s">
        <v>44</v>
      </c>
      <c r="F54" t="s">
        <v>45</v>
      </c>
      <c r="G54" t="s">
        <v>46</v>
      </c>
      <c r="H54">
        <v>1</v>
      </c>
      <c r="I54">
        <v>3</v>
      </c>
      <c r="K54" s="5">
        <v>0</v>
      </c>
      <c r="L54" s="5">
        <v>0</v>
      </c>
      <c r="M54" s="5">
        <v>2</v>
      </c>
    </row>
    <row r="55" spans="1:13" x14ac:dyDescent="0.2">
      <c r="A55">
        <v>53</v>
      </c>
      <c r="B55" s="1">
        <v>43555</v>
      </c>
      <c r="C55" t="s">
        <v>85</v>
      </c>
      <c r="D55" t="s">
        <v>20</v>
      </c>
      <c r="E55" t="s">
        <v>21</v>
      </c>
      <c r="F55" t="s">
        <v>22</v>
      </c>
      <c r="G55" t="s">
        <v>23</v>
      </c>
      <c r="H55">
        <v>0</v>
      </c>
      <c r="I55">
        <v>5</v>
      </c>
      <c r="K55" s="5">
        <v>0</v>
      </c>
      <c r="L55" s="5">
        <v>0</v>
      </c>
      <c r="M55" s="5">
        <v>5</v>
      </c>
    </row>
    <row r="56" spans="1:13" x14ac:dyDescent="0.2">
      <c r="A56">
        <v>54</v>
      </c>
      <c r="B56" s="1">
        <v>43556</v>
      </c>
      <c r="C56" t="s">
        <v>5</v>
      </c>
      <c r="D56" t="s">
        <v>15</v>
      </c>
      <c r="E56" t="s">
        <v>16</v>
      </c>
      <c r="F56" t="s">
        <v>55</v>
      </c>
      <c r="G56" t="s">
        <v>56</v>
      </c>
      <c r="H56">
        <v>6</v>
      </c>
      <c r="I56">
        <v>5</v>
      </c>
      <c r="K56" s="5">
        <v>-19.527999999999999</v>
      </c>
      <c r="L56" s="5">
        <v>0</v>
      </c>
      <c r="M56" s="5">
        <v>-1</v>
      </c>
    </row>
    <row r="57" spans="1:13" x14ac:dyDescent="0.2">
      <c r="A57">
        <v>55</v>
      </c>
      <c r="B57" s="1">
        <v>43556</v>
      </c>
      <c r="C57" t="s">
        <v>42</v>
      </c>
      <c r="D57" t="s">
        <v>64</v>
      </c>
      <c r="E57" t="s">
        <v>65</v>
      </c>
      <c r="F57" t="s">
        <v>47</v>
      </c>
      <c r="G57" t="s">
        <v>48</v>
      </c>
      <c r="H57">
        <v>3</v>
      </c>
      <c r="I57">
        <v>5</v>
      </c>
      <c r="K57" s="5">
        <v>-26.802900000000001</v>
      </c>
      <c r="L57" s="5">
        <v>-24.2516</v>
      </c>
      <c r="M57" s="5">
        <v>2</v>
      </c>
    </row>
    <row r="58" spans="1:13" x14ac:dyDescent="0.2">
      <c r="A58">
        <v>56</v>
      </c>
      <c r="B58" s="1">
        <v>43556</v>
      </c>
      <c r="C58" t="s">
        <v>86</v>
      </c>
      <c r="D58" t="s">
        <v>25</v>
      </c>
      <c r="E58" t="s">
        <v>26</v>
      </c>
      <c r="F58" t="s">
        <v>8</v>
      </c>
      <c r="G58" t="s">
        <v>9</v>
      </c>
      <c r="H58">
        <v>1</v>
      </c>
      <c r="I58">
        <v>3</v>
      </c>
      <c r="K58" s="5">
        <v>0</v>
      </c>
      <c r="L58" s="5">
        <v>0</v>
      </c>
      <c r="M58" s="5">
        <v>2</v>
      </c>
    </row>
    <row r="59" spans="1:13" x14ac:dyDescent="0.2">
      <c r="A59">
        <v>57</v>
      </c>
      <c r="B59" s="1">
        <v>43556</v>
      </c>
      <c r="C59" t="s">
        <v>87</v>
      </c>
      <c r="D59" t="s">
        <v>17</v>
      </c>
      <c r="E59" t="s">
        <v>18</v>
      </c>
      <c r="F59" t="s">
        <v>57</v>
      </c>
      <c r="G59" t="s">
        <v>58</v>
      </c>
      <c r="H59">
        <v>4</v>
      </c>
      <c r="I59">
        <v>3</v>
      </c>
      <c r="K59" s="5">
        <v>-11.437099999999999</v>
      </c>
      <c r="L59" s="5">
        <v>0</v>
      </c>
      <c r="M59" s="5">
        <v>-1</v>
      </c>
    </row>
    <row r="60" spans="1:13" x14ac:dyDescent="0.2">
      <c r="A60">
        <v>58</v>
      </c>
      <c r="B60" s="1">
        <v>43556</v>
      </c>
      <c r="C60" t="s">
        <v>71</v>
      </c>
      <c r="D60" t="s">
        <v>6</v>
      </c>
      <c r="E60" t="s">
        <v>7</v>
      </c>
      <c r="F60" t="s">
        <v>27</v>
      </c>
      <c r="G60" t="s">
        <v>28</v>
      </c>
      <c r="H60">
        <v>6</v>
      </c>
      <c r="I60">
        <v>5</v>
      </c>
      <c r="K60" s="5">
        <v>0</v>
      </c>
      <c r="L60" s="5">
        <v>0</v>
      </c>
      <c r="M60" s="5">
        <v>-1</v>
      </c>
    </row>
    <row r="61" spans="1:13" x14ac:dyDescent="0.2">
      <c r="A61">
        <v>59</v>
      </c>
      <c r="B61" s="1">
        <v>43556</v>
      </c>
      <c r="C61" t="s">
        <v>68</v>
      </c>
      <c r="D61" t="s">
        <v>35</v>
      </c>
      <c r="E61" t="s">
        <v>36</v>
      </c>
      <c r="F61" t="s">
        <v>20</v>
      </c>
      <c r="G61" t="s">
        <v>21</v>
      </c>
      <c r="H61">
        <v>0</v>
      </c>
      <c r="I61">
        <v>8</v>
      </c>
      <c r="K61" s="5">
        <v>-27.037600000000001</v>
      </c>
      <c r="L61" s="5">
        <v>0</v>
      </c>
      <c r="M61" s="5">
        <v>8</v>
      </c>
    </row>
    <row r="62" spans="1:13" x14ac:dyDescent="0.2">
      <c r="A62">
        <v>60</v>
      </c>
      <c r="B62" s="1">
        <v>43556</v>
      </c>
      <c r="C62" t="s">
        <v>68</v>
      </c>
      <c r="D62" t="s">
        <v>10</v>
      </c>
      <c r="E62" t="s">
        <v>11</v>
      </c>
      <c r="F62" t="s">
        <v>53</v>
      </c>
      <c r="G62" t="s">
        <v>54</v>
      </c>
      <c r="H62">
        <v>7</v>
      </c>
      <c r="I62">
        <v>3</v>
      </c>
      <c r="K62" s="5">
        <v>0</v>
      </c>
      <c r="L62" s="5">
        <v>0</v>
      </c>
      <c r="M62" s="5">
        <v>-4</v>
      </c>
    </row>
    <row r="63" spans="1:13" x14ac:dyDescent="0.2">
      <c r="A63">
        <v>61</v>
      </c>
      <c r="B63" s="1">
        <v>43556</v>
      </c>
      <c r="C63" t="s">
        <v>68</v>
      </c>
      <c r="D63" t="s">
        <v>51</v>
      </c>
      <c r="E63" t="s">
        <v>52</v>
      </c>
      <c r="F63" t="s">
        <v>32</v>
      </c>
      <c r="G63" t="s">
        <v>33</v>
      </c>
      <c r="H63">
        <v>1</v>
      </c>
      <c r="I63">
        <v>7</v>
      </c>
      <c r="K63" s="5">
        <v>0</v>
      </c>
      <c r="L63" s="5">
        <v>0</v>
      </c>
      <c r="M63" s="5">
        <v>6</v>
      </c>
    </row>
    <row r="64" spans="1:13" x14ac:dyDescent="0.2">
      <c r="A64">
        <v>62</v>
      </c>
      <c r="B64" s="1">
        <v>43556</v>
      </c>
      <c r="C64" t="s">
        <v>78</v>
      </c>
      <c r="D64" t="s">
        <v>30</v>
      </c>
      <c r="E64" t="s">
        <v>31</v>
      </c>
      <c r="F64" t="s">
        <v>37</v>
      </c>
      <c r="G64" t="s">
        <v>38</v>
      </c>
      <c r="H64">
        <v>2</v>
      </c>
      <c r="I64">
        <v>1</v>
      </c>
      <c r="K64" s="5">
        <v>133.93940000000001</v>
      </c>
      <c r="L64" s="5">
        <v>0</v>
      </c>
      <c r="M64" s="5">
        <v>-1</v>
      </c>
    </row>
    <row r="65" spans="1:13" x14ac:dyDescent="0.2">
      <c r="A65">
        <v>63</v>
      </c>
      <c r="B65" s="1">
        <v>43556</v>
      </c>
      <c r="C65" t="s">
        <v>73</v>
      </c>
      <c r="D65" t="s">
        <v>69</v>
      </c>
      <c r="E65" t="s">
        <v>70</v>
      </c>
      <c r="F65" t="s">
        <v>3</v>
      </c>
      <c r="G65" t="s">
        <v>4</v>
      </c>
      <c r="H65">
        <v>0</v>
      </c>
      <c r="I65">
        <v>7</v>
      </c>
      <c r="K65" s="5">
        <v>0</v>
      </c>
      <c r="L65" s="5">
        <v>0</v>
      </c>
      <c r="M65" s="5">
        <v>7</v>
      </c>
    </row>
    <row r="66" spans="1:13" x14ac:dyDescent="0.2">
      <c r="A66">
        <v>64</v>
      </c>
      <c r="B66" s="1">
        <v>43556</v>
      </c>
      <c r="C66" t="s">
        <v>74</v>
      </c>
      <c r="D66" t="s">
        <v>59</v>
      </c>
      <c r="E66" t="s">
        <v>60</v>
      </c>
      <c r="F66" t="s">
        <v>45</v>
      </c>
      <c r="G66" t="s">
        <v>46</v>
      </c>
      <c r="H66">
        <v>10</v>
      </c>
      <c r="I66">
        <v>3</v>
      </c>
      <c r="K66" s="5">
        <v>0</v>
      </c>
      <c r="L66" s="5">
        <v>0</v>
      </c>
      <c r="M66" s="5">
        <v>-7</v>
      </c>
    </row>
    <row r="67" spans="1:13" x14ac:dyDescent="0.2">
      <c r="A67">
        <v>65</v>
      </c>
      <c r="B67" s="1">
        <v>43556</v>
      </c>
      <c r="C67" t="s">
        <v>74</v>
      </c>
      <c r="D67" t="s">
        <v>40</v>
      </c>
      <c r="E67" t="s">
        <v>41</v>
      </c>
      <c r="F67" t="s">
        <v>1</v>
      </c>
      <c r="G67" t="s">
        <v>2</v>
      </c>
      <c r="H67">
        <v>3</v>
      </c>
      <c r="I67">
        <v>6</v>
      </c>
      <c r="K67" s="5">
        <v>0</v>
      </c>
      <c r="L67" s="5">
        <v>0</v>
      </c>
      <c r="M67" s="5">
        <v>3</v>
      </c>
    </row>
    <row r="68" spans="1:13" x14ac:dyDescent="0.2">
      <c r="A68">
        <v>66</v>
      </c>
      <c r="B68" s="1">
        <v>43556</v>
      </c>
      <c r="C68" t="s">
        <v>74</v>
      </c>
      <c r="D68" t="s">
        <v>43</v>
      </c>
      <c r="E68" t="s">
        <v>44</v>
      </c>
      <c r="F68" t="s">
        <v>61</v>
      </c>
      <c r="G68" t="s">
        <v>62</v>
      </c>
      <c r="H68">
        <v>4</v>
      </c>
      <c r="I68">
        <v>2</v>
      </c>
      <c r="K68" s="5">
        <v>0</v>
      </c>
      <c r="L68" s="5">
        <v>0</v>
      </c>
      <c r="M68" s="5">
        <v>-2</v>
      </c>
    </row>
    <row r="69" spans="1:13" x14ac:dyDescent="0.2">
      <c r="A69">
        <v>67</v>
      </c>
      <c r="B69" s="1">
        <v>43557</v>
      </c>
      <c r="C69" t="s">
        <v>86</v>
      </c>
      <c r="D69" t="s">
        <v>25</v>
      </c>
      <c r="E69" t="s">
        <v>26</v>
      </c>
      <c r="F69" t="s">
        <v>8</v>
      </c>
      <c r="G69" t="s">
        <v>9</v>
      </c>
      <c r="H69">
        <v>3</v>
      </c>
      <c r="I69">
        <v>1</v>
      </c>
      <c r="K69" s="5">
        <v>0</v>
      </c>
      <c r="L69" s="5">
        <v>0</v>
      </c>
      <c r="M69" s="5">
        <v>-2</v>
      </c>
    </row>
    <row r="70" spans="1:13" x14ac:dyDescent="0.2">
      <c r="A70">
        <v>68</v>
      </c>
      <c r="B70" s="1">
        <v>43557</v>
      </c>
      <c r="C70" t="s">
        <v>87</v>
      </c>
      <c r="D70" t="s">
        <v>17</v>
      </c>
      <c r="E70" t="s">
        <v>18</v>
      </c>
      <c r="F70" t="s">
        <v>57</v>
      </c>
      <c r="G70" t="s">
        <v>58</v>
      </c>
      <c r="H70">
        <v>4</v>
      </c>
      <c r="I70">
        <v>3</v>
      </c>
      <c r="K70" s="5">
        <v>0</v>
      </c>
      <c r="L70" s="5">
        <v>0</v>
      </c>
      <c r="M70" s="5">
        <v>-1</v>
      </c>
    </row>
    <row r="71" spans="1:13" x14ac:dyDescent="0.2">
      <c r="A71">
        <v>69</v>
      </c>
      <c r="B71" s="1">
        <v>43557</v>
      </c>
      <c r="C71" t="s">
        <v>85</v>
      </c>
      <c r="D71" t="s">
        <v>22</v>
      </c>
      <c r="E71" t="s">
        <v>23</v>
      </c>
      <c r="F71" t="s">
        <v>12</v>
      </c>
      <c r="G71" t="s">
        <v>13</v>
      </c>
      <c r="H71">
        <v>8</v>
      </c>
      <c r="I71">
        <v>2</v>
      </c>
      <c r="K71" s="5">
        <v>0</v>
      </c>
      <c r="L71" s="5">
        <v>0</v>
      </c>
      <c r="M71" s="5">
        <v>-6</v>
      </c>
    </row>
    <row r="72" spans="1:13" x14ac:dyDescent="0.2">
      <c r="A72">
        <v>70</v>
      </c>
      <c r="B72" s="1">
        <v>43557</v>
      </c>
      <c r="C72" t="s">
        <v>71</v>
      </c>
      <c r="D72" t="s">
        <v>6</v>
      </c>
      <c r="E72" t="s">
        <v>7</v>
      </c>
      <c r="F72" t="s">
        <v>27</v>
      </c>
      <c r="G72" t="s">
        <v>28</v>
      </c>
      <c r="H72">
        <v>2</v>
      </c>
      <c r="I72">
        <v>1</v>
      </c>
      <c r="K72" s="5">
        <v>0</v>
      </c>
      <c r="L72" s="5">
        <v>0</v>
      </c>
      <c r="M72" s="5">
        <v>-1</v>
      </c>
    </row>
    <row r="73" spans="1:13" x14ac:dyDescent="0.2">
      <c r="A73">
        <v>71</v>
      </c>
      <c r="B73" s="1">
        <v>43557</v>
      </c>
      <c r="C73" t="s">
        <v>68</v>
      </c>
      <c r="D73" t="s">
        <v>10</v>
      </c>
      <c r="E73" t="s">
        <v>11</v>
      </c>
      <c r="F73" t="s">
        <v>53</v>
      </c>
      <c r="G73" t="s">
        <v>54</v>
      </c>
      <c r="H73">
        <v>6</v>
      </c>
      <c r="I73">
        <v>5</v>
      </c>
      <c r="K73" s="5">
        <v>0</v>
      </c>
      <c r="L73" s="5">
        <v>0</v>
      </c>
      <c r="M73" s="5">
        <v>-1</v>
      </c>
    </row>
    <row r="74" spans="1:13" x14ac:dyDescent="0.2">
      <c r="A74">
        <v>72</v>
      </c>
      <c r="B74" s="1">
        <v>43557</v>
      </c>
      <c r="C74" t="s">
        <v>68</v>
      </c>
      <c r="D74" t="s">
        <v>51</v>
      </c>
      <c r="E74" t="s">
        <v>52</v>
      </c>
      <c r="F74" t="s">
        <v>32</v>
      </c>
      <c r="G74" t="s">
        <v>33</v>
      </c>
      <c r="H74">
        <v>0</v>
      </c>
      <c r="I74">
        <v>4</v>
      </c>
      <c r="K74" s="5">
        <v>0</v>
      </c>
      <c r="L74" s="5">
        <v>0</v>
      </c>
      <c r="M74" s="5">
        <v>4</v>
      </c>
    </row>
    <row r="75" spans="1:13" x14ac:dyDescent="0.2">
      <c r="A75">
        <v>73</v>
      </c>
      <c r="B75" s="1">
        <v>43557</v>
      </c>
      <c r="C75" t="s">
        <v>78</v>
      </c>
      <c r="D75" t="s">
        <v>30</v>
      </c>
      <c r="E75" t="s">
        <v>31</v>
      </c>
      <c r="F75" t="s">
        <v>37</v>
      </c>
      <c r="G75" t="s">
        <v>38</v>
      </c>
      <c r="H75">
        <v>4</v>
      </c>
      <c r="I75">
        <v>6</v>
      </c>
      <c r="K75" s="5">
        <v>0</v>
      </c>
      <c r="L75" s="5">
        <v>0</v>
      </c>
      <c r="M75" s="5">
        <v>2</v>
      </c>
    </row>
    <row r="76" spans="1:13" x14ac:dyDescent="0.2">
      <c r="A76">
        <v>74</v>
      </c>
      <c r="B76" s="1">
        <v>43557</v>
      </c>
      <c r="C76" t="s">
        <v>88</v>
      </c>
      <c r="D76" t="s">
        <v>49</v>
      </c>
      <c r="E76" t="s">
        <v>50</v>
      </c>
      <c r="F76" t="s">
        <v>66</v>
      </c>
      <c r="G76" t="s">
        <v>67</v>
      </c>
      <c r="H76">
        <v>5</v>
      </c>
      <c r="I76">
        <v>4</v>
      </c>
      <c r="K76" s="5">
        <v>0</v>
      </c>
      <c r="L76" s="5">
        <v>0</v>
      </c>
      <c r="M76" s="5">
        <v>-1</v>
      </c>
    </row>
    <row r="77" spans="1:13" x14ac:dyDescent="0.2">
      <c r="A77">
        <v>75</v>
      </c>
      <c r="B77" s="1">
        <v>43557</v>
      </c>
      <c r="C77" t="s">
        <v>73</v>
      </c>
      <c r="D77" t="s">
        <v>69</v>
      </c>
      <c r="E77" t="s">
        <v>70</v>
      </c>
      <c r="F77" t="s">
        <v>3</v>
      </c>
      <c r="G77" t="s">
        <v>4</v>
      </c>
      <c r="H77">
        <v>0</v>
      </c>
      <c r="I77">
        <v>1</v>
      </c>
      <c r="K77" s="5">
        <v>0</v>
      </c>
      <c r="L77" s="5">
        <v>0</v>
      </c>
      <c r="M77" s="5">
        <v>1</v>
      </c>
    </row>
    <row r="78" spans="1:13" x14ac:dyDescent="0.2">
      <c r="A78">
        <v>76</v>
      </c>
      <c r="B78" s="1">
        <v>43557</v>
      </c>
      <c r="C78" t="s">
        <v>74</v>
      </c>
      <c r="D78" t="s">
        <v>59</v>
      </c>
      <c r="E78" t="s">
        <v>60</v>
      </c>
      <c r="F78" t="s">
        <v>45</v>
      </c>
      <c r="G78" t="s">
        <v>46</v>
      </c>
      <c r="H78">
        <v>7</v>
      </c>
      <c r="I78">
        <v>5</v>
      </c>
      <c r="K78" s="5">
        <v>0</v>
      </c>
      <c r="L78" s="5">
        <v>0</v>
      </c>
      <c r="M78" s="5">
        <v>-2</v>
      </c>
    </row>
    <row r="79" spans="1:13" x14ac:dyDescent="0.2">
      <c r="A79">
        <v>77</v>
      </c>
      <c r="B79" s="1">
        <v>43557</v>
      </c>
      <c r="C79" t="s">
        <v>74</v>
      </c>
      <c r="D79" t="s">
        <v>40</v>
      </c>
      <c r="E79" t="s">
        <v>41</v>
      </c>
      <c r="F79" t="s">
        <v>1</v>
      </c>
      <c r="G79" t="s">
        <v>2</v>
      </c>
      <c r="H79">
        <v>1</v>
      </c>
      <c r="I79">
        <v>2</v>
      </c>
      <c r="K79" s="5">
        <v>0</v>
      </c>
      <c r="L79" s="5">
        <v>0</v>
      </c>
      <c r="M79" s="5">
        <v>1</v>
      </c>
    </row>
    <row r="80" spans="1:13" x14ac:dyDescent="0.2">
      <c r="A80">
        <v>78</v>
      </c>
      <c r="B80" s="1">
        <v>43557</v>
      </c>
      <c r="C80" t="s">
        <v>74</v>
      </c>
      <c r="D80" t="s">
        <v>43</v>
      </c>
      <c r="E80" t="s">
        <v>44</v>
      </c>
      <c r="F80" t="s">
        <v>61</v>
      </c>
      <c r="G80" t="s">
        <v>62</v>
      </c>
      <c r="H80">
        <v>5</v>
      </c>
      <c r="I80">
        <v>6</v>
      </c>
      <c r="K80" s="5">
        <v>0</v>
      </c>
      <c r="L80" s="5">
        <v>0</v>
      </c>
      <c r="M80" s="5">
        <v>1</v>
      </c>
    </row>
    <row r="81" spans="1:13" x14ac:dyDescent="0.2">
      <c r="A81">
        <v>79</v>
      </c>
      <c r="B81" s="1">
        <v>43558</v>
      </c>
      <c r="C81" t="s">
        <v>89</v>
      </c>
      <c r="D81" t="s">
        <v>17</v>
      </c>
      <c r="E81" t="s">
        <v>18</v>
      </c>
      <c r="F81" t="s">
        <v>57</v>
      </c>
      <c r="G81" t="s">
        <v>58</v>
      </c>
      <c r="H81">
        <v>1</v>
      </c>
      <c r="I81">
        <v>0</v>
      </c>
      <c r="K81" s="5">
        <v>0</v>
      </c>
      <c r="L81" s="5">
        <v>0</v>
      </c>
      <c r="M81" s="5">
        <v>-1</v>
      </c>
    </row>
    <row r="82" spans="1:13" x14ac:dyDescent="0.2">
      <c r="A82">
        <v>80</v>
      </c>
      <c r="B82" s="1">
        <v>43558</v>
      </c>
      <c r="C82" t="s">
        <v>5</v>
      </c>
      <c r="D82" t="s">
        <v>22</v>
      </c>
      <c r="E82" t="s">
        <v>23</v>
      </c>
      <c r="F82" t="s">
        <v>12</v>
      </c>
      <c r="G82" t="s">
        <v>13</v>
      </c>
      <c r="H82">
        <v>8</v>
      </c>
      <c r="I82">
        <v>9</v>
      </c>
      <c r="K82" s="5">
        <v>0</v>
      </c>
      <c r="L82" s="5">
        <v>0</v>
      </c>
      <c r="M82" s="5">
        <v>1</v>
      </c>
    </row>
    <row r="83" spans="1:13" x14ac:dyDescent="0.2">
      <c r="A83">
        <v>81</v>
      </c>
      <c r="B83" s="1">
        <v>43558</v>
      </c>
      <c r="C83" t="s">
        <v>83</v>
      </c>
      <c r="D83" t="s">
        <v>64</v>
      </c>
      <c r="E83" t="s">
        <v>65</v>
      </c>
      <c r="F83" t="s">
        <v>47</v>
      </c>
      <c r="G83" t="s">
        <v>48</v>
      </c>
      <c r="H83">
        <v>8</v>
      </c>
      <c r="I83">
        <v>3</v>
      </c>
      <c r="K83" s="5">
        <v>0</v>
      </c>
      <c r="L83" s="5">
        <v>0</v>
      </c>
      <c r="M83" s="5">
        <v>-5</v>
      </c>
    </row>
    <row r="84" spans="1:13" x14ac:dyDescent="0.2">
      <c r="A84">
        <v>82</v>
      </c>
      <c r="B84" s="1">
        <v>43558</v>
      </c>
      <c r="C84" t="s">
        <v>83</v>
      </c>
      <c r="D84" t="s">
        <v>51</v>
      </c>
      <c r="E84" t="s">
        <v>52</v>
      </c>
      <c r="F84" t="s">
        <v>32</v>
      </c>
      <c r="G84" t="s">
        <v>33</v>
      </c>
      <c r="H84">
        <v>1</v>
      </c>
      <c r="I84">
        <v>0</v>
      </c>
      <c r="K84" s="5">
        <v>0</v>
      </c>
      <c r="L84" s="5">
        <v>0</v>
      </c>
      <c r="M84" s="5">
        <v>-1</v>
      </c>
    </row>
    <row r="85" spans="1:13" x14ac:dyDescent="0.2">
      <c r="A85">
        <v>83</v>
      </c>
      <c r="B85" s="1">
        <v>43558</v>
      </c>
      <c r="C85" t="s">
        <v>90</v>
      </c>
      <c r="D85" t="s">
        <v>49</v>
      </c>
      <c r="E85" t="s">
        <v>50</v>
      </c>
      <c r="F85" t="s">
        <v>66</v>
      </c>
      <c r="G85" t="s">
        <v>67</v>
      </c>
      <c r="H85">
        <v>7</v>
      </c>
      <c r="I85">
        <v>6</v>
      </c>
      <c r="K85" s="5">
        <v>0</v>
      </c>
      <c r="L85" s="5">
        <v>0</v>
      </c>
      <c r="M85" s="5">
        <v>-1</v>
      </c>
    </row>
    <row r="86" spans="1:13" x14ac:dyDescent="0.2">
      <c r="A86">
        <v>84</v>
      </c>
      <c r="B86" s="1">
        <v>43558</v>
      </c>
      <c r="C86" t="s">
        <v>91</v>
      </c>
      <c r="D86" t="s">
        <v>59</v>
      </c>
      <c r="E86" t="s">
        <v>60</v>
      </c>
      <c r="F86" t="s">
        <v>45</v>
      </c>
      <c r="G86" t="s">
        <v>46</v>
      </c>
      <c r="H86">
        <v>1</v>
      </c>
      <c r="I86">
        <v>4</v>
      </c>
      <c r="K86" s="5">
        <v>0</v>
      </c>
      <c r="L86" s="5">
        <v>0</v>
      </c>
      <c r="M86" s="5">
        <v>3</v>
      </c>
    </row>
    <row r="87" spans="1:13" x14ac:dyDescent="0.2">
      <c r="A87">
        <v>85</v>
      </c>
      <c r="B87" s="1">
        <v>43558</v>
      </c>
      <c r="C87" t="s">
        <v>34</v>
      </c>
      <c r="D87" t="s">
        <v>25</v>
      </c>
      <c r="E87" t="s">
        <v>26</v>
      </c>
      <c r="F87" t="s">
        <v>8</v>
      </c>
      <c r="G87" t="s">
        <v>9</v>
      </c>
      <c r="H87">
        <v>2</v>
      </c>
      <c r="I87">
        <v>1</v>
      </c>
      <c r="K87" s="5">
        <v>0</v>
      </c>
      <c r="L87" s="5">
        <v>0</v>
      </c>
      <c r="M87" s="5">
        <v>-1</v>
      </c>
    </row>
    <row r="88" spans="1:13" x14ac:dyDescent="0.2">
      <c r="A88">
        <v>86</v>
      </c>
      <c r="B88" s="1">
        <v>43558</v>
      </c>
      <c r="C88" t="s">
        <v>39</v>
      </c>
      <c r="D88" t="s">
        <v>6</v>
      </c>
      <c r="E88" t="s">
        <v>7</v>
      </c>
      <c r="F88" t="s">
        <v>27</v>
      </c>
      <c r="G88" t="s">
        <v>28</v>
      </c>
      <c r="H88">
        <v>3</v>
      </c>
      <c r="I88">
        <v>5</v>
      </c>
      <c r="K88" s="5">
        <v>0</v>
      </c>
      <c r="L88" s="5">
        <v>0</v>
      </c>
      <c r="M88" s="5">
        <v>2</v>
      </c>
    </row>
    <row r="89" spans="1:13" x14ac:dyDescent="0.2">
      <c r="A89">
        <v>87</v>
      </c>
      <c r="B89" s="1">
        <v>43558</v>
      </c>
      <c r="C89" t="s">
        <v>77</v>
      </c>
      <c r="D89" t="s">
        <v>10</v>
      </c>
      <c r="E89" t="s">
        <v>11</v>
      </c>
      <c r="F89" t="s">
        <v>53</v>
      </c>
      <c r="G89" t="s">
        <v>54</v>
      </c>
      <c r="H89">
        <v>6</v>
      </c>
      <c r="I89">
        <v>4</v>
      </c>
      <c r="K89" s="5">
        <v>0</v>
      </c>
      <c r="L89" s="5">
        <v>0</v>
      </c>
      <c r="M89" s="5">
        <v>-2</v>
      </c>
    </row>
    <row r="90" spans="1:13" x14ac:dyDescent="0.2">
      <c r="A90">
        <v>88</v>
      </c>
      <c r="B90" s="1">
        <v>43558</v>
      </c>
      <c r="C90" t="s">
        <v>85</v>
      </c>
      <c r="D90" t="s">
        <v>15</v>
      </c>
      <c r="E90" t="s">
        <v>16</v>
      </c>
      <c r="F90" t="s">
        <v>55</v>
      </c>
      <c r="G90" t="s">
        <v>56</v>
      </c>
      <c r="H90">
        <v>5</v>
      </c>
      <c r="I90">
        <v>4</v>
      </c>
      <c r="K90" s="5">
        <v>0</v>
      </c>
      <c r="L90" s="5">
        <v>0</v>
      </c>
      <c r="M90" s="5">
        <v>-1</v>
      </c>
    </row>
    <row r="91" spans="1:13" x14ac:dyDescent="0.2">
      <c r="A91">
        <v>89</v>
      </c>
      <c r="B91" s="1">
        <v>43558</v>
      </c>
      <c r="C91" t="s">
        <v>92</v>
      </c>
      <c r="D91" t="s">
        <v>35</v>
      </c>
      <c r="E91" t="s">
        <v>36</v>
      </c>
      <c r="F91" t="s">
        <v>20</v>
      </c>
      <c r="G91" t="s">
        <v>21</v>
      </c>
      <c r="H91">
        <v>4</v>
      </c>
      <c r="I91">
        <v>6</v>
      </c>
      <c r="K91" s="5">
        <v>0</v>
      </c>
      <c r="L91" s="5">
        <v>0</v>
      </c>
      <c r="M91" s="5">
        <v>2</v>
      </c>
    </row>
    <row r="92" spans="1:13" x14ac:dyDescent="0.2">
      <c r="A92">
        <v>90</v>
      </c>
      <c r="B92" s="1">
        <v>43558</v>
      </c>
      <c r="C92" t="s">
        <v>78</v>
      </c>
      <c r="D92" t="s">
        <v>30</v>
      </c>
      <c r="E92" t="s">
        <v>31</v>
      </c>
      <c r="F92" t="s">
        <v>37</v>
      </c>
      <c r="G92" t="s">
        <v>38</v>
      </c>
      <c r="H92">
        <v>0</v>
      </c>
      <c r="I92">
        <v>4</v>
      </c>
      <c r="K92" s="5">
        <v>0</v>
      </c>
      <c r="L92" s="5">
        <v>0</v>
      </c>
      <c r="M92" s="5">
        <v>4</v>
      </c>
    </row>
    <row r="93" spans="1:13" x14ac:dyDescent="0.2">
      <c r="A93">
        <v>91</v>
      </c>
      <c r="B93" s="1">
        <v>43558</v>
      </c>
      <c r="C93" t="s">
        <v>73</v>
      </c>
      <c r="D93" t="s">
        <v>69</v>
      </c>
      <c r="E93" t="s">
        <v>70</v>
      </c>
      <c r="F93" t="s">
        <v>3</v>
      </c>
      <c r="G93" t="s">
        <v>4</v>
      </c>
      <c r="H93">
        <v>6</v>
      </c>
      <c r="I93">
        <v>3</v>
      </c>
      <c r="K93" s="5">
        <v>0</v>
      </c>
      <c r="L93" s="5">
        <v>0</v>
      </c>
      <c r="M93" s="5">
        <v>-3</v>
      </c>
    </row>
    <row r="94" spans="1:13" x14ac:dyDescent="0.2">
      <c r="A94">
        <v>92</v>
      </c>
      <c r="B94" s="1">
        <v>43558</v>
      </c>
      <c r="C94" t="s">
        <v>74</v>
      </c>
      <c r="D94" t="s">
        <v>43</v>
      </c>
      <c r="E94" t="s">
        <v>44</v>
      </c>
      <c r="F94" t="s">
        <v>61</v>
      </c>
      <c r="G94" t="s">
        <v>62</v>
      </c>
      <c r="H94">
        <v>3</v>
      </c>
      <c r="I94">
        <v>5</v>
      </c>
      <c r="K94" s="5">
        <v>0</v>
      </c>
      <c r="L94" s="5">
        <v>0</v>
      </c>
      <c r="M94" s="5">
        <v>2</v>
      </c>
    </row>
    <row r="95" spans="1:13" x14ac:dyDescent="0.2">
      <c r="A95">
        <v>93</v>
      </c>
      <c r="B95" s="1">
        <v>43559</v>
      </c>
      <c r="C95" t="s">
        <v>83</v>
      </c>
      <c r="D95" t="s">
        <v>66</v>
      </c>
      <c r="E95" t="s">
        <v>67</v>
      </c>
      <c r="F95" t="s">
        <v>25</v>
      </c>
      <c r="G95" t="s">
        <v>26</v>
      </c>
      <c r="H95">
        <v>4</v>
      </c>
      <c r="I95">
        <v>5</v>
      </c>
      <c r="K95" s="5">
        <v>-26.754799999999999</v>
      </c>
      <c r="L95" s="5">
        <v>0</v>
      </c>
      <c r="M95" s="5">
        <v>1</v>
      </c>
    </row>
    <row r="96" spans="1:13" x14ac:dyDescent="0.2">
      <c r="A96">
        <v>94</v>
      </c>
      <c r="B96" s="1">
        <v>43559</v>
      </c>
      <c r="C96" t="s">
        <v>83</v>
      </c>
      <c r="D96" t="s">
        <v>12</v>
      </c>
      <c r="E96" t="s">
        <v>13</v>
      </c>
      <c r="F96" t="s">
        <v>10</v>
      </c>
      <c r="G96" t="s">
        <v>11</v>
      </c>
      <c r="H96">
        <v>4</v>
      </c>
      <c r="I96">
        <v>0</v>
      </c>
      <c r="K96" s="5">
        <v>0</v>
      </c>
      <c r="L96" s="5">
        <v>0</v>
      </c>
      <c r="M96" s="5">
        <v>-4</v>
      </c>
    </row>
    <row r="97" spans="1:13" x14ac:dyDescent="0.2">
      <c r="A97">
        <v>95</v>
      </c>
      <c r="B97" s="1">
        <v>43559</v>
      </c>
      <c r="C97" t="s">
        <v>19</v>
      </c>
      <c r="D97" t="s">
        <v>8</v>
      </c>
      <c r="E97" t="s">
        <v>9</v>
      </c>
      <c r="F97" t="s">
        <v>6</v>
      </c>
      <c r="G97" t="s">
        <v>7</v>
      </c>
      <c r="H97">
        <v>8</v>
      </c>
      <c r="I97">
        <v>4</v>
      </c>
      <c r="K97" s="5">
        <v>0</v>
      </c>
      <c r="L97" s="5">
        <v>0</v>
      </c>
      <c r="M97" s="5">
        <v>-4</v>
      </c>
    </row>
    <row r="98" spans="1:13" x14ac:dyDescent="0.2">
      <c r="A98">
        <v>96</v>
      </c>
      <c r="B98" s="1">
        <v>43559</v>
      </c>
      <c r="C98" t="s">
        <v>24</v>
      </c>
      <c r="D98" t="s">
        <v>69</v>
      </c>
      <c r="E98" t="s">
        <v>70</v>
      </c>
      <c r="F98" t="s">
        <v>3</v>
      </c>
      <c r="G98" t="s">
        <v>4</v>
      </c>
      <c r="H98">
        <v>3</v>
      </c>
      <c r="I98">
        <v>7</v>
      </c>
      <c r="K98" s="5">
        <v>0</v>
      </c>
      <c r="L98" s="5">
        <v>0</v>
      </c>
      <c r="M98" s="5">
        <v>4</v>
      </c>
    </row>
    <row r="99" spans="1:13" x14ac:dyDescent="0.2">
      <c r="A99">
        <v>97</v>
      </c>
      <c r="B99" s="1">
        <v>43559</v>
      </c>
      <c r="C99" t="s">
        <v>77</v>
      </c>
      <c r="D99" t="s">
        <v>27</v>
      </c>
      <c r="E99" t="s">
        <v>28</v>
      </c>
      <c r="F99" t="s">
        <v>47</v>
      </c>
      <c r="G99" t="s">
        <v>48</v>
      </c>
      <c r="H99">
        <v>1</v>
      </c>
      <c r="I99">
        <v>4</v>
      </c>
      <c r="K99" s="5">
        <v>0</v>
      </c>
      <c r="L99" s="5">
        <v>0</v>
      </c>
      <c r="M99" s="5">
        <v>3</v>
      </c>
    </row>
    <row r="100" spans="1:13" x14ac:dyDescent="0.2">
      <c r="A100">
        <v>98</v>
      </c>
      <c r="B100" s="1">
        <v>43559</v>
      </c>
      <c r="C100" t="s">
        <v>85</v>
      </c>
      <c r="D100" t="s">
        <v>57</v>
      </c>
      <c r="E100" t="s">
        <v>58</v>
      </c>
      <c r="F100" t="s">
        <v>55</v>
      </c>
      <c r="G100" t="s">
        <v>56</v>
      </c>
      <c r="H100">
        <v>0</v>
      </c>
      <c r="I100">
        <v>2</v>
      </c>
      <c r="K100" s="5">
        <v>0</v>
      </c>
      <c r="L100" s="5">
        <v>0</v>
      </c>
      <c r="M100" s="5">
        <v>2</v>
      </c>
    </row>
    <row r="101" spans="1:13" x14ac:dyDescent="0.2">
      <c r="A101">
        <v>99</v>
      </c>
      <c r="B101" s="1">
        <v>43559</v>
      </c>
      <c r="C101" t="s">
        <v>92</v>
      </c>
      <c r="D101" t="s">
        <v>35</v>
      </c>
      <c r="E101" t="s">
        <v>36</v>
      </c>
      <c r="F101" t="s">
        <v>20</v>
      </c>
      <c r="G101" t="s">
        <v>21</v>
      </c>
      <c r="H101">
        <v>4</v>
      </c>
      <c r="I101">
        <v>9</v>
      </c>
      <c r="K101" s="5">
        <v>0</v>
      </c>
      <c r="L101" s="5">
        <v>0</v>
      </c>
      <c r="M101" s="5">
        <v>5</v>
      </c>
    </row>
    <row r="102" spans="1:13" x14ac:dyDescent="0.2">
      <c r="A102">
        <v>100</v>
      </c>
      <c r="B102" s="1">
        <v>43559</v>
      </c>
      <c r="C102" t="s">
        <v>73</v>
      </c>
      <c r="D102" t="s">
        <v>37</v>
      </c>
      <c r="E102" t="s">
        <v>38</v>
      </c>
      <c r="F102" t="s">
        <v>40</v>
      </c>
      <c r="G102" t="s">
        <v>41</v>
      </c>
      <c r="H102">
        <v>11</v>
      </c>
      <c r="I102">
        <v>4</v>
      </c>
      <c r="K102" s="5">
        <v>92.319109999999995</v>
      </c>
      <c r="L102" s="5">
        <v>0</v>
      </c>
      <c r="M102" s="5">
        <v>-7</v>
      </c>
    </row>
    <row r="103" spans="1:13" x14ac:dyDescent="0.2">
      <c r="A103">
        <v>101</v>
      </c>
      <c r="B103" s="1">
        <v>43560</v>
      </c>
      <c r="C103" t="s">
        <v>14</v>
      </c>
      <c r="D103" t="s">
        <v>1</v>
      </c>
      <c r="E103" t="s">
        <v>2</v>
      </c>
      <c r="F103" t="s">
        <v>64</v>
      </c>
      <c r="G103" t="s">
        <v>65</v>
      </c>
      <c r="H103">
        <v>8</v>
      </c>
      <c r="I103">
        <v>10</v>
      </c>
      <c r="K103" s="5">
        <v>-39.414700000000003</v>
      </c>
      <c r="L103" s="5">
        <v>6.2831710000000003</v>
      </c>
      <c r="M103" s="5">
        <v>2</v>
      </c>
    </row>
    <row r="104" spans="1:13" x14ac:dyDescent="0.2">
      <c r="A104">
        <v>102</v>
      </c>
      <c r="B104" s="1">
        <v>43560</v>
      </c>
      <c r="C104" t="s">
        <v>42</v>
      </c>
      <c r="D104" t="s">
        <v>61</v>
      </c>
      <c r="E104" t="s">
        <v>62</v>
      </c>
      <c r="F104" t="s">
        <v>51</v>
      </c>
      <c r="G104" t="s">
        <v>52</v>
      </c>
      <c r="H104">
        <v>10</v>
      </c>
      <c r="I104">
        <v>6</v>
      </c>
      <c r="K104" s="5">
        <v>-12.563800000000001</v>
      </c>
      <c r="L104" s="5">
        <v>59.634729999999998</v>
      </c>
      <c r="M104" s="5">
        <v>-4</v>
      </c>
    </row>
    <row r="105" spans="1:13" x14ac:dyDescent="0.2">
      <c r="A105">
        <v>103</v>
      </c>
      <c r="B105" s="1">
        <v>43560</v>
      </c>
      <c r="C105" t="s">
        <v>63</v>
      </c>
      <c r="D105" t="s">
        <v>45</v>
      </c>
      <c r="E105" t="s">
        <v>46</v>
      </c>
      <c r="F105" t="s">
        <v>15</v>
      </c>
      <c r="G105" t="s">
        <v>16</v>
      </c>
      <c r="H105">
        <v>5</v>
      </c>
      <c r="I105">
        <v>3</v>
      </c>
      <c r="K105" s="5">
        <v>-64.285200000000003</v>
      </c>
      <c r="L105" s="5">
        <v>12.331480000000001</v>
      </c>
      <c r="M105" s="5">
        <v>-2</v>
      </c>
    </row>
    <row r="106" spans="1:13" x14ac:dyDescent="0.2">
      <c r="A106">
        <v>104</v>
      </c>
      <c r="B106" s="1">
        <v>43560</v>
      </c>
      <c r="C106" t="s">
        <v>93</v>
      </c>
      <c r="D106" t="s">
        <v>32</v>
      </c>
      <c r="E106" t="s">
        <v>33</v>
      </c>
      <c r="F106" t="s">
        <v>43</v>
      </c>
      <c r="G106" t="s">
        <v>44</v>
      </c>
      <c r="H106">
        <v>5</v>
      </c>
      <c r="I106">
        <v>2</v>
      </c>
      <c r="K106" s="5">
        <v>139.459</v>
      </c>
      <c r="L106" s="5">
        <v>0</v>
      </c>
      <c r="M106" s="5">
        <v>-3</v>
      </c>
    </row>
    <row r="107" spans="1:13" x14ac:dyDescent="0.2">
      <c r="A107">
        <v>105</v>
      </c>
      <c r="B107" s="1">
        <v>43560</v>
      </c>
      <c r="C107" t="s">
        <v>85</v>
      </c>
      <c r="D107" t="s">
        <v>57</v>
      </c>
      <c r="E107" t="s">
        <v>58</v>
      </c>
      <c r="F107" t="s">
        <v>55</v>
      </c>
      <c r="G107" t="s">
        <v>56</v>
      </c>
      <c r="H107">
        <v>0</v>
      </c>
      <c r="I107">
        <v>2</v>
      </c>
      <c r="K107" s="5">
        <v>0</v>
      </c>
      <c r="L107" s="5">
        <v>0</v>
      </c>
      <c r="M107" s="5">
        <v>2</v>
      </c>
    </row>
    <row r="108" spans="1:13" x14ac:dyDescent="0.2">
      <c r="A108">
        <v>106</v>
      </c>
      <c r="B108" s="1">
        <v>43560</v>
      </c>
      <c r="C108" t="s">
        <v>85</v>
      </c>
      <c r="D108" t="s">
        <v>49</v>
      </c>
      <c r="E108" t="s">
        <v>50</v>
      </c>
      <c r="F108" t="s">
        <v>22</v>
      </c>
      <c r="G108" t="s">
        <v>23</v>
      </c>
      <c r="H108">
        <v>4</v>
      </c>
      <c r="I108">
        <v>10</v>
      </c>
      <c r="K108" s="5">
        <v>-14.445</v>
      </c>
      <c r="L108" s="5">
        <v>0</v>
      </c>
      <c r="M108" s="5">
        <v>6</v>
      </c>
    </row>
    <row r="109" spans="1:13" x14ac:dyDescent="0.2">
      <c r="A109">
        <v>107</v>
      </c>
      <c r="B109" s="1">
        <v>43560</v>
      </c>
      <c r="C109" t="s">
        <v>68</v>
      </c>
      <c r="D109" t="s">
        <v>69</v>
      </c>
      <c r="E109" t="s">
        <v>70</v>
      </c>
      <c r="F109" t="s">
        <v>59</v>
      </c>
      <c r="G109" t="s">
        <v>60</v>
      </c>
      <c r="H109">
        <v>8</v>
      </c>
      <c r="I109">
        <v>15</v>
      </c>
      <c r="K109" s="5">
        <v>0</v>
      </c>
      <c r="L109" s="5">
        <v>0</v>
      </c>
      <c r="M109" s="5">
        <v>7</v>
      </c>
    </row>
    <row r="110" spans="1:13" x14ac:dyDescent="0.2">
      <c r="A110">
        <v>108</v>
      </c>
      <c r="B110" s="1">
        <v>43560</v>
      </c>
      <c r="C110" t="s">
        <v>68</v>
      </c>
      <c r="D110" t="s">
        <v>27</v>
      </c>
      <c r="E110" t="s">
        <v>28</v>
      </c>
      <c r="F110" t="s">
        <v>47</v>
      </c>
      <c r="G110" t="s">
        <v>48</v>
      </c>
      <c r="H110">
        <v>2</v>
      </c>
      <c r="I110">
        <v>3</v>
      </c>
      <c r="K110" s="5">
        <v>0</v>
      </c>
      <c r="L110" s="5">
        <v>0</v>
      </c>
      <c r="M110" s="5">
        <v>1</v>
      </c>
    </row>
    <row r="111" spans="1:13" x14ac:dyDescent="0.2">
      <c r="A111">
        <v>109</v>
      </c>
      <c r="B111" s="1">
        <v>43560</v>
      </c>
      <c r="C111" t="s">
        <v>92</v>
      </c>
      <c r="D111" t="s">
        <v>53</v>
      </c>
      <c r="E111" t="s">
        <v>54</v>
      </c>
      <c r="F111" t="s">
        <v>20</v>
      </c>
      <c r="G111" t="s">
        <v>21</v>
      </c>
      <c r="H111">
        <v>0</v>
      </c>
      <c r="I111">
        <v>4</v>
      </c>
      <c r="K111" s="5">
        <v>0</v>
      </c>
      <c r="L111" s="5">
        <v>0</v>
      </c>
      <c r="M111" s="5">
        <v>4</v>
      </c>
    </row>
    <row r="112" spans="1:13" x14ac:dyDescent="0.2">
      <c r="A112">
        <v>110</v>
      </c>
      <c r="B112" s="1">
        <v>43560</v>
      </c>
      <c r="C112" t="s">
        <v>72</v>
      </c>
      <c r="D112" t="s">
        <v>35</v>
      </c>
      <c r="E112" t="s">
        <v>36</v>
      </c>
      <c r="F112" t="s">
        <v>17</v>
      </c>
      <c r="G112" t="s">
        <v>18</v>
      </c>
      <c r="H112">
        <v>10</v>
      </c>
      <c r="I112">
        <v>13</v>
      </c>
      <c r="K112" s="5">
        <v>790.83519999999999</v>
      </c>
      <c r="L112" s="5">
        <v>10.32052</v>
      </c>
      <c r="M112" s="5">
        <v>3</v>
      </c>
    </row>
    <row r="113" spans="1:13" x14ac:dyDescent="0.2">
      <c r="A113">
        <v>111</v>
      </c>
      <c r="B113" s="1">
        <v>43560</v>
      </c>
      <c r="C113" t="s">
        <v>72</v>
      </c>
      <c r="D113" t="s">
        <v>3</v>
      </c>
      <c r="E113" t="s">
        <v>4</v>
      </c>
      <c r="F113" t="s">
        <v>30</v>
      </c>
      <c r="G113" t="s">
        <v>31</v>
      </c>
      <c r="H113">
        <v>2</v>
      </c>
      <c r="I113">
        <v>3</v>
      </c>
      <c r="K113" s="5">
        <v>-717.03</v>
      </c>
      <c r="L113" s="5">
        <v>0</v>
      </c>
      <c r="M113" s="5">
        <v>1</v>
      </c>
    </row>
    <row r="114" spans="1:13" x14ac:dyDescent="0.2">
      <c r="A114">
        <v>112</v>
      </c>
      <c r="B114" s="1">
        <v>43560</v>
      </c>
      <c r="C114" t="s">
        <v>73</v>
      </c>
      <c r="D114" t="s">
        <v>37</v>
      </c>
      <c r="E114" t="s">
        <v>38</v>
      </c>
      <c r="F114" t="s">
        <v>40</v>
      </c>
      <c r="G114" t="s">
        <v>41</v>
      </c>
      <c r="H114">
        <v>1</v>
      </c>
      <c r="I114">
        <v>3</v>
      </c>
      <c r="K114" s="5">
        <v>0</v>
      </c>
      <c r="L114" s="5">
        <v>0</v>
      </c>
      <c r="M114" s="5">
        <v>2</v>
      </c>
    </row>
    <row r="115" spans="1:13" x14ac:dyDescent="0.2">
      <c r="A115">
        <v>113</v>
      </c>
      <c r="B115" s="1">
        <v>43561</v>
      </c>
      <c r="C115" t="s">
        <v>83</v>
      </c>
      <c r="D115" t="s">
        <v>12</v>
      </c>
      <c r="E115" t="s">
        <v>13</v>
      </c>
      <c r="F115" t="s">
        <v>10</v>
      </c>
      <c r="G115" t="s">
        <v>11</v>
      </c>
      <c r="H115">
        <v>5</v>
      </c>
      <c r="I115">
        <v>6</v>
      </c>
      <c r="K115" s="5">
        <v>0</v>
      </c>
      <c r="L115" s="5">
        <v>0</v>
      </c>
      <c r="M115" s="5">
        <v>1</v>
      </c>
    </row>
    <row r="116" spans="1:13" x14ac:dyDescent="0.2">
      <c r="A116">
        <v>114</v>
      </c>
      <c r="B116" s="1">
        <v>43561</v>
      </c>
      <c r="C116" t="s">
        <v>83</v>
      </c>
      <c r="D116" t="s">
        <v>66</v>
      </c>
      <c r="E116" t="s">
        <v>67</v>
      </c>
      <c r="F116" t="s">
        <v>25</v>
      </c>
      <c r="G116" t="s">
        <v>26</v>
      </c>
      <c r="H116">
        <v>4</v>
      </c>
      <c r="I116">
        <v>7</v>
      </c>
      <c r="K116" s="5">
        <v>0</v>
      </c>
      <c r="L116" s="5">
        <v>0</v>
      </c>
      <c r="M116" s="5">
        <v>3</v>
      </c>
    </row>
    <row r="117" spans="1:13" x14ac:dyDescent="0.2">
      <c r="A117">
        <v>115</v>
      </c>
      <c r="B117" s="1">
        <v>43561</v>
      </c>
      <c r="C117" t="s">
        <v>84</v>
      </c>
      <c r="D117" t="s">
        <v>57</v>
      </c>
      <c r="E117" t="s">
        <v>58</v>
      </c>
      <c r="F117" t="s">
        <v>55</v>
      </c>
      <c r="G117" t="s">
        <v>56</v>
      </c>
      <c r="H117">
        <v>5</v>
      </c>
      <c r="I117">
        <v>6</v>
      </c>
      <c r="K117" s="5">
        <v>0</v>
      </c>
      <c r="L117" s="5">
        <v>0</v>
      </c>
      <c r="M117" s="5">
        <v>1</v>
      </c>
    </row>
    <row r="118" spans="1:13" x14ac:dyDescent="0.2">
      <c r="A118">
        <v>116</v>
      </c>
      <c r="B118" s="1">
        <v>43561</v>
      </c>
      <c r="C118" t="s">
        <v>94</v>
      </c>
      <c r="D118" t="s">
        <v>49</v>
      </c>
      <c r="E118" t="s">
        <v>50</v>
      </c>
      <c r="F118" t="s">
        <v>22</v>
      </c>
      <c r="G118" t="s">
        <v>23</v>
      </c>
      <c r="H118">
        <v>6</v>
      </c>
      <c r="I118">
        <v>2</v>
      </c>
      <c r="K118" s="5">
        <v>0</v>
      </c>
      <c r="L118" s="5">
        <v>0</v>
      </c>
      <c r="M118" s="5">
        <v>-4</v>
      </c>
    </row>
    <row r="119" spans="1:13" x14ac:dyDescent="0.2">
      <c r="A119">
        <v>117</v>
      </c>
      <c r="B119" s="1">
        <v>43561</v>
      </c>
      <c r="C119" t="s">
        <v>14</v>
      </c>
      <c r="D119" t="s">
        <v>1</v>
      </c>
      <c r="E119" t="s">
        <v>2</v>
      </c>
      <c r="F119" t="s">
        <v>64</v>
      </c>
      <c r="G119" t="s">
        <v>65</v>
      </c>
      <c r="H119">
        <v>9</v>
      </c>
      <c r="I119">
        <v>2</v>
      </c>
      <c r="K119" s="5">
        <v>0</v>
      </c>
      <c r="L119" s="5">
        <v>0</v>
      </c>
      <c r="M119" s="5">
        <v>-7</v>
      </c>
    </row>
    <row r="120" spans="1:13" x14ac:dyDescent="0.2">
      <c r="A120">
        <v>118</v>
      </c>
      <c r="B120" s="1">
        <v>43561</v>
      </c>
      <c r="C120" t="s">
        <v>75</v>
      </c>
      <c r="D120" t="s">
        <v>45</v>
      </c>
      <c r="E120" t="s">
        <v>46</v>
      </c>
      <c r="F120" t="s">
        <v>15</v>
      </c>
      <c r="G120" t="s">
        <v>16</v>
      </c>
      <c r="H120">
        <v>6</v>
      </c>
      <c r="I120">
        <v>4</v>
      </c>
      <c r="K120" s="5">
        <v>0</v>
      </c>
      <c r="L120" s="5">
        <v>0</v>
      </c>
      <c r="M120" s="5">
        <v>-2</v>
      </c>
    </row>
    <row r="121" spans="1:13" x14ac:dyDescent="0.2">
      <c r="A121">
        <v>119</v>
      </c>
      <c r="B121" s="1">
        <v>43561</v>
      </c>
      <c r="C121" t="s">
        <v>34</v>
      </c>
      <c r="D121" t="s">
        <v>37</v>
      </c>
      <c r="E121" t="s">
        <v>38</v>
      </c>
      <c r="F121" t="s">
        <v>40</v>
      </c>
      <c r="G121" t="s">
        <v>41</v>
      </c>
      <c r="H121">
        <v>1</v>
      </c>
      <c r="I121">
        <v>5</v>
      </c>
      <c r="K121" s="5">
        <v>0</v>
      </c>
      <c r="L121" s="5">
        <v>0</v>
      </c>
      <c r="M121" s="5">
        <v>4</v>
      </c>
    </row>
    <row r="122" spans="1:13" x14ac:dyDescent="0.2">
      <c r="A122">
        <v>120</v>
      </c>
      <c r="B122" s="1">
        <v>43561</v>
      </c>
      <c r="C122" t="s">
        <v>34</v>
      </c>
      <c r="D122" t="s">
        <v>32</v>
      </c>
      <c r="E122" t="s">
        <v>33</v>
      </c>
      <c r="F122" t="s">
        <v>43</v>
      </c>
      <c r="G122" t="s">
        <v>44</v>
      </c>
      <c r="H122">
        <v>4</v>
      </c>
      <c r="I122">
        <v>6</v>
      </c>
      <c r="K122" s="5">
        <v>0</v>
      </c>
      <c r="L122" s="5">
        <v>0</v>
      </c>
      <c r="M122" s="5">
        <v>2</v>
      </c>
    </row>
    <row r="123" spans="1:13" x14ac:dyDescent="0.2">
      <c r="A123">
        <v>121</v>
      </c>
      <c r="B123" s="1">
        <v>43561</v>
      </c>
      <c r="C123" t="s">
        <v>42</v>
      </c>
      <c r="D123" t="s">
        <v>27</v>
      </c>
      <c r="E123" t="s">
        <v>28</v>
      </c>
      <c r="F123" t="s">
        <v>47</v>
      </c>
      <c r="G123" t="s">
        <v>48</v>
      </c>
      <c r="H123">
        <v>2</v>
      </c>
      <c r="I123">
        <v>7</v>
      </c>
      <c r="K123" s="5">
        <v>0</v>
      </c>
      <c r="L123" s="5">
        <v>0</v>
      </c>
      <c r="M123" s="5">
        <v>5</v>
      </c>
    </row>
    <row r="124" spans="1:13" x14ac:dyDescent="0.2">
      <c r="A124">
        <v>122</v>
      </c>
      <c r="B124" s="1">
        <v>43561</v>
      </c>
      <c r="C124" t="s">
        <v>85</v>
      </c>
      <c r="D124" t="s">
        <v>8</v>
      </c>
      <c r="E124" t="s">
        <v>9</v>
      </c>
      <c r="F124" t="s">
        <v>6</v>
      </c>
      <c r="G124" t="s">
        <v>7</v>
      </c>
      <c r="H124">
        <v>6</v>
      </c>
      <c r="I124">
        <v>4</v>
      </c>
      <c r="K124" s="5">
        <v>0</v>
      </c>
      <c r="L124" s="5">
        <v>0</v>
      </c>
      <c r="M124" s="5">
        <v>-2</v>
      </c>
    </row>
    <row r="125" spans="1:13" x14ac:dyDescent="0.2">
      <c r="A125">
        <v>123</v>
      </c>
      <c r="B125" s="1">
        <v>43561</v>
      </c>
      <c r="C125" t="s">
        <v>68</v>
      </c>
      <c r="D125" t="s">
        <v>35</v>
      </c>
      <c r="E125" t="s">
        <v>36</v>
      </c>
      <c r="F125" t="s">
        <v>17</v>
      </c>
      <c r="G125" t="s">
        <v>18</v>
      </c>
      <c r="H125">
        <v>14</v>
      </c>
      <c r="I125">
        <v>8</v>
      </c>
      <c r="K125" s="5">
        <v>0</v>
      </c>
      <c r="L125" s="5">
        <v>0</v>
      </c>
      <c r="M125" s="5">
        <v>-6</v>
      </c>
    </row>
    <row r="126" spans="1:13" x14ac:dyDescent="0.2">
      <c r="A126">
        <v>124</v>
      </c>
      <c r="B126" s="1">
        <v>43561</v>
      </c>
      <c r="C126" t="s">
        <v>68</v>
      </c>
      <c r="D126" t="s">
        <v>3</v>
      </c>
      <c r="E126" t="s">
        <v>4</v>
      </c>
      <c r="F126" t="s">
        <v>30</v>
      </c>
      <c r="G126" t="s">
        <v>31</v>
      </c>
      <c r="H126">
        <v>0</v>
      </c>
      <c r="I126">
        <v>6</v>
      </c>
      <c r="K126" s="5">
        <v>0</v>
      </c>
      <c r="L126" s="5">
        <v>0</v>
      </c>
      <c r="M126" s="5">
        <v>6</v>
      </c>
    </row>
    <row r="127" spans="1:13" x14ac:dyDescent="0.2">
      <c r="A127">
        <v>125</v>
      </c>
      <c r="B127" s="1">
        <v>43561</v>
      </c>
      <c r="C127" t="s">
        <v>92</v>
      </c>
      <c r="D127" t="s">
        <v>53</v>
      </c>
      <c r="E127" t="s">
        <v>54</v>
      </c>
      <c r="F127" t="s">
        <v>20</v>
      </c>
      <c r="G127" t="s">
        <v>21</v>
      </c>
      <c r="H127">
        <v>4</v>
      </c>
      <c r="I127">
        <v>2</v>
      </c>
      <c r="K127" s="5">
        <v>0</v>
      </c>
      <c r="L127" s="5">
        <v>0</v>
      </c>
      <c r="M127" s="5">
        <v>-2</v>
      </c>
    </row>
    <row r="128" spans="1:13" x14ac:dyDescent="0.2">
      <c r="A128">
        <v>126</v>
      </c>
      <c r="B128" s="1">
        <v>43561</v>
      </c>
      <c r="C128" t="s">
        <v>72</v>
      </c>
      <c r="D128" t="s">
        <v>61</v>
      </c>
      <c r="E128" t="s">
        <v>62</v>
      </c>
      <c r="F128" t="s">
        <v>51</v>
      </c>
      <c r="G128" t="s">
        <v>52</v>
      </c>
      <c r="H128">
        <v>7</v>
      </c>
      <c r="I128">
        <v>2</v>
      </c>
      <c r="K128" s="5">
        <v>0</v>
      </c>
      <c r="L128" s="5">
        <v>0</v>
      </c>
      <c r="M128" s="5">
        <v>-5</v>
      </c>
    </row>
    <row r="129" spans="1:13" x14ac:dyDescent="0.2">
      <c r="A129">
        <v>127</v>
      </c>
      <c r="B129" s="1">
        <v>43561</v>
      </c>
      <c r="C129" t="s">
        <v>72</v>
      </c>
      <c r="D129" t="s">
        <v>69</v>
      </c>
      <c r="E129" t="s">
        <v>70</v>
      </c>
      <c r="F129" t="s">
        <v>59</v>
      </c>
      <c r="G129" t="s">
        <v>60</v>
      </c>
      <c r="H129">
        <v>4</v>
      </c>
      <c r="I129">
        <v>5</v>
      </c>
      <c r="K129" s="5">
        <v>0</v>
      </c>
      <c r="L129" s="5">
        <v>0</v>
      </c>
      <c r="M129" s="5">
        <v>1</v>
      </c>
    </row>
    <row r="130" spans="1:13" x14ac:dyDescent="0.2">
      <c r="A130">
        <v>128</v>
      </c>
      <c r="B130" s="1">
        <v>43562</v>
      </c>
      <c r="C130" t="s">
        <v>5</v>
      </c>
      <c r="D130" t="s">
        <v>8</v>
      </c>
      <c r="E130" t="s">
        <v>9</v>
      </c>
      <c r="F130" t="s">
        <v>6</v>
      </c>
      <c r="G130" t="s">
        <v>7</v>
      </c>
      <c r="H130">
        <v>15</v>
      </c>
      <c r="I130">
        <v>3</v>
      </c>
      <c r="K130" s="5">
        <v>0</v>
      </c>
      <c r="L130" s="5">
        <v>0</v>
      </c>
      <c r="M130" s="5">
        <v>-12</v>
      </c>
    </row>
    <row r="131" spans="1:13" x14ac:dyDescent="0.2">
      <c r="A131">
        <v>129</v>
      </c>
      <c r="B131" s="1">
        <v>43562</v>
      </c>
      <c r="C131" t="s">
        <v>5</v>
      </c>
      <c r="D131" t="s">
        <v>49</v>
      </c>
      <c r="E131" t="s">
        <v>50</v>
      </c>
      <c r="F131" t="s">
        <v>22</v>
      </c>
      <c r="G131" t="s">
        <v>23</v>
      </c>
      <c r="H131">
        <v>1</v>
      </c>
      <c r="I131">
        <v>2</v>
      </c>
      <c r="K131" s="5">
        <v>0</v>
      </c>
      <c r="L131" s="5">
        <v>0</v>
      </c>
      <c r="M131" s="5">
        <v>1</v>
      </c>
    </row>
    <row r="132" spans="1:13" x14ac:dyDescent="0.2">
      <c r="A132">
        <v>130</v>
      </c>
      <c r="B132" s="1">
        <v>43562</v>
      </c>
      <c r="C132" t="s">
        <v>83</v>
      </c>
      <c r="D132" t="s">
        <v>66</v>
      </c>
      <c r="E132" t="s">
        <v>67</v>
      </c>
      <c r="F132" t="s">
        <v>25</v>
      </c>
      <c r="G132" t="s">
        <v>26</v>
      </c>
      <c r="H132">
        <v>1</v>
      </c>
      <c r="I132">
        <v>3</v>
      </c>
      <c r="K132" s="5">
        <v>0</v>
      </c>
      <c r="L132" s="5">
        <v>0</v>
      </c>
      <c r="M132" s="5">
        <v>2</v>
      </c>
    </row>
    <row r="133" spans="1:13" x14ac:dyDescent="0.2">
      <c r="A133">
        <v>131</v>
      </c>
      <c r="B133" s="1">
        <v>43562</v>
      </c>
      <c r="C133" t="s">
        <v>83</v>
      </c>
      <c r="D133" t="s">
        <v>12</v>
      </c>
      <c r="E133" t="s">
        <v>13</v>
      </c>
      <c r="F133" t="s">
        <v>10</v>
      </c>
      <c r="G133" t="s">
        <v>11</v>
      </c>
      <c r="H133">
        <v>12</v>
      </c>
      <c r="I133">
        <v>9</v>
      </c>
      <c r="K133" s="5">
        <v>0</v>
      </c>
      <c r="L133" s="5">
        <v>0</v>
      </c>
      <c r="M133" s="5">
        <v>-3</v>
      </c>
    </row>
    <row r="134" spans="1:13" x14ac:dyDescent="0.2">
      <c r="A134">
        <v>132</v>
      </c>
      <c r="B134" s="1">
        <v>43562</v>
      </c>
      <c r="C134" t="s">
        <v>83</v>
      </c>
      <c r="D134" t="s">
        <v>27</v>
      </c>
      <c r="E134" t="s">
        <v>28</v>
      </c>
      <c r="F134" t="s">
        <v>47</v>
      </c>
      <c r="G134" t="s">
        <v>48</v>
      </c>
      <c r="H134">
        <v>1</v>
      </c>
      <c r="I134">
        <v>3</v>
      </c>
      <c r="K134" s="5">
        <v>0</v>
      </c>
      <c r="L134" s="5">
        <v>0</v>
      </c>
      <c r="M134" s="5">
        <v>2</v>
      </c>
    </row>
    <row r="135" spans="1:13" x14ac:dyDescent="0.2">
      <c r="A135">
        <v>133</v>
      </c>
      <c r="B135" s="1">
        <v>43562</v>
      </c>
      <c r="C135" t="s">
        <v>95</v>
      </c>
      <c r="D135" t="s">
        <v>53</v>
      </c>
      <c r="E135" t="s">
        <v>54</v>
      </c>
      <c r="F135" t="s">
        <v>20</v>
      </c>
      <c r="G135" t="s">
        <v>21</v>
      </c>
      <c r="H135">
        <v>3</v>
      </c>
      <c r="I135">
        <v>4</v>
      </c>
      <c r="K135" s="5">
        <v>0</v>
      </c>
      <c r="L135" s="5">
        <v>0</v>
      </c>
      <c r="M135" s="5">
        <v>1</v>
      </c>
    </row>
    <row r="136" spans="1:13" x14ac:dyDescent="0.2">
      <c r="A136">
        <v>134</v>
      </c>
      <c r="B136" s="1">
        <v>43562</v>
      </c>
      <c r="C136" t="s">
        <v>84</v>
      </c>
      <c r="D136" t="s">
        <v>57</v>
      </c>
      <c r="E136" t="s">
        <v>58</v>
      </c>
      <c r="F136" t="s">
        <v>55</v>
      </c>
      <c r="G136" t="s">
        <v>56</v>
      </c>
      <c r="H136">
        <v>5</v>
      </c>
      <c r="I136">
        <v>7</v>
      </c>
      <c r="K136" s="5">
        <v>0</v>
      </c>
      <c r="L136" s="5">
        <v>0</v>
      </c>
      <c r="M136" s="5">
        <v>2</v>
      </c>
    </row>
    <row r="137" spans="1:13" x14ac:dyDescent="0.2">
      <c r="A137">
        <v>135</v>
      </c>
      <c r="B137" s="1">
        <v>43562</v>
      </c>
      <c r="C137" t="s">
        <v>14</v>
      </c>
      <c r="D137" t="s">
        <v>35</v>
      </c>
      <c r="E137" t="s">
        <v>36</v>
      </c>
      <c r="F137" t="s">
        <v>17</v>
      </c>
      <c r="G137" t="s">
        <v>18</v>
      </c>
      <c r="H137">
        <v>2</v>
      </c>
      <c r="I137">
        <v>4</v>
      </c>
      <c r="K137" s="5">
        <v>0</v>
      </c>
      <c r="L137" s="5">
        <v>0</v>
      </c>
      <c r="M137" s="5">
        <v>2</v>
      </c>
    </row>
    <row r="138" spans="1:13" x14ac:dyDescent="0.2">
      <c r="A138">
        <v>136</v>
      </c>
      <c r="B138" s="1">
        <v>43562</v>
      </c>
      <c r="C138" t="s">
        <v>14</v>
      </c>
      <c r="D138" t="s">
        <v>3</v>
      </c>
      <c r="E138" t="s">
        <v>4</v>
      </c>
      <c r="F138" t="s">
        <v>30</v>
      </c>
      <c r="G138" t="s">
        <v>31</v>
      </c>
      <c r="H138">
        <v>8</v>
      </c>
      <c r="I138">
        <v>9</v>
      </c>
      <c r="K138" s="5">
        <v>0</v>
      </c>
      <c r="L138" s="5">
        <v>0</v>
      </c>
      <c r="M138" s="5">
        <v>1</v>
      </c>
    </row>
    <row r="139" spans="1:13" x14ac:dyDescent="0.2">
      <c r="A139">
        <v>137</v>
      </c>
      <c r="B139" s="1">
        <v>43562</v>
      </c>
      <c r="C139" t="s">
        <v>14</v>
      </c>
      <c r="D139" t="s">
        <v>1</v>
      </c>
      <c r="E139" t="s">
        <v>2</v>
      </c>
      <c r="F139" t="s">
        <v>64</v>
      </c>
      <c r="G139" t="s">
        <v>65</v>
      </c>
      <c r="H139">
        <v>12</v>
      </c>
      <c r="I139">
        <v>5</v>
      </c>
      <c r="K139" s="5">
        <v>0</v>
      </c>
      <c r="L139" s="5">
        <v>0</v>
      </c>
      <c r="M139" s="5">
        <v>-7</v>
      </c>
    </row>
    <row r="140" spans="1:13" x14ac:dyDescent="0.2">
      <c r="A140">
        <v>138</v>
      </c>
      <c r="B140" s="1">
        <v>43562</v>
      </c>
      <c r="C140" t="s">
        <v>75</v>
      </c>
      <c r="D140" t="s">
        <v>45</v>
      </c>
      <c r="E140" t="s">
        <v>46</v>
      </c>
      <c r="F140" t="s">
        <v>15</v>
      </c>
      <c r="G140" t="s">
        <v>16</v>
      </c>
      <c r="H140">
        <v>1</v>
      </c>
      <c r="I140">
        <v>4</v>
      </c>
      <c r="K140" s="5">
        <v>0</v>
      </c>
      <c r="L140" s="5">
        <v>0</v>
      </c>
      <c r="M140" s="5">
        <v>3</v>
      </c>
    </row>
    <row r="141" spans="1:13" x14ac:dyDescent="0.2">
      <c r="A141">
        <v>139</v>
      </c>
      <c r="B141" s="1">
        <v>43562</v>
      </c>
      <c r="C141" t="s">
        <v>34</v>
      </c>
      <c r="D141" t="s">
        <v>32</v>
      </c>
      <c r="E141" t="s">
        <v>33</v>
      </c>
      <c r="F141" t="s">
        <v>43</v>
      </c>
      <c r="G141" t="s">
        <v>44</v>
      </c>
      <c r="H141">
        <v>3</v>
      </c>
      <c r="I141">
        <v>0</v>
      </c>
      <c r="K141" s="5">
        <v>0</v>
      </c>
      <c r="L141" s="5">
        <v>0</v>
      </c>
      <c r="M141" s="5">
        <v>-3</v>
      </c>
    </row>
    <row r="142" spans="1:13" x14ac:dyDescent="0.2">
      <c r="A142">
        <v>140</v>
      </c>
      <c r="B142" s="1">
        <v>43562</v>
      </c>
      <c r="C142" t="s">
        <v>39</v>
      </c>
      <c r="D142" t="s">
        <v>37</v>
      </c>
      <c r="E142" t="s">
        <v>38</v>
      </c>
      <c r="F142" t="s">
        <v>40</v>
      </c>
      <c r="G142" t="s">
        <v>41</v>
      </c>
      <c r="H142">
        <v>2</v>
      </c>
      <c r="I142">
        <v>7</v>
      </c>
      <c r="K142" s="5">
        <v>0</v>
      </c>
      <c r="L142" s="5">
        <v>0</v>
      </c>
      <c r="M142" s="5">
        <v>5</v>
      </c>
    </row>
    <row r="143" spans="1:13" x14ac:dyDescent="0.2">
      <c r="A143">
        <v>141</v>
      </c>
      <c r="B143" s="1">
        <v>43562</v>
      </c>
      <c r="C143" t="s">
        <v>42</v>
      </c>
      <c r="D143" t="s">
        <v>69</v>
      </c>
      <c r="E143" t="s">
        <v>70</v>
      </c>
      <c r="F143" t="s">
        <v>59</v>
      </c>
      <c r="G143" t="s">
        <v>60</v>
      </c>
      <c r="H143">
        <v>1</v>
      </c>
      <c r="I143">
        <v>0</v>
      </c>
      <c r="K143" s="5">
        <v>0</v>
      </c>
      <c r="L143" s="5">
        <v>0</v>
      </c>
      <c r="M143" s="5">
        <v>-1</v>
      </c>
    </row>
    <row r="144" spans="1:13" x14ac:dyDescent="0.2">
      <c r="A144">
        <v>142</v>
      </c>
      <c r="B144" s="1">
        <v>43562</v>
      </c>
      <c r="C144" t="s">
        <v>96</v>
      </c>
      <c r="D144" t="s">
        <v>61</v>
      </c>
      <c r="E144" t="s">
        <v>62</v>
      </c>
      <c r="F144" t="s">
        <v>51</v>
      </c>
      <c r="G144" t="s">
        <v>52</v>
      </c>
      <c r="H144">
        <v>12</v>
      </c>
      <c r="I144">
        <v>6</v>
      </c>
      <c r="K144" s="5">
        <v>0</v>
      </c>
      <c r="L144" s="5">
        <v>0</v>
      </c>
      <c r="M144" s="5">
        <v>-6</v>
      </c>
    </row>
    <row r="145" spans="1:13" x14ac:dyDescent="0.2">
      <c r="A145">
        <v>143</v>
      </c>
      <c r="B145" s="1">
        <v>43563</v>
      </c>
      <c r="C145" t="s">
        <v>14</v>
      </c>
      <c r="D145" t="s">
        <v>32</v>
      </c>
      <c r="E145" t="s">
        <v>33</v>
      </c>
      <c r="F145" t="s">
        <v>64</v>
      </c>
      <c r="G145" t="s">
        <v>65</v>
      </c>
      <c r="H145">
        <v>5</v>
      </c>
      <c r="I145">
        <v>1</v>
      </c>
      <c r="K145" s="5">
        <v>-167.83500000000001</v>
      </c>
      <c r="L145" s="5">
        <v>0</v>
      </c>
      <c r="M145" s="5">
        <v>-4</v>
      </c>
    </row>
    <row r="146" spans="1:13" x14ac:dyDescent="0.2">
      <c r="A146">
        <v>144</v>
      </c>
      <c r="B146" s="1">
        <v>43563</v>
      </c>
      <c r="C146" t="s">
        <v>97</v>
      </c>
      <c r="D146" t="s">
        <v>55</v>
      </c>
      <c r="E146" t="s">
        <v>56</v>
      </c>
      <c r="F146" t="s">
        <v>35</v>
      </c>
      <c r="G146" t="s">
        <v>36</v>
      </c>
      <c r="H146">
        <v>0</v>
      </c>
      <c r="I146">
        <v>10</v>
      </c>
      <c r="K146" s="5">
        <v>16.600860000000001</v>
      </c>
      <c r="L146" s="5">
        <v>0</v>
      </c>
      <c r="M146" s="5">
        <v>10</v>
      </c>
    </row>
    <row r="147" spans="1:13" x14ac:dyDescent="0.2">
      <c r="A147">
        <v>145</v>
      </c>
      <c r="B147" s="1">
        <v>43563</v>
      </c>
      <c r="C147" t="s">
        <v>85</v>
      </c>
      <c r="D147" t="s">
        <v>3</v>
      </c>
      <c r="E147" t="s">
        <v>4</v>
      </c>
      <c r="F147" t="s">
        <v>6</v>
      </c>
      <c r="G147" t="s">
        <v>7</v>
      </c>
      <c r="H147">
        <v>4</v>
      </c>
      <c r="I147">
        <v>12</v>
      </c>
      <c r="K147" s="5">
        <v>-43.209899999999998</v>
      </c>
      <c r="L147" s="5">
        <v>0</v>
      </c>
      <c r="M147" s="5">
        <v>8</v>
      </c>
    </row>
    <row r="148" spans="1:13" x14ac:dyDescent="0.2">
      <c r="A148">
        <v>146</v>
      </c>
      <c r="B148" s="1">
        <v>43563</v>
      </c>
      <c r="C148" t="s">
        <v>85</v>
      </c>
      <c r="D148" t="s">
        <v>12</v>
      </c>
      <c r="E148" t="s">
        <v>13</v>
      </c>
      <c r="F148" t="s">
        <v>22</v>
      </c>
      <c r="G148" t="s">
        <v>23</v>
      </c>
      <c r="H148">
        <v>3</v>
      </c>
      <c r="I148">
        <v>4</v>
      </c>
      <c r="K148" s="5">
        <v>0</v>
      </c>
      <c r="L148" s="5">
        <v>0</v>
      </c>
      <c r="M148" s="5">
        <v>1</v>
      </c>
    </row>
    <row r="149" spans="1:13" x14ac:dyDescent="0.2">
      <c r="A149">
        <v>147</v>
      </c>
      <c r="B149" s="1">
        <v>43563</v>
      </c>
      <c r="C149" t="s">
        <v>68</v>
      </c>
      <c r="D149" t="s">
        <v>8</v>
      </c>
      <c r="E149" t="s">
        <v>9</v>
      </c>
      <c r="F149" t="s">
        <v>30</v>
      </c>
      <c r="G149" t="s">
        <v>31</v>
      </c>
      <c r="H149">
        <v>3</v>
      </c>
      <c r="I149">
        <v>4</v>
      </c>
      <c r="K149" s="5">
        <v>41.534190000000002</v>
      </c>
      <c r="L149" s="5">
        <v>0</v>
      </c>
      <c r="M149" s="5">
        <v>1</v>
      </c>
    </row>
    <row r="150" spans="1:13" x14ac:dyDescent="0.2">
      <c r="A150">
        <v>148</v>
      </c>
      <c r="B150" s="1">
        <v>43563</v>
      </c>
      <c r="C150" t="s">
        <v>98</v>
      </c>
      <c r="D150" t="s">
        <v>61</v>
      </c>
      <c r="E150" t="s">
        <v>62</v>
      </c>
      <c r="F150" t="s">
        <v>15</v>
      </c>
      <c r="G150" t="s">
        <v>16</v>
      </c>
      <c r="H150">
        <v>3</v>
      </c>
      <c r="I150">
        <v>4</v>
      </c>
      <c r="K150" s="5">
        <v>-16.880400000000002</v>
      </c>
      <c r="L150" s="5">
        <v>0</v>
      </c>
      <c r="M150" s="5">
        <v>1</v>
      </c>
    </row>
    <row r="151" spans="1:13" x14ac:dyDescent="0.2">
      <c r="A151">
        <v>149</v>
      </c>
      <c r="B151" s="1">
        <v>43563</v>
      </c>
      <c r="C151" t="s">
        <v>88</v>
      </c>
      <c r="D151" t="s">
        <v>1</v>
      </c>
      <c r="E151" t="s">
        <v>2</v>
      </c>
      <c r="F151" t="s">
        <v>66</v>
      </c>
      <c r="G151" t="s">
        <v>67</v>
      </c>
      <c r="H151">
        <v>13</v>
      </c>
      <c r="I151">
        <v>5</v>
      </c>
      <c r="K151" s="5">
        <v>0</v>
      </c>
      <c r="L151" s="5">
        <v>90.336650000000006</v>
      </c>
      <c r="M151" s="5">
        <v>-8</v>
      </c>
    </row>
    <row r="152" spans="1:13" x14ac:dyDescent="0.2">
      <c r="A152">
        <v>150</v>
      </c>
      <c r="B152" s="1">
        <v>43563</v>
      </c>
      <c r="C152" t="s">
        <v>79</v>
      </c>
      <c r="D152" t="s">
        <v>20</v>
      </c>
      <c r="E152" t="s">
        <v>21</v>
      </c>
      <c r="F152" t="s">
        <v>51</v>
      </c>
      <c r="G152" t="s">
        <v>52</v>
      </c>
      <c r="H152">
        <v>8</v>
      </c>
      <c r="I152">
        <v>6</v>
      </c>
      <c r="K152" s="5">
        <v>327.8691</v>
      </c>
      <c r="L152" s="5">
        <v>0</v>
      </c>
      <c r="M152" s="5">
        <v>-2</v>
      </c>
    </row>
    <row r="153" spans="1:13" x14ac:dyDescent="0.2">
      <c r="A153">
        <v>151</v>
      </c>
      <c r="B153" s="1">
        <v>43563</v>
      </c>
      <c r="C153" t="s">
        <v>99</v>
      </c>
      <c r="D153" t="s">
        <v>45</v>
      </c>
      <c r="E153" t="s">
        <v>46</v>
      </c>
      <c r="F153" t="s">
        <v>43</v>
      </c>
      <c r="G153" t="s">
        <v>44</v>
      </c>
      <c r="H153">
        <v>6</v>
      </c>
      <c r="I153">
        <v>5</v>
      </c>
      <c r="K153" s="5">
        <v>464.06760000000003</v>
      </c>
      <c r="L153" s="5">
        <v>0</v>
      </c>
      <c r="M153" s="5">
        <v>-1</v>
      </c>
    </row>
    <row r="154" spans="1:13" x14ac:dyDescent="0.2">
      <c r="A154">
        <v>152</v>
      </c>
      <c r="B154" s="1">
        <v>43563</v>
      </c>
      <c r="C154" t="s">
        <v>73</v>
      </c>
      <c r="D154" t="s">
        <v>17</v>
      </c>
      <c r="E154" t="s">
        <v>18</v>
      </c>
      <c r="F154" t="s">
        <v>40</v>
      </c>
      <c r="G154" t="s">
        <v>41</v>
      </c>
      <c r="H154">
        <v>2</v>
      </c>
      <c r="I154">
        <v>5</v>
      </c>
      <c r="K154" s="5">
        <v>434.96609999999998</v>
      </c>
      <c r="L154" s="5">
        <v>0</v>
      </c>
      <c r="M154" s="5">
        <v>3</v>
      </c>
    </row>
    <row r="155" spans="1:13" x14ac:dyDescent="0.2">
      <c r="A155">
        <v>153</v>
      </c>
      <c r="B155" s="1">
        <v>43564</v>
      </c>
      <c r="C155" t="s">
        <v>83</v>
      </c>
      <c r="D155" t="s">
        <v>47</v>
      </c>
      <c r="E155" t="s">
        <v>48</v>
      </c>
      <c r="F155" t="s">
        <v>25</v>
      </c>
      <c r="G155" t="s">
        <v>26</v>
      </c>
      <c r="H155">
        <v>8</v>
      </c>
      <c r="I155">
        <v>2</v>
      </c>
      <c r="K155" s="5">
        <v>0</v>
      </c>
      <c r="L155" s="5">
        <v>0</v>
      </c>
      <c r="M155" s="5">
        <v>-6</v>
      </c>
    </row>
    <row r="156" spans="1:13" x14ac:dyDescent="0.2">
      <c r="A156">
        <v>154</v>
      </c>
      <c r="B156" s="1">
        <v>43564</v>
      </c>
      <c r="C156" t="s">
        <v>94</v>
      </c>
      <c r="D156" t="s">
        <v>27</v>
      </c>
      <c r="E156" t="s">
        <v>28</v>
      </c>
      <c r="F156" t="s">
        <v>69</v>
      </c>
      <c r="G156" t="s">
        <v>70</v>
      </c>
      <c r="H156">
        <v>7</v>
      </c>
      <c r="I156">
        <v>5</v>
      </c>
      <c r="K156" s="5">
        <v>0</v>
      </c>
      <c r="L156" s="5">
        <v>-149.81800000000001</v>
      </c>
      <c r="M156" s="5">
        <v>-2</v>
      </c>
    </row>
    <row r="157" spans="1:13" x14ac:dyDescent="0.2">
      <c r="A157">
        <v>155</v>
      </c>
      <c r="B157" s="1">
        <v>43564</v>
      </c>
      <c r="C157" t="s">
        <v>14</v>
      </c>
      <c r="D157" t="s">
        <v>32</v>
      </c>
      <c r="E157" t="s">
        <v>33</v>
      </c>
      <c r="F157" t="s">
        <v>64</v>
      </c>
      <c r="G157" t="s">
        <v>65</v>
      </c>
      <c r="H157">
        <v>10</v>
      </c>
      <c r="I157">
        <v>5</v>
      </c>
      <c r="K157" s="5">
        <v>0</v>
      </c>
      <c r="L157" s="5">
        <v>0</v>
      </c>
      <c r="M157" s="5">
        <v>-5</v>
      </c>
    </row>
    <row r="158" spans="1:13" x14ac:dyDescent="0.2">
      <c r="A158">
        <v>156</v>
      </c>
      <c r="B158" s="1">
        <v>43564</v>
      </c>
      <c r="C158" t="s">
        <v>87</v>
      </c>
      <c r="D158" t="s">
        <v>53</v>
      </c>
      <c r="E158" t="s">
        <v>54</v>
      </c>
      <c r="F158" t="s">
        <v>57</v>
      </c>
      <c r="G158" t="s">
        <v>58</v>
      </c>
      <c r="H158">
        <v>0</v>
      </c>
      <c r="I158">
        <v>14</v>
      </c>
      <c r="K158" s="5">
        <v>0</v>
      </c>
      <c r="L158" s="5">
        <v>0</v>
      </c>
      <c r="M158" s="5">
        <v>14</v>
      </c>
    </row>
    <row r="159" spans="1:13" x14ac:dyDescent="0.2">
      <c r="A159">
        <v>157</v>
      </c>
      <c r="B159" s="1">
        <v>43564</v>
      </c>
      <c r="C159" t="s">
        <v>85</v>
      </c>
      <c r="D159" t="s">
        <v>3</v>
      </c>
      <c r="E159" t="s">
        <v>4</v>
      </c>
      <c r="F159" t="s">
        <v>6</v>
      </c>
      <c r="G159" t="s">
        <v>7</v>
      </c>
      <c r="H159">
        <v>13</v>
      </c>
      <c r="I159">
        <v>2</v>
      </c>
      <c r="K159" s="5">
        <v>0</v>
      </c>
      <c r="L159" s="5">
        <v>0</v>
      </c>
      <c r="M159" s="5">
        <v>-11</v>
      </c>
    </row>
    <row r="160" spans="1:13" x14ac:dyDescent="0.2">
      <c r="A160">
        <v>158</v>
      </c>
      <c r="B160" s="1">
        <v>43564</v>
      </c>
      <c r="C160" t="s">
        <v>85</v>
      </c>
      <c r="D160" t="s">
        <v>12</v>
      </c>
      <c r="E160" t="s">
        <v>13</v>
      </c>
      <c r="F160" t="s">
        <v>22</v>
      </c>
      <c r="G160" t="s">
        <v>23</v>
      </c>
      <c r="H160">
        <v>10</v>
      </c>
      <c r="I160">
        <v>6</v>
      </c>
      <c r="K160" s="5">
        <v>0</v>
      </c>
      <c r="L160" s="5">
        <v>0</v>
      </c>
      <c r="M160" s="5">
        <v>-4</v>
      </c>
    </row>
    <row r="161" spans="1:13" x14ac:dyDescent="0.2">
      <c r="A161">
        <v>159</v>
      </c>
      <c r="B161" s="1">
        <v>43564</v>
      </c>
      <c r="C161" t="s">
        <v>68</v>
      </c>
      <c r="D161" t="s">
        <v>49</v>
      </c>
      <c r="E161" t="s">
        <v>50</v>
      </c>
      <c r="F161" t="s">
        <v>10</v>
      </c>
      <c r="G161" t="s">
        <v>11</v>
      </c>
      <c r="H161">
        <v>14</v>
      </c>
      <c r="I161">
        <v>8</v>
      </c>
      <c r="K161" s="5">
        <v>0</v>
      </c>
      <c r="L161" s="5">
        <v>0</v>
      </c>
      <c r="M161" s="5">
        <v>-6</v>
      </c>
    </row>
    <row r="162" spans="1:13" x14ac:dyDescent="0.2">
      <c r="A162">
        <v>160</v>
      </c>
      <c r="B162" s="1">
        <v>43564</v>
      </c>
      <c r="C162" t="s">
        <v>98</v>
      </c>
      <c r="D162" t="s">
        <v>61</v>
      </c>
      <c r="E162" t="s">
        <v>62</v>
      </c>
      <c r="F162" t="s">
        <v>15</v>
      </c>
      <c r="G162" t="s">
        <v>16</v>
      </c>
      <c r="H162">
        <v>0</v>
      </c>
      <c r="I162">
        <v>4</v>
      </c>
      <c r="K162" s="5">
        <v>0</v>
      </c>
      <c r="L162" s="5">
        <v>0</v>
      </c>
      <c r="M162" s="5">
        <v>4</v>
      </c>
    </row>
    <row r="163" spans="1:13" x14ac:dyDescent="0.2">
      <c r="A163">
        <v>161</v>
      </c>
      <c r="B163" s="1">
        <v>43564</v>
      </c>
      <c r="C163" t="s">
        <v>72</v>
      </c>
      <c r="D163" t="s">
        <v>8</v>
      </c>
      <c r="E163" t="s">
        <v>9</v>
      </c>
      <c r="F163" t="s">
        <v>30</v>
      </c>
      <c r="G163" t="s">
        <v>31</v>
      </c>
      <c r="H163">
        <v>3</v>
      </c>
      <c r="I163">
        <v>6</v>
      </c>
      <c r="K163" s="5">
        <v>0</v>
      </c>
      <c r="L163" s="5">
        <v>0</v>
      </c>
      <c r="M163" s="5">
        <v>3</v>
      </c>
    </row>
    <row r="164" spans="1:13" x14ac:dyDescent="0.2">
      <c r="A164">
        <v>162</v>
      </c>
      <c r="B164" s="1">
        <v>43564</v>
      </c>
      <c r="C164" t="s">
        <v>88</v>
      </c>
      <c r="D164" t="s">
        <v>1</v>
      </c>
      <c r="E164" t="s">
        <v>2</v>
      </c>
      <c r="F164" t="s">
        <v>66</v>
      </c>
      <c r="G164" t="s">
        <v>67</v>
      </c>
      <c r="H164">
        <v>6</v>
      </c>
      <c r="I164">
        <v>3</v>
      </c>
      <c r="K164" s="5">
        <v>0</v>
      </c>
      <c r="L164" s="5">
        <v>0</v>
      </c>
      <c r="M164" s="5">
        <v>-3</v>
      </c>
    </row>
    <row r="165" spans="1:13" x14ac:dyDescent="0.2">
      <c r="A165">
        <v>163</v>
      </c>
      <c r="B165" s="1">
        <v>43564</v>
      </c>
      <c r="C165" t="s">
        <v>79</v>
      </c>
      <c r="D165" t="s">
        <v>20</v>
      </c>
      <c r="E165" t="s">
        <v>21</v>
      </c>
      <c r="F165" t="s">
        <v>51</v>
      </c>
      <c r="G165" t="s">
        <v>52</v>
      </c>
      <c r="H165">
        <v>7</v>
      </c>
      <c r="I165">
        <v>1</v>
      </c>
      <c r="K165" s="5">
        <v>0</v>
      </c>
      <c r="L165" s="5">
        <v>0</v>
      </c>
      <c r="M165" s="5">
        <v>-6</v>
      </c>
    </row>
    <row r="166" spans="1:13" x14ac:dyDescent="0.2">
      <c r="A166">
        <v>164</v>
      </c>
      <c r="B166" s="1">
        <v>43564</v>
      </c>
      <c r="C166" t="s">
        <v>100</v>
      </c>
      <c r="D166" t="s">
        <v>37</v>
      </c>
      <c r="E166" t="s">
        <v>38</v>
      </c>
      <c r="F166" t="s">
        <v>59</v>
      </c>
      <c r="G166" t="s">
        <v>60</v>
      </c>
      <c r="H166">
        <v>4</v>
      </c>
      <c r="I166">
        <v>5</v>
      </c>
      <c r="K166" s="5">
        <v>0</v>
      </c>
      <c r="L166" s="5">
        <v>0</v>
      </c>
      <c r="M166" s="5">
        <v>1</v>
      </c>
    </row>
    <row r="167" spans="1:13" x14ac:dyDescent="0.2">
      <c r="A167">
        <v>165</v>
      </c>
      <c r="B167" s="1">
        <v>43564</v>
      </c>
      <c r="C167" t="s">
        <v>99</v>
      </c>
      <c r="D167" t="s">
        <v>45</v>
      </c>
      <c r="E167" t="s">
        <v>46</v>
      </c>
      <c r="F167" t="s">
        <v>43</v>
      </c>
      <c r="G167" t="s">
        <v>44</v>
      </c>
      <c r="H167">
        <v>2</v>
      </c>
      <c r="I167">
        <v>7</v>
      </c>
      <c r="K167" s="5">
        <v>0</v>
      </c>
      <c r="L167" s="5">
        <v>0</v>
      </c>
      <c r="M167" s="5">
        <v>5</v>
      </c>
    </row>
    <row r="168" spans="1:13" x14ac:dyDescent="0.2">
      <c r="A168">
        <v>166</v>
      </c>
      <c r="B168" s="1">
        <v>43564</v>
      </c>
      <c r="C168" t="s">
        <v>73</v>
      </c>
      <c r="D168" t="s">
        <v>17</v>
      </c>
      <c r="E168" t="s">
        <v>18</v>
      </c>
      <c r="F168" t="s">
        <v>40</v>
      </c>
      <c r="G168" t="s">
        <v>41</v>
      </c>
      <c r="H168">
        <v>8</v>
      </c>
      <c r="I168">
        <v>11</v>
      </c>
      <c r="K168" s="5">
        <v>0</v>
      </c>
      <c r="L168" s="5">
        <v>0</v>
      </c>
      <c r="M168" s="5">
        <v>3</v>
      </c>
    </row>
    <row r="169" spans="1:13" x14ac:dyDescent="0.2">
      <c r="A169">
        <v>167</v>
      </c>
      <c r="B169" s="1">
        <v>43565</v>
      </c>
      <c r="C169" t="s">
        <v>83</v>
      </c>
      <c r="D169" t="s">
        <v>47</v>
      </c>
      <c r="E169" t="s">
        <v>48</v>
      </c>
      <c r="F169" t="s">
        <v>25</v>
      </c>
      <c r="G169" t="s">
        <v>26</v>
      </c>
      <c r="H169">
        <v>1</v>
      </c>
      <c r="I169">
        <v>4</v>
      </c>
      <c r="K169" s="5">
        <v>0</v>
      </c>
      <c r="L169" s="5">
        <v>0</v>
      </c>
      <c r="M169" s="5">
        <v>3</v>
      </c>
    </row>
    <row r="170" spans="1:13" x14ac:dyDescent="0.2">
      <c r="A170">
        <v>168</v>
      </c>
      <c r="B170" s="1">
        <v>43565</v>
      </c>
      <c r="C170" t="s">
        <v>14</v>
      </c>
      <c r="D170" t="s">
        <v>32</v>
      </c>
      <c r="E170" t="s">
        <v>33</v>
      </c>
      <c r="F170" t="s">
        <v>64</v>
      </c>
      <c r="G170" t="s">
        <v>65</v>
      </c>
      <c r="H170">
        <v>9</v>
      </c>
      <c r="I170">
        <v>1</v>
      </c>
      <c r="K170" s="5">
        <v>0</v>
      </c>
      <c r="L170" s="5">
        <v>0</v>
      </c>
      <c r="M170" s="5">
        <v>-8</v>
      </c>
    </row>
    <row r="171" spans="1:13" x14ac:dyDescent="0.2">
      <c r="A171">
        <v>169</v>
      </c>
      <c r="B171" s="1">
        <v>43565</v>
      </c>
      <c r="C171" t="s">
        <v>101</v>
      </c>
      <c r="D171" t="s">
        <v>45</v>
      </c>
      <c r="E171" t="s">
        <v>46</v>
      </c>
      <c r="F171" t="s">
        <v>43</v>
      </c>
      <c r="G171" t="s">
        <v>44</v>
      </c>
      <c r="H171">
        <v>3</v>
      </c>
      <c r="I171">
        <v>1</v>
      </c>
      <c r="K171" s="5">
        <v>0</v>
      </c>
      <c r="L171" s="5">
        <v>0</v>
      </c>
      <c r="M171" s="5">
        <v>-2</v>
      </c>
    </row>
    <row r="172" spans="1:13" x14ac:dyDescent="0.2">
      <c r="A172">
        <v>170</v>
      </c>
      <c r="B172" s="1">
        <v>43565</v>
      </c>
      <c r="C172" t="s">
        <v>87</v>
      </c>
      <c r="D172" t="s">
        <v>53</v>
      </c>
      <c r="E172" t="s">
        <v>54</v>
      </c>
      <c r="F172" t="s">
        <v>57</v>
      </c>
      <c r="G172" t="s">
        <v>58</v>
      </c>
      <c r="H172">
        <v>1</v>
      </c>
      <c r="I172">
        <v>2</v>
      </c>
      <c r="K172" s="5">
        <v>0</v>
      </c>
      <c r="L172" s="5">
        <v>0</v>
      </c>
      <c r="M172" s="5">
        <v>1</v>
      </c>
    </row>
    <row r="173" spans="1:13" x14ac:dyDescent="0.2">
      <c r="A173">
        <v>171</v>
      </c>
      <c r="B173" s="1">
        <v>43565</v>
      </c>
      <c r="C173" t="s">
        <v>85</v>
      </c>
      <c r="D173" t="s">
        <v>3</v>
      </c>
      <c r="E173" t="s">
        <v>4</v>
      </c>
      <c r="F173" t="s">
        <v>6</v>
      </c>
      <c r="G173" t="s">
        <v>7</v>
      </c>
      <c r="H173">
        <v>10</v>
      </c>
      <c r="I173">
        <v>3</v>
      </c>
      <c r="K173" s="5">
        <v>0</v>
      </c>
      <c r="L173" s="5">
        <v>0</v>
      </c>
      <c r="M173" s="5">
        <v>-7</v>
      </c>
    </row>
    <row r="174" spans="1:13" x14ac:dyDescent="0.2">
      <c r="A174">
        <v>172</v>
      </c>
      <c r="B174" s="1">
        <v>43565</v>
      </c>
      <c r="C174" t="s">
        <v>85</v>
      </c>
      <c r="D174" t="s">
        <v>12</v>
      </c>
      <c r="E174" t="s">
        <v>13</v>
      </c>
      <c r="F174" t="s">
        <v>22</v>
      </c>
      <c r="G174" t="s">
        <v>23</v>
      </c>
      <c r="H174">
        <v>15</v>
      </c>
      <c r="I174">
        <v>1</v>
      </c>
      <c r="K174" s="5">
        <v>0</v>
      </c>
      <c r="L174" s="5">
        <v>0</v>
      </c>
      <c r="M174" s="5">
        <v>-14</v>
      </c>
    </row>
    <row r="175" spans="1:13" x14ac:dyDescent="0.2">
      <c r="A175">
        <v>173</v>
      </c>
      <c r="B175" s="1">
        <v>43565</v>
      </c>
      <c r="C175" t="s">
        <v>68</v>
      </c>
      <c r="D175" t="s">
        <v>49</v>
      </c>
      <c r="E175" t="s">
        <v>50</v>
      </c>
      <c r="F175" t="s">
        <v>10</v>
      </c>
      <c r="G175" t="s">
        <v>11</v>
      </c>
      <c r="H175">
        <v>6</v>
      </c>
      <c r="I175">
        <v>9</v>
      </c>
      <c r="K175" s="5">
        <v>0</v>
      </c>
      <c r="L175" s="5">
        <v>0</v>
      </c>
      <c r="M175" s="5">
        <v>3</v>
      </c>
    </row>
    <row r="176" spans="1:13" x14ac:dyDescent="0.2">
      <c r="A176">
        <v>174</v>
      </c>
      <c r="B176" s="1">
        <v>43565</v>
      </c>
      <c r="C176" t="s">
        <v>102</v>
      </c>
      <c r="D176" t="s">
        <v>8</v>
      </c>
      <c r="E176" t="s">
        <v>9</v>
      </c>
      <c r="F176" t="s">
        <v>30</v>
      </c>
      <c r="G176" t="s">
        <v>31</v>
      </c>
      <c r="H176">
        <v>6</v>
      </c>
      <c r="I176">
        <v>8</v>
      </c>
      <c r="K176" s="5">
        <v>0</v>
      </c>
      <c r="L176" s="5">
        <v>0</v>
      </c>
      <c r="M176" s="5">
        <v>2</v>
      </c>
    </row>
    <row r="177" spans="1:13" x14ac:dyDescent="0.2">
      <c r="A177">
        <v>175</v>
      </c>
      <c r="B177" s="1">
        <v>43565</v>
      </c>
      <c r="C177" t="s">
        <v>98</v>
      </c>
      <c r="D177" t="s">
        <v>61</v>
      </c>
      <c r="E177" t="s">
        <v>62</v>
      </c>
      <c r="F177" t="s">
        <v>15</v>
      </c>
      <c r="G177" t="s">
        <v>16</v>
      </c>
      <c r="H177">
        <v>2</v>
      </c>
      <c r="I177">
        <v>7</v>
      </c>
      <c r="K177" s="5">
        <v>0</v>
      </c>
      <c r="L177" s="5">
        <v>0</v>
      </c>
      <c r="M177" s="5">
        <v>5</v>
      </c>
    </row>
    <row r="178" spans="1:13" x14ac:dyDescent="0.2">
      <c r="A178">
        <v>176</v>
      </c>
      <c r="B178" s="1">
        <v>43565</v>
      </c>
      <c r="C178" t="s">
        <v>78</v>
      </c>
      <c r="D178" t="s">
        <v>55</v>
      </c>
      <c r="E178" t="s">
        <v>56</v>
      </c>
      <c r="F178" t="s">
        <v>35</v>
      </c>
      <c r="G178" t="s">
        <v>36</v>
      </c>
      <c r="H178">
        <v>5</v>
      </c>
      <c r="I178">
        <v>2</v>
      </c>
      <c r="K178" s="5">
        <v>0</v>
      </c>
      <c r="L178" s="5">
        <v>0</v>
      </c>
      <c r="M178" s="5">
        <v>-3</v>
      </c>
    </row>
    <row r="179" spans="1:13" x14ac:dyDescent="0.2">
      <c r="A179">
        <v>177</v>
      </c>
      <c r="B179" s="1">
        <v>43565</v>
      </c>
      <c r="C179" t="s">
        <v>88</v>
      </c>
      <c r="D179" t="s">
        <v>1</v>
      </c>
      <c r="E179" t="s">
        <v>2</v>
      </c>
      <c r="F179" t="s">
        <v>66</v>
      </c>
      <c r="G179" t="s">
        <v>67</v>
      </c>
      <c r="H179">
        <v>6</v>
      </c>
      <c r="I179">
        <v>5</v>
      </c>
      <c r="K179" s="5">
        <v>0</v>
      </c>
      <c r="L179" s="5">
        <v>0</v>
      </c>
      <c r="M179" s="5">
        <v>-1</v>
      </c>
    </row>
    <row r="180" spans="1:13" x14ac:dyDescent="0.2">
      <c r="A180">
        <v>178</v>
      </c>
      <c r="B180" s="1">
        <v>43565</v>
      </c>
      <c r="C180" t="s">
        <v>100</v>
      </c>
      <c r="D180" t="s">
        <v>37</v>
      </c>
      <c r="E180" t="s">
        <v>38</v>
      </c>
      <c r="F180" t="s">
        <v>59</v>
      </c>
      <c r="G180" t="s">
        <v>60</v>
      </c>
      <c r="H180">
        <v>5</v>
      </c>
      <c r="I180">
        <v>2</v>
      </c>
      <c r="K180" s="5">
        <v>0</v>
      </c>
      <c r="L180" s="5">
        <v>0</v>
      </c>
      <c r="M180" s="5">
        <v>-3</v>
      </c>
    </row>
    <row r="181" spans="1:13" x14ac:dyDescent="0.2">
      <c r="A181">
        <v>179</v>
      </c>
      <c r="B181" s="1">
        <v>43565</v>
      </c>
      <c r="C181" t="s">
        <v>73</v>
      </c>
      <c r="D181" t="s">
        <v>17</v>
      </c>
      <c r="E181" t="s">
        <v>18</v>
      </c>
      <c r="F181" t="s">
        <v>40</v>
      </c>
      <c r="G181" t="s">
        <v>41</v>
      </c>
      <c r="H181">
        <v>2</v>
      </c>
      <c r="I181">
        <v>4</v>
      </c>
      <c r="K181" s="5">
        <v>0</v>
      </c>
      <c r="L181" s="5">
        <v>0</v>
      </c>
      <c r="M181" s="5">
        <v>2</v>
      </c>
    </row>
    <row r="182" spans="1:13" x14ac:dyDescent="0.2">
      <c r="A182">
        <v>180</v>
      </c>
      <c r="B182" s="1">
        <v>43566</v>
      </c>
      <c r="C182" t="s">
        <v>89</v>
      </c>
      <c r="D182" t="s">
        <v>3</v>
      </c>
      <c r="E182" t="s">
        <v>4</v>
      </c>
      <c r="F182" t="s">
        <v>6</v>
      </c>
      <c r="G182" t="s">
        <v>7</v>
      </c>
      <c r="H182">
        <v>8</v>
      </c>
      <c r="I182">
        <v>5</v>
      </c>
      <c r="K182" s="5">
        <v>0</v>
      </c>
      <c r="L182" s="5">
        <v>0</v>
      </c>
      <c r="M182" s="5">
        <v>-3</v>
      </c>
    </row>
    <row r="183" spans="1:13" x14ac:dyDescent="0.2">
      <c r="A183">
        <v>181</v>
      </c>
      <c r="B183" s="1">
        <v>43566</v>
      </c>
      <c r="C183" t="s">
        <v>89</v>
      </c>
      <c r="D183" t="s">
        <v>53</v>
      </c>
      <c r="E183" t="s">
        <v>54</v>
      </c>
      <c r="F183" t="s">
        <v>57</v>
      </c>
      <c r="G183" t="s">
        <v>58</v>
      </c>
      <c r="H183">
        <v>0</v>
      </c>
      <c r="I183">
        <v>5</v>
      </c>
      <c r="K183" s="5">
        <v>0</v>
      </c>
      <c r="L183" s="5">
        <v>0</v>
      </c>
      <c r="M183" s="5">
        <v>5</v>
      </c>
    </row>
    <row r="184" spans="1:13" x14ac:dyDescent="0.2">
      <c r="A184">
        <v>182</v>
      </c>
      <c r="B184" s="1">
        <v>43566</v>
      </c>
      <c r="C184" t="s">
        <v>83</v>
      </c>
      <c r="D184" t="s">
        <v>47</v>
      </c>
      <c r="E184" t="s">
        <v>48</v>
      </c>
      <c r="F184" t="s">
        <v>25</v>
      </c>
      <c r="G184" t="s">
        <v>26</v>
      </c>
      <c r="H184">
        <v>4</v>
      </c>
      <c r="I184">
        <v>0</v>
      </c>
      <c r="K184" s="5">
        <v>0</v>
      </c>
      <c r="L184" s="5">
        <v>0</v>
      </c>
      <c r="M184" s="5">
        <v>-4</v>
      </c>
    </row>
    <row r="185" spans="1:13" x14ac:dyDescent="0.2">
      <c r="A185">
        <v>183</v>
      </c>
      <c r="B185" s="1">
        <v>43566</v>
      </c>
      <c r="C185" t="s">
        <v>90</v>
      </c>
      <c r="D185" t="s">
        <v>61</v>
      </c>
      <c r="E185" t="s">
        <v>62</v>
      </c>
      <c r="F185" t="s">
        <v>15</v>
      </c>
      <c r="G185" t="s">
        <v>16</v>
      </c>
      <c r="H185">
        <v>7</v>
      </c>
      <c r="I185">
        <v>11</v>
      </c>
      <c r="K185" s="5">
        <v>0</v>
      </c>
      <c r="L185" s="5">
        <v>0</v>
      </c>
      <c r="M185" s="5">
        <v>4</v>
      </c>
    </row>
    <row r="186" spans="1:13" x14ac:dyDescent="0.2">
      <c r="A186">
        <v>184</v>
      </c>
      <c r="B186" s="1">
        <v>43566</v>
      </c>
      <c r="C186" t="s">
        <v>90</v>
      </c>
      <c r="D186" t="s">
        <v>1</v>
      </c>
      <c r="E186" t="s">
        <v>2</v>
      </c>
      <c r="F186" t="s">
        <v>66</v>
      </c>
      <c r="G186" t="s">
        <v>67</v>
      </c>
      <c r="H186">
        <v>7</v>
      </c>
      <c r="I186">
        <v>6</v>
      </c>
      <c r="K186" s="5">
        <v>0</v>
      </c>
      <c r="L186" s="5">
        <v>0</v>
      </c>
      <c r="M186" s="5">
        <v>-1</v>
      </c>
    </row>
    <row r="187" spans="1:13" x14ac:dyDescent="0.2">
      <c r="A187">
        <v>185</v>
      </c>
      <c r="B187" s="1">
        <v>43566</v>
      </c>
      <c r="C187" t="s">
        <v>68</v>
      </c>
      <c r="D187" t="s">
        <v>27</v>
      </c>
      <c r="E187" t="s">
        <v>28</v>
      </c>
      <c r="F187" t="s">
        <v>69</v>
      </c>
      <c r="G187" t="s">
        <v>70</v>
      </c>
      <c r="H187">
        <v>6</v>
      </c>
      <c r="I187">
        <v>7</v>
      </c>
      <c r="K187" s="5">
        <v>0</v>
      </c>
      <c r="L187" s="5">
        <v>0</v>
      </c>
      <c r="M187" s="5">
        <v>1</v>
      </c>
    </row>
    <row r="188" spans="1:13" x14ac:dyDescent="0.2">
      <c r="A188">
        <v>186</v>
      </c>
      <c r="B188" s="1">
        <v>43566</v>
      </c>
      <c r="C188" t="s">
        <v>92</v>
      </c>
      <c r="D188" t="s">
        <v>10</v>
      </c>
      <c r="E188" t="s">
        <v>11</v>
      </c>
      <c r="F188" t="s">
        <v>20</v>
      </c>
      <c r="G188" t="s">
        <v>21</v>
      </c>
      <c r="H188">
        <v>6</v>
      </c>
      <c r="I188">
        <v>3</v>
      </c>
      <c r="K188" s="5">
        <v>0</v>
      </c>
      <c r="L188" s="5">
        <v>-34.024099999999997</v>
      </c>
      <c r="M188" s="5">
        <v>-3</v>
      </c>
    </row>
    <row r="189" spans="1:13" x14ac:dyDescent="0.2">
      <c r="A189">
        <v>187</v>
      </c>
      <c r="B189" s="1">
        <v>43566</v>
      </c>
      <c r="C189" t="s">
        <v>78</v>
      </c>
      <c r="D189" t="s">
        <v>55</v>
      </c>
      <c r="E189" t="s">
        <v>56</v>
      </c>
      <c r="F189" t="s">
        <v>35</v>
      </c>
      <c r="G189" t="s">
        <v>36</v>
      </c>
      <c r="H189">
        <v>0</v>
      </c>
      <c r="I189">
        <v>2</v>
      </c>
      <c r="K189" s="5">
        <v>0</v>
      </c>
      <c r="L189" s="5">
        <v>0</v>
      </c>
      <c r="M189" s="5">
        <v>2</v>
      </c>
    </row>
    <row r="190" spans="1:13" x14ac:dyDescent="0.2">
      <c r="A190">
        <v>188</v>
      </c>
      <c r="B190" s="1">
        <v>43566</v>
      </c>
      <c r="C190" t="s">
        <v>100</v>
      </c>
      <c r="D190" t="s">
        <v>45</v>
      </c>
      <c r="E190" t="s">
        <v>46</v>
      </c>
      <c r="F190" t="s">
        <v>59</v>
      </c>
      <c r="G190" t="s">
        <v>60</v>
      </c>
      <c r="H190">
        <v>7</v>
      </c>
      <c r="I190">
        <v>6</v>
      </c>
      <c r="K190" s="5">
        <v>0</v>
      </c>
      <c r="L190" s="5">
        <v>0</v>
      </c>
      <c r="M190" s="5">
        <v>-1</v>
      </c>
    </row>
    <row r="191" spans="1:13" x14ac:dyDescent="0.2">
      <c r="A191">
        <v>189</v>
      </c>
      <c r="B191" s="1">
        <v>43566</v>
      </c>
      <c r="C191" t="s">
        <v>99</v>
      </c>
      <c r="D191" t="s">
        <v>51</v>
      </c>
      <c r="E191" t="s">
        <v>52</v>
      </c>
      <c r="F191" t="s">
        <v>43</v>
      </c>
      <c r="G191" t="s">
        <v>44</v>
      </c>
      <c r="H191">
        <v>0</v>
      </c>
      <c r="I191">
        <v>1</v>
      </c>
      <c r="K191" s="5">
        <v>19.263780000000001</v>
      </c>
      <c r="L191" s="5">
        <v>0</v>
      </c>
      <c r="M191" s="5">
        <v>1</v>
      </c>
    </row>
    <row r="192" spans="1:13" x14ac:dyDescent="0.2">
      <c r="A192">
        <v>190</v>
      </c>
      <c r="B192" s="1">
        <v>43567</v>
      </c>
      <c r="C192" t="s">
        <v>97</v>
      </c>
      <c r="D192" t="s">
        <v>40</v>
      </c>
      <c r="E192" t="s">
        <v>41</v>
      </c>
      <c r="F192" t="s">
        <v>35</v>
      </c>
      <c r="G192" t="s">
        <v>36</v>
      </c>
      <c r="H192">
        <v>1</v>
      </c>
      <c r="I192">
        <v>5</v>
      </c>
      <c r="K192" s="5">
        <v>-53.927199999999999</v>
      </c>
      <c r="L192" s="5">
        <v>0</v>
      </c>
      <c r="M192" s="5">
        <v>4</v>
      </c>
    </row>
    <row r="193" spans="1:13" x14ac:dyDescent="0.2">
      <c r="A193">
        <v>191</v>
      </c>
      <c r="B193" s="1">
        <v>43567</v>
      </c>
      <c r="C193" t="s">
        <v>85</v>
      </c>
      <c r="D193" t="s">
        <v>64</v>
      </c>
      <c r="E193" t="s">
        <v>65</v>
      </c>
      <c r="F193" t="s">
        <v>8</v>
      </c>
      <c r="G193" t="s">
        <v>9</v>
      </c>
      <c r="H193">
        <v>9</v>
      </c>
      <c r="I193">
        <v>6</v>
      </c>
      <c r="K193" s="5">
        <v>-13.489699999999999</v>
      </c>
      <c r="L193" s="5">
        <v>-30.039400000000001</v>
      </c>
      <c r="M193" s="5">
        <v>-3</v>
      </c>
    </row>
    <row r="194" spans="1:13" x14ac:dyDescent="0.2">
      <c r="A194">
        <v>192</v>
      </c>
      <c r="B194" s="1">
        <v>43567</v>
      </c>
      <c r="C194" t="s">
        <v>85</v>
      </c>
      <c r="D194" t="s">
        <v>55</v>
      </c>
      <c r="E194" t="s">
        <v>56</v>
      </c>
      <c r="F194" t="s">
        <v>12</v>
      </c>
      <c r="G194" t="s">
        <v>13</v>
      </c>
      <c r="H194">
        <v>6</v>
      </c>
      <c r="I194">
        <v>3</v>
      </c>
      <c r="K194" s="5">
        <v>-12.7371</v>
      </c>
      <c r="L194" s="5">
        <v>0</v>
      </c>
      <c r="M194" s="5">
        <v>-3</v>
      </c>
    </row>
    <row r="195" spans="1:13" x14ac:dyDescent="0.2">
      <c r="A195">
        <v>193</v>
      </c>
      <c r="B195" s="1">
        <v>43567</v>
      </c>
      <c r="C195" t="s">
        <v>71</v>
      </c>
      <c r="D195" t="s">
        <v>32</v>
      </c>
      <c r="E195" t="s">
        <v>33</v>
      </c>
      <c r="F195" t="s">
        <v>27</v>
      </c>
      <c r="G195" t="s">
        <v>28</v>
      </c>
      <c r="H195">
        <v>11</v>
      </c>
      <c r="I195">
        <v>7</v>
      </c>
      <c r="K195" s="5">
        <v>-8.2440899999999999</v>
      </c>
      <c r="L195" s="5">
        <v>0</v>
      </c>
      <c r="M195" s="5">
        <v>-4</v>
      </c>
    </row>
    <row r="196" spans="1:13" x14ac:dyDescent="0.2">
      <c r="A196">
        <v>194</v>
      </c>
      <c r="B196" s="1">
        <v>43567</v>
      </c>
      <c r="C196" t="s">
        <v>68</v>
      </c>
      <c r="D196" t="s">
        <v>22</v>
      </c>
      <c r="E196" t="s">
        <v>23</v>
      </c>
      <c r="F196" t="s">
        <v>53</v>
      </c>
      <c r="G196" t="s">
        <v>54</v>
      </c>
      <c r="H196">
        <v>9</v>
      </c>
      <c r="I196">
        <v>1</v>
      </c>
      <c r="K196" s="5">
        <v>0</v>
      </c>
      <c r="L196" s="5">
        <v>0</v>
      </c>
      <c r="M196" s="5">
        <v>-8</v>
      </c>
    </row>
    <row r="197" spans="1:13" x14ac:dyDescent="0.2">
      <c r="A197">
        <v>195</v>
      </c>
      <c r="B197" s="1">
        <v>43567</v>
      </c>
      <c r="C197" t="s">
        <v>68</v>
      </c>
      <c r="D197" t="s">
        <v>6</v>
      </c>
      <c r="E197" t="s">
        <v>7</v>
      </c>
      <c r="F197" t="s">
        <v>69</v>
      </c>
      <c r="G197" t="s">
        <v>70</v>
      </c>
      <c r="H197">
        <v>4</v>
      </c>
      <c r="I197">
        <v>6</v>
      </c>
      <c r="K197" s="5">
        <v>0</v>
      </c>
      <c r="L197" s="5">
        <v>0</v>
      </c>
      <c r="M197" s="5">
        <v>2</v>
      </c>
    </row>
    <row r="198" spans="1:13" x14ac:dyDescent="0.2">
      <c r="A198">
        <v>196</v>
      </c>
      <c r="B198" s="1">
        <v>43567</v>
      </c>
      <c r="C198" t="s">
        <v>92</v>
      </c>
      <c r="D198" t="s">
        <v>10</v>
      </c>
      <c r="E198" t="s">
        <v>11</v>
      </c>
      <c r="F198" t="s">
        <v>20</v>
      </c>
      <c r="G198" t="s">
        <v>21</v>
      </c>
      <c r="H198">
        <v>6</v>
      </c>
      <c r="I198">
        <v>2</v>
      </c>
      <c r="K198" s="5">
        <v>0</v>
      </c>
      <c r="L198" s="5">
        <v>0</v>
      </c>
      <c r="M198" s="5">
        <v>-4</v>
      </c>
    </row>
    <row r="199" spans="1:13" x14ac:dyDescent="0.2">
      <c r="A199">
        <v>197</v>
      </c>
      <c r="B199" s="1">
        <v>43567</v>
      </c>
      <c r="C199" t="s">
        <v>78</v>
      </c>
      <c r="D199" t="s">
        <v>3</v>
      </c>
      <c r="E199" t="s">
        <v>4</v>
      </c>
      <c r="F199" t="s">
        <v>37</v>
      </c>
      <c r="G199" t="s">
        <v>38</v>
      </c>
      <c r="H199">
        <v>8</v>
      </c>
      <c r="I199">
        <v>6</v>
      </c>
      <c r="K199" s="5">
        <v>163.48660000000001</v>
      </c>
      <c r="L199" s="5">
        <v>-37.395000000000003</v>
      </c>
      <c r="M199" s="5">
        <v>-2</v>
      </c>
    </row>
    <row r="200" spans="1:13" x14ac:dyDescent="0.2">
      <c r="A200">
        <v>198</v>
      </c>
      <c r="B200" s="1">
        <v>43567</v>
      </c>
      <c r="C200" t="s">
        <v>88</v>
      </c>
      <c r="D200" t="s">
        <v>47</v>
      </c>
      <c r="E200" t="s">
        <v>48</v>
      </c>
      <c r="F200" t="s">
        <v>66</v>
      </c>
      <c r="G200" t="s">
        <v>67</v>
      </c>
      <c r="H200">
        <v>1</v>
      </c>
      <c r="I200">
        <v>8</v>
      </c>
      <c r="K200" s="5">
        <v>90.336650000000006</v>
      </c>
      <c r="L200" s="5">
        <v>0</v>
      </c>
      <c r="M200" s="5">
        <v>7</v>
      </c>
    </row>
    <row r="201" spans="1:13" x14ac:dyDescent="0.2">
      <c r="A201">
        <v>199</v>
      </c>
      <c r="B201" s="1">
        <v>43567</v>
      </c>
      <c r="C201" t="s">
        <v>100</v>
      </c>
      <c r="D201" t="s">
        <v>45</v>
      </c>
      <c r="E201" t="s">
        <v>46</v>
      </c>
      <c r="F201" t="s">
        <v>59</v>
      </c>
      <c r="G201" t="s">
        <v>60</v>
      </c>
      <c r="H201">
        <v>2</v>
      </c>
      <c r="I201">
        <v>1</v>
      </c>
      <c r="K201" s="5">
        <v>0</v>
      </c>
      <c r="L201" s="5">
        <v>0</v>
      </c>
      <c r="M201" s="5">
        <v>-1</v>
      </c>
    </row>
    <row r="202" spans="1:13" x14ac:dyDescent="0.2">
      <c r="A202">
        <v>200</v>
      </c>
      <c r="B202" s="1">
        <v>43567</v>
      </c>
      <c r="C202" t="s">
        <v>74</v>
      </c>
      <c r="D202" t="s">
        <v>30</v>
      </c>
      <c r="E202" t="s">
        <v>31</v>
      </c>
      <c r="F202" t="s">
        <v>1</v>
      </c>
      <c r="G202" t="s">
        <v>2</v>
      </c>
      <c r="H202">
        <v>10</v>
      </c>
      <c r="I202">
        <v>6</v>
      </c>
      <c r="K202" s="5">
        <v>142.61199999999999</v>
      </c>
      <c r="L202" s="5">
        <v>338.44970000000001</v>
      </c>
      <c r="M202" s="5">
        <v>-4</v>
      </c>
    </row>
    <row r="203" spans="1:13" x14ac:dyDescent="0.2">
      <c r="A203">
        <v>201</v>
      </c>
      <c r="B203" s="1">
        <v>43567</v>
      </c>
      <c r="C203" t="s">
        <v>74</v>
      </c>
      <c r="D203" t="s">
        <v>17</v>
      </c>
      <c r="E203" t="s">
        <v>18</v>
      </c>
      <c r="F203" t="s">
        <v>61</v>
      </c>
      <c r="G203" t="s">
        <v>62</v>
      </c>
      <c r="H203">
        <v>8</v>
      </c>
      <c r="I203">
        <v>5</v>
      </c>
      <c r="K203" s="5">
        <v>0</v>
      </c>
      <c r="L203" s="5">
        <v>355.67959999999999</v>
      </c>
      <c r="M203" s="5">
        <v>-3</v>
      </c>
    </row>
    <row r="204" spans="1:13" x14ac:dyDescent="0.2">
      <c r="A204">
        <v>202</v>
      </c>
      <c r="B204" s="1">
        <v>43567</v>
      </c>
      <c r="C204" t="s">
        <v>103</v>
      </c>
      <c r="D204" t="s">
        <v>51</v>
      </c>
      <c r="E204" t="s">
        <v>52</v>
      </c>
      <c r="F204" t="s">
        <v>43</v>
      </c>
      <c r="G204" t="s">
        <v>44</v>
      </c>
      <c r="H204">
        <v>2</v>
      </c>
      <c r="I204">
        <v>3</v>
      </c>
      <c r="K204" s="5">
        <v>0</v>
      </c>
      <c r="L204" s="5">
        <v>0</v>
      </c>
      <c r="M204" s="5">
        <v>1</v>
      </c>
    </row>
    <row r="205" spans="1:13" x14ac:dyDescent="0.2">
      <c r="A205">
        <v>203</v>
      </c>
      <c r="B205" s="1">
        <v>43568</v>
      </c>
      <c r="C205" t="s">
        <v>5</v>
      </c>
      <c r="D205" t="s">
        <v>64</v>
      </c>
      <c r="E205" t="s">
        <v>65</v>
      </c>
      <c r="F205" t="s">
        <v>8</v>
      </c>
      <c r="G205" t="s">
        <v>9</v>
      </c>
      <c r="H205">
        <v>0</v>
      </c>
      <c r="I205">
        <v>4</v>
      </c>
      <c r="K205" s="5">
        <v>0</v>
      </c>
      <c r="L205" s="5">
        <v>0</v>
      </c>
      <c r="M205" s="5">
        <v>4</v>
      </c>
    </row>
    <row r="206" spans="1:13" x14ac:dyDescent="0.2">
      <c r="A206">
        <v>204</v>
      </c>
      <c r="B206" s="1">
        <v>43568</v>
      </c>
      <c r="C206" t="s">
        <v>5</v>
      </c>
      <c r="D206" t="s">
        <v>6</v>
      </c>
      <c r="E206" t="s">
        <v>7</v>
      </c>
      <c r="F206" t="s">
        <v>69</v>
      </c>
      <c r="G206" t="s">
        <v>70</v>
      </c>
      <c r="H206">
        <v>9</v>
      </c>
      <c r="I206">
        <v>5</v>
      </c>
      <c r="K206" s="5">
        <v>0</v>
      </c>
      <c r="L206" s="5">
        <v>0</v>
      </c>
      <c r="M206" s="5">
        <v>-4</v>
      </c>
    </row>
    <row r="207" spans="1:13" x14ac:dyDescent="0.2">
      <c r="A207">
        <v>205</v>
      </c>
      <c r="B207" s="1">
        <v>43568</v>
      </c>
      <c r="C207" t="s">
        <v>14</v>
      </c>
      <c r="D207" t="s">
        <v>25</v>
      </c>
      <c r="E207" t="s">
        <v>26</v>
      </c>
      <c r="F207" t="s">
        <v>49</v>
      </c>
      <c r="G207" t="s">
        <v>50</v>
      </c>
      <c r="H207">
        <v>3</v>
      </c>
      <c r="I207">
        <v>4</v>
      </c>
      <c r="K207" s="5">
        <v>11.07131</v>
      </c>
      <c r="L207" s="5">
        <v>15.27721</v>
      </c>
      <c r="M207" s="5">
        <v>1</v>
      </c>
    </row>
    <row r="208" spans="1:13" x14ac:dyDescent="0.2">
      <c r="A208">
        <v>206</v>
      </c>
      <c r="B208" s="1">
        <v>43568</v>
      </c>
      <c r="C208" t="s">
        <v>97</v>
      </c>
      <c r="D208" t="s">
        <v>40</v>
      </c>
      <c r="E208" t="s">
        <v>41</v>
      </c>
      <c r="F208" t="s">
        <v>35</v>
      </c>
      <c r="G208" t="s">
        <v>36</v>
      </c>
      <c r="H208">
        <v>6</v>
      </c>
      <c r="I208">
        <v>5</v>
      </c>
      <c r="K208" s="5">
        <v>0</v>
      </c>
      <c r="L208" s="5">
        <v>0</v>
      </c>
      <c r="M208" s="5">
        <v>-1</v>
      </c>
    </row>
    <row r="209" spans="1:13" x14ac:dyDescent="0.2">
      <c r="A209">
        <v>207</v>
      </c>
      <c r="B209" s="1">
        <v>43568</v>
      </c>
      <c r="C209" t="s">
        <v>76</v>
      </c>
      <c r="D209" t="s">
        <v>32</v>
      </c>
      <c r="E209" t="s">
        <v>33</v>
      </c>
      <c r="F209" t="s">
        <v>27</v>
      </c>
      <c r="G209" t="s">
        <v>28</v>
      </c>
      <c r="H209">
        <v>1</v>
      </c>
      <c r="I209">
        <v>3</v>
      </c>
      <c r="K209" s="5">
        <v>0</v>
      </c>
      <c r="L209" s="5">
        <v>0</v>
      </c>
      <c r="M209" s="5">
        <v>2</v>
      </c>
    </row>
    <row r="210" spans="1:13" x14ac:dyDescent="0.2">
      <c r="A210">
        <v>208</v>
      </c>
      <c r="B210" s="1">
        <v>43568</v>
      </c>
      <c r="C210" t="s">
        <v>34</v>
      </c>
      <c r="D210" t="s">
        <v>55</v>
      </c>
      <c r="E210" t="s">
        <v>56</v>
      </c>
      <c r="F210" t="s">
        <v>12</v>
      </c>
      <c r="G210" t="s">
        <v>13</v>
      </c>
      <c r="H210">
        <v>2</v>
      </c>
      <c r="I210">
        <v>3</v>
      </c>
      <c r="K210" s="5">
        <v>0</v>
      </c>
      <c r="L210" s="5">
        <v>0</v>
      </c>
      <c r="M210" s="5">
        <v>1</v>
      </c>
    </row>
    <row r="211" spans="1:13" x14ac:dyDescent="0.2">
      <c r="A211">
        <v>209</v>
      </c>
      <c r="B211" s="1">
        <v>43568</v>
      </c>
      <c r="C211" t="s">
        <v>34</v>
      </c>
      <c r="D211" t="s">
        <v>51</v>
      </c>
      <c r="E211" t="s">
        <v>52</v>
      </c>
      <c r="F211" t="s">
        <v>43</v>
      </c>
      <c r="G211" t="s">
        <v>44</v>
      </c>
      <c r="H211">
        <v>2</v>
      </c>
      <c r="I211">
        <v>5</v>
      </c>
      <c r="K211" s="5">
        <v>0</v>
      </c>
      <c r="L211" s="5">
        <v>0</v>
      </c>
      <c r="M211" s="5">
        <v>3</v>
      </c>
    </row>
    <row r="212" spans="1:13" x14ac:dyDescent="0.2">
      <c r="A212">
        <v>210</v>
      </c>
      <c r="B212" s="1">
        <v>43568</v>
      </c>
      <c r="C212" t="s">
        <v>77</v>
      </c>
      <c r="D212" t="s">
        <v>22</v>
      </c>
      <c r="E212" t="s">
        <v>23</v>
      </c>
      <c r="F212" t="s">
        <v>53</v>
      </c>
      <c r="G212" t="s">
        <v>54</v>
      </c>
      <c r="H212">
        <v>3</v>
      </c>
      <c r="I212">
        <v>10</v>
      </c>
      <c r="K212" s="5">
        <v>0</v>
      </c>
      <c r="L212" s="5">
        <v>0</v>
      </c>
      <c r="M212" s="5">
        <v>7</v>
      </c>
    </row>
    <row r="213" spans="1:13" x14ac:dyDescent="0.2">
      <c r="A213">
        <v>211</v>
      </c>
      <c r="B213" s="1">
        <v>43568</v>
      </c>
      <c r="C213" t="s">
        <v>68</v>
      </c>
      <c r="D213" t="s">
        <v>15</v>
      </c>
      <c r="E213" t="s">
        <v>16</v>
      </c>
      <c r="F213" t="s">
        <v>57</v>
      </c>
      <c r="G213" t="s">
        <v>58</v>
      </c>
      <c r="H213">
        <v>2</v>
      </c>
      <c r="I213">
        <v>5</v>
      </c>
      <c r="K213" s="5">
        <v>-5.7045300000000001</v>
      </c>
      <c r="L213" s="5">
        <v>0</v>
      </c>
      <c r="M213" s="5">
        <v>3</v>
      </c>
    </row>
    <row r="214" spans="1:13" x14ac:dyDescent="0.2">
      <c r="A214">
        <v>212</v>
      </c>
      <c r="B214" s="1">
        <v>43568</v>
      </c>
      <c r="C214" t="s">
        <v>104</v>
      </c>
      <c r="D214" t="s">
        <v>47</v>
      </c>
      <c r="E214" t="s">
        <v>48</v>
      </c>
      <c r="F214" t="s">
        <v>66</v>
      </c>
      <c r="G214" t="s">
        <v>67</v>
      </c>
      <c r="H214">
        <v>0</v>
      </c>
      <c r="I214">
        <v>3</v>
      </c>
      <c r="K214" s="5">
        <v>0</v>
      </c>
      <c r="L214" s="5">
        <v>0</v>
      </c>
      <c r="M214" s="5">
        <v>3</v>
      </c>
    </row>
    <row r="215" spans="1:13" x14ac:dyDescent="0.2">
      <c r="A215">
        <v>213</v>
      </c>
      <c r="B215" s="1">
        <v>43568</v>
      </c>
      <c r="C215" t="s">
        <v>92</v>
      </c>
      <c r="D215" t="s">
        <v>10</v>
      </c>
      <c r="E215" t="s">
        <v>11</v>
      </c>
      <c r="F215" t="s">
        <v>20</v>
      </c>
      <c r="G215" t="s">
        <v>21</v>
      </c>
      <c r="H215">
        <v>7</v>
      </c>
      <c r="I215">
        <v>11</v>
      </c>
      <c r="K215" s="5">
        <v>0</v>
      </c>
      <c r="L215" s="5">
        <v>0</v>
      </c>
      <c r="M215" s="5">
        <v>4</v>
      </c>
    </row>
    <row r="216" spans="1:13" x14ac:dyDescent="0.2">
      <c r="A216">
        <v>214</v>
      </c>
      <c r="B216" s="1">
        <v>43568</v>
      </c>
      <c r="C216" t="s">
        <v>72</v>
      </c>
      <c r="D216" t="s">
        <v>45</v>
      </c>
      <c r="E216" t="s">
        <v>46</v>
      </c>
      <c r="F216" t="s">
        <v>59</v>
      </c>
      <c r="G216" t="s">
        <v>60</v>
      </c>
      <c r="H216">
        <v>5</v>
      </c>
      <c r="I216">
        <v>4</v>
      </c>
      <c r="K216" s="5">
        <v>0</v>
      </c>
      <c r="L216" s="5">
        <v>0</v>
      </c>
      <c r="M216" s="5">
        <v>-1</v>
      </c>
    </row>
    <row r="217" spans="1:13" x14ac:dyDescent="0.2">
      <c r="A217">
        <v>215</v>
      </c>
      <c r="B217" s="1">
        <v>43568</v>
      </c>
      <c r="C217" t="s">
        <v>81</v>
      </c>
      <c r="D217" t="s">
        <v>30</v>
      </c>
      <c r="E217" t="s">
        <v>31</v>
      </c>
      <c r="F217" t="s">
        <v>1</v>
      </c>
      <c r="G217" t="s">
        <v>2</v>
      </c>
      <c r="H217">
        <v>3</v>
      </c>
      <c r="I217">
        <v>1</v>
      </c>
      <c r="K217" s="5">
        <v>0</v>
      </c>
      <c r="L217" s="5">
        <v>0</v>
      </c>
      <c r="M217" s="5">
        <v>-2</v>
      </c>
    </row>
    <row r="218" spans="1:13" x14ac:dyDescent="0.2">
      <c r="A218">
        <v>216</v>
      </c>
      <c r="B218" s="1">
        <v>43568</v>
      </c>
      <c r="C218" t="s">
        <v>81</v>
      </c>
      <c r="D218" t="s">
        <v>17</v>
      </c>
      <c r="E218" t="s">
        <v>18</v>
      </c>
      <c r="F218" t="s">
        <v>61</v>
      </c>
      <c r="G218" t="s">
        <v>62</v>
      </c>
      <c r="H218">
        <v>4</v>
      </c>
      <c r="I218">
        <v>1</v>
      </c>
      <c r="K218" s="5">
        <v>0</v>
      </c>
      <c r="L218" s="5">
        <v>0</v>
      </c>
      <c r="M218" s="5">
        <v>-3</v>
      </c>
    </row>
    <row r="219" spans="1:13" x14ac:dyDescent="0.2">
      <c r="A219">
        <v>217</v>
      </c>
      <c r="B219" s="1">
        <v>43569</v>
      </c>
      <c r="C219" t="s">
        <v>5</v>
      </c>
      <c r="D219" t="s">
        <v>64</v>
      </c>
      <c r="E219" t="s">
        <v>65</v>
      </c>
      <c r="F219" t="s">
        <v>8</v>
      </c>
      <c r="G219" t="s">
        <v>9</v>
      </c>
      <c r="H219">
        <v>5</v>
      </c>
      <c r="I219">
        <v>2</v>
      </c>
      <c r="K219" s="5">
        <v>0</v>
      </c>
      <c r="L219" s="5">
        <v>0</v>
      </c>
      <c r="M219" s="5">
        <v>-3</v>
      </c>
    </row>
    <row r="220" spans="1:13" x14ac:dyDescent="0.2">
      <c r="A220">
        <v>218</v>
      </c>
      <c r="B220" s="1">
        <v>43569</v>
      </c>
      <c r="C220" t="s">
        <v>5</v>
      </c>
      <c r="D220" t="s">
        <v>6</v>
      </c>
      <c r="E220" t="s">
        <v>7</v>
      </c>
      <c r="F220" t="s">
        <v>69</v>
      </c>
      <c r="G220" t="s">
        <v>70</v>
      </c>
      <c r="H220">
        <v>0</v>
      </c>
      <c r="I220">
        <v>4</v>
      </c>
      <c r="K220" s="5">
        <v>0</v>
      </c>
      <c r="L220" s="5">
        <v>0</v>
      </c>
      <c r="M220" s="5">
        <v>4</v>
      </c>
    </row>
    <row r="221" spans="1:13" x14ac:dyDescent="0.2">
      <c r="A221">
        <v>219</v>
      </c>
      <c r="B221" s="1">
        <v>43569</v>
      </c>
      <c r="C221" t="s">
        <v>82</v>
      </c>
      <c r="D221" t="s">
        <v>32</v>
      </c>
      <c r="E221" t="s">
        <v>33</v>
      </c>
      <c r="F221" t="s">
        <v>27</v>
      </c>
      <c r="G221" t="s">
        <v>28</v>
      </c>
      <c r="H221">
        <v>8</v>
      </c>
      <c r="I221">
        <v>4</v>
      </c>
      <c r="K221" s="5">
        <v>0</v>
      </c>
      <c r="L221" s="5">
        <v>0</v>
      </c>
      <c r="M221" s="5">
        <v>-4</v>
      </c>
    </row>
    <row r="222" spans="1:13" x14ac:dyDescent="0.2">
      <c r="A222">
        <v>220</v>
      </c>
      <c r="B222" s="1">
        <v>43569</v>
      </c>
      <c r="C222" t="s">
        <v>83</v>
      </c>
      <c r="D222" t="s">
        <v>22</v>
      </c>
      <c r="E222" t="s">
        <v>23</v>
      </c>
      <c r="F222" t="s">
        <v>53</v>
      </c>
      <c r="G222" t="s">
        <v>54</v>
      </c>
      <c r="H222">
        <v>3</v>
      </c>
      <c r="I222">
        <v>1</v>
      </c>
      <c r="K222" s="5">
        <v>0</v>
      </c>
      <c r="L222" s="5">
        <v>0</v>
      </c>
      <c r="M222" s="5">
        <v>-2</v>
      </c>
    </row>
    <row r="223" spans="1:13" x14ac:dyDescent="0.2">
      <c r="A223">
        <v>221</v>
      </c>
      <c r="B223" s="1">
        <v>43569</v>
      </c>
      <c r="C223" t="s">
        <v>84</v>
      </c>
      <c r="D223" t="s">
        <v>55</v>
      </c>
      <c r="E223" t="s">
        <v>56</v>
      </c>
      <c r="F223" t="s">
        <v>12</v>
      </c>
      <c r="G223" t="s">
        <v>13</v>
      </c>
      <c r="H223">
        <v>4</v>
      </c>
      <c r="I223">
        <v>3</v>
      </c>
      <c r="K223" s="5">
        <v>0</v>
      </c>
      <c r="L223" s="5">
        <v>0</v>
      </c>
      <c r="M223" s="5">
        <v>-1</v>
      </c>
    </row>
    <row r="224" spans="1:13" x14ac:dyDescent="0.2">
      <c r="A224">
        <v>222</v>
      </c>
      <c r="B224" s="1">
        <v>43569</v>
      </c>
      <c r="C224" t="s">
        <v>14</v>
      </c>
      <c r="D224" t="s">
        <v>25</v>
      </c>
      <c r="E224" t="s">
        <v>26</v>
      </c>
      <c r="F224" t="s">
        <v>49</v>
      </c>
      <c r="G224" t="s">
        <v>50</v>
      </c>
      <c r="H224">
        <v>4</v>
      </c>
      <c r="I224">
        <v>6</v>
      </c>
      <c r="K224" s="5">
        <v>0</v>
      </c>
      <c r="L224" s="5">
        <v>0</v>
      </c>
      <c r="M224" s="5">
        <v>2</v>
      </c>
    </row>
    <row r="225" spans="1:13" x14ac:dyDescent="0.2">
      <c r="A225">
        <v>223</v>
      </c>
      <c r="B225" s="1">
        <v>43569</v>
      </c>
      <c r="C225" t="s">
        <v>75</v>
      </c>
      <c r="D225" t="s">
        <v>47</v>
      </c>
      <c r="E225" t="s">
        <v>48</v>
      </c>
      <c r="F225" t="s">
        <v>66</v>
      </c>
      <c r="G225" t="s">
        <v>67</v>
      </c>
      <c r="H225">
        <v>8</v>
      </c>
      <c r="I225">
        <v>9</v>
      </c>
      <c r="K225" s="5">
        <v>0</v>
      </c>
      <c r="L225" s="5">
        <v>0</v>
      </c>
      <c r="M225" s="5">
        <v>1</v>
      </c>
    </row>
    <row r="226" spans="1:13" x14ac:dyDescent="0.2">
      <c r="A226">
        <v>224</v>
      </c>
      <c r="B226" s="1">
        <v>43569</v>
      </c>
      <c r="C226" t="s">
        <v>19</v>
      </c>
      <c r="D226" t="s">
        <v>3</v>
      </c>
      <c r="E226" t="s">
        <v>4</v>
      </c>
      <c r="F226" t="s">
        <v>37</v>
      </c>
      <c r="G226" t="s">
        <v>38</v>
      </c>
      <c r="H226">
        <v>7</v>
      </c>
      <c r="I226">
        <v>8</v>
      </c>
      <c r="K226" s="5">
        <v>0</v>
      </c>
      <c r="L226" s="5">
        <v>0</v>
      </c>
      <c r="M226" s="5">
        <v>1</v>
      </c>
    </row>
    <row r="227" spans="1:13" x14ac:dyDescent="0.2">
      <c r="A227">
        <v>225</v>
      </c>
      <c r="B227" s="1">
        <v>43569</v>
      </c>
      <c r="C227" t="s">
        <v>34</v>
      </c>
      <c r="D227" t="s">
        <v>51</v>
      </c>
      <c r="E227" t="s">
        <v>52</v>
      </c>
      <c r="F227" t="s">
        <v>43</v>
      </c>
      <c r="G227" t="s">
        <v>44</v>
      </c>
      <c r="H227">
        <v>4</v>
      </c>
      <c r="I227">
        <v>0</v>
      </c>
      <c r="K227" s="5">
        <v>0</v>
      </c>
      <c r="L227" s="5">
        <v>0</v>
      </c>
      <c r="M227" s="5">
        <v>-4</v>
      </c>
    </row>
    <row r="228" spans="1:13" x14ac:dyDescent="0.2">
      <c r="A228">
        <v>226</v>
      </c>
      <c r="B228" s="1">
        <v>43569</v>
      </c>
      <c r="C228" t="s">
        <v>42</v>
      </c>
      <c r="D228" t="s">
        <v>17</v>
      </c>
      <c r="E228" t="s">
        <v>18</v>
      </c>
      <c r="F228" t="s">
        <v>61</v>
      </c>
      <c r="G228" t="s">
        <v>62</v>
      </c>
      <c r="H228">
        <v>1</v>
      </c>
      <c r="I228">
        <v>7</v>
      </c>
      <c r="K228" s="5">
        <v>0</v>
      </c>
      <c r="L228" s="5">
        <v>0</v>
      </c>
      <c r="M228" s="5">
        <v>6</v>
      </c>
    </row>
    <row r="229" spans="1:13" x14ac:dyDescent="0.2">
      <c r="A229">
        <v>227</v>
      </c>
      <c r="B229" s="1">
        <v>43569</v>
      </c>
      <c r="C229" t="s">
        <v>42</v>
      </c>
      <c r="D229" t="s">
        <v>30</v>
      </c>
      <c r="E229" t="s">
        <v>31</v>
      </c>
      <c r="F229" t="s">
        <v>1</v>
      </c>
      <c r="G229" t="s">
        <v>2</v>
      </c>
      <c r="H229">
        <v>3</v>
      </c>
      <c r="I229">
        <v>2</v>
      </c>
      <c r="K229" s="5">
        <v>0</v>
      </c>
      <c r="L229" s="5">
        <v>0</v>
      </c>
      <c r="M229" s="5">
        <v>-1</v>
      </c>
    </row>
    <row r="230" spans="1:13" x14ac:dyDescent="0.2">
      <c r="A230">
        <v>228</v>
      </c>
      <c r="B230" s="1">
        <v>43569</v>
      </c>
      <c r="C230" t="s">
        <v>42</v>
      </c>
      <c r="D230" t="s">
        <v>45</v>
      </c>
      <c r="E230" t="s">
        <v>46</v>
      </c>
      <c r="F230" t="s">
        <v>59</v>
      </c>
      <c r="G230" t="s">
        <v>60</v>
      </c>
      <c r="H230">
        <v>4</v>
      </c>
      <c r="I230">
        <v>8</v>
      </c>
      <c r="K230" s="5">
        <v>0</v>
      </c>
      <c r="L230" s="5">
        <v>0</v>
      </c>
      <c r="M230" s="5">
        <v>4</v>
      </c>
    </row>
    <row r="231" spans="1:13" x14ac:dyDescent="0.2">
      <c r="A231">
        <v>229</v>
      </c>
      <c r="B231" s="1">
        <v>43569</v>
      </c>
      <c r="C231" t="s">
        <v>42</v>
      </c>
      <c r="D231" t="s">
        <v>15</v>
      </c>
      <c r="E231" t="s">
        <v>16</v>
      </c>
      <c r="F231" t="s">
        <v>57</v>
      </c>
      <c r="G231" t="s">
        <v>58</v>
      </c>
      <c r="H231">
        <v>9</v>
      </c>
      <c r="I231">
        <v>5</v>
      </c>
      <c r="K231" s="5">
        <v>0</v>
      </c>
      <c r="L231" s="5">
        <v>0</v>
      </c>
      <c r="M231" s="5">
        <v>-4</v>
      </c>
    </row>
    <row r="232" spans="1:13" x14ac:dyDescent="0.2">
      <c r="A232">
        <v>230</v>
      </c>
      <c r="B232" s="1">
        <v>43569</v>
      </c>
      <c r="C232" t="s">
        <v>85</v>
      </c>
      <c r="D232" t="s">
        <v>10</v>
      </c>
      <c r="E232" t="s">
        <v>11</v>
      </c>
      <c r="F232" t="s">
        <v>20</v>
      </c>
      <c r="G232" t="s">
        <v>21</v>
      </c>
      <c r="H232">
        <v>3</v>
      </c>
      <c r="I232">
        <v>7</v>
      </c>
      <c r="K232" s="5">
        <v>0</v>
      </c>
      <c r="L232" s="5">
        <v>0</v>
      </c>
      <c r="M232" s="5">
        <v>4</v>
      </c>
    </row>
    <row r="233" spans="1:13" x14ac:dyDescent="0.2">
      <c r="A233">
        <v>231</v>
      </c>
      <c r="B233" s="1">
        <v>43570</v>
      </c>
      <c r="C233" t="s">
        <v>105</v>
      </c>
      <c r="D233" t="s">
        <v>6</v>
      </c>
      <c r="E233" t="s">
        <v>7</v>
      </c>
      <c r="F233" t="s">
        <v>69</v>
      </c>
      <c r="G233" t="s">
        <v>70</v>
      </c>
      <c r="H233">
        <v>8</v>
      </c>
      <c r="I233">
        <v>1</v>
      </c>
      <c r="K233" s="5">
        <v>0</v>
      </c>
      <c r="L233" s="5">
        <v>0</v>
      </c>
      <c r="M233" s="5">
        <v>-7</v>
      </c>
    </row>
    <row r="234" spans="1:13" x14ac:dyDescent="0.2">
      <c r="A234">
        <v>232</v>
      </c>
      <c r="B234" s="1">
        <v>43570</v>
      </c>
      <c r="C234" t="s">
        <v>85</v>
      </c>
      <c r="D234" t="s">
        <v>10</v>
      </c>
      <c r="E234" t="s">
        <v>11</v>
      </c>
      <c r="F234" t="s">
        <v>22</v>
      </c>
      <c r="G234" t="s">
        <v>23</v>
      </c>
      <c r="H234">
        <v>7</v>
      </c>
      <c r="I234">
        <v>6</v>
      </c>
      <c r="K234" s="5">
        <v>0</v>
      </c>
      <c r="L234" s="5">
        <v>0</v>
      </c>
      <c r="M234" s="5">
        <v>-1</v>
      </c>
    </row>
    <row r="235" spans="1:13" x14ac:dyDescent="0.2">
      <c r="A235">
        <v>233</v>
      </c>
      <c r="B235" s="1">
        <v>43570</v>
      </c>
      <c r="C235" t="s">
        <v>68</v>
      </c>
      <c r="D235" t="s">
        <v>35</v>
      </c>
      <c r="E235" t="s">
        <v>36</v>
      </c>
      <c r="F235" t="s">
        <v>53</v>
      </c>
      <c r="G235" t="s">
        <v>54</v>
      </c>
      <c r="H235">
        <v>7</v>
      </c>
      <c r="I235">
        <v>2</v>
      </c>
      <c r="K235" s="5">
        <v>-22.614000000000001</v>
      </c>
      <c r="L235" s="5">
        <v>0</v>
      </c>
      <c r="M235" s="5">
        <v>-5</v>
      </c>
    </row>
    <row r="236" spans="1:13" x14ac:dyDescent="0.2">
      <c r="A236">
        <v>234</v>
      </c>
      <c r="B236" s="1">
        <v>43570</v>
      </c>
      <c r="C236" t="s">
        <v>102</v>
      </c>
      <c r="D236" t="s">
        <v>15</v>
      </c>
      <c r="E236" t="s">
        <v>16</v>
      </c>
      <c r="F236" t="s">
        <v>17</v>
      </c>
      <c r="G236" t="s">
        <v>18</v>
      </c>
      <c r="H236">
        <v>7</v>
      </c>
      <c r="I236">
        <v>10</v>
      </c>
      <c r="K236" s="5">
        <v>11.852959999999999</v>
      </c>
      <c r="L236" s="5">
        <v>-126.342</v>
      </c>
      <c r="M236" s="5">
        <v>3</v>
      </c>
    </row>
    <row r="237" spans="1:13" x14ac:dyDescent="0.2">
      <c r="A237">
        <v>235</v>
      </c>
      <c r="B237" s="1">
        <v>43570</v>
      </c>
      <c r="C237" t="s">
        <v>102</v>
      </c>
      <c r="D237" t="s">
        <v>27</v>
      </c>
      <c r="E237" t="s">
        <v>28</v>
      </c>
      <c r="F237" t="s">
        <v>49</v>
      </c>
      <c r="G237" t="s">
        <v>50</v>
      </c>
      <c r="H237">
        <v>5</v>
      </c>
      <c r="I237">
        <v>3</v>
      </c>
      <c r="K237" s="5">
        <v>22.651810000000001</v>
      </c>
      <c r="L237" s="5">
        <v>0</v>
      </c>
      <c r="M237" s="5">
        <v>-2</v>
      </c>
    </row>
    <row r="238" spans="1:13" x14ac:dyDescent="0.2">
      <c r="A238">
        <v>236</v>
      </c>
      <c r="B238" s="1">
        <v>43570</v>
      </c>
      <c r="C238" t="s">
        <v>78</v>
      </c>
      <c r="D238" t="s">
        <v>40</v>
      </c>
      <c r="E238" t="s">
        <v>41</v>
      </c>
      <c r="F238" t="s">
        <v>37</v>
      </c>
      <c r="G238" t="s">
        <v>38</v>
      </c>
      <c r="H238">
        <v>7</v>
      </c>
      <c r="I238">
        <v>12</v>
      </c>
      <c r="K238" s="5">
        <v>0</v>
      </c>
      <c r="L238" s="5">
        <v>0</v>
      </c>
      <c r="M238" s="5">
        <v>5</v>
      </c>
    </row>
    <row r="239" spans="1:13" x14ac:dyDescent="0.2">
      <c r="A239">
        <v>237</v>
      </c>
      <c r="B239" s="1">
        <v>43570</v>
      </c>
      <c r="C239" t="s">
        <v>72</v>
      </c>
      <c r="D239" t="s">
        <v>66</v>
      </c>
      <c r="E239" t="s">
        <v>67</v>
      </c>
      <c r="F239" t="s">
        <v>64</v>
      </c>
      <c r="G239" t="s">
        <v>65</v>
      </c>
      <c r="H239">
        <v>4</v>
      </c>
      <c r="I239">
        <v>5</v>
      </c>
      <c r="K239" s="5">
        <v>0</v>
      </c>
      <c r="L239" s="5">
        <v>100.77630000000001</v>
      </c>
      <c r="M239" s="5">
        <v>1</v>
      </c>
    </row>
    <row r="240" spans="1:13" x14ac:dyDescent="0.2">
      <c r="A240">
        <v>238</v>
      </c>
      <c r="B240" s="1">
        <v>43570</v>
      </c>
      <c r="C240" t="s">
        <v>74</v>
      </c>
      <c r="D240" t="s">
        <v>51</v>
      </c>
      <c r="E240" t="s">
        <v>52</v>
      </c>
      <c r="F240" t="s">
        <v>45</v>
      </c>
      <c r="G240" t="s">
        <v>46</v>
      </c>
      <c r="H240">
        <v>5</v>
      </c>
      <c r="I240">
        <v>2</v>
      </c>
      <c r="K240" s="5">
        <v>0</v>
      </c>
      <c r="L240" s="5">
        <v>0</v>
      </c>
      <c r="M240" s="5">
        <v>-3</v>
      </c>
    </row>
    <row r="241" spans="1:13" x14ac:dyDescent="0.2">
      <c r="A241">
        <v>239</v>
      </c>
      <c r="B241" s="1">
        <v>43570</v>
      </c>
      <c r="C241" t="s">
        <v>74</v>
      </c>
      <c r="D241" t="s">
        <v>47</v>
      </c>
      <c r="E241" t="s">
        <v>48</v>
      </c>
      <c r="F241" t="s">
        <v>1</v>
      </c>
      <c r="G241" t="s">
        <v>2</v>
      </c>
      <c r="H241">
        <v>6</v>
      </c>
      <c r="I241">
        <v>4</v>
      </c>
      <c r="K241" s="5">
        <v>381.20119999999997</v>
      </c>
      <c r="L241" s="5">
        <v>0</v>
      </c>
      <c r="M241" s="5">
        <v>-2</v>
      </c>
    </row>
    <row r="242" spans="1:13" x14ac:dyDescent="0.2">
      <c r="A242">
        <v>240</v>
      </c>
      <c r="B242" s="1">
        <v>43570</v>
      </c>
      <c r="C242" t="s">
        <v>74</v>
      </c>
      <c r="D242" t="s">
        <v>57</v>
      </c>
      <c r="E242" t="s">
        <v>58</v>
      </c>
      <c r="F242" t="s">
        <v>61</v>
      </c>
      <c r="G242" t="s">
        <v>62</v>
      </c>
      <c r="H242">
        <v>3</v>
      </c>
      <c r="I242">
        <v>4</v>
      </c>
      <c r="K242" s="5">
        <v>946.12289999999996</v>
      </c>
      <c r="L242" s="5">
        <v>0</v>
      </c>
      <c r="M242" s="5">
        <v>1</v>
      </c>
    </row>
    <row r="243" spans="1:13" x14ac:dyDescent="0.2">
      <c r="A243">
        <v>241</v>
      </c>
      <c r="B243" s="1">
        <v>43571</v>
      </c>
      <c r="C243" t="s">
        <v>86</v>
      </c>
      <c r="D243" t="s">
        <v>69</v>
      </c>
      <c r="E243" t="s">
        <v>70</v>
      </c>
      <c r="F243" t="s">
        <v>8</v>
      </c>
      <c r="G243" t="s">
        <v>9</v>
      </c>
      <c r="H243">
        <v>0</v>
      </c>
      <c r="I243">
        <v>8</v>
      </c>
      <c r="K243" s="5">
        <v>0</v>
      </c>
      <c r="L243" s="5">
        <v>0</v>
      </c>
      <c r="M243" s="5">
        <v>8</v>
      </c>
    </row>
    <row r="244" spans="1:13" x14ac:dyDescent="0.2">
      <c r="A244">
        <v>242</v>
      </c>
      <c r="B244" s="1">
        <v>43571</v>
      </c>
      <c r="C244" t="s">
        <v>87</v>
      </c>
      <c r="D244" t="s">
        <v>55</v>
      </c>
      <c r="E244" t="s">
        <v>56</v>
      </c>
      <c r="F244" t="s">
        <v>25</v>
      </c>
      <c r="G244" t="s">
        <v>26</v>
      </c>
      <c r="H244">
        <v>5</v>
      </c>
      <c r="I244">
        <v>3</v>
      </c>
      <c r="K244" s="5">
        <v>0</v>
      </c>
      <c r="L244" s="5">
        <v>-10.3332</v>
      </c>
      <c r="M244" s="5">
        <v>-2</v>
      </c>
    </row>
    <row r="245" spans="1:13" x14ac:dyDescent="0.2">
      <c r="A245">
        <v>243</v>
      </c>
      <c r="B245" s="1">
        <v>43571</v>
      </c>
      <c r="C245" t="s">
        <v>85</v>
      </c>
      <c r="D245" t="s">
        <v>43</v>
      </c>
      <c r="E245" t="s">
        <v>44</v>
      </c>
      <c r="F245" t="s">
        <v>12</v>
      </c>
      <c r="G245" t="s">
        <v>13</v>
      </c>
      <c r="H245">
        <v>7</v>
      </c>
      <c r="I245">
        <v>3</v>
      </c>
      <c r="K245" s="5">
        <v>-143.261</v>
      </c>
      <c r="L245" s="5">
        <v>0</v>
      </c>
      <c r="M245" s="5">
        <v>-4</v>
      </c>
    </row>
    <row r="246" spans="1:13" x14ac:dyDescent="0.2">
      <c r="A246">
        <v>244</v>
      </c>
      <c r="B246" s="1">
        <v>43571</v>
      </c>
      <c r="C246" t="s">
        <v>85</v>
      </c>
      <c r="D246" t="s">
        <v>10</v>
      </c>
      <c r="E246" t="s">
        <v>11</v>
      </c>
      <c r="F246" t="s">
        <v>22</v>
      </c>
      <c r="G246" t="s">
        <v>23</v>
      </c>
      <c r="H246">
        <v>3</v>
      </c>
      <c r="I246">
        <v>14</v>
      </c>
      <c r="K246" s="5">
        <v>0</v>
      </c>
      <c r="L246" s="5">
        <v>0</v>
      </c>
      <c r="M246" s="5">
        <v>11</v>
      </c>
    </row>
    <row r="247" spans="1:13" x14ac:dyDescent="0.2">
      <c r="A247">
        <v>245</v>
      </c>
      <c r="B247" s="1">
        <v>43571</v>
      </c>
      <c r="C247" t="s">
        <v>68</v>
      </c>
      <c r="D247" t="s">
        <v>35</v>
      </c>
      <c r="E247" t="s">
        <v>36</v>
      </c>
      <c r="F247" t="s">
        <v>53</v>
      </c>
      <c r="G247" t="s">
        <v>54</v>
      </c>
      <c r="H247">
        <v>4</v>
      </c>
      <c r="I247">
        <v>0</v>
      </c>
      <c r="K247" s="5">
        <v>0</v>
      </c>
      <c r="L247" s="5">
        <v>0</v>
      </c>
      <c r="M247" s="5">
        <v>-4</v>
      </c>
    </row>
    <row r="248" spans="1:13" x14ac:dyDescent="0.2">
      <c r="A248">
        <v>246</v>
      </c>
      <c r="B248" s="1">
        <v>43571</v>
      </c>
      <c r="C248" t="s">
        <v>68</v>
      </c>
      <c r="D248" t="s">
        <v>6</v>
      </c>
      <c r="E248" t="s">
        <v>7</v>
      </c>
      <c r="F248" t="s">
        <v>32</v>
      </c>
      <c r="G248" t="s">
        <v>33</v>
      </c>
      <c r="H248">
        <v>2</v>
      </c>
      <c r="I248">
        <v>4</v>
      </c>
      <c r="K248" s="5">
        <v>0</v>
      </c>
      <c r="L248" s="5">
        <v>0</v>
      </c>
      <c r="M248" s="5">
        <v>2</v>
      </c>
    </row>
    <row r="249" spans="1:13" x14ac:dyDescent="0.2">
      <c r="A249">
        <v>247</v>
      </c>
      <c r="B249" s="1">
        <v>43571</v>
      </c>
      <c r="C249" t="s">
        <v>92</v>
      </c>
      <c r="D249" t="s">
        <v>59</v>
      </c>
      <c r="E249" t="s">
        <v>60</v>
      </c>
      <c r="F249" t="s">
        <v>20</v>
      </c>
      <c r="G249" t="s">
        <v>21</v>
      </c>
      <c r="H249">
        <v>9</v>
      </c>
      <c r="I249">
        <v>6</v>
      </c>
      <c r="K249" s="5">
        <v>-92.793199999999999</v>
      </c>
      <c r="L249" s="5">
        <v>0</v>
      </c>
      <c r="M249" s="5">
        <v>-3</v>
      </c>
    </row>
    <row r="250" spans="1:13" x14ac:dyDescent="0.2">
      <c r="A250">
        <v>248</v>
      </c>
      <c r="B250" s="1">
        <v>43571</v>
      </c>
      <c r="C250" t="s">
        <v>102</v>
      </c>
      <c r="D250" t="s">
        <v>15</v>
      </c>
      <c r="E250" t="s">
        <v>16</v>
      </c>
      <c r="F250" t="s">
        <v>17</v>
      </c>
      <c r="G250" t="s">
        <v>18</v>
      </c>
      <c r="H250">
        <v>4</v>
      </c>
      <c r="I250">
        <v>8</v>
      </c>
      <c r="K250" s="5">
        <v>0</v>
      </c>
      <c r="L250" s="5">
        <v>0</v>
      </c>
      <c r="M250" s="5">
        <v>4</v>
      </c>
    </row>
    <row r="251" spans="1:13" x14ac:dyDescent="0.2">
      <c r="A251">
        <v>249</v>
      </c>
      <c r="B251" s="1">
        <v>43571</v>
      </c>
      <c r="C251" t="s">
        <v>102</v>
      </c>
      <c r="D251" t="s">
        <v>27</v>
      </c>
      <c r="E251" t="s">
        <v>28</v>
      </c>
      <c r="F251" t="s">
        <v>49</v>
      </c>
      <c r="G251" t="s">
        <v>50</v>
      </c>
      <c r="H251">
        <v>6</v>
      </c>
      <c r="I251">
        <v>5</v>
      </c>
      <c r="K251" s="5">
        <v>0</v>
      </c>
      <c r="L251" s="5">
        <v>0</v>
      </c>
      <c r="M251" s="5">
        <v>-1</v>
      </c>
    </row>
    <row r="252" spans="1:13" x14ac:dyDescent="0.2">
      <c r="A252">
        <v>250</v>
      </c>
      <c r="B252" s="1">
        <v>43571</v>
      </c>
      <c r="C252" t="s">
        <v>78</v>
      </c>
      <c r="D252" t="s">
        <v>40</v>
      </c>
      <c r="E252" t="s">
        <v>41</v>
      </c>
      <c r="F252" t="s">
        <v>37</v>
      </c>
      <c r="G252" t="s">
        <v>38</v>
      </c>
      <c r="H252">
        <v>0</v>
      </c>
      <c r="I252">
        <v>5</v>
      </c>
      <c r="K252" s="5">
        <v>0</v>
      </c>
      <c r="L252" s="5">
        <v>0</v>
      </c>
      <c r="M252" s="5">
        <v>5</v>
      </c>
    </row>
    <row r="253" spans="1:13" x14ac:dyDescent="0.2">
      <c r="A253">
        <v>251</v>
      </c>
      <c r="B253" s="1">
        <v>43571</v>
      </c>
      <c r="C253" t="s">
        <v>72</v>
      </c>
      <c r="D253" t="s">
        <v>66</v>
      </c>
      <c r="E253" t="s">
        <v>67</v>
      </c>
      <c r="F253" t="s">
        <v>64</v>
      </c>
      <c r="G253" t="s">
        <v>65</v>
      </c>
      <c r="H253">
        <v>1</v>
      </c>
      <c r="I253">
        <v>5</v>
      </c>
      <c r="K253" s="5">
        <v>0</v>
      </c>
      <c r="L253" s="5">
        <v>0</v>
      </c>
      <c r="M253" s="5">
        <v>4</v>
      </c>
    </row>
    <row r="254" spans="1:13" x14ac:dyDescent="0.2">
      <c r="A254">
        <v>252</v>
      </c>
      <c r="B254" s="1">
        <v>43571</v>
      </c>
      <c r="C254" t="s">
        <v>81</v>
      </c>
      <c r="D254" t="s">
        <v>51</v>
      </c>
      <c r="E254" t="s">
        <v>52</v>
      </c>
      <c r="F254" t="s">
        <v>45</v>
      </c>
      <c r="G254" t="s">
        <v>46</v>
      </c>
      <c r="H254">
        <v>8</v>
      </c>
      <c r="I254">
        <v>2</v>
      </c>
      <c r="K254" s="5">
        <v>0</v>
      </c>
      <c r="L254" s="5">
        <v>0</v>
      </c>
      <c r="M254" s="5">
        <v>-6</v>
      </c>
    </row>
    <row r="255" spans="1:13" x14ac:dyDescent="0.2">
      <c r="A255">
        <v>253</v>
      </c>
      <c r="B255" s="1">
        <v>43571</v>
      </c>
      <c r="C255" t="s">
        <v>73</v>
      </c>
      <c r="D255" t="s">
        <v>30</v>
      </c>
      <c r="E255" t="s">
        <v>31</v>
      </c>
      <c r="F255" t="s">
        <v>3</v>
      </c>
      <c r="G255" t="s">
        <v>4</v>
      </c>
      <c r="H255">
        <v>9</v>
      </c>
      <c r="I255">
        <v>1</v>
      </c>
      <c r="K255" s="5">
        <v>0</v>
      </c>
      <c r="L255" s="5">
        <v>93.707689999999999</v>
      </c>
      <c r="M255" s="5">
        <v>-8</v>
      </c>
    </row>
    <row r="256" spans="1:13" x14ac:dyDescent="0.2">
      <c r="A256">
        <v>254</v>
      </c>
      <c r="B256" s="1">
        <v>43571</v>
      </c>
      <c r="C256" t="s">
        <v>74</v>
      </c>
      <c r="D256" t="s">
        <v>47</v>
      </c>
      <c r="E256" t="s">
        <v>48</v>
      </c>
      <c r="F256" t="s">
        <v>1</v>
      </c>
      <c r="G256" t="s">
        <v>2</v>
      </c>
      <c r="H256">
        <v>4</v>
      </c>
      <c r="I256">
        <v>2</v>
      </c>
      <c r="K256" s="5">
        <v>0</v>
      </c>
      <c r="L256" s="5">
        <v>0</v>
      </c>
      <c r="M256" s="5">
        <v>-2</v>
      </c>
    </row>
    <row r="257" spans="1:13" x14ac:dyDescent="0.2">
      <c r="A257">
        <v>255</v>
      </c>
      <c r="B257" s="1">
        <v>43571</v>
      </c>
      <c r="C257" t="s">
        <v>74</v>
      </c>
      <c r="D257" t="s">
        <v>57</v>
      </c>
      <c r="E257" t="s">
        <v>58</v>
      </c>
      <c r="F257" t="s">
        <v>61</v>
      </c>
      <c r="G257" t="s">
        <v>62</v>
      </c>
      <c r="H257">
        <v>1</v>
      </c>
      <c r="I257">
        <v>6</v>
      </c>
      <c r="K257" s="5">
        <v>0</v>
      </c>
      <c r="L257" s="5">
        <v>0</v>
      </c>
      <c r="M257" s="5">
        <v>5</v>
      </c>
    </row>
    <row r="258" spans="1:13" x14ac:dyDescent="0.2">
      <c r="A258">
        <v>256</v>
      </c>
      <c r="B258" s="1">
        <v>43572</v>
      </c>
      <c r="C258" t="s">
        <v>5</v>
      </c>
      <c r="D258" t="s">
        <v>10</v>
      </c>
      <c r="E258" t="s">
        <v>11</v>
      </c>
      <c r="F258" t="s">
        <v>22</v>
      </c>
      <c r="G258" t="s">
        <v>23</v>
      </c>
      <c r="H258">
        <v>2</v>
      </c>
      <c r="I258">
        <v>3</v>
      </c>
      <c r="K258" s="5">
        <v>0</v>
      </c>
      <c r="L258" s="5">
        <v>0</v>
      </c>
      <c r="M258" s="5">
        <v>1</v>
      </c>
    </row>
    <row r="259" spans="1:13" x14ac:dyDescent="0.2">
      <c r="A259">
        <v>257</v>
      </c>
      <c r="B259" s="1">
        <v>43572</v>
      </c>
      <c r="C259" t="s">
        <v>106</v>
      </c>
      <c r="D259" t="s">
        <v>15</v>
      </c>
      <c r="E259" t="s">
        <v>16</v>
      </c>
      <c r="F259" t="s">
        <v>17</v>
      </c>
      <c r="G259" t="s">
        <v>18</v>
      </c>
      <c r="H259">
        <v>6</v>
      </c>
      <c r="I259">
        <v>3</v>
      </c>
      <c r="K259" s="5">
        <v>0</v>
      </c>
      <c r="L259" s="5">
        <v>0</v>
      </c>
      <c r="M259" s="5">
        <v>-3</v>
      </c>
    </row>
    <row r="260" spans="1:13" x14ac:dyDescent="0.2">
      <c r="A260">
        <v>258</v>
      </c>
      <c r="B260" s="1">
        <v>43572</v>
      </c>
      <c r="C260" t="s">
        <v>14</v>
      </c>
      <c r="D260" t="s">
        <v>66</v>
      </c>
      <c r="E260" t="s">
        <v>67</v>
      </c>
      <c r="F260" t="s">
        <v>64</v>
      </c>
      <c r="G260" t="s">
        <v>65</v>
      </c>
      <c r="H260">
        <v>4</v>
      </c>
      <c r="I260">
        <v>3</v>
      </c>
      <c r="K260" s="5">
        <v>0</v>
      </c>
      <c r="L260" s="5">
        <v>0</v>
      </c>
      <c r="M260" s="5">
        <v>-1</v>
      </c>
    </row>
    <row r="261" spans="1:13" x14ac:dyDescent="0.2">
      <c r="A261">
        <v>259</v>
      </c>
      <c r="B261" s="1">
        <v>43572</v>
      </c>
      <c r="C261" t="s">
        <v>107</v>
      </c>
      <c r="D261" t="s">
        <v>57</v>
      </c>
      <c r="E261" t="s">
        <v>58</v>
      </c>
      <c r="F261" t="s">
        <v>61</v>
      </c>
      <c r="G261" t="s">
        <v>62</v>
      </c>
      <c r="H261">
        <v>2</v>
      </c>
      <c r="I261">
        <v>3</v>
      </c>
      <c r="K261" s="5">
        <v>0</v>
      </c>
      <c r="L261" s="5">
        <v>0</v>
      </c>
      <c r="M261" s="5">
        <v>1</v>
      </c>
    </row>
    <row r="262" spans="1:13" x14ac:dyDescent="0.2">
      <c r="A262">
        <v>260</v>
      </c>
      <c r="B262" s="1">
        <v>43572</v>
      </c>
      <c r="C262" t="s">
        <v>86</v>
      </c>
      <c r="D262" t="s">
        <v>69</v>
      </c>
      <c r="E262" t="s">
        <v>70</v>
      </c>
      <c r="F262" t="s">
        <v>8</v>
      </c>
      <c r="G262" t="s">
        <v>9</v>
      </c>
      <c r="H262">
        <v>3</v>
      </c>
      <c r="I262">
        <v>5</v>
      </c>
      <c r="K262" s="5">
        <v>0</v>
      </c>
      <c r="L262" s="5">
        <v>0</v>
      </c>
      <c r="M262" s="5">
        <v>2</v>
      </c>
    </row>
    <row r="263" spans="1:13" x14ac:dyDescent="0.2">
      <c r="A263">
        <v>261</v>
      </c>
      <c r="B263" s="1">
        <v>43572</v>
      </c>
      <c r="C263" t="s">
        <v>87</v>
      </c>
      <c r="D263" t="s">
        <v>55</v>
      </c>
      <c r="E263" t="s">
        <v>56</v>
      </c>
      <c r="F263" t="s">
        <v>25</v>
      </c>
      <c r="G263" t="s">
        <v>26</v>
      </c>
      <c r="H263">
        <v>3</v>
      </c>
      <c r="I263">
        <v>2</v>
      </c>
      <c r="K263" s="5">
        <v>0</v>
      </c>
      <c r="L263" s="5">
        <v>0</v>
      </c>
      <c r="M263" s="5">
        <v>-1</v>
      </c>
    </row>
    <row r="264" spans="1:13" x14ac:dyDescent="0.2">
      <c r="A264">
        <v>262</v>
      </c>
      <c r="B264" s="1">
        <v>43572</v>
      </c>
      <c r="C264" t="s">
        <v>87</v>
      </c>
      <c r="D264" t="s">
        <v>47</v>
      </c>
      <c r="E264" t="s">
        <v>48</v>
      </c>
      <c r="F264" t="s">
        <v>1</v>
      </c>
      <c r="G264" t="s">
        <v>2</v>
      </c>
      <c r="H264">
        <v>1</v>
      </c>
      <c r="I264">
        <v>0</v>
      </c>
      <c r="K264" s="5">
        <v>0</v>
      </c>
      <c r="L264" s="5">
        <v>0</v>
      </c>
      <c r="M264" s="5">
        <v>-1</v>
      </c>
    </row>
    <row r="265" spans="1:13" x14ac:dyDescent="0.2">
      <c r="A265">
        <v>263</v>
      </c>
      <c r="B265" s="1">
        <v>43572</v>
      </c>
      <c r="C265" t="s">
        <v>85</v>
      </c>
      <c r="D265" t="s">
        <v>43</v>
      </c>
      <c r="E265" t="s">
        <v>44</v>
      </c>
      <c r="F265" t="s">
        <v>12</v>
      </c>
      <c r="G265" t="s">
        <v>13</v>
      </c>
      <c r="H265">
        <v>6</v>
      </c>
      <c r="I265">
        <v>9</v>
      </c>
      <c r="K265" s="5">
        <v>0</v>
      </c>
      <c r="L265" s="5">
        <v>0</v>
      </c>
      <c r="M265" s="5">
        <v>3</v>
      </c>
    </row>
    <row r="266" spans="1:13" x14ac:dyDescent="0.2">
      <c r="A266">
        <v>264</v>
      </c>
      <c r="B266" s="1">
        <v>43572</v>
      </c>
      <c r="C266" t="s">
        <v>68</v>
      </c>
      <c r="D266" t="s">
        <v>35</v>
      </c>
      <c r="E266" t="s">
        <v>36</v>
      </c>
      <c r="F266" t="s">
        <v>53</v>
      </c>
      <c r="G266" t="s">
        <v>54</v>
      </c>
      <c r="H266">
        <v>6</v>
      </c>
      <c r="I266">
        <v>0</v>
      </c>
      <c r="K266" s="5">
        <v>0</v>
      </c>
      <c r="L266" s="5">
        <v>0</v>
      </c>
      <c r="M266" s="5">
        <v>-6</v>
      </c>
    </row>
    <row r="267" spans="1:13" x14ac:dyDescent="0.2">
      <c r="A267">
        <v>265</v>
      </c>
      <c r="B267" s="1">
        <v>43572</v>
      </c>
      <c r="C267" t="s">
        <v>68</v>
      </c>
      <c r="D267" t="s">
        <v>6</v>
      </c>
      <c r="E267" t="s">
        <v>7</v>
      </c>
      <c r="F267" t="s">
        <v>32</v>
      </c>
      <c r="G267" t="s">
        <v>33</v>
      </c>
      <c r="H267">
        <v>1</v>
      </c>
      <c r="I267">
        <v>8</v>
      </c>
      <c r="K267" s="5">
        <v>0</v>
      </c>
      <c r="L267" s="5">
        <v>0</v>
      </c>
      <c r="M267" s="5">
        <v>7</v>
      </c>
    </row>
    <row r="268" spans="1:13" x14ac:dyDescent="0.2">
      <c r="A268">
        <v>266</v>
      </c>
      <c r="B268" s="1">
        <v>43572</v>
      </c>
      <c r="C268" t="s">
        <v>92</v>
      </c>
      <c r="D268" t="s">
        <v>59</v>
      </c>
      <c r="E268" t="s">
        <v>60</v>
      </c>
      <c r="F268" t="s">
        <v>20</v>
      </c>
      <c r="G268" t="s">
        <v>21</v>
      </c>
      <c r="H268">
        <v>3</v>
      </c>
      <c r="I268">
        <v>2</v>
      </c>
      <c r="K268" s="5">
        <v>0</v>
      </c>
      <c r="L268" s="5">
        <v>0</v>
      </c>
      <c r="M268" s="5">
        <v>-1</v>
      </c>
    </row>
    <row r="269" spans="1:13" x14ac:dyDescent="0.2">
      <c r="A269">
        <v>267</v>
      </c>
      <c r="B269" s="1">
        <v>43572</v>
      </c>
      <c r="C269" t="s">
        <v>102</v>
      </c>
      <c r="D269" t="s">
        <v>27</v>
      </c>
      <c r="E269" t="s">
        <v>28</v>
      </c>
      <c r="F269" t="s">
        <v>49</v>
      </c>
      <c r="G269" t="s">
        <v>50</v>
      </c>
      <c r="H269">
        <v>1</v>
      </c>
      <c r="I269">
        <v>4</v>
      </c>
      <c r="K269" s="5">
        <v>0</v>
      </c>
      <c r="L269" s="5">
        <v>0</v>
      </c>
      <c r="M269" s="5">
        <v>3</v>
      </c>
    </row>
    <row r="270" spans="1:13" x14ac:dyDescent="0.2">
      <c r="A270">
        <v>268</v>
      </c>
      <c r="B270" s="1">
        <v>43572</v>
      </c>
      <c r="C270" t="s">
        <v>78</v>
      </c>
      <c r="D270" t="s">
        <v>40</v>
      </c>
      <c r="E270" t="s">
        <v>41</v>
      </c>
      <c r="F270" t="s">
        <v>37</v>
      </c>
      <c r="G270" t="s">
        <v>38</v>
      </c>
      <c r="H270">
        <v>4</v>
      </c>
      <c r="I270">
        <v>5</v>
      </c>
      <c r="K270" s="5">
        <v>0</v>
      </c>
      <c r="L270" s="5">
        <v>0</v>
      </c>
      <c r="M270" s="5">
        <v>1</v>
      </c>
    </row>
    <row r="271" spans="1:13" x14ac:dyDescent="0.2">
      <c r="A271">
        <v>269</v>
      </c>
      <c r="B271" s="1">
        <v>43572</v>
      </c>
      <c r="C271" t="s">
        <v>73</v>
      </c>
      <c r="D271" t="s">
        <v>30</v>
      </c>
      <c r="E271" t="s">
        <v>31</v>
      </c>
      <c r="F271" t="s">
        <v>3</v>
      </c>
      <c r="G271" t="s">
        <v>4</v>
      </c>
      <c r="H271">
        <v>1</v>
      </c>
      <c r="I271">
        <v>2</v>
      </c>
      <c r="K271" s="5">
        <v>0</v>
      </c>
      <c r="L271" s="5">
        <v>0</v>
      </c>
      <c r="M271" s="5">
        <v>1</v>
      </c>
    </row>
    <row r="272" spans="1:13" x14ac:dyDescent="0.2">
      <c r="A272">
        <v>270</v>
      </c>
      <c r="B272" s="1">
        <v>43573</v>
      </c>
      <c r="C272" t="s">
        <v>108</v>
      </c>
      <c r="D272" t="s">
        <v>59</v>
      </c>
      <c r="E272" t="s">
        <v>60</v>
      </c>
      <c r="F272" t="s">
        <v>20</v>
      </c>
      <c r="G272" t="s">
        <v>21</v>
      </c>
      <c r="H272">
        <v>4</v>
      </c>
      <c r="I272">
        <v>1</v>
      </c>
      <c r="K272" s="5">
        <v>0</v>
      </c>
      <c r="L272" s="5">
        <v>0</v>
      </c>
      <c r="M272" s="5">
        <v>-3</v>
      </c>
    </row>
    <row r="273" spans="1:13" x14ac:dyDescent="0.2">
      <c r="A273">
        <v>271</v>
      </c>
      <c r="B273" s="1">
        <v>43573</v>
      </c>
      <c r="C273" t="s">
        <v>5</v>
      </c>
      <c r="D273" t="s">
        <v>43</v>
      </c>
      <c r="E273" t="s">
        <v>44</v>
      </c>
      <c r="F273" t="s">
        <v>12</v>
      </c>
      <c r="G273" t="s">
        <v>13</v>
      </c>
      <c r="H273">
        <v>2</v>
      </c>
      <c r="I273">
        <v>4</v>
      </c>
      <c r="K273" s="5">
        <v>0</v>
      </c>
      <c r="L273" s="5">
        <v>0</v>
      </c>
      <c r="M273" s="5">
        <v>2</v>
      </c>
    </row>
    <row r="274" spans="1:13" x14ac:dyDescent="0.2">
      <c r="A274">
        <v>272</v>
      </c>
      <c r="B274" s="1">
        <v>43573</v>
      </c>
      <c r="C274" t="s">
        <v>83</v>
      </c>
      <c r="D274" t="s">
        <v>64</v>
      </c>
      <c r="E274" t="s">
        <v>65</v>
      </c>
      <c r="F274" t="s">
        <v>25</v>
      </c>
      <c r="G274" t="s">
        <v>26</v>
      </c>
      <c r="H274">
        <v>7</v>
      </c>
      <c r="I274">
        <v>9</v>
      </c>
      <c r="K274" s="5">
        <v>-10.336</v>
      </c>
      <c r="L274" s="5">
        <v>0</v>
      </c>
      <c r="M274" s="5">
        <v>2</v>
      </c>
    </row>
    <row r="275" spans="1:13" x14ac:dyDescent="0.2">
      <c r="A275">
        <v>273</v>
      </c>
      <c r="B275" s="1">
        <v>43573</v>
      </c>
      <c r="C275" t="s">
        <v>83</v>
      </c>
      <c r="D275" t="s">
        <v>27</v>
      </c>
      <c r="E275" t="s">
        <v>28</v>
      </c>
      <c r="F275" t="s">
        <v>49</v>
      </c>
      <c r="G275" t="s">
        <v>50</v>
      </c>
      <c r="H275">
        <v>7</v>
      </c>
      <c r="I275">
        <v>4</v>
      </c>
      <c r="K275" s="5">
        <v>0</v>
      </c>
      <c r="L275" s="5">
        <v>0</v>
      </c>
      <c r="M275" s="5">
        <v>-3</v>
      </c>
    </row>
    <row r="276" spans="1:13" x14ac:dyDescent="0.2">
      <c r="A276">
        <v>274</v>
      </c>
      <c r="B276" s="1">
        <v>43573</v>
      </c>
      <c r="C276" t="s">
        <v>86</v>
      </c>
      <c r="D276" t="s">
        <v>66</v>
      </c>
      <c r="E276" t="s">
        <v>67</v>
      </c>
      <c r="F276" t="s">
        <v>8</v>
      </c>
      <c r="G276" t="s">
        <v>9</v>
      </c>
      <c r="H276">
        <v>6</v>
      </c>
      <c r="I276">
        <v>1</v>
      </c>
      <c r="K276" s="5">
        <v>-25.120200000000001</v>
      </c>
      <c r="L276" s="5">
        <v>0</v>
      </c>
      <c r="M276" s="5">
        <v>-5</v>
      </c>
    </row>
    <row r="277" spans="1:13" x14ac:dyDescent="0.2">
      <c r="A277">
        <v>275</v>
      </c>
      <c r="B277" s="1">
        <v>43573</v>
      </c>
      <c r="C277" t="s">
        <v>68</v>
      </c>
      <c r="D277" t="s">
        <v>6</v>
      </c>
      <c r="E277" t="s">
        <v>7</v>
      </c>
      <c r="F277" t="s">
        <v>32</v>
      </c>
      <c r="G277" t="s">
        <v>33</v>
      </c>
      <c r="H277">
        <v>6</v>
      </c>
      <c r="I277">
        <v>5</v>
      </c>
      <c r="K277" s="5">
        <v>0</v>
      </c>
      <c r="L277" s="5">
        <v>0</v>
      </c>
      <c r="M277" s="5">
        <v>-1</v>
      </c>
    </row>
    <row r="278" spans="1:13" x14ac:dyDescent="0.2">
      <c r="A278">
        <v>276</v>
      </c>
      <c r="B278" s="1">
        <v>43573</v>
      </c>
      <c r="C278" t="s">
        <v>72</v>
      </c>
      <c r="D278" t="s">
        <v>61</v>
      </c>
      <c r="E278" t="s">
        <v>62</v>
      </c>
      <c r="F278" t="s">
        <v>17</v>
      </c>
      <c r="G278" t="s">
        <v>18</v>
      </c>
      <c r="H278">
        <v>3</v>
      </c>
      <c r="I278">
        <v>1</v>
      </c>
      <c r="K278" s="5">
        <v>-694.87900000000002</v>
      </c>
      <c r="L278" s="5">
        <v>0</v>
      </c>
      <c r="M278" s="5">
        <v>-2</v>
      </c>
    </row>
    <row r="279" spans="1:13" x14ac:dyDescent="0.2">
      <c r="A279">
        <v>277</v>
      </c>
      <c r="B279" s="1">
        <v>43573</v>
      </c>
      <c r="C279" t="s">
        <v>79</v>
      </c>
      <c r="D279" t="s">
        <v>22</v>
      </c>
      <c r="E279" t="s">
        <v>23</v>
      </c>
      <c r="F279" t="s">
        <v>51</v>
      </c>
      <c r="G279" t="s">
        <v>52</v>
      </c>
      <c r="H279">
        <v>2</v>
      </c>
      <c r="I279">
        <v>6</v>
      </c>
      <c r="K279" s="5">
        <v>347.90120000000002</v>
      </c>
      <c r="L279" s="5">
        <v>-17.546099999999999</v>
      </c>
      <c r="M279" s="5">
        <v>4</v>
      </c>
    </row>
    <row r="280" spans="1:13" x14ac:dyDescent="0.2">
      <c r="A280">
        <v>278</v>
      </c>
      <c r="B280" s="1">
        <v>43573</v>
      </c>
      <c r="C280" t="s">
        <v>73</v>
      </c>
      <c r="D280" t="s">
        <v>1</v>
      </c>
      <c r="E280" t="s">
        <v>2</v>
      </c>
      <c r="F280" t="s">
        <v>40</v>
      </c>
      <c r="G280" t="s">
        <v>41</v>
      </c>
      <c r="H280">
        <v>11</v>
      </c>
      <c r="I280">
        <v>10</v>
      </c>
      <c r="K280" s="5">
        <v>0</v>
      </c>
      <c r="L280" s="5">
        <v>92.319109999999995</v>
      </c>
      <c r="M280" s="5">
        <v>-1</v>
      </c>
    </row>
    <row r="281" spans="1:13" x14ac:dyDescent="0.2">
      <c r="A281">
        <v>279</v>
      </c>
      <c r="B281" s="1">
        <v>43573</v>
      </c>
      <c r="C281" t="s">
        <v>74</v>
      </c>
      <c r="D281" t="s">
        <v>57</v>
      </c>
      <c r="E281" t="s">
        <v>58</v>
      </c>
      <c r="F281" t="s">
        <v>45</v>
      </c>
      <c r="G281" t="s">
        <v>46</v>
      </c>
      <c r="H281">
        <v>4</v>
      </c>
      <c r="I281">
        <v>1</v>
      </c>
      <c r="K281" s="5">
        <v>0</v>
      </c>
      <c r="L281" s="5">
        <v>0</v>
      </c>
      <c r="M281" s="5">
        <v>-3</v>
      </c>
    </row>
    <row r="282" spans="1:13" x14ac:dyDescent="0.2">
      <c r="A282">
        <v>280</v>
      </c>
      <c r="B282" s="1">
        <v>43574</v>
      </c>
      <c r="C282" t="s">
        <v>97</v>
      </c>
      <c r="D282" t="s">
        <v>59</v>
      </c>
      <c r="E282" t="s">
        <v>60</v>
      </c>
      <c r="F282" t="s">
        <v>35</v>
      </c>
      <c r="G282" t="s">
        <v>36</v>
      </c>
      <c r="H282">
        <v>1</v>
      </c>
      <c r="I282">
        <v>5</v>
      </c>
      <c r="K282" s="5">
        <v>22.284970000000001</v>
      </c>
      <c r="L282" s="5">
        <v>27.678129999999999</v>
      </c>
      <c r="M282" s="5">
        <v>4</v>
      </c>
    </row>
    <row r="283" spans="1:13" x14ac:dyDescent="0.2">
      <c r="A283">
        <v>281</v>
      </c>
      <c r="B283" s="1">
        <v>43574</v>
      </c>
      <c r="C283" t="s">
        <v>85</v>
      </c>
      <c r="D283" t="s">
        <v>66</v>
      </c>
      <c r="E283" t="s">
        <v>67</v>
      </c>
      <c r="F283" t="s">
        <v>8</v>
      </c>
      <c r="G283" t="s">
        <v>9</v>
      </c>
      <c r="H283">
        <v>2</v>
      </c>
      <c r="I283">
        <v>6</v>
      </c>
      <c r="K283" s="5">
        <v>0</v>
      </c>
      <c r="L283" s="5">
        <v>0</v>
      </c>
      <c r="M283" s="5">
        <v>4</v>
      </c>
    </row>
    <row r="284" spans="1:13" x14ac:dyDescent="0.2">
      <c r="A284">
        <v>282</v>
      </c>
      <c r="B284" s="1">
        <v>43574</v>
      </c>
      <c r="C284" t="s">
        <v>85</v>
      </c>
      <c r="D284" t="s">
        <v>43</v>
      </c>
      <c r="E284" t="s">
        <v>44</v>
      </c>
      <c r="F284" t="s">
        <v>55</v>
      </c>
      <c r="G284" t="s">
        <v>56</v>
      </c>
      <c r="H284">
        <v>1</v>
      </c>
      <c r="I284">
        <v>4</v>
      </c>
      <c r="K284" s="5">
        <v>0</v>
      </c>
      <c r="L284" s="5">
        <v>0</v>
      </c>
      <c r="M284" s="5">
        <v>3</v>
      </c>
    </row>
    <row r="285" spans="1:13" x14ac:dyDescent="0.2">
      <c r="A285">
        <v>283</v>
      </c>
      <c r="B285" s="1">
        <v>43574</v>
      </c>
      <c r="C285" t="s">
        <v>68</v>
      </c>
      <c r="D285" t="s">
        <v>64</v>
      </c>
      <c r="E285" t="s">
        <v>65</v>
      </c>
      <c r="F285" t="s">
        <v>25</v>
      </c>
      <c r="G285" t="s">
        <v>26</v>
      </c>
      <c r="H285">
        <v>7</v>
      </c>
      <c r="I285">
        <v>3</v>
      </c>
      <c r="K285" s="5">
        <v>0</v>
      </c>
      <c r="L285" s="5">
        <v>0</v>
      </c>
      <c r="M285" s="5">
        <v>-4</v>
      </c>
    </row>
    <row r="286" spans="1:13" x14ac:dyDescent="0.2">
      <c r="A286">
        <v>284</v>
      </c>
      <c r="B286" s="1">
        <v>43574</v>
      </c>
      <c r="C286" t="s">
        <v>68</v>
      </c>
      <c r="D286" t="s">
        <v>12</v>
      </c>
      <c r="E286" t="s">
        <v>13</v>
      </c>
      <c r="F286" t="s">
        <v>53</v>
      </c>
      <c r="G286" t="s">
        <v>54</v>
      </c>
      <c r="H286">
        <v>2</v>
      </c>
      <c r="I286">
        <v>3</v>
      </c>
      <c r="K286" s="5">
        <v>0</v>
      </c>
      <c r="L286" s="5">
        <v>0</v>
      </c>
      <c r="M286" s="5">
        <v>1</v>
      </c>
    </row>
    <row r="287" spans="1:13" x14ac:dyDescent="0.2">
      <c r="A287">
        <v>285</v>
      </c>
      <c r="B287" s="1">
        <v>43574</v>
      </c>
      <c r="C287" t="s">
        <v>68</v>
      </c>
      <c r="D287" t="s">
        <v>69</v>
      </c>
      <c r="E287" t="s">
        <v>70</v>
      </c>
      <c r="F287" t="s">
        <v>32</v>
      </c>
      <c r="G287" t="s">
        <v>33</v>
      </c>
      <c r="H287">
        <v>6</v>
      </c>
      <c r="I287">
        <v>4</v>
      </c>
      <c r="K287" s="5">
        <v>0</v>
      </c>
      <c r="L287" s="5">
        <v>0</v>
      </c>
      <c r="M287" s="5">
        <v>-2</v>
      </c>
    </row>
    <row r="288" spans="1:13" x14ac:dyDescent="0.2">
      <c r="A288">
        <v>286</v>
      </c>
      <c r="B288" s="1">
        <v>43574</v>
      </c>
      <c r="C288" t="s">
        <v>78</v>
      </c>
      <c r="D288" t="s">
        <v>30</v>
      </c>
      <c r="E288" t="s">
        <v>31</v>
      </c>
      <c r="F288" t="s">
        <v>37</v>
      </c>
      <c r="G288" t="s">
        <v>38</v>
      </c>
      <c r="H288">
        <v>7</v>
      </c>
      <c r="I288">
        <v>2</v>
      </c>
      <c r="K288" s="5">
        <v>-63.264600000000002</v>
      </c>
      <c r="L288" s="5">
        <v>0</v>
      </c>
      <c r="M288" s="5">
        <v>-5</v>
      </c>
    </row>
    <row r="289" spans="1:13" x14ac:dyDescent="0.2">
      <c r="A289">
        <v>287</v>
      </c>
      <c r="B289" s="1">
        <v>43574</v>
      </c>
      <c r="C289" t="s">
        <v>72</v>
      </c>
      <c r="D289" t="s">
        <v>61</v>
      </c>
      <c r="E289" t="s">
        <v>62</v>
      </c>
      <c r="F289" t="s">
        <v>17</v>
      </c>
      <c r="G289" t="s">
        <v>18</v>
      </c>
      <c r="H289">
        <v>5</v>
      </c>
      <c r="I289">
        <v>3</v>
      </c>
      <c r="K289" s="5">
        <v>0</v>
      </c>
      <c r="L289" s="5">
        <v>0</v>
      </c>
      <c r="M289" s="5">
        <v>-2</v>
      </c>
    </row>
    <row r="290" spans="1:13" x14ac:dyDescent="0.2">
      <c r="A290">
        <v>288</v>
      </c>
      <c r="B290" s="1">
        <v>43574</v>
      </c>
      <c r="C290" t="s">
        <v>88</v>
      </c>
      <c r="D290" t="s">
        <v>10</v>
      </c>
      <c r="E290" t="s">
        <v>11</v>
      </c>
      <c r="F290" t="s">
        <v>15</v>
      </c>
      <c r="G290" t="s">
        <v>16</v>
      </c>
      <c r="H290">
        <v>5</v>
      </c>
      <c r="I290">
        <v>4</v>
      </c>
      <c r="K290" s="5">
        <v>18.024799999999999</v>
      </c>
      <c r="L290" s="5">
        <v>0</v>
      </c>
      <c r="M290" s="5">
        <v>-1</v>
      </c>
    </row>
    <row r="291" spans="1:13" x14ac:dyDescent="0.2">
      <c r="A291">
        <v>289</v>
      </c>
      <c r="B291" s="1">
        <v>43574</v>
      </c>
      <c r="C291" t="s">
        <v>79</v>
      </c>
      <c r="D291" t="s">
        <v>22</v>
      </c>
      <c r="E291" t="s">
        <v>23</v>
      </c>
      <c r="F291" t="s">
        <v>51</v>
      </c>
      <c r="G291" t="s">
        <v>52</v>
      </c>
      <c r="H291">
        <v>3</v>
      </c>
      <c r="I291">
        <v>4</v>
      </c>
      <c r="K291" s="5">
        <v>0</v>
      </c>
      <c r="L291" s="5">
        <v>0</v>
      </c>
      <c r="M291" s="5">
        <v>1</v>
      </c>
    </row>
    <row r="292" spans="1:13" x14ac:dyDescent="0.2">
      <c r="A292">
        <v>290</v>
      </c>
      <c r="B292" s="1">
        <v>43574</v>
      </c>
      <c r="C292" t="s">
        <v>73</v>
      </c>
      <c r="D292" t="s">
        <v>27</v>
      </c>
      <c r="E292" t="s">
        <v>28</v>
      </c>
      <c r="F292" t="s">
        <v>3</v>
      </c>
      <c r="G292" t="s">
        <v>4</v>
      </c>
      <c r="H292">
        <v>5</v>
      </c>
      <c r="I292">
        <v>1</v>
      </c>
      <c r="K292" s="5">
        <v>351.0718</v>
      </c>
      <c r="L292" s="5">
        <v>0</v>
      </c>
      <c r="M292" s="5">
        <v>-4</v>
      </c>
    </row>
    <row r="293" spans="1:13" x14ac:dyDescent="0.2">
      <c r="A293">
        <v>291</v>
      </c>
      <c r="B293" s="1">
        <v>43574</v>
      </c>
      <c r="C293" t="s">
        <v>73</v>
      </c>
      <c r="D293" t="s">
        <v>1</v>
      </c>
      <c r="E293" t="s">
        <v>2</v>
      </c>
      <c r="F293" t="s">
        <v>40</v>
      </c>
      <c r="G293" t="s">
        <v>41</v>
      </c>
      <c r="H293">
        <v>5</v>
      </c>
      <c r="I293">
        <v>3</v>
      </c>
      <c r="K293" s="5">
        <v>0</v>
      </c>
      <c r="L293" s="5">
        <v>0</v>
      </c>
      <c r="M293" s="5">
        <v>-2</v>
      </c>
    </row>
    <row r="294" spans="1:13" x14ac:dyDescent="0.2">
      <c r="A294">
        <v>292</v>
      </c>
      <c r="B294" s="1">
        <v>43574</v>
      </c>
      <c r="C294" t="s">
        <v>74</v>
      </c>
      <c r="D294" t="s">
        <v>57</v>
      </c>
      <c r="E294" t="s">
        <v>58</v>
      </c>
      <c r="F294" t="s">
        <v>45</v>
      </c>
      <c r="G294" t="s">
        <v>46</v>
      </c>
      <c r="H294">
        <v>3</v>
      </c>
      <c r="I294">
        <v>2</v>
      </c>
      <c r="K294" s="5">
        <v>0</v>
      </c>
      <c r="L294" s="5">
        <v>0</v>
      </c>
      <c r="M294" s="5">
        <v>-1</v>
      </c>
    </row>
    <row r="295" spans="1:13" x14ac:dyDescent="0.2">
      <c r="A295">
        <v>293</v>
      </c>
      <c r="B295" s="1">
        <v>43575</v>
      </c>
      <c r="C295" t="s">
        <v>5</v>
      </c>
      <c r="D295" t="s">
        <v>66</v>
      </c>
      <c r="E295" t="s">
        <v>67</v>
      </c>
      <c r="F295" t="s">
        <v>8</v>
      </c>
      <c r="G295" t="s">
        <v>9</v>
      </c>
      <c r="H295">
        <v>2</v>
      </c>
      <c r="I295">
        <v>9</v>
      </c>
      <c r="K295" s="5">
        <v>0</v>
      </c>
      <c r="L295" s="5">
        <v>0</v>
      </c>
      <c r="M295" s="5">
        <v>7</v>
      </c>
    </row>
    <row r="296" spans="1:13" x14ac:dyDescent="0.2">
      <c r="A296">
        <v>294</v>
      </c>
      <c r="B296" s="1">
        <v>43575</v>
      </c>
      <c r="C296" t="s">
        <v>75</v>
      </c>
      <c r="D296" t="s">
        <v>10</v>
      </c>
      <c r="E296" t="s">
        <v>11</v>
      </c>
      <c r="F296" t="s">
        <v>15</v>
      </c>
      <c r="G296" t="s">
        <v>16</v>
      </c>
      <c r="H296">
        <v>2</v>
      </c>
      <c r="I296">
        <v>10</v>
      </c>
      <c r="K296" s="5">
        <v>0</v>
      </c>
      <c r="L296" s="5">
        <v>0</v>
      </c>
      <c r="M296" s="5">
        <v>8</v>
      </c>
    </row>
    <row r="297" spans="1:13" x14ac:dyDescent="0.2">
      <c r="A297">
        <v>295</v>
      </c>
      <c r="B297" s="1">
        <v>43575</v>
      </c>
      <c r="C297" t="s">
        <v>97</v>
      </c>
      <c r="D297" t="s">
        <v>59</v>
      </c>
      <c r="E297" t="s">
        <v>60</v>
      </c>
      <c r="F297" t="s">
        <v>35</v>
      </c>
      <c r="G297" t="s">
        <v>36</v>
      </c>
      <c r="H297">
        <v>6</v>
      </c>
      <c r="I297">
        <v>0</v>
      </c>
      <c r="K297" s="5">
        <v>0</v>
      </c>
      <c r="L297" s="5">
        <v>0</v>
      </c>
      <c r="M297" s="5">
        <v>-6</v>
      </c>
    </row>
    <row r="298" spans="1:13" x14ac:dyDescent="0.2">
      <c r="A298">
        <v>296</v>
      </c>
      <c r="B298" s="1">
        <v>43575</v>
      </c>
      <c r="C298" t="s">
        <v>34</v>
      </c>
      <c r="D298" t="s">
        <v>49</v>
      </c>
      <c r="E298" t="s">
        <v>50</v>
      </c>
      <c r="F298" t="s">
        <v>6</v>
      </c>
      <c r="G298" t="s">
        <v>7</v>
      </c>
      <c r="H298">
        <v>6</v>
      </c>
      <c r="I298">
        <v>5</v>
      </c>
      <c r="K298" s="5">
        <v>-18.413900000000002</v>
      </c>
      <c r="L298" s="5">
        <v>0</v>
      </c>
      <c r="M298" s="5">
        <v>-1</v>
      </c>
    </row>
    <row r="299" spans="1:13" x14ac:dyDescent="0.2">
      <c r="A299">
        <v>297</v>
      </c>
      <c r="B299" s="1">
        <v>43575</v>
      </c>
      <c r="C299" t="s">
        <v>34</v>
      </c>
      <c r="D299" t="s">
        <v>43</v>
      </c>
      <c r="E299" t="s">
        <v>44</v>
      </c>
      <c r="F299" t="s">
        <v>55</v>
      </c>
      <c r="G299" t="s">
        <v>56</v>
      </c>
      <c r="H299">
        <v>1</v>
      </c>
      <c r="I299">
        <v>3</v>
      </c>
      <c r="K299" s="5">
        <v>0</v>
      </c>
      <c r="L299" s="5">
        <v>0</v>
      </c>
      <c r="M299" s="5">
        <v>2</v>
      </c>
    </row>
    <row r="300" spans="1:13" x14ac:dyDescent="0.2">
      <c r="A300">
        <v>298</v>
      </c>
      <c r="B300" s="1">
        <v>43575</v>
      </c>
      <c r="C300" t="s">
        <v>39</v>
      </c>
      <c r="D300" t="s">
        <v>27</v>
      </c>
      <c r="E300" t="s">
        <v>28</v>
      </c>
      <c r="F300" t="s">
        <v>3</v>
      </c>
      <c r="G300" t="s">
        <v>4</v>
      </c>
      <c r="H300">
        <v>10</v>
      </c>
      <c r="I300">
        <v>1</v>
      </c>
      <c r="K300" s="5">
        <v>0</v>
      </c>
      <c r="L300" s="5">
        <v>0</v>
      </c>
      <c r="M300" s="5">
        <v>-9</v>
      </c>
    </row>
    <row r="301" spans="1:13" x14ac:dyDescent="0.2">
      <c r="A301">
        <v>299</v>
      </c>
      <c r="B301" s="1">
        <v>43575</v>
      </c>
      <c r="C301" t="s">
        <v>42</v>
      </c>
      <c r="D301" t="s">
        <v>20</v>
      </c>
      <c r="E301" t="s">
        <v>21</v>
      </c>
      <c r="F301" t="s">
        <v>47</v>
      </c>
      <c r="G301" t="s">
        <v>48</v>
      </c>
      <c r="H301">
        <v>4</v>
      </c>
      <c r="I301">
        <v>8</v>
      </c>
      <c r="K301" s="5">
        <v>0</v>
      </c>
      <c r="L301" s="5">
        <v>-87.248900000000006</v>
      </c>
      <c r="M301" s="5">
        <v>4</v>
      </c>
    </row>
    <row r="302" spans="1:13" x14ac:dyDescent="0.2">
      <c r="A302">
        <v>300</v>
      </c>
      <c r="B302" s="1">
        <v>43575</v>
      </c>
      <c r="C302" t="s">
        <v>77</v>
      </c>
      <c r="D302" t="s">
        <v>12</v>
      </c>
      <c r="E302" t="s">
        <v>13</v>
      </c>
      <c r="F302" t="s">
        <v>53</v>
      </c>
      <c r="G302" t="s">
        <v>54</v>
      </c>
      <c r="H302">
        <v>3</v>
      </c>
      <c r="I302">
        <v>9</v>
      </c>
      <c r="K302" s="5">
        <v>0</v>
      </c>
      <c r="L302" s="5">
        <v>0</v>
      </c>
      <c r="M302" s="5">
        <v>6</v>
      </c>
    </row>
    <row r="303" spans="1:13" x14ac:dyDescent="0.2">
      <c r="A303">
        <v>301</v>
      </c>
      <c r="B303" s="1">
        <v>43575</v>
      </c>
      <c r="C303" t="s">
        <v>77</v>
      </c>
      <c r="D303" t="s">
        <v>69</v>
      </c>
      <c r="E303" t="s">
        <v>70</v>
      </c>
      <c r="F303" t="s">
        <v>32</v>
      </c>
      <c r="G303" t="s">
        <v>33</v>
      </c>
      <c r="H303">
        <v>6</v>
      </c>
      <c r="I303">
        <v>5</v>
      </c>
      <c r="K303" s="5">
        <v>0</v>
      </c>
      <c r="L303" s="5">
        <v>0</v>
      </c>
      <c r="M303" s="5">
        <v>-1</v>
      </c>
    </row>
    <row r="304" spans="1:13" x14ac:dyDescent="0.2">
      <c r="A304">
        <v>302</v>
      </c>
      <c r="B304" s="1">
        <v>43575</v>
      </c>
      <c r="C304" t="s">
        <v>85</v>
      </c>
      <c r="D304" t="s">
        <v>49</v>
      </c>
      <c r="E304" t="s">
        <v>50</v>
      </c>
      <c r="F304" t="s">
        <v>6</v>
      </c>
      <c r="G304" t="s">
        <v>7</v>
      </c>
      <c r="H304">
        <v>16</v>
      </c>
      <c r="I304">
        <v>7</v>
      </c>
      <c r="K304" s="5">
        <v>0</v>
      </c>
      <c r="L304" s="5">
        <v>0</v>
      </c>
      <c r="M304" s="5">
        <v>-9</v>
      </c>
    </row>
    <row r="305" spans="1:13" x14ac:dyDescent="0.2">
      <c r="A305">
        <v>303</v>
      </c>
      <c r="B305" s="1">
        <v>43575</v>
      </c>
      <c r="C305" t="s">
        <v>68</v>
      </c>
      <c r="D305" t="s">
        <v>61</v>
      </c>
      <c r="E305" t="s">
        <v>62</v>
      </c>
      <c r="F305" t="s">
        <v>17</v>
      </c>
      <c r="G305" t="s">
        <v>18</v>
      </c>
      <c r="H305">
        <v>0</v>
      </c>
      <c r="I305">
        <v>5</v>
      </c>
      <c r="K305" s="5">
        <v>0</v>
      </c>
      <c r="L305" s="5">
        <v>0</v>
      </c>
      <c r="M305" s="5">
        <v>5</v>
      </c>
    </row>
    <row r="306" spans="1:13" x14ac:dyDescent="0.2">
      <c r="A306">
        <v>304</v>
      </c>
      <c r="B306" s="1">
        <v>43575</v>
      </c>
      <c r="C306" t="s">
        <v>78</v>
      </c>
      <c r="D306" t="s">
        <v>30</v>
      </c>
      <c r="E306" t="s">
        <v>31</v>
      </c>
      <c r="F306" t="s">
        <v>37</v>
      </c>
      <c r="G306" t="s">
        <v>38</v>
      </c>
      <c r="H306">
        <v>4</v>
      </c>
      <c r="I306">
        <v>9</v>
      </c>
      <c r="K306" s="5">
        <v>0</v>
      </c>
      <c r="L306" s="5">
        <v>0</v>
      </c>
      <c r="M306" s="5">
        <v>5</v>
      </c>
    </row>
    <row r="307" spans="1:13" x14ac:dyDescent="0.2">
      <c r="A307">
        <v>305</v>
      </c>
      <c r="B307" s="1">
        <v>43575</v>
      </c>
      <c r="C307" t="s">
        <v>72</v>
      </c>
      <c r="D307" t="s">
        <v>22</v>
      </c>
      <c r="E307" t="s">
        <v>23</v>
      </c>
      <c r="F307" t="s">
        <v>51</v>
      </c>
      <c r="G307" t="s">
        <v>52</v>
      </c>
      <c r="H307">
        <v>8</v>
      </c>
      <c r="I307">
        <v>5</v>
      </c>
      <c r="K307" s="5">
        <v>0</v>
      </c>
      <c r="L307" s="5">
        <v>0</v>
      </c>
      <c r="M307" s="5">
        <v>-3</v>
      </c>
    </row>
    <row r="308" spans="1:13" x14ac:dyDescent="0.2">
      <c r="A308">
        <v>306</v>
      </c>
      <c r="B308" s="1">
        <v>43575</v>
      </c>
      <c r="C308" t="s">
        <v>88</v>
      </c>
      <c r="D308" t="s">
        <v>20</v>
      </c>
      <c r="E308" t="s">
        <v>21</v>
      </c>
      <c r="F308" t="s">
        <v>47</v>
      </c>
      <c r="G308" t="s">
        <v>48</v>
      </c>
      <c r="H308">
        <v>8</v>
      </c>
      <c r="I308">
        <v>7</v>
      </c>
      <c r="K308" s="5">
        <v>0</v>
      </c>
      <c r="L308" s="5">
        <v>0</v>
      </c>
      <c r="M308" s="5">
        <v>-1</v>
      </c>
    </row>
    <row r="309" spans="1:13" x14ac:dyDescent="0.2">
      <c r="A309">
        <v>307</v>
      </c>
      <c r="B309" s="1">
        <v>43575</v>
      </c>
      <c r="C309" t="s">
        <v>79</v>
      </c>
      <c r="D309" t="s">
        <v>57</v>
      </c>
      <c r="E309" t="s">
        <v>58</v>
      </c>
      <c r="F309" t="s">
        <v>45</v>
      </c>
      <c r="G309" t="s">
        <v>46</v>
      </c>
      <c r="H309">
        <v>4</v>
      </c>
      <c r="I309">
        <v>2</v>
      </c>
      <c r="K309" s="5">
        <v>0</v>
      </c>
      <c r="L309" s="5">
        <v>0</v>
      </c>
      <c r="M309" s="5">
        <v>-2</v>
      </c>
    </row>
    <row r="310" spans="1:13" x14ac:dyDescent="0.2">
      <c r="A310">
        <v>308</v>
      </c>
      <c r="B310" s="1">
        <v>43575</v>
      </c>
      <c r="C310" t="s">
        <v>80</v>
      </c>
      <c r="D310" t="s">
        <v>1</v>
      </c>
      <c r="E310" t="s">
        <v>2</v>
      </c>
      <c r="F310" t="s">
        <v>40</v>
      </c>
      <c r="G310" t="s">
        <v>41</v>
      </c>
      <c r="H310">
        <v>6</v>
      </c>
      <c r="I310">
        <v>5</v>
      </c>
      <c r="K310" s="5">
        <v>0</v>
      </c>
      <c r="L310" s="5">
        <v>0</v>
      </c>
      <c r="M310" s="5">
        <v>-1</v>
      </c>
    </row>
    <row r="311" spans="1:13" x14ac:dyDescent="0.2">
      <c r="A311">
        <v>309</v>
      </c>
      <c r="B311" s="1">
        <v>43576</v>
      </c>
      <c r="C311" t="s">
        <v>5</v>
      </c>
      <c r="D311" t="s">
        <v>49</v>
      </c>
      <c r="E311" t="s">
        <v>50</v>
      </c>
      <c r="F311" t="s">
        <v>6</v>
      </c>
      <c r="G311" t="s">
        <v>7</v>
      </c>
      <c r="H311">
        <v>4</v>
      </c>
      <c r="I311">
        <v>3</v>
      </c>
      <c r="K311" s="5">
        <v>0</v>
      </c>
      <c r="L311" s="5">
        <v>0</v>
      </c>
      <c r="M311" s="5">
        <v>-1</v>
      </c>
    </row>
    <row r="312" spans="1:13" x14ac:dyDescent="0.2">
      <c r="A312">
        <v>310</v>
      </c>
      <c r="B312" s="1">
        <v>43576</v>
      </c>
      <c r="C312" t="s">
        <v>5</v>
      </c>
      <c r="D312" t="s">
        <v>66</v>
      </c>
      <c r="E312" t="s">
        <v>67</v>
      </c>
      <c r="F312" t="s">
        <v>8</v>
      </c>
      <c r="G312" t="s">
        <v>9</v>
      </c>
      <c r="H312">
        <v>6</v>
      </c>
      <c r="I312">
        <v>7</v>
      </c>
      <c r="K312" s="5">
        <v>0</v>
      </c>
      <c r="L312" s="5">
        <v>0</v>
      </c>
      <c r="M312" s="5">
        <v>1</v>
      </c>
    </row>
    <row r="313" spans="1:13" x14ac:dyDescent="0.2">
      <c r="A313">
        <v>311</v>
      </c>
      <c r="B313" s="1">
        <v>43576</v>
      </c>
      <c r="C313" t="s">
        <v>83</v>
      </c>
      <c r="D313" t="s">
        <v>64</v>
      </c>
      <c r="E313" t="s">
        <v>65</v>
      </c>
      <c r="F313" t="s">
        <v>25</v>
      </c>
      <c r="G313" t="s">
        <v>26</v>
      </c>
      <c r="H313">
        <v>3</v>
      </c>
      <c r="I313">
        <v>4</v>
      </c>
      <c r="K313" s="5">
        <v>0</v>
      </c>
      <c r="L313" s="5">
        <v>0</v>
      </c>
      <c r="M313" s="5">
        <v>1</v>
      </c>
    </row>
    <row r="314" spans="1:13" x14ac:dyDescent="0.2">
      <c r="A314">
        <v>312</v>
      </c>
      <c r="B314" s="1">
        <v>43576</v>
      </c>
      <c r="C314" t="s">
        <v>83</v>
      </c>
      <c r="D314" t="s">
        <v>12</v>
      </c>
      <c r="E314" t="s">
        <v>13</v>
      </c>
      <c r="F314" t="s">
        <v>53</v>
      </c>
      <c r="G314" t="s">
        <v>54</v>
      </c>
      <c r="H314">
        <v>5</v>
      </c>
      <c r="I314">
        <v>0</v>
      </c>
      <c r="K314" s="5">
        <v>0</v>
      </c>
      <c r="L314" s="5">
        <v>0</v>
      </c>
      <c r="M314" s="5">
        <v>-5</v>
      </c>
    </row>
    <row r="315" spans="1:13" x14ac:dyDescent="0.2">
      <c r="A315">
        <v>313</v>
      </c>
      <c r="B315" s="1">
        <v>43576</v>
      </c>
      <c r="C315" t="s">
        <v>84</v>
      </c>
      <c r="D315" t="s">
        <v>43</v>
      </c>
      <c r="E315" t="s">
        <v>44</v>
      </c>
      <c r="F315" t="s">
        <v>55</v>
      </c>
      <c r="G315" t="s">
        <v>56</v>
      </c>
      <c r="H315">
        <v>3</v>
      </c>
      <c r="I315">
        <v>2</v>
      </c>
      <c r="K315" s="5">
        <v>0</v>
      </c>
      <c r="L315" s="5">
        <v>0</v>
      </c>
      <c r="M315" s="5">
        <v>-1</v>
      </c>
    </row>
    <row r="316" spans="1:13" x14ac:dyDescent="0.2">
      <c r="A316">
        <v>314</v>
      </c>
      <c r="B316" s="1">
        <v>43576</v>
      </c>
      <c r="C316" t="s">
        <v>14</v>
      </c>
      <c r="D316" t="s">
        <v>61</v>
      </c>
      <c r="E316" t="s">
        <v>62</v>
      </c>
      <c r="F316" t="s">
        <v>17</v>
      </c>
      <c r="G316" t="s">
        <v>18</v>
      </c>
      <c r="H316">
        <v>6</v>
      </c>
      <c r="I316">
        <v>5</v>
      </c>
      <c r="K316" s="5">
        <v>0</v>
      </c>
      <c r="L316" s="5">
        <v>0</v>
      </c>
      <c r="M316" s="5">
        <v>-1</v>
      </c>
    </row>
    <row r="317" spans="1:13" x14ac:dyDescent="0.2">
      <c r="A317">
        <v>315</v>
      </c>
      <c r="B317" s="1">
        <v>43576</v>
      </c>
      <c r="C317" t="s">
        <v>14</v>
      </c>
      <c r="D317" t="s">
        <v>69</v>
      </c>
      <c r="E317" t="s">
        <v>70</v>
      </c>
      <c r="F317" t="s">
        <v>32</v>
      </c>
      <c r="G317" t="s">
        <v>33</v>
      </c>
      <c r="H317">
        <v>4</v>
      </c>
      <c r="I317">
        <v>3</v>
      </c>
      <c r="K317" s="5">
        <v>0</v>
      </c>
      <c r="L317" s="5">
        <v>0</v>
      </c>
      <c r="M317" s="5">
        <v>-1</v>
      </c>
    </row>
    <row r="318" spans="1:13" x14ac:dyDescent="0.2">
      <c r="A318">
        <v>316</v>
      </c>
      <c r="B318" s="1">
        <v>43576</v>
      </c>
      <c r="C318" t="s">
        <v>75</v>
      </c>
      <c r="D318" t="s">
        <v>10</v>
      </c>
      <c r="E318" t="s">
        <v>11</v>
      </c>
      <c r="F318" t="s">
        <v>15</v>
      </c>
      <c r="G318" t="s">
        <v>16</v>
      </c>
      <c r="H318">
        <v>4</v>
      </c>
      <c r="I318">
        <v>6</v>
      </c>
      <c r="K318" s="5">
        <v>0</v>
      </c>
      <c r="L318" s="5">
        <v>0</v>
      </c>
      <c r="M318" s="5">
        <v>2</v>
      </c>
    </row>
    <row r="319" spans="1:13" x14ac:dyDescent="0.2">
      <c r="A319">
        <v>317</v>
      </c>
      <c r="B319" s="1">
        <v>43576</v>
      </c>
      <c r="C319" t="s">
        <v>97</v>
      </c>
      <c r="D319" t="s">
        <v>59</v>
      </c>
      <c r="E319" t="s">
        <v>60</v>
      </c>
      <c r="F319" t="s">
        <v>35</v>
      </c>
      <c r="G319" t="s">
        <v>36</v>
      </c>
      <c r="H319">
        <v>1</v>
      </c>
      <c r="I319">
        <v>2</v>
      </c>
      <c r="K319" s="5">
        <v>0</v>
      </c>
      <c r="L319" s="5">
        <v>0</v>
      </c>
      <c r="M319" s="5">
        <v>1</v>
      </c>
    </row>
    <row r="320" spans="1:13" x14ac:dyDescent="0.2">
      <c r="A320">
        <v>318</v>
      </c>
      <c r="B320" s="1">
        <v>43576</v>
      </c>
      <c r="C320" t="s">
        <v>19</v>
      </c>
      <c r="D320" t="s">
        <v>30</v>
      </c>
      <c r="E320" t="s">
        <v>31</v>
      </c>
      <c r="F320" t="s">
        <v>37</v>
      </c>
      <c r="G320" t="s">
        <v>38</v>
      </c>
      <c r="H320">
        <v>10</v>
      </c>
      <c r="I320">
        <v>11</v>
      </c>
      <c r="K320" s="5">
        <v>0</v>
      </c>
      <c r="L320" s="5">
        <v>0</v>
      </c>
      <c r="M320" s="5">
        <v>1</v>
      </c>
    </row>
    <row r="321" spans="1:13" x14ac:dyDescent="0.2">
      <c r="A321">
        <v>319</v>
      </c>
      <c r="B321" s="1">
        <v>43576</v>
      </c>
      <c r="C321" t="s">
        <v>107</v>
      </c>
      <c r="D321" t="s">
        <v>22</v>
      </c>
      <c r="E321" t="s">
        <v>23</v>
      </c>
      <c r="F321" t="s">
        <v>51</v>
      </c>
      <c r="G321" t="s">
        <v>52</v>
      </c>
      <c r="H321">
        <v>1</v>
      </c>
      <c r="I321">
        <v>4</v>
      </c>
      <c r="K321" s="5">
        <v>0</v>
      </c>
      <c r="L321" s="5">
        <v>0</v>
      </c>
      <c r="M321" s="5">
        <v>3</v>
      </c>
    </row>
    <row r="322" spans="1:13" x14ac:dyDescent="0.2">
      <c r="A322">
        <v>320</v>
      </c>
      <c r="B322" s="1">
        <v>43576</v>
      </c>
      <c r="C322" t="s">
        <v>39</v>
      </c>
      <c r="D322" t="s">
        <v>27</v>
      </c>
      <c r="E322" t="s">
        <v>28</v>
      </c>
      <c r="F322" t="s">
        <v>3</v>
      </c>
      <c r="G322" t="s">
        <v>4</v>
      </c>
      <c r="H322">
        <v>5</v>
      </c>
      <c r="I322">
        <v>4</v>
      </c>
      <c r="K322" s="5">
        <v>0</v>
      </c>
      <c r="L322" s="5">
        <v>0</v>
      </c>
      <c r="M322" s="5">
        <v>-1</v>
      </c>
    </row>
    <row r="323" spans="1:13" x14ac:dyDescent="0.2">
      <c r="A323">
        <v>321</v>
      </c>
      <c r="B323" s="1">
        <v>43576</v>
      </c>
      <c r="C323" t="s">
        <v>39</v>
      </c>
      <c r="D323" t="s">
        <v>1</v>
      </c>
      <c r="E323" t="s">
        <v>2</v>
      </c>
      <c r="F323" t="s">
        <v>40</v>
      </c>
      <c r="G323" t="s">
        <v>41</v>
      </c>
      <c r="H323">
        <v>6</v>
      </c>
      <c r="I323">
        <v>8</v>
      </c>
      <c r="K323" s="5">
        <v>0</v>
      </c>
      <c r="L323" s="5">
        <v>0</v>
      </c>
      <c r="M323" s="5">
        <v>2</v>
      </c>
    </row>
    <row r="324" spans="1:13" x14ac:dyDescent="0.2">
      <c r="A324">
        <v>322</v>
      </c>
      <c r="B324" s="1">
        <v>43576</v>
      </c>
      <c r="C324" t="s">
        <v>42</v>
      </c>
      <c r="D324" t="s">
        <v>57</v>
      </c>
      <c r="E324" t="s">
        <v>58</v>
      </c>
      <c r="F324" t="s">
        <v>45</v>
      </c>
      <c r="G324" t="s">
        <v>46</v>
      </c>
      <c r="H324">
        <v>3</v>
      </c>
      <c r="I324">
        <v>4</v>
      </c>
      <c r="K324" s="5">
        <v>0</v>
      </c>
      <c r="L324" s="5">
        <v>0</v>
      </c>
      <c r="M324" s="5">
        <v>1</v>
      </c>
    </row>
    <row r="325" spans="1:13" x14ac:dyDescent="0.2">
      <c r="A325">
        <v>323</v>
      </c>
      <c r="B325" s="1">
        <v>43576</v>
      </c>
      <c r="C325" t="s">
        <v>85</v>
      </c>
      <c r="D325" t="s">
        <v>20</v>
      </c>
      <c r="E325" t="s">
        <v>21</v>
      </c>
      <c r="F325" t="s">
        <v>47</v>
      </c>
      <c r="G325" t="s">
        <v>48</v>
      </c>
      <c r="H325">
        <v>11</v>
      </c>
      <c r="I325">
        <v>5</v>
      </c>
      <c r="K325" s="5">
        <v>0</v>
      </c>
      <c r="L325" s="5">
        <v>0</v>
      </c>
      <c r="M325" s="5">
        <v>-6</v>
      </c>
    </row>
    <row r="326" spans="1:13" x14ac:dyDescent="0.2">
      <c r="A326">
        <v>324</v>
      </c>
      <c r="B326" s="1">
        <v>43577</v>
      </c>
      <c r="C326" t="s">
        <v>85</v>
      </c>
      <c r="D326" t="s">
        <v>64</v>
      </c>
      <c r="E326" t="s">
        <v>65</v>
      </c>
      <c r="F326" t="s">
        <v>6</v>
      </c>
      <c r="G326" t="s">
        <v>7</v>
      </c>
      <c r="H326">
        <v>12</v>
      </c>
      <c r="I326">
        <v>2</v>
      </c>
      <c r="K326" s="5">
        <v>0</v>
      </c>
      <c r="L326" s="5">
        <v>0</v>
      </c>
      <c r="M326" s="5">
        <v>-10</v>
      </c>
    </row>
    <row r="327" spans="1:13" x14ac:dyDescent="0.2">
      <c r="A327">
        <v>325</v>
      </c>
      <c r="B327" s="1">
        <v>43577</v>
      </c>
      <c r="C327" t="s">
        <v>85</v>
      </c>
      <c r="D327" t="s">
        <v>59</v>
      </c>
      <c r="E327" t="s">
        <v>60</v>
      </c>
      <c r="F327" t="s">
        <v>55</v>
      </c>
      <c r="G327" t="s">
        <v>56</v>
      </c>
      <c r="H327">
        <v>12</v>
      </c>
      <c r="I327">
        <v>4</v>
      </c>
      <c r="K327" s="5">
        <v>-14.2912</v>
      </c>
      <c r="L327" s="5">
        <v>0</v>
      </c>
      <c r="M327" s="5">
        <v>-8</v>
      </c>
    </row>
    <row r="328" spans="1:13" x14ac:dyDescent="0.2">
      <c r="A328">
        <v>326</v>
      </c>
      <c r="B328" s="1">
        <v>43577</v>
      </c>
      <c r="C328" t="s">
        <v>68</v>
      </c>
      <c r="D328" t="s">
        <v>22</v>
      </c>
      <c r="E328" t="s">
        <v>23</v>
      </c>
      <c r="F328" t="s">
        <v>10</v>
      </c>
      <c r="G328" t="s">
        <v>11</v>
      </c>
      <c r="H328">
        <v>1</v>
      </c>
      <c r="I328">
        <v>5</v>
      </c>
      <c r="K328" s="5">
        <v>-116.81100000000001</v>
      </c>
      <c r="L328" s="5">
        <v>-30.441800000000001</v>
      </c>
      <c r="M328" s="5">
        <v>4</v>
      </c>
    </row>
    <row r="329" spans="1:13" x14ac:dyDescent="0.2">
      <c r="A329">
        <v>327</v>
      </c>
      <c r="B329" s="1">
        <v>43577</v>
      </c>
      <c r="C329" t="s">
        <v>68</v>
      </c>
      <c r="D329" t="s">
        <v>66</v>
      </c>
      <c r="E329" t="s">
        <v>67</v>
      </c>
      <c r="F329" t="s">
        <v>32</v>
      </c>
      <c r="G329" t="s">
        <v>33</v>
      </c>
      <c r="H329">
        <v>3</v>
      </c>
      <c r="I329">
        <v>6</v>
      </c>
      <c r="K329" s="5">
        <v>0</v>
      </c>
      <c r="L329" s="5">
        <v>0</v>
      </c>
      <c r="M329" s="5">
        <v>3</v>
      </c>
    </row>
    <row r="330" spans="1:13" x14ac:dyDescent="0.2">
      <c r="A330">
        <v>328</v>
      </c>
      <c r="B330" s="1">
        <v>43577</v>
      </c>
      <c r="C330" t="s">
        <v>98</v>
      </c>
      <c r="D330" t="s">
        <v>17</v>
      </c>
      <c r="E330" t="s">
        <v>18</v>
      </c>
      <c r="F330" t="s">
        <v>15</v>
      </c>
      <c r="G330" t="s">
        <v>16</v>
      </c>
      <c r="H330">
        <v>5</v>
      </c>
      <c r="I330">
        <v>13</v>
      </c>
      <c r="K330" s="5">
        <v>0</v>
      </c>
      <c r="L330" s="5">
        <v>0</v>
      </c>
      <c r="M330" s="5">
        <v>8</v>
      </c>
    </row>
    <row r="331" spans="1:13" x14ac:dyDescent="0.2">
      <c r="A331">
        <v>329</v>
      </c>
      <c r="B331" s="1">
        <v>43577</v>
      </c>
      <c r="C331" t="s">
        <v>72</v>
      </c>
      <c r="D331" t="s">
        <v>49</v>
      </c>
      <c r="E331" t="s">
        <v>50</v>
      </c>
      <c r="F331" t="s">
        <v>30</v>
      </c>
      <c r="G331" t="s">
        <v>31</v>
      </c>
      <c r="H331">
        <v>9</v>
      </c>
      <c r="I331">
        <v>5</v>
      </c>
      <c r="K331" s="5">
        <v>176.3981</v>
      </c>
      <c r="L331" s="5">
        <v>0</v>
      </c>
      <c r="M331" s="5">
        <v>-4</v>
      </c>
    </row>
    <row r="332" spans="1:13" x14ac:dyDescent="0.2">
      <c r="A332">
        <v>330</v>
      </c>
      <c r="B332" s="1">
        <v>43577</v>
      </c>
      <c r="C332" t="s">
        <v>79</v>
      </c>
      <c r="D332" t="s">
        <v>12</v>
      </c>
      <c r="E332" t="s">
        <v>13</v>
      </c>
      <c r="F332" t="s">
        <v>51</v>
      </c>
      <c r="G332" t="s">
        <v>52</v>
      </c>
      <c r="H332">
        <v>5</v>
      </c>
      <c r="I332">
        <v>7</v>
      </c>
      <c r="K332" s="5">
        <v>459.72930000000002</v>
      </c>
      <c r="L332" s="5">
        <v>0</v>
      </c>
      <c r="M332" s="5">
        <v>2</v>
      </c>
    </row>
    <row r="333" spans="1:13" x14ac:dyDescent="0.2">
      <c r="A333">
        <v>331</v>
      </c>
      <c r="B333" s="1">
        <v>43577</v>
      </c>
      <c r="C333" t="s">
        <v>73</v>
      </c>
      <c r="D333" t="s">
        <v>37</v>
      </c>
      <c r="E333" t="s">
        <v>38</v>
      </c>
      <c r="F333" t="s">
        <v>3</v>
      </c>
      <c r="G333" t="s">
        <v>4</v>
      </c>
      <c r="H333">
        <v>1</v>
      </c>
      <c r="I333">
        <v>6</v>
      </c>
      <c r="K333" s="5">
        <v>413.46850000000001</v>
      </c>
      <c r="L333" s="5">
        <v>0</v>
      </c>
      <c r="M333" s="5">
        <v>5</v>
      </c>
    </row>
    <row r="334" spans="1:13" x14ac:dyDescent="0.2">
      <c r="A334">
        <v>332</v>
      </c>
      <c r="B334" s="1">
        <v>43577</v>
      </c>
      <c r="C334" t="s">
        <v>73</v>
      </c>
      <c r="D334" t="s">
        <v>8</v>
      </c>
      <c r="E334" t="s">
        <v>9</v>
      </c>
      <c r="F334" t="s">
        <v>40</v>
      </c>
      <c r="G334" t="s">
        <v>41</v>
      </c>
      <c r="H334">
        <v>4</v>
      </c>
      <c r="I334">
        <v>3</v>
      </c>
      <c r="K334" s="5">
        <v>809.577</v>
      </c>
      <c r="L334" s="5">
        <v>0</v>
      </c>
      <c r="M334" s="5">
        <v>-1</v>
      </c>
    </row>
    <row r="335" spans="1:13" x14ac:dyDescent="0.2">
      <c r="A335">
        <v>333</v>
      </c>
      <c r="B335" s="1">
        <v>43578</v>
      </c>
      <c r="C335" t="s">
        <v>83</v>
      </c>
      <c r="D335" t="s">
        <v>25</v>
      </c>
      <c r="E335" t="s">
        <v>26</v>
      </c>
      <c r="F335" t="s">
        <v>69</v>
      </c>
      <c r="G335" t="s">
        <v>70</v>
      </c>
      <c r="H335">
        <v>7</v>
      </c>
      <c r="I335">
        <v>4</v>
      </c>
      <c r="K335" s="5">
        <v>0</v>
      </c>
      <c r="L335" s="5">
        <v>0</v>
      </c>
      <c r="M335" s="5">
        <v>-3</v>
      </c>
    </row>
    <row r="336" spans="1:13" x14ac:dyDescent="0.2">
      <c r="A336">
        <v>334</v>
      </c>
      <c r="B336" s="1">
        <v>43578</v>
      </c>
      <c r="C336" t="s">
        <v>77</v>
      </c>
      <c r="D336" t="s">
        <v>53</v>
      </c>
      <c r="E336" t="s">
        <v>54</v>
      </c>
      <c r="F336" t="s">
        <v>47</v>
      </c>
      <c r="G336" t="s">
        <v>48</v>
      </c>
      <c r="H336">
        <v>3</v>
      </c>
      <c r="I336">
        <v>1</v>
      </c>
      <c r="K336" s="5">
        <v>0</v>
      </c>
      <c r="L336" s="5">
        <v>0</v>
      </c>
      <c r="M336" s="5">
        <v>-2</v>
      </c>
    </row>
    <row r="337" spans="1:13" x14ac:dyDescent="0.2">
      <c r="A337">
        <v>335</v>
      </c>
      <c r="B337" s="1">
        <v>43578</v>
      </c>
      <c r="C337" t="s">
        <v>87</v>
      </c>
      <c r="D337" t="s">
        <v>20</v>
      </c>
      <c r="E337" t="s">
        <v>21</v>
      </c>
      <c r="F337" t="s">
        <v>57</v>
      </c>
      <c r="G337" t="s">
        <v>58</v>
      </c>
      <c r="H337">
        <v>6</v>
      </c>
      <c r="I337">
        <v>7</v>
      </c>
      <c r="K337" s="5">
        <v>0</v>
      </c>
      <c r="L337" s="5">
        <v>-111.03700000000001</v>
      </c>
      <c r="M337" s="5">
        <v>1</v>
      </c>
    </row>
    <row r="338" spans="1:13" x14ac:dyDescent="0.2">
      <c r="A338">
        <v>336</v>
      </c>
      <c r="B338" s="1">
        <v>43578</v>
      </c>
      <c r="C338" t="s">
        <v>85</v>
      </c>
      <c r="D338" t="s">
        <v>64</v>
      </c>
      <c r="E338" t="s">
        <v>65</v>
      </c>
      <c r="F338" t="s">
        <v>6</v>
      </c>
      <c r="G338" t="s">
        <v>7</v>
      </c>
      <c r="H338">
        <v>1</v>
      </c>
      <c r="I338">
        <v>9</v>
      </c>
      <c r="K338" s="5">
        <v>0</v>
      </c>
      <c r="L338" s="5">
        <v>0</v>
      </c>
      <c r="M338" s="5">
        <v>8</v>
      </c>
    </row>
    <row r="339" spans="1:13" x14ac:dyDescent="0.2">
      <c r="A339">
        <v>337</v>
      </c>
      <c r="B339" s="1">
        <v>43578</v>
      </c>
      <c r="C339" t="s">
        <v>85</v>
      </c>
      <c r="D339" t="s">
        <v>59</v>
      </c>
      <c r="E339" t="s">
        <v>60</v>
      </c>
      <c r="F339" t="s">
        <v>55</v>
      </c>
      <c r="G339" t="s">
        <v>56</v>
      </c>
      <c r="H339">
        <v>2</v>
      </c>
      <c r="I339">
        <v>1</v>
      </c>
      <c r="K339" s="5">
        <v>0</v>
      </c>
      <c r="L339" s="5">
        <v>0</v>
      </c>
      <c r="M339" s="5">
        <v>-1</v>
      </c>
    </row>
    <row r="340" spans="1:13" x14ac:dyDescent="0.2">
      <c r="A340">
        <v>338</v>
      </c>
      <c r="B340" s="1">
        <v>43578</v>
      </c>
      <c r="C340" t="s">
        <v>71</v>
      </c>
      <c r="D340" t="s">
        <v>43</v>
      </c>
      <c r="E340" t="s">
        <v>44</v>
      </c>
      <c r="F340" t="s">
        <v>27</v>
      </c>
      <c r="G340" t="s">
        <v>28</v>
      </c>
      <c r="H340">
        <v>7</v>
      </c>
      <c r="I340">
        <v>6</v>
      </c>
      <c r="K340" s="5">
        <v>0</v>
      </c>
      <c r="L340" s="5">
        <v>-132.57599999999999</v>
      </c>
      <c r="M340" s="5">
        <v>-1</v>
      </c>
    </row>
    <row r="341" spans="1:13" x14ac:dyDescent="0.2">
      <c r="A341">
        <v>339</v>
      </c>
      <c r="B341" s="1">
        <v>43578</v>
      </c>
      <c r="C341" t="s">
        <v>68</v>
      </c>
      <c r="D341" t="s">
        <v>25</v>
      </c>
      <c r="E341" t="s">
        <v>26</v>
      </c>
      <c r="F341" t="s">
        <v>69</v>
      </c>
      <c r="G341" t="s">
        <v>70</v>
      </c>
      <c r="H341">
        <v>4</v>
      </c>
      <c r="I341">
        <v>2</v>
      </c>
      <c r="K341" s="5">
        <v>0</v>
      </c>
      <c r="L341" s="5">
        <v>0</v>
      </c>
      <c r="M341" s="5">
        <v>-2</v>
      </c>
    </row>
    <row r="342" spans="1:13" x14ac:dyDescent="0.2">
      <c r="A342">
        <v>340</v>
      </c>
      <c r="B342" s="1">
        <v>43578</v>
      </c>
      <c r="C342" t="s">
        <v>68</v>
      </c>
      <c r="D342" t="s">
        <v>22</v>
      </c>
      <c r="E342" t="s">
        <v>23</v>
      </c>
      <c r="F342" t="s">
        <v>10</v>
      </c>
      <c r="G342" t="s">
        <v>11</v>
      </c>
      <c r="H342">
        <v>0</v>
      </c>
      <c r="I342">
        <v>9</v>
      </c>
      <c r="K342" s="5">
        <v>0</v>
      </c>
      <c r="L342" s="5">
        <v>0</v>
      </c>
      <c r="M342" s="5">
        <v>9</v>
      </c>
    </row>
    <row r="343" spans="1:13" x14ac:dyDescent="0.2">
      <c r="A343">
        <v>341</v>
      </c>
      <c r="B343" s="1">
        <v>43578</v>
      </c>
      <c r="C343" t="s">
        <v>68</v>
      </c>
      <c r="D343" t="s">
        <v>66</v>
      </c>
      <c r="E343" t="s">
        <v>67</v>
      </c>
      <c r="F343" t="s">
        <v>32</v>
      </c>
      <c r="G343" t="s">
        <v>33</v>
      </c>
      <c r="H343">
        <v>2</v>
      </c>
      <c r="I343">
        <v>5</v>
      </c>
      <c r="K343" s="5">
        <v>0</v>
      </c>
      <c r="L343" s="5">
        <v>0</v>
      </c>
      <c r="M343" s="5">
        <v>3</v>
      </c>
    </row>
    <row r="344" spans="1:13" x14ac:dyDescent="0.2">
      <c r="A344">
        <v>342</v>
      </c>
      <c r="B344" s="1">
        <v>43578</v>
      </c>
      <c r="C344" t="s">
        <v>98</v>
      </c>
      <c r="D344" t="s">
        <v>17</v>
      </c>
      <c r="E344" t="s">
        <v>18</v>
      </c>
      <c r="F344" t="s">
        <v>15</v>
      </c>
      <c r="G344" t="s">
        <v>16</v>
      </c>
      <c r="H344">
        <v>3</v>
      </c>
      <c r="I344">
        <v>4</v>
      </c>
      <c r="K344" s="5">
        <v>0</v>
      </c>
      <c r="L344" s="5">
        <v>0</v>
      </c>
      <c r="M344" s="5">
        <v>1</v>
      </c>
    </row>
    <row r="345" spans="1:13" x14ac:dyDescent="0.2">
      <c r="A345">
        <v>343</v>
      </c>
      <c r="B345" s="1">
        <v>43578</v>
      </c>
      <c r="C345" t="s">
        <v>78</v>
      </c>
      <c r="D345" t="s">
        <v>61</v>
      </c>
      <c r="E345" t="s">
        <v>62</v>
      </c>
      <c r="F345" t="s">
        <v>35</v>
      </c>
      <c r="G345" t="s">
        <v>36</v>
      </c>
      <c r="H345">
        <v>2</v>
      </c>
      <c r="I345">
        <v>7</v>
      </c>
      <c r="K345" s="5">
        <v>0</v>
      </c>
      <c r="L345" s="5">
        <v>0</v>
      </c>
      <c r="M345" s="5">
        <v>5</v>
      </c>
    </row>
    <row r="346" spans="1:13" x14ac:dyDescent="0.2">
      <c r="A346">
        <v>344</v>
      </c>
      <c r="B346" s="1">
        <v>43578</v>
      </c>
      <c r="C346" t="s">
        <v>72</v>
      </c>
      <c r="D346" t="s">
        <v>49</v>
      </c>
      <c r="E346" t="s">
        <v>50</v>
      </c>
      <c r="F346" t="s">
        <v>30</v>
      </c>
      <c r="G346" t="s">
        <v>31</v>
      </c>
      <c r="H346">
        <v>4</v>
      </c>
      <c r="I346">
        <v>10</v>
      </c>
      <c r="K346" s="5">
        <v>0</v>
      </c>
      <c r="L346" s="5">
        <v>0</v>
      </c>
      <c r="M346" s="5">
        <v>6</v>
      </c>
    </row>
    <row r="347" spans="1:13" x14ac:dyDescent="0.2">
      <c r="A347">
        <v>345</v>
      </c>
      <c r="B347" s="1">
        <v>43578</v>
      </c>
      <c r="C347" t="s">
        <v>79</v>
      </c>
      <c r="D347" t="s">
        <v>12</v>
      </c>
      <c r="E347" t="s">
        <v>13</v>
      </c>
      <c r="F347" t="s">
        <v>51</v>
      </c>
      <c r="G347" t="s">
        <v>52</v>
      </c>
      <c r="H347">
        <v>6</v>
      </c>
      <c r="I347">
        <v>3</v>
      </c>
      <c r="K347" s="5">
        <v>0</v>
      </c>
      <c r="L347" s="5">
        <v>0</v>
      </c>
      <c r="M347" s="5">
        <v>-3</v>
      </c>
    </row>
    <row r="348" spans="1:13" x14ac:dyDescent="0.2">
      <c r="A348">
        <v>346</v>
      </c>
      <c r="B348" s="1">
        <v>43578</v>
      </c>
      <c r="C348" t="s">
        <v>73</v>
      </c>
      <c r="D348" t="s">
        <v>37</v>
      </c>
      <c r="E348" t="s">
        <v>38</v>
      </c>
      <c r="F348" t="s">
        <v>3</v>
      </c>
      <c r="G348" t="s">
        <v>4</v>
      </c>
      <c r="H348">
        <v>5</v>
      </c>
      <c r="I348">
        <v>11</v>
      </c>
      <c r="K348" s="5">
        <v>0</v>
      </c>
      <c r="L348" s="5">
        <v>0</v>
      </c>
      <c r="M348" s="5">
        <v>6</v>
      </c>
    </row>
    <row r="349" spans="1:13" x14ac:dyDescent="0.2">
      <c r="A349">
        <v>347</v>
      </c>
      <c r="B349" s="1">
        <v>43578</v>
      </c>
      <c r="C349" t="s">
        <v>73</v>
      </c>
      <c r="D349" t="s">
        <v>8</v>
      </c>
      <c r="E349" t="s">
        <v>9</v>
      </c>
      <c r="F349" t="s">
        <v>40</v>
      </c>
      <c r="G349" t="s">
        <v>41</v>
      </c>
      <c r="H349">
        <v>7</v>
      </c>
      <c r="I349">
        <v>5</v>
      </c>
      <c r="K349" s="5">
        <v>0</v>
      </c>
      <c r="L349" s="5">
        <v>0</v>
      </c>
      <c r="M349" s="5">
        <v>-2</v>
      </c>
    </row>
    <row r="350" spans="1:13" x14ac:dyDescent="0.2">
      <c r="A350">
        <v>348</v>
      </c>
      <c r="B350" s="1">
        <v>43578</v>
      </c>
      <c r="C350" t="s">
        <v>74</v>
      </c>
      <c r="D350" t="s">
        <v>1</v>
      </c>
      <c r="E350" t="s">
        <v>2</v>
      </c>
      <c r="F350" t="s">
        <v>45</v>
      </c>
      <c r="G350" t="s">
        <v>46</v>
      </c>
      <c r="H350">
        <v>3</v>
      </c>
      <c r="I350">
        <v>6</v>
      </c>
      <c r="K350" s="5">
        <v>0</v>
      </c>
      <c r="L350" s="5">
        <v>0</v>
      </c>
      <c r="M350" s="5">
        <v>3</v>
      </c>
    </row>
    <row r="351" spans="1:13" x14ac:dyDescent="0.2">
      <c r="A351">
        <v>349</v>
      </c>
      <c r="B351" s="1">
        <v>43579</v>
      </c>
      <c r="C351" t="s">
        <v>83</v>
      </c>
      <c r="D351" t="s">
        <v>53</v>
      </c>
      <c r="E351" t="s">
        <v>54</v>
      </c>
      <c r="F351" t="s">
        <v>47</v>
      </c>
      <c r="G351" t="s">
        <v>48</v>
      </c>
      <c r="H351">
        <v>2</v>
      </c>
      <c r="I351">
        <v>6</v>
      </c>
      <c r="K351" s="5">
        <v>0</v>
      </c>
      <c r="L351" s="5">
        <v>0</v>
      </c>
      <c r="M351" s="5">
        <v>4</v>
      </c>
    </row>
    <row r="352" spans="1:13" x14ac:dyDescent="0.2">
      <c r="A352">
        <v>350</v>
      </c>
      <c r="B352" s="1">
        <v>43579</v>
      </c>
      <c r="C352" t="s">
        <v>83</v>
      </c>
      <c r="D352" t="s">
        <v>66</v>
      </c>
      <c r="E352" t="s">
        <v>67</v>
      </c>
      <c r="F352" t="s">
        <v>32</v>
      </c>
      <c r="G352" t="s">
        <v>33</v>
      </c>
      <c r="H352">
        <v>10</v>
      </c>
      <c r="I352">
        <v>2</v>
      </c>
      <c r="K352" s="5">
        <v>0</v>
      </c>
      <c r="L352" s="5">
        <v>0</v>
      </c>
      <c r="M352" s="5">
        <v>-8</v>
      </c>
    </row>
    <row r="353" spans="1:13" x14ac:dyDescent="0.2">
      <c r="A353">
        <v>351</v>
      </c>
      <c r="B353" s="1">
        <v>43579</v>
      </c>
      <c r="C353" t="s">
        <v>90</v>
      </c>
      <c r="D353" t="s">
        <v>17</v>
      </c>
      <c r="E353" t="s">
        <v>18</v>
      </c>
      <c r="F353" t="s">
        <v>15</v>
      </c>
      <c r="G353" t="s">
        <v>16</v>
      </c>
      <c r="H353">
        <v>2</v>
      </c>
      <c r="I353">
        <v>5</v>
      </c>
      <c r="K353" s="5">
        <v>0</v>
      </c>
      <c r="L353" s="5">
        <v>0</v>
      </c>
      <c r="M353" s="5">
        <v>3</v>
      </c>
    </row>
    <row r="354" spans="1:13" x14ac:dyDescent="0.2">
      <c r="A354">
        <v>352</v>
      </c>
      <c r="B354" s="1">
        <v>43579</v>
      </c>
      <c r="C354" t="s">
        <v>107</v>
      </c>
      <c r="D354" t="s">
        <v>12</v>
      </c>
      <c r="E354" t="s">
        <v>13</v>
      </c>
      <c r="F354" t="s">
        <v>51</v>
      </c>
      <c r="G354" t="s">
        <v>52</v>
      </c>
      <c r="H354">
        <v>5</v>
      </c>
      <c r="I354">
        <v>9</v>
      </c>
      <c r="K354" s="5">
        <v>0</v>
      </c>
      <c r="L354" s="5">
        <v>0</v>
      </c>
      <c r="M354" s="5">
        <v>4</v>
      </c>
    </row>
    <row r="355" spans="1:13" x14ac:dyDescent="0.2">
      <c r="A355">
        <v>353</v>
      </c>
      <c r="B355" s="1">
        <v>43579</v>
      </c>
      <c r="C355" t="s">
        <v>24</v>
      </c>
      <c r="D355" t="s">
        <v>37</v>
      </c>
      <c r="E355" t="s">
        <v>38</v>
      </c>
      <c r="F355" t="s">
        <v>3</v>
      </c>
      <c r="G355" t="s">
        <v>4</v>
      </c>
      <c r="H355">
        <v>5</v>
      </c>
      <c r="I355">
        <v>6</v>
      </c>
      <c r="K355" s="5">
        <v>0</v>
      </c>
      <c r="L355" s="5">
        <v>0</v>
      </c>
      <c r="M355" s="5">
        <v>1</v>
      </c>
    </row>
    <row r="356" spans="1:13" x14ac:dyDescent="0.2">
      <c r="A356">
        <v>354</v>
      </c>
      <c r="B356" s="1">
        <v>43579</v>
      </c>
      <c r="C356" t="s">
        <v>91</v>
      </c>
      <c r="D356" t="s">
        <v>1</v>
      </c>
      <c r="E356" t="s">
        <v>2</v>
      </c>
      <c r="F356" t="s">
        <v>45</v>
      </c>
      <c r="G356" t="s">
        <v>46</v>
      </c>
      <c r="H356">
        <v>0</v>
      </c>
      <c r="I356">
        <v>1</v>
      </c>
      <c r="K356" s="5">
        <v>0</v>
      </c>
      <c r="L356" s="5">
        <v>0</v>
      </c>
      <c r="M356" s="5">
        <v>1</v>
      </c>
    </row>
    <row r="357" spans="1:13" x14ac:dyDescent="0.2">
      <c r="A357">
        <v>355</v>
      </c>
      <c r="B357" s="1">
        <v>43579</v>
      </c>
      <c r="C357" t="s">
        <v>39</v>
      </c>
      <c r="D357" t="s">
        <v>43</v>
      </c>
      <c r="E357" t="s">
        <v>44</v>
      </c>
      <c r="F357" t="s">
        <v>27</v>
      </c>
      <c r="G357" t="s">
        <v>28</v>
      </c>
      <c r="H357">
        <v>4</v>
      </c>
      <c r="I357">
        <v>0</v>
      </c>
      <c r="K357" s="5">
        <v>0</v>
      </c>
      <c r="L357" s="5">
        <v>0</v>
      </c>
      <c r="M357" s="5">
        <v>-4</v>
      </c>
    </row>
    <row r="358" spans="1:13" x14ac:dyDescent="0.2">
      <c r="A358">
        <v>356</v>
      </c>
      <c r="B358" s="1">
        <v>43579</v>
      </c>
      <c r="C358" t="s">
        <v>87</v>
      </c>
      <c r="D358" t="s">
        <v>20</v>
      </c>
      <c r="E358" t="s">
        <v>21</v>
      </c>
      <c r="F358" t="s">
        <v>57</v>
      </c>
      <c r="G358" t="s">
        <v>58</v>
      </c>
      <c r="H358">
        <v>3</v>
      </c>
      <c r="I358">
        <v>1</v>
      </c>
      <c r="K358" s="5">
        <v>0</v>
      </c>
      <c r="L358" s="5">
        <v>0</v>
      </c>
      <c r="M358" s="5">
        <v>-2</v>
      </c>
    </row>
    <row r="359" spans="1:13" x14ac:dyDescent="0.2">
      <c r="A359">
        <v>357</v>
      </c>
      <c r="B359" s="1">
        <v>43579</v>
      </c>
      <c r="C359" t="s">
        <v>85</v>
      </c>
      <c r="D359" t="s">
        <v>64</v>
      </c>
      <c r="E359" t="s">
        <v>65</v>
      </c>
      <c r="F359" t="s">
        <v>6</v>
      </c>
      <c r="G359" t="s">
        <v>7</v>
      </c>
      <c r="H359">
        <v>3</v>
      </c>
      <c r="I359">
        <v>4</v>
      </c>
      <c r="K359" s="5">
        <v>0</v>
      </c>
      <c r="L359" s="5">
        <v>0</v>
      </c>
      <c r="M359" s="5">
        <v>1</v>
      </c>
    </row>
    <row r="360" spans="1:13" x14ac:dyDescent="0.2">
      <c r="A360">
        <v>358</v>
      </c>
      <c r="B360" s="1">
        <v>43579</v>
      </c>
      <c r="C360" t="s">
        <v>85</v>
      </c>
      <c r="D360" t="s">
        <v>59</v>
      </c>
      <c r="E360" t="s">
        <v>60</v>
      </c>
      <c r="F360" t="s">
        <v>55</v>
      </c>
      <c r="G360" t="s">
        <v>56</v>
      </c>
      <c r="H360">
        <v>11</v>
      </c>
      <c r="I360">
        <v>2</v>
      </c>
      <c r="K360" s="5">
        <v>0</v>
      </c>
      <c r="L360" s="5">
        <v>0</v>
      </c>
      <c r="M360" s="5">
        <v>-9</v>
      </c>
    </row>
    <row r="361" spans="1:13" x14ac:dyDescent="0.2">
      <c r="A361">
        <v>359</v>
      </c>
      <c r="B361" s="1">
        <v>43579</v>
      </c>
      <c r="C361" t="s">
        <v>68</v>
      </c>
      <c r="D361" t="s">
        <v>25</v>
      </c>
      <c r="E361" t="s">
        <v>26</v>
      </c>
      <c r="F361" t="s">
        <v>69</v>
      </c>
      <c r="G361" t="s">
        <v>70</v>
      </c>
      <c r="H361">
        <v>4</v>
      </c>
      <c r="I361">
        <v>11</v>
      </c>
      <c r="K361" s="5">
        <v>0</v>
      </c>
      <c r="L361" s="5">
        <v>0</v>
      </c>
      <c r="M361" s="5">
        <v>7</v>
      </c>
    </row>
    <row r="362" spans="1:13" x14ac:dyDescent="0.2">
      <c r="A362">
        <v>360</v>
      </c>
      <c r="B362" s="1">
        <v>43579</v>
      </c>
      <c r="C362" t="s">
        <v>68</v>
      </c>
      <c r="D362" t="s">
        <v>22</v>
      </c>
      <c r="E362" t="s">
        <v>23</v>
      </c>
      <c r="F362" t="s">
        <v>10</v>
      </c>
      <c r="G362" t="s">
        <v>11</v>
      </c>
      <c r="H362">
        <v>6</v>
      </c>
      <c r="I362">
        <v>0</v>
      </c>
      <c r="K362" s="5">
        <v>0</v>
      </c>
      <c r="L362" s="5">
        <v>0</v>
      </c>
      <c r="M362" s="5">
        <v>-6</v>
      </c>
    </row>
    <row r="363" spans="1:13" x14ac:dyDescent="0.2">
      <c r="A363">
        <v>361</v>
      </c>
      <c r="B363" s="1">
        <v>43579</v>
      </c>
      <c r="C363" t="s">
        <v>78</v>
      </c>
      <c r="D363" t="s">
        <v>61</v>
      </c>
      <c r="E363" t="s">
        <v>62</v>
      </c>
      <c r="F363" t="s">
        <v>35</v>
      </c>
      <c r="G363" t="s">
        <v>36</v>
      </c>
      <c r="H363">
        <v>6</v>
      </c>
      <c r="I363">
        <v>7</v>
      </c>
      <c r="K363" s="5">
        <v>0</v>
      </c>
      <c r="L363" s="5">
        <v>0</v>
      </c>
      <c r="M363" s="5">
        <v>1</v>
      </c>
    </row>
    <row r="364" spans="1:13" x14ac:dyDescent="0.2">
      <c r="A364">
        <v>362</v>
      </c>
      <c r="B364" s="1">
        <v>43579</v>
      </c>
      <c r="C364" t="s">
        <v>72</v>
      </c>
      <c r="D364" t="s">
        <v>49</v>
      </c>
      <c r="E364" t="s">
        <v>50</v>
      </c>
      <c r="F364" t="s">
        <v>30</v>
      </c>
      <c r="G364" t="s">
        <v>31</v>
      </c>
      <c r="H364">
        <v>1</v>
      </c>
      <c r="I364">
        <v>7</v>
      </c>
      <c r="K364" s="5">
        <v>0</v>
      </c>
      <c r="L364" s="5">
        <v>0</v>
      </c>
      <c r="M364" s="5">
        <v>6</v>
      </c>
    </row>
    <row r="365" spans="1:13" x14ac:dyDescent="0.2">
      <c r="A365">
        <v>363</v>
      </c>
      <c r="B365" s="1">
        <v>43579</v>
      </c>
      <c r="C365" t="s">
        <v>73</v>
      </c>
      <c r="D365" t="s">
        <v>8</v>
      </c>
      <c r="E365" t="s">
        <v>9</v>
      </c>
      <c r="F365" t="s">
        <v>40</v>
      </c>
      <c r="G365" t="s">
        <v>41</v>
      </c>
      <c r="H365">
        <v>6</v>
      </c>
      <c r="I365">
        <v>5</v>
      </c>
      <c r="K365" s="5">
        <v>0</v>
      </c>
      <c r="L365" s="5">
        <v>0</v>
      </c>
      <c r="M365" s="5">
        <v>-1</v>
      </c>
    </row>
    <row r="366" spans="1:13" x14ac:dyDescent="0.2">
      <c r="A366">
        <v>364</v>
      </c>
      <c r="B366" s="1">
        <v>43580</v>
      </c>
      <c r="C366" t="s">
        <v>89</v>
      </c>
      <c r="D366" t="s">
        <v>59</v>
      </c>
      <c r="E366" t="s">
        <v>60</v>
      </c>
      <c r="F366" t="s">
        <v>55</v>
      </c>
      <c r="G366" t="s">
        <v>56</v>
      </c>
      <c r="H366">
        <v>5</v>
      </c>
      <c r="I366">
        <v>0</v>
      </c>
      <c r="K366" s="5">
        <v>0</v>
      </c>
      <c r="L366" s="5">
        <v>0</v>
      </c>
      <c r="M366" s="5">
        <v>-5</v>
      </c>
    </row>
    <row r="367" spans="1:13" x14ac:dyDescent="0.2">
      <c r="A367">
        <v>365</v>
      </c>
      <c r="B367" s="1">
        <v>43580</v>
      </c>
      <c r="C367" t="s">
        <v>97</v>
      </c>
      <c r="D367" t="s">
        <v>61</v>
      </c>
      <c r="E367" t="s">
        <v>62</v>
      </c>
      <c r="F367" t="s">
        <v>35</v>
      </c>
      <c r="G367" t="s">
        <v>36</v>
      </c>
      <c r="H367">
        <v>2</v>
      </c>
      <c r="I367">
        <v>1</v>
      </c>
      <c r="K367" s="5">
        <v>0</v>
      </c>
      <c r="L367" s="5">
        <v>0</v>
      </c>
      <c r="M367" s="5">
        <v>-1</v>
      </c>
    </row>
    <row r="368" spans="1:13" x14ac:dyDescent="0.2">
      <c r="A368">
        <v>366</v>
      </c>
      <c r="B368" s="1">
        <v>43580</v>
      </c>
      <c r="C368" t="s">
        <v>87</v>
      </c>
      <c r="D368" t="s">
        <v>20</v>
      </c>
      <c r="E368" t="s">
        <v>21</v>
      </c>
      <c r="F368" t="s">
        <v>57</v>
      </c>
      <c r="G368" t="s">
        <v>58</v>
      </c>
      <c r="H368">
        <v>2</v>
      </c>
      <c r="I368">
        <v>4</v>
      </c>
      <c r="K368" s="5">
        <v>0</v>
      </c>
      <c r="L368" s="5">
        <v>0</v>
      </c>
      <c r="M368" s="5">
        <v>2</v>
      </c>
    </row>
    <row r="369" spans="1:13" x14ac:dyDescent="0.2">
      <c r="A369">
        <v>367</v>
      </c>
      <c r="B369" s="1">
        <v>43580</v>
      </c>
      <c r="C369" t="s">
        <v>85</v>
      </c>
      <c r="D369" t="s">
        <v>53</v>
      </c>
      <c r="E369" t="s">
        <v>54</v>
      </c>
      <c r="F369" t="s">
        <v>22</v>
      </c>
      <c r="G369" t="s">
        <v>23</v>
      </c>
      <c r="H369">
        <v>3</v>
      </c>
      <c r="I369">
        <v>1</v>
      </c>
      <c r="K369" s="5">
        <v>0</v>
      </c>
      <c r="L369" s="5">
        <v>0</v>
      </c>
      <c r="M369" s="5">
        <v>-2</v>
      </c>
    </row>
    <row r="370" spans="1:13" x14ac:dyDescent="0.2">
      <c r="A370">
        <v>368</v>
      </c>
      <c r="B370" s="1">
        <v>43580</v>
      </c>
      <c r="C370" t="s">
        <v>68</v>
      </c>
      <c r="D370" t="s">
        <v>25</v>
      </c>
      <c r="E370" t="s">
        <v>26</v>
      </c>
      <c r="F370" t="s">
        <v>69</v>
      </c>
      <c r="G370" t="s">
        <v>70</v>
      </c>
      <c r="H370">
        <v>3</v>
      </c>
      <c r="I370">
        <v>7</v>
      </c>
      <c r="K370" s="5">
        <v>0</v>
      </c>
      <c r="L370" s="5">
        <v>0</v>
      </c>
      <c r="M370" s="5">
        <v>4</v>
      </c>
    </row>
    <row r="371" spans="1:13" x14ac:dyDescent="0.2">
      <c r="A371">
        <v>369</v>
      </c>
      <c r="B371" s="1">
        <v>43580</v>
      </c>
      <c r="C371" t="s">
        <v>72</v>
      </c>
      <c r="D371" t="s">
        <v>47</v>
      </c>
      <c r="E371" t="s">
        <v>48</v>
      </c>
      <c r="F371" t="s">
        <v>30</v>
      </c>
      <c r="G371" t="s">
        <v>31</v>
      </c>
      <c r="H371">
        <v>2</v>
      </c>
      <c r="I371">
        <v>1</v>
      </c>
      <c r="K371" s="5">
        <v>159.1574</v>
      </c>
      <c r="L371" s="5">
        <v>0</v>
      </c>
      <c r="M371" s="5">
        <v>-1</v>
      </c>
    </row>
    <row r="372" spans="1:13" x14ac:dyDescent="0.2">
      <c r="A372">
        <v>370</v>
      </c>
      <c r="B372" s="1">
        <v>43580</v>
      </c>
      <c r="C372" t="s">
        <v>80</v>
      </c>
      <c r="D372" t="s">
        <v>8</v>
      </c>
      <c r="E372" t="s">
        <v>9</v>
      </c>
      <c r="F372" t="s">
        <v>40</v>
      </c>
      <c r="G372" t="s">
        <v>41</v>
      </c>
      <c r="H372">
        <v>5</v>
      </c>
      <c r="I372">
        <v>11</v>
      </c>
      <c r="K372" s="5">
        <v>0</v>
      </c>
      <c r="L372" s="5">
        <v>0</v>
      </c>
      <c r="M372" s="5">
        <v>6</v>
      </c>
    </row>
    <row r="373" spans="1:13" x14ac:dyDescent="0.2">
      <c r="A373">
        <v>371</v>
      </c>
      <c r="B373" s="1">
        <v>43580</v>
      </c>
      <c r="C373" t="s">
        <v>74</v>
      </c>
      <c r="D373" t="s">
        <v>37</v>
      </c>
      <c r="E373" t="s">
        <v>38</v>
      </c>
      <c r="F373" t="s">
        <v>1</v>
      </c>
      <c r="G373" t="s">
        <v>2</v>
      </c>
      <c r="H373">
        <v>2</v>
      </c>
      <c r="I373">
        <v>14</v>
      </c>
      <c r="K373" s="5">
        <v>0</v>
      </c>
      <c r="L373" s="5">
        <v>0</v>
      </c>
      <c r="M373" s="5">
        <v>12</v>
      </c>
    </row>
    <row r="374" spans="1:13" x14ac:dyDescent="0.2">
      <c r="A374">
        <v>372</v>
      </c>
      <c r="B374" s="1">
        <v>43581</v>
      </c>
      <c r="C374" t="s">
        <v>85</v>
      </c>
      <c r="D374" t="s">
        <v>45</v>
      </c>
      <c r="E374" t="s">
        <v>46</v>
      </c>
      <c r="F374" t="s">
        <v>12</v>
      </c>
      <c r="G374" t="s">
        <v>13</v>
      </c>
      <c r="H374">
        <v>4</v>
      </c>
      <c r="I374">
        <v>3</v>
      </c>
      <c r="K374" s="5">
        <v>-132.541</v>
      </c>
      <c r="L374" s="5">
        <v>-57.450099999999999</v>
      </c>
      <c r="M374" s="5">
        <v>-1</v>
      </c>
    </row>
    <row r="375" spans="1:13" x14ac:dyDescent="0.2">
      <c r="A375">
        <v>373</v>
      </c>
      <c r="B375" s="1">
        <v>43581</v>
      </c>
      <c r="C375" t="s">
        <v>85</v>
      </c>
      <c r="D375" t="s">
        <v>53</v>
      </c>
      <c r="E375" t="s">
        <v>54</v>
      </c>
      <c r="F375" t="s">
        <v>22</v>
      </c>
      <c r="G375" t="s">
        <v>23</v>
      </c>
      <c r="H375">
        <v>0</v>
      </c>
      <c r="I375">
        <v>4</v>
      </c>
      <c r="K375" s="5">
        <v>0</v>
      </c>
      <c r="L375" s="5">
        <v>0</v>
      </c>
      <c r="M375" s="5">
        <v>4</v>
      </c>
    </row>
    <row r="376" spans="1:13" x14ac:dyDescent="0.2">
      <c r="A376">
        <v>374</v>
      </c>
      <c r="B376" s="1">
        <v>43581</v>
      </c>
      <c r="C376" t="s">
        <v>71</v>
      </c>
      <c r="D376" t="s">
        <v>3</v>
      </c>
      <c r="E376" t="s">
        <v>4</v>
      </c>
      <c r="F376" t="s">
        <v>27</v>
      </c>
      <c r="G376" t="s">
        <v>28</v>
      </c>
      <c r="H376">
        <v>2</v>
      </c>
      <c r="I376">
        <v>4</v>
      </c>
      <c r="K376" s="5">
        <v>-131.28899999999999</v>
      </c>
      <c r="L376" s="5">
        <v>0</v>
      </c>
      <c r="M376" s="5">
        <v>2</v>
      </c>
    </row>
    <row r="377" spans="1:13" x14ac:dyDescent="0.2">
      <c r="A377">
        <v>375</v>
      </c>
      <c r="B377" s="1">
        <v>43581</v>
      </c>
      <c r="C377" t="s">
        <v>68</v>
      </c>
      <c r="D377" t="s">
        <v>17</v>
      </c>
      <c r="E377" t="s">
        <v>18</v>
      </c>
      <c r="F377" t="s">
        <v>10</v>
      </c>
      <c r="G377" t="s">
        <v>11</v>
      </c>
      <c r="H377">
        <v>10</v>
      </c>
      <c r="I377">
        <v>2</v>
      </c>
      <c r="K377" s="5">
        <v>-16.326599999999999</v>
      </c>
      <c r="L377" s="5">
        <v>0</v>
      </c>
      <c r="M377" s="5">
        <v>-8</v>
      </c>
    </row>
    <row r="378" spans="1:13" x14ac:dyDescent="0.2">
      <c r="A378">
        <v>376</v>
      </c>
      <c r="B378" s="1">
        <v>43581</v>
      </c>
      <c r="C378" t="s">
        <v>92</v>
      </c>
      <c r="D378" t="s">
        <v>51</v>
      </c>
      <c r="E378" t="s">
        <v>52</v>
      </c>
      <c r="F378" t="s">
        <v>20</v>
      </c>
      <c r="G378" t="s">
        <v>21</v>
      </c>
      <c r="H378">
        <v>8</v>
      </c>
      <c r="I378">
        <v>4</v>
      </c>
      <c r="K378" s="5">
        <v>-46.090200000000003</v>
      </c>
      <c r="L378" s="5">
        <v>0</v>
      </c>
      <c r="M378" s="5">
        <v>-4</v>
      </c>
    </row>
    <row r="379" spans="1:13" x14ac:dyDescent="0.2">
      <c r="A379">
        <v>377</v>
      </c>
      <c r="B379" s="1">
        <v>43581</v>
      </c>
      <c r="C379" t="s">
        <v>72</v>
      </c>
      <c r="D379" t="s">
        <v>6</v>
      </c>
      <c r="E379" t="s">
        <v>7</v>
      </c>
      <c r="F379" t="s">
        <v>49</v>
      </c>
      <c r="G379" t="s">
        <v>50</v>
      </c>
      <c r="H379">
        <v>1</v>
      </c>
      <c r="I379">
        <v>6</v>
      </c>
      <c r="K379" s="5">
        <v>37.378480000000003</v>
      </c>
      <c r="L379" s="5">
        <v>0</v>
      </c>
      <c r="M379" s="5">
        <v>5</v>
      </c>
    </row>
    <row r="380" spans="1:13" x14ac:dyDescent="0.2">
      <c r="A380">
        <v>378</v>
      </c>
      <c r="B380" s="1">
        <v>43581</v>
      </c>
      <c r="C380" t="s">
        <v>72</v>
      </c>
      <c r="D380" t="s">
        <v>47</v>
      </c>
      <c r="E380" t="s">
        <v>48</v>
      </c>
      <c r="F380" t="s">
        <v>30</v>
      </c>
      <c r="G380" t="s">
        <v>31</v>
      </c>
      <c r="H380">
        <v>6</v>
      </c>
      <c r="I380">
        <v>3</v>
      </c>
      <c r="K380" s="5">
        <v>0</v>
      </c>
      <c r="L380" s="5">
        <v>0</v>
      </c>
      <c r="M380" s="5">
        <v>-3</v>
      </c>
    </row>
    <row r="381" spans="1:13" x14ac:dyDescent="0.2">
      <c r="A381">
        <v>379</v>
      </c>
      <c r="B381" s="1">
        <v>43581</v>
      </c>
      <c r="C381" t="s">
        <v>72</v>
      </c>
      <c r="D381" t="s">
        <v>25</v>
      </c>
      <c r="E381" t="s">
        <v>26</v>
      </c>
      <c r="F381" t="s">
        <v>64</v>
      </c>
      <c r="G381" t="s">
        <v>65</v>
      </c>
      <c r="H381">
        <v>11</v>
      </c>
      <c r="I381">
        <v>12</v>
      </c>
      <c r="K381" s="5">
        <v>847.38490000000002</v>
      </c>
      <c r="L381" s="5">
        <v>24.071339999999999</v>
      </c>
      <c r="M381" s="5">
        <v>1</v>
      </c>
    </row>
    <row r="382" spans="1:13" x14ac:dyDescent="0.2">
      <c r="A382">
        <v>380</v>
      </c>
      <c r="B382" s="1">
        <v>43581</v>
      </c>
      <c r="C382" t="s">
        <v>88</v>
      </c>
      <c r="D382" t="s">
        <v>57</v>
      </c>
      <c r="E382" t="s">
        <v>58</v>
      </c>
      <c r="F382" t="s">
        <v>15</v>
      </c>
      <c r="G382" t="s">
        <v>16</v>
      </c>
      <c r="H382">
        <v>12</v>
      </c>
      <c r="I382">
        <v>1</v>
      </c>
      <c r="K382" s="5">
        <v>194.25409999999999</v>
      </c>
      <c r="L382" s="5">
        <v>0</v>
      </c>
      <c r="M382" s="5">
        <v>-11</v>
      </c>
    </row>
    <row r="383" spans="1:13" x14ac:dyDescent="0.2">
      <c r="A383">
        <v>381</v>
      </c>
      <c r="B383" s="1">
        <v>43581</v>
      </c>
      <c r="C383" t="s">
        <v>88</v>
      </c>
      <c r="D383" t="s">
        <v>40</v>
      </c>
      <c r="E383" t="s">
        <v>41</v>
      </c>
      <c r="F383" t="s">
        <v>66</v>
      </c>
      <c r="G383" t="s">
        <v>67</v>
      </c>
      <c r="H383">
        <v>5</v>
      </c>
      <c r="I383">
        <v>1</v>
      </c>
      <c r="K383" s="5">
        <v>-116.413</v>
      </c>
      <c r="L383" s="5">
        <v>33.26679</v>
      </c>
      <c r="M383" s="5">
        <v>-4</v>
      </c>
    </row>
    <row r="384" spans="1:13" x14ac:dyDescent="0.2">
      <c r="A384">
        <v>382</v>
      </c>
      <c r="B384" s="1">
        <v>43581</v>
      </c>
      <c r="C384" t="s">
        <v>100</v>
      </c>
      <c r="D384" t="s">
        <v>35</v>
      </c>
      <c r="E384" t="s">
        <v>36</v>
      </c>
      <c r="F384" t="s">
        <v>59</v>
      </c>
      <c r="G384" t="s">
        <v>60</v>
      </c>
      <c r="H384">
        <v>3</v>
      </c>
      <c r="I384">
        <v>8</v>
      </c>
      <c r="K384" s="5">
        <v>395.89609999999999</v>
      </c>
      <c r="L384" s="5">
        <v>602.52539999999999</v>
      </c>
      <c r="M384" s="5">
        <v>5</v>
      </c>
    </row>
    <row r="385" spans="1:13" x14ac:dyDescent="0.2">
      <c r="A385">
        <v>383</v>
      </c>
      <c r="B385" s="1">
        <v>43581</v>
      </c>
      <c r="C385" t="s">
        <v>74</v>
      </c>
      <c r="D385" t="s">
        <v>37</v>
      </c>
      <c r="E385" t="s">
        <v>38</v>
      </c>
      <c r="F385" t="s">
        <v>1</v>
      </c>
      <c r="G385" t="s">
        <v>2</v>
      </c>
      <c r="H385">
        <v>4</v>
      </c>
      <c r="I385">
        <v>5</v>
      </c>
      <c r="K385" s="5">
        <v>0</v>
      </c>
      <c r="L385" s="5">
        <v>0</v>
      </c>
      <c r="M385" s="5">
        <v>1</v>
      </c>
    </row>
    <row r="386" spans="1:13" x14ac:dyDescent="0.2">
      <c r="A386">
        <v>384</v>
      </c>
      <c r="B386" s="1">
        <v>43581</v>
      </c>
      <c r="C386" t="s">
        <v>74</v>
      </c>
      <c r="D386" t="s">
        <v>55</v>
      </c>
      <c r="E386" t="s">
        <v>56</v>
      </c>
      <c r="F386" t="s">
        <v>61</v>
      </c>
      <c r="G386" t="s">
        <v>62</v>
      </c>
      <c r="H386">
        <v>2</v>
      </c>
      <c r="I386">
        <v>6</v>
      </c>
      <c r="K386" s="5">
        <v>667.08979999999997</v>
      </c>
      <c r="L386" s="5">
        <v>444.49009999999998</v>
      </c>
      <c r="M386" s="5">
        <v>4</v>
      </c>
    </row>
    <row r="387" spans="1:13" x14ac:dyDescent="0.2">
      <c r="A387">
        <v>385</v>
      </c>
      <c r="B387" s="1">
        <v>43581</v>
      </c>
      <c r="C387" t="s">
        <v>103</v>
      </c>
      <c r="D387" t="s">
        <v>8</v>
      </c>
      <c r="E387" t="s">
        <v>9</v>
      </c>
      <c r="F387" t="s">
        <v>43</v>
      </c>
      <c r="G387" t="s">
        <v>44</v>
      </c>
      <c r="H387">
        <v>7</v>
      </c>
      <c r="I387">
        <v>3</v>
      </c>
      <c r="K387" s="5">
        <v>0</v>
      </c>
      <c r="L387" s="5">
        <v>225.24180000000001</v>
      </c>
      <c r="M387" s="5">
        <v>-4</v>
      </c>
    </row>
    <row r="388" spans="1:13" x14ac:dyDescent="0.2">
      <c r="A388">
        <v>386</v>
      </c>
      <c r="B388" s="1">
        <v>43582</v>
      </c>
      <c r="C388" t="s">
        <v>14</v>
      </c>
      <c r="D388" t="s">
        <v>6</v>
      </c>
      <c r="E388" t="s">
        <v>7</v>
      </c>
      <c r="F388" t="s">
        <v>49</v>
      </c>
      <c r="G388" t="s">
        <v>50</v>
      </c>
      <c r="H388">
        <v>2</v>
      </c>
      <c r="I388">
        <v>9</v>
      </c>
      <c r="K388" s="5">
        <v>0</v>
      </c>
      <c r="L388" s="5">
        <v>0</v>
      </c>
      <c r="M388" s="5">
        <v>7</v>
      </c>
    </row>
    <row r="389" spans="1:13" x14ac:dyDescent="0.2">
      <c r="A389">
        <v>387</v>
      </c>
      <c r="B389" s="1">
        <v>43582</v>
      </c>
      <c r="C389" t="s">
        <v>75</v>
      </c>
      <c r="D389" t="s">
        <v>57</v>
      </c>
      <c r="E389" t="s">
        <v>58</v>
      </c>
      <c r="F389" t="s">
        <v>15</v>
      </c>
      <c r="G389" t="s">
        <v>16</v>
      </c>
      <c r="H389">
        <v>3</v>
      </c>
      <c r="I389">
        <v>6</v>
      </c>
      <c r="K389" s="5">
        <v>0</v>
      </c>
      <c r="L389" s="5">
        <v>0</v>
      </c>
      <c r="M389" s="5">
        <v>3</v>
      </c>
    </row>
    <row r="390" spans="1:13" x14ac:dyDescent="0.2">
      <c r="A390">
        <v>388</v>
      </c>
      <c r="B390" s="1">
        <v>43582</v>
      </c>
      <c r="C390" t="s">
        <v>76</v>
      </c>
      <c r="D390" t="s">
        <v>3</v>
      </c>
      <c r="E390" t="s">
        <v>4</v>
      </c>
      <c r="F390" t="s">
        <v>27</v>
      </c>
      <c r="G390" t="s">
        <v>28</v>
      </c>
      <c r="H390">
        <v>1</v>
      </c>
      <c r="I390">
        <v>7</v>
      </c>
      <c r="K390" s="5">
        <v>0</v>
      </c>
      <c r="L390" s="5">
        <v>0</v>
      </c>
      <c r="M390" s="5">
        <v>6</v>
      </c>
    </row>
    <row r="391" spans="1:13" x14ac:dyDescent="0.2">
      <c r="A391">
        <v>389</v>
      </c>
      <c r="B391" s="1">
        <v>43582</v>
      </c>
      <c r="C391" t="s">
        <v>34</v>
      </c>
      <c r="D391" t="s">
        <v>45</v>
      </c>
      <c r="E391" t="s">
        <v>46</v>
      </c>
      <c r="F391" t="s">
        <v>12</v>
      </c>
      <c r="G391" t="s">
        <v>13</v>
      </c>
      <c r="H391">
        <v>8</v>
      </c>
      <c r="I391">
        <v>3</v>
      </c>
      <c r="K391" s="5">
        <v>0</v>
      </c>
      <c r="L391" s="5">
        <v>0</v>
      </c>
      <c r="M391" s="5">
        <v>-5</v>
      </c>
    </row>
    <row r="392" spans="1:13" x14ac:dyDescent="0.2">
      <c r="A392">
        <v>390</v>
      </c>
      <c r="B392" s="1">
        <v>43582</v>
      </c>
      <c r="C392" t="s">
        <v>34</v>
      </c>
      <c r="D392" t="s">
        <v>32</v>
      </c>
      <c r="E392" t="s">
        <v>33</v>
      </c>
      <c r="F392" t="s">
        <v>69</v>
      </c>
      <c r="G392" t="s">
        <v>70</v>
      </c>
      <c r="H392">
        <v>2</v>
      </c>
      <c r="I392">
        <v>1</v>
      </c>
      <c r="K392" s="5">
        <v>0</v>
      </c>
      <c r="L392" s="5">
        <v>0</v>
      </c>
      <c r="M392" s="5">
        <v>-1</v>
      </c>
    </row>
    <row r="393" spans="1:13" x14ac:dyDescent="0.2">
      <c r="A393">
        <v>391</v>
      </c>
      <c r="B393" s="1">
        <v>43582</v>
      </c>
      <c r="C393" t="s">
        <v>34</v>
      </c>
      <c r="D393" t="s">
        <v>47</v>
      </c>
      <c r="E393" t="s">
        <v>48</v>
      </c>
      <c r="F393" t="s">
        <v>30</v>
      </c>
      <c r="G393" t="s">
        <v>31</v>
      </c>
      <c r="H393">
        <v>3</v>
      </c>
      <c r="I393">
        <v>4</v>
      </c>
      <c r="K393" s="5">
        <v>0</v>
      </c>
      <c r="L393" s="5">
        <v>0</v>
      </c>
      <c r="M393" s="5">
        <v>1</v>
      </c>
    </row>
    <row r="394" spans="1:13" x14ac:dyDescent="0.2">
      <c r="A394">
        <v>392</v>
      </c>
      <c r="B394" s="1">
        <v>43582</v>
      </c>
      <c r="C394" t="s">
        <v>34</v>
      </c>
      <c r="D394" t="s">
        <v>8</v>
      </c>
      <c r="E394" t="s">
        <v>9</v>
      </c>
      <c r="F394" t="s">
        <v>43</v>
      </c>
      <c r="G394" t="s">
        <v>44</v>
      </c>
      <c r="H394">
        <v>6</v>
      </c>
      <c r="I394">
        <v>4</v>
      </c>
      <c r="K394" s="5">
        <v>0</v>
      </c>
      <c r="L394" s="5">
        <v>0</v>
      </c>
      <c r="M394" s="5">
        <v>-2</v>
      </c>
    </row>
    <row r="395" spans="1:13" x14ac:dyDescent="0.2">
      <c r="A395">
        <v>393</v>
      </c>
      <c r="B395" s="1">
        <v>43582</v>
      </c>
      <c r="C395" t="s">
        <v>109</v>
      </c>
      <c r="D395" t="s">
        <v>53</v>
      </c>
      <c r="E395" t="s">
        <v>54</v>
      </c>
      <c r="F395" t="s">
        <v>22</v>
      </c>
      <c r="G395" t="s">
        <v>23</v>
      </c>
      <c r="H395">
        <v>9</v>
      </c>
      <c r="I395">
        <v>12</v>
      </c>
      <c r="K395" s="5">
        <v>0</v>
      </c>
      <c r="L395" s="5">
        <v>0</v>
      </c>
      <c r="M395" s="5">
        <v>3</v>
      </c>
    </row>
    <row r="396" spans="1:13" x14ac:dyDescent="0.2">
      <c r="A396">
        <v>394</v>
      </c>
      <c r="B396" s="1">
        <v>43582</v>
      </c>
      <c r="C396" t="s">
        <v>68</v>
      </c>
      <c r="D396" t="s">
        <v>17</v>
      </c>
      <c r="E396" t="s">
        <v>18</v>
      </c>
      <c r="F396" t="s">
        <v>10</v>
      </c>
      <c r="G396" t="s">
        <v>11</v>
      </c>
      <c r="H396">
        <v>8</v>
      </c>
      <c r="I396">
        <v>6</v>
      </c>
      <c r="K396" s="5">
        <v>0</v>
      </c>
      <c r="L396" s="5">
        <v>0</v>
      </c>
      <c r="M396" s="5">
        <v>-2</v>
      </c>
    </row>
    <row r="397" spans="1:13" x14ac:dyDescent="0.2">
      <c r="A397">
        <v>395</v>
      </c>
      <c r="B397" s="1">
        <v>43582</v>
      </c>
      <c r="C397" t="s">
        <v>104</v>
      </c>
      <c r="D397" t="s">
        <v>40</v>
      </c>
      <c r="E397" t="s">
        <v>41</v>
      </c>
      <c r="F397" t="s">
        <v>66</v>
      </c>
      <c r="G397" t="s">
        <v>67</v>
      </c>
      <c r="H397">
        <v>4</v>
      </c>
      <c r="I397">
        <v>9</v>
      </c>
      <c r="K397" s="5">
        <v>0</v>
      </c>
      <c r="L397" s="5">
        <v>0</v>
      </c>
      <c r="M397" s="5">
        <v>5</v>
      </c>
    </row>
    <row r="398" spans="1:13" x14ac:dyDescent="0.2">
      <c r="A398">
        <v>396</v>
      </c>
      <c r="B398" s="1">
        <v>43582</v>
      </c>
      <c r="C398" t="s">
        <v>92</v>
      </c>
      <c r="D398" t="s">
        <v>51</v>
      </c>
      <c r="E398" t="s">
        <v>52</v>
      </c>
      <c r="F398" t="s">
        <v>20</v>
      </c>
      <c r="G398" t="s">
        <v>21</v>
      </c>
      <c r="H398">
        <v>9</v>
      </c>
      <c r="I398">
        <v>5</v>
      </c>
      <c r="K398" s="5">
        <v>0</v>
      </c>
      <c r="L398" s="5">
        <v>0</v>
      </c>
      <c r="M398" s="5">
        <v>-4</v>
      </c>
    </row>
    <row r="399" spans="1:13" x14ac:dyDescent="0.2">
      <c r="A399">
        <v>397</v>
      </c>
      <c r="B399" s="1">
        <v>43582</v>
      </c>
      <c r="C399" t="s">
        <v>72</v>
      </c>
      <c r="D399" t="s">
        <v>35</v>
      </c>
      <c r="E399" t="s">
        <v>36</v>
      </c>
      <c r="F399" t="s">
        <v>59</v>
      </c>
      <c r="G399" t="s">
        <v>60</v>
      </c>
      <c r="H399">
        <v>9</v>
      </c>
      <c r="I399">
        <v>1</v>
      </c>
      <c r="K399" s="5">
        <v>0</v>
      </c>
      <c r="L399" s="5">
        <v>0</v>
      </c>
      <c r="M399" s="5">
        <v>-8</v>
      </c>
    </row>
    <row r="400" spans="1:13" x14ac:dyDescent="0.2">
      <c r="A400">
        <v>398</v>
      </c>
      <c r="B400" s="1">
        <v>43582</v>
      </c>
      <c r="C400" t="s">
        <v>81</v>
      </c>
      <c r="D400" t="s">
        <v>55</v>
      </c>
      <c r="E400" t="s">
        <v>56</v>
      </c>
      <c r="F400" t="s">
        <v>61</v>
      </c>
      <c r="G400" t="s">
        <v>62</v>
      </c>
      <c r="H400">
        <v>1</v>
      </c>
      <c r="I400">
        <v>3</v>
      </c>
      <c r="K400" s="5">
        <v>0</v>
      </c>
      <c r="L400" s="5">
        <v>0</v>
      </c>
      <c r="M400" s="5">
        <v>2</v>
      </c>
    </row>
    <row r="401" spans="1:13" x14ac:dyDescent="0.2">
      <c r="A401">
        <v>399</v>
      </c>
      <c r="B401" s="1">
        <v>43582</v>
      </c>
      <c r="C401" t="s">
        <v>81</v>
      </c>
      <c r="D401" t="s">
        <v>37</v>
      </c>
      <c r="E401" t="s">
        <v>38</v>
      </c>
      <c r="F401" t="s">
        <v>1</v>
      </c>
      <c r="G401" t="s">
        <v>2</v>
      </c>
      <c r="H401">
        <v>15</v>
      </c>
      <c r="I401">
        <v>1</v>
      </c>
      <c r="K401" s="5">
        <v>0</v>
      </c>
      <c r="L401" s="5">
        <v>0</v>
      </c>
      <c r="M401" s="5">
        <v>-14</v>
      </c>
    </row>
    <row r="402" spans="1:13" x14ac:dyDescent="0.2">
      <c r="A402">
        <v>400</v>
      </c>
      <c r="B402" s="1">
        <v>43583</v>
      </c>
      <c r="C402" t="s">
        <v>5</v>
      </c>
      <c r="D402" t="s">
        <v>32</v>
      </c>
      <c r="E402" t="s">
        <v>33</v>
      </c>
      <c r="F402" t="s">
        <v>69</v>
      </c>
      <c r="G402" t="s">
        <v>70</v>
      </c>
      <c r="H402">
        <v>5</v>
      </c>
      <c r="I402">
        <v>2</v>
      </c>
      <c r="K402" s="5">
        <v>0</v>
      </c>
      <c r="L402" s="5">
        <v>0</v>
      </c>
      <c r="M402" s="5">
        <v>-3</v>
      </c>
    </row>
    <row r="403" spans="1:13" x14ac:dyDescent="0.2">
      <c r="A403">
        <v>401</v>
      </c>
      <c r="B403" s="1">
        <v>43583</v>
      </c>
      <c r="C403" t="s">
        <v>5</v>
      </c>
      <c r="D403" t="s">
        <v>53</v>
      </c>
      <c r="E403" t="s">
        <v>54</v>
      </c>
      <c r="F403" t="s">
        <v>22</v>
      </c>
      <c r="G403" t="s">
        <v>23</v>
      </c>
      <c r="H403">
        <v>1</v>
      </c>
      <c r="I403">
        <v>5</v>
      </c>
      <c r="K403" s="5">
        <v>0</v>
      </c>
      <c r="L403" s="5">
        <v>0</v>
      </c>
      <c r="M403" s="5">
        <v>4</v>
      </c>
    </row>
    <row r="404" spans="1:13" x14ac:dyDescent="0.2">
      <c r="A404">
        <v>402</v>
      </c>
      <c r="B404" s="1">
        <v>43583</v>
      </c>
      <c r="C404" t="s">
        <v>82</v>
      </c>
      <c r="D404" t="s">
        <v>3</v>
      </c>
      <c r="E404" t="s">
        <v>4</v>
      </c>
      <c r="F404" t="s">
        <v>27</v>
      </c>
      <c r="G404" t="s">
        <v>28</v>
      </c>
      <c r="H404">
        <v>4</v>
      </c>
      <c r="I404">
        <v>5</v>
      </c>
      <c r="K404" s="5">
        <v>0</v>
      </c>
      <c r="L404" s="5">
        <v>0</v>
      </c>
      <c r="M404" s="5">
        <v>1</v>
      </c>
    </row>
    <row r="405" spans="1:13" x14ac:dyDescent="0.2">
      <c r="A405">
        <v>403</v>
      </c>
      <c r="B405" s="1">
        <v>43583</v>
      </c>
      <c r="C405" t="s">
        <v>83</v>
      </c>
      <c r="D405" t="s">
        <v>17</v>
      </c>
      <c r="E405" t="s">
        <v>18</v>
      </c>
      <c r="F405" t="s">
        <v>10</v>
      </c>
      <c r="G405" t="s">
        <v>11</v>
      </c>
      <c r="H405">
        <v>2</v>
      </c>
      <c r="I405">
        <v>5</v>
      </c>
      <c r="K405" s="5">
        <v>0</v>
      </c>
      <c r="L405" s="5">
        <v>0</v>
      </c>
      <c r="M405" s="5">
        <v>3</v>
      </c>
    </row>
    <row r="406" spans="1:13" x14ac:dyDescent="0.2">
      <c r="A406">
        <v>404</v>
      </c>
      <c r="B406" s="1">
        <v>43583</v>
      </c>
      <c r="C406" t="s">
        <v>95</v>
      </c>
      <c r="D406" t="s">
        <v>51</v>
      </c>
      <c r="E406" t="s">
        <v>52</v>
      </c>
      <c r="F406" t="s">
        <v>20</v>
      </c>
      <c r="G406" t="s">
        <v>21</v>
      </c>
      <c r="H406">
        <v>7</v>
      </c>
      <c r="I406">
        <v>8</v>
      </c>
      <c r="K406" s="5">
        <v>0</v>
      </c>
      <c r="L406" s="5">
        <v>0</v>
      </c>
      <c r="M406" s="5">
        <v>1</v>
      </c>
    </row>
    <row r="407" spans="1:13" x14ac:dyDescent="0.2">
      <c r="A407">
        <v>405</v>
      </c>
      <c r="B407" s="1">
        <v>43583</v>
      </c>
      <c r="C407" t="s">
        <v>84</v>
      </c>
      <c r="D407" t="s">
        <v>45</v>
      </c>
      <c r="E407" t="s">
        <v>46</v>
      </c>
      <c r="F407" t="s">
        <v>12</v>
      </c>
      <c r="G407" t="s">
        <v>13</v>
      </c>
      <c r="H407">
        <v>6</v>
      </c>
      <c r="I407">
        <v>7</v>
      </c>
      <c r="K407" s="5">
        <v>0</v>
      </c>
      <c r="L407" s="5">
        <v>0</v>
      </c>
      <c r="M407" s="5">
        <v>1</v>
      </c>
    </row>
    <row r="408" spans="1:13" x14ac:dyDescent="0.2">
      <c r="A408">
        <v>406</v>
      </c>
      <c r="B408" s="1">
        <v>43583</v>
      </c>
      <c r="C408" t="s">
        <v>14</v>
      </c>
      <c r="D408" t="s">
        <v>6</v>
      </c>
      <c r="E408" t="s">
        <v>7</v>
      </c>
      <c r="F408" t="s">
        <v>49</v>
      </c>
      <c r="G408" t="s">
        <v>50</v>
      </c>
      <c r="H408">
        <v>1</v>
      </c>
      <c r="I408">
        <v>4</v>
      </c>
      <c r="K408" s="5">
        <v>0</v>
      </c>
      <c r="L408" s="5">
        <v>0</v>
      </c>
      <c r="M408" s="5">
        <v>3</v>
      </c>
    </row>
    <row r="409" spans="1:13" x14ac:dyDescent="0.2">
      <c r="A409">
        <v>407</v>
      </c>
      <c r="B409" s="1">
        <v>43583</v>
      </c>
      <c r="C409" t="s">
        <v>14</v>
      </c>
      <c r="D409" t="s">
        <v>25</v>
      </c>
      <c r="E409" t="s">
        <v>26</v>
      </c>
      <c r="F409" t="s">
        <v>64</v>
      </c>
      <c r="G409" t="s">
        <v>65</v>
      </c>
      <c r="H409">
        <v>1</v>
      </c>
      <c r="I409">
        <v>4</v>
      </c>
      <c r="K409" s="5">
        <v>0</v>
      </c>
      <c r="L409" s="5">
        <v>0</v>
      </c>
      <c r="M409" s="5">
        <v>3</v>
      </c>
    </row>
    <row r="410" spans="1:13" x14ac:dyDescent="0.2">
      <c r="A410">
        <v>408</v>
      </c>
      <c r="B410" s="1">
        <v>43583</v>
      </c>
      <c r="C410" t="s">
        <v>75</v>
      </c>
      <c r="D410" t="s">
        <v>57</v>
      </c>
      <c r="E410" t="s">
        <v>58</v>
      </c>
      <c r="F410" t="s">
        <v>15</v>
      </c>
      <c r="G410" t="s">
        <v>16</v>
      </c>
      <c r="H410">
        <v>2</v>
      </c>
      <c r="I410">
        <v>5</v>
      </c>
      <c r="K410" s="5">
        <v>0</v>
      </c>
      <c r="L410" s="5">
        <v>0</v>
      </c>
      <c r="M410" s="5">
        <v>3</v>
      </c>
    </row>
    <row r="411" spans="1:13" x14ac:dyDescent="0.2">
      <c r="A411">
        <v>409</v>
      </c>
      <c r="B411" s="1">
        <v>43583</v>
      </c>
      <c r="C411" t="s">
        <v>75</v>
      </c>
      <c r="D411" t="s">
        <v>40</v>
      </c>
      <c r="E411" t="s">
        <v>41</v>
      </c>
      <c r="F411" t="s">
        <v>66</v>
      </c>
      <c r="G411" t="s">
        <v>67</v>
      </c>
      <c r="H411">
        <v>7</v>
      </c>
      <c r="I411">
        <v>3</v>
      </c>
      <c r="K411" s="5">
        <v>0</v>
      </c>
      <c r="L411" s="5">
        <v>0</v>
      </c>
      <c r="M411" s="5">
        <v>-4</v>
      </c>
    </row>
    <row r="412" spans="1:13" x14ac:dyDescent="0.2">
      <c r="A412">
        <v>410</v>
      </c>
      <c r="B412" s="1">
        <v>43583</v>
      </c>
      <c r="C412" t="s">
        <v>34</v>
      </c>
      <c r="D412" t="s">
        <v>8</v>
      </c>
      <c r="E412" t="s">
        <v>9</v>
      </c>
      <c r="F412" t="s">
        <v>43</v>
      </c>
      <c r="G412" t="s">
        <v>44</v>
      </c>
      <c r="H412">
        <v>11</v>
      </c>
      <c r="I412">
        <v>5</v>
      </c>
      <c r="K412" s="5">
        <v>0</v>
      </c>
      <c r="L412" s="5">
        <v>0</v>
      </c>
      <c r="M412" s="5">
        <v>-6</v>
      </c>
    </row>
    <row r="413" spans="1:13" x14ac:dyDescent="0.2">
      <c r="A413">
        <v>411</v>
      </c>
      <c r="B413" s="1">
        <v>43583</v>
      </c>
      <c r="C413" t="s">
        <v>42</v>
      </c>
      <c r="D413" t="s">
        <v>37</v>
      </c>
      <c r="E413" t="s">
        <v>38</v>
      </c>
      <c r="F413" t="s">
        <v>1</v>
      </c>
      <c r="G413" t="s">
        <v>2</v>
      </c>
      <c r="H413">
        <v>14</v>
      </c>
      <c r="I413">
        <v>1</v>
      </c>
      <c r="K413" s="5">
        <v>0</v>
      </c>
      <c r="L413" s="5">
        <v>0</v>
      </c>
      <c r="M413" s="5">
        <v>-13</v>
      </c>
    </row>
    <row r="414" spans="1:13" x14ac:dyDescent="0.2">
      <c r="A414">
        <v>412</v>
      </c>
      <c r="B414" s="1">
        <v>43583</v>
      </c>
      <c r="C414" t="s">
        <v>42</v>
      </c>
      <c r="D414" t="s">
        <v>55</v>
      </c>
      <c r="E414" t="s">
        <v>56</v>
      </c>
      <c r="F414" t="s">
        <v>61</v>
      </c>
      <c r="G414" t="s">
        <v>62</v>
      </c>
      <c r="H414">
        <v>6</v>
      </c>
      <c r="I414">
        <v>7</v>
      </c>
      <c r="K414" s="5">
        <v>0</v>
      </c>
      <c r="L414" s="5">
        <v>0</v>
      </c>
      <c r="M414" s="5">
        <v>1</v>
      </c>
    </row>
    <row r="415" spans="1:13" x14ac:dyDescent="0.2">
      <c r="A415">
        <v>413</v>
      </c>
      <c r="B415" s="1">
        <v>43583</v>
      </c>
      <c r="C415" t="s">
        <v>42</v>
      </c>
      <c r="D415" t="s">
        <v>35</v>
      </c>
      <c r="E415" t="s">
        <v>36</v>
      </c>
      <c r="F415" t="s">
        <v>59</v>
      </c>
      <c r="G415" t="s">
        <v>60</v>
      </c>
      <c r="H415">
        <v>6</v>
      </c>
      <c r="I415">
        <v>5</v>
      </c>
      <c r="K415" s="5">
        <v>0</v>
      </c>
      <c r="L415" s="5">
        <v>0</v>
      </c>
      <c r="M415" s="5">
        <v>-1</v>
      </c>
    </row>
    <row r="416" spans="1:13" x14ac:dyDescent="0.2">
      <c r="A416">
        <v>414</v>
      </c>
      <c r="B416" s="1">
        <v>43583</v>
      </c>
      <c r="C416" t="s">
        <v>85</v>
      </c>
      <c r="D416" t="s">
        <v>47</v>
      </c>
      <c r="E416" t="s">
        <v>48</v>
      </c>
      <c r="F416" t="s">
        <v>30</v>
      </c>
      <c r="G416" t="s">
        <v>31</v>
      </c>
      <c r="H416">
        <v>1</v>
      </c>
      <c r="I416">
        <v>4</v>
      </c>
      <c r="K416" s="5">
        <v>0</v>
      </c>
      <c r="L416" s="5">
        <v>0</v>
      </c>
      <c r="M416" s="5">
        <v>3</v>
      </c>
    </row>
    <row r="417" spans="1:13" x14ac:dyDescent="0.2">
      <c r="A417">
        <v>415</v>
      </c>
      <c r="B417" s="1">
        <v>43584</v>
      </c>
      <c r="C417" t="s">
        <v>85</v>
      </c>
      <c r="D417" t="s">
        <v>15</v>
      </c>
      <c r="E417" t="s">
        <v>16</v>
      </c>
      <c r="F417" t="s">
        <v>12</v>
      </c>
      <c r="G417" t="s">
        <v>13</v>
      </c>
      <c r="H417">
        <v>6</v>
      </c>
      <c r="I417">
        <v>3</v>
      </c>
      <c r="K417" s="5">
        <v>-24.6295</v>
      </c>
      <c r="L417" s="5">
        <v>0</v>
      </c>
      <c r="M417" s="5">
        <v>-3</v>
      </c>
    </row>
    <row r="418" spans="1:13" x14ac:dyDescent="0.2">
      <c r="A418">
        <v>416</v>
      </c>
      <c r="B418" s="1">
        <v>43584</v>
      </c>
      <c r="C418" t="s">
        <v>68</v>
      </c>
      <c r="D418" t="s">
        <v>3</v>
      </c>
      <c r="E418" t="s">
        <v>4</v>
      </c>
      <c r="F418" t="s">
        <v>69</v>
      </c>
      <c r="G418" t="s">
        <v>70</v>
      </c>
      <c r="H418">
        <v>4</v>
      </c>
      <c r="I418">
        <v>9</v>
      </c>
      <c r="K418" s="5">
        <v>0</v>
      </c>
      <c r="L418" s="5">
        <v>0</v>
      </c>
      <c r="M418" s="5">
        <v>5</v>
      </c>
    </row>
    <row r="419" spans="1:13" x14ac:dyDescent="0.2">
      <c r="A419">
        <v>417</v>
      </c>
      <c r="B419" s="1">
        <v>43584</v>
      </c>
      <c r="C419" t="s">
        <v>68</v>
      </c>
      <c r="D419" t="s">
        <v>57</v>
      </c>
      <c r="E419" t="s">
        <v>58</v>
      </c>
      <c r="F419" t="s">
        <v>10</v>
      </c>
      <c r="G419" t="s">
        <v>11</v>
      </c>
      <c r="H419">
        <v>5</v>
      </c>
      <c r="I419">
        <v>4</v>
      </c>
      <c r="K419" s="5">
        <v>-30.441800000000001</v>
      </c>
      <c r="L419" s="5">
        <v>0</v>
      </c>
      <c r="M419" s="5">
        <v>-1</v>
      </c>
    </row>
    <row r="420" spans="1:13" x14ac:dyDescent="0.2">
      <c r="A420">
        <v>418</v>
      </c>
      <c r="B420" s="1">
        <v>43584</v>
      </c>
      <c r="C420" t="s">
        <v>92</v>
      </c>
      <c r="D420" t="s">
        <v>45</v>
      </c>
      <c r="E420" t="s">
        <v>46</v>
      </c>
      <c r="F420" t="s">
        <v>20</v>
      </c>
      <c r="G420" t="s">
        <v>21</v>
      </c>
      <c r="H420">
        <v>1</v>
      </c>
      <c r="I420">
        <v>3</v>
      </c>
      <c r="K420" s="5">
        <v>0</v>
      </c>
      <c r="L420" s="5">
        <v>0</v>
      </c>
      <c r="M420" s="5">
        <v>2</v>
      </c>
    </row>
    <row r="421" spans="1:13" x14ac:dyDescent="0.2">
      <c r="A421">
        <v>419</v>
      </c>
      <c r="B421" s="1">
        <v>43584</v>
      </c>
      <c r="C421" t="s">
        <v>102</v>
      </c>
      <c r="D421" t="s">
        <v>51</v>
      </c>
      <c r="E421" t="s">
        <v>52</v>
      </c>
      <c r="F421" t="s">
        <v>17</v>
      </c>
      <c r="G421" t="s">
        <v>18</v>
      </c>
      <c r="H421">
        <v>1</v>
      </c>
      <c r="I421">
        <v>5</v>
      </c>
      <c r="K421" s="5">
        <v>21.726240000000001</v>
      </c>
      <c r="L421" s="5">
        <v>24.339030000000001</v>
      </c>
      <c r="M421" s="5">
        <v>4</v>
      </c>
    </row>
    <row r="422" spans="1:13" x14ac:dyDescent="0.2">
      <c r="A422">
        <v>420</v>
      </c>
      <c r="B422" s="1">
        <v>43584</v>
      </c>
      <c r="C422" t="s">
        <v>102</v>
      </c>
      <c r="D422" t="s">
        <v>30</v>
      </c>
      <c r="E422" t="s">
        <v>31</v>
      </c>
      <c r="F422" t="s">
        <v>49</v>
      </c>
      <c r="G422" t="s">
        <v>50</v>
      </c>
      <c r="H422">
        <v>0</v>
      </c>
      <c r="I422">
        <v>1</v>
      </c>
      <c r="K422" s="5">
        <v>0</v>
      </c>
      <c r="L422" s="5">
        <v>0</v>
      </c>
      <c r="M422" s="5">
        <v>1</v>
      </c>
    </row>
    <row r="423" spans="1:13" x14ac:dyDescent="0.2">
      <c r="A423">
        <v>421</v>
      </c>
      <c r="B423" s="1">
        <v>43584</v>
      </c>
      <c r="C423" t="s">
        <v>72</v>
      </c>
      <c r="D423" t="s">
        <v>6</v>
      </c>
      <c r="E423" t="s">
        <v>7</v>
      </c>
      <c r="F423" t="s">
        <v>64</v>
      </c>
      <c r="G423" t="s">
        <v>65</v>
      </c>
      <c r="H423">
        <v>3</v>
      </c>
      <c r="I423">
        <v>5</v>
      </c>
      <c r="K423" s="5">
        <v>0</v>
      </c>
      <c r="L423" s="5">
        <v>0</v>
      </c>
      <c r="M423" s="5">
        <v>2</v>
      </c>
    </row>
    <row r="424" spans="1:13" x14ac:dyDescent="0.2">
      <c r="A424">
        <v>422</v>
      </c>
      <c r="B424" s="1">
        <v>43584</v>
      </c>
      <c r="C424" t="s">
        <v>88</v>
      </c>
      <c r="D424" t="s">
        <v>32</v>
      </c>
      <c r="E424" t="s">
        <v>33</v>
      </c>
      <c r="F424" t="s">
        <v>66</v>
      </c>
      <c r="G424" t="s">
        <v>67</v>
      </c>
      <c r="H424">
        <v>8</v>
      </c>
      <c r="I424">
        <v>5</v>
      </c>
      <c r="K424" s="5">
        <v>173.2748</v>
      </c>
      <c r="L424" s="5">
        <v>0</v>
      </c>
      <c r="M424" s="5">
        <v>-3</v>
      </c>
    </row>
    <row r="425" spans="1:13" x14ac:dyDescent="0.2">
      <c r="A425">
        <v>423</v>
      </c>
      <c r="B425" s="1">
        <v>43584</v>
      </c>
      <c r="C425" t="s">
        <v>99</v>
      </c>
      <c r="D425" t="s">
        <v>61</v>
      </c>
      <c r="E425" t="s">
        <v>62</v>
      </c>
      <c r="F425" t="s">
        <v>43</v>
      </c>
      <c r="G425" t="s">
        <v>44</v>
      </c>
      <c r="H425">
        <v>2</v>
      </c>
      <c r="I425">
        <v>3</v>
      </c>
      <c r="K425" s="5">
        <v>0</v>
      </c>
      <c r="L425" s="5">
        <v>0</v>
      </c>
      <c r="M425" s="5">
        <v>1</v>
      </c>
    </row>
    <row r="426" spans="1:13" x14ac:dyDescent="0.2">
      <c r="A426">
        <v>424</v>
      </c>
      <c r="B426" s="1">
        <v>43585</v>
      </c>
      <c r="C426" t="s">
        <v>85</v>
      </c>
      <c r="D426" t="s">
        <v>15</v>
      </c>
      <c r="E426" t="s">
        <v>16</v>
      </c>
      <c r="F426" t="s">
        <v>12</v>
      </c>
      <c r="G426" t="s">
        <v>13</v>
      </c>
      <c r="H426">
        <v>3</v>
      </c>
      <c r="I426">
        <v>2</v>
      </c>
      <c r="K426" s="5">
        <v>0</v>
      </c>
      <c r="L426" s="5">
        <v>0</v>
      </c>
      <c r="M426" s="5">
        <v>-1</v>
      </c>
    </row>
    <row r="427" spans="1:13" x14ac:dyDescent="0.2">
      <c r="A427">
        <v>425</v>
      </c>
      <c r="B427" s="1">
        <v>43585</v>
      </c>
      <c r="C427" t="s">
        <v>85</v>
      </c>
      <c r="D427" t="s">
        <v>25</v>
      </c>
      <c r="E427" t="s">
        <v>26</v>
      </c>
      <c r="F427" t="s">
        <v>22</v>
      </c>
      <c r="G427" t="s">
        <v>23</v>
      </c>
      <c r="H427">
        <v>3</v>
      </c>
      <c r="I427">
        <v>1</v>
      </c>
      <c r="K427" s="5">
        <v>-7.7169499999999998</v>
      </c>
      <c r="L427" s="5">
        <v>0</v>
      </c>
      <c r="M427" s="5">
        <v>-2</v>
      </c>
    </row>
    <row r="428" spans="1:13" x14ac:dyDescent="0.2">
      <c r="A428">
        <v>426</v>
      </c>
      <c r="B428" s="1">
        <v>43585</v>
      </c>
      <c r="C428" t="s">
        <v>68</v>
      </c>
      <c r="D428" t="s">
        <v>57</v>
      </c>
      <c r="E428" t="s">
        <v>58</v>
      </c>
      <c r="F428" t="s">
        <v>10</v>
      </c>
      <c r="G428" t="s">
        <v>11</v>
      </c>
      <c r="H428">
        <v>3</v>
      </c>
      <c r="I428">
        <v>4</v>
      </c>
      <c r="K428" s="5">
        <v>0</v>
      </c>
      <c r="L428" s="5">
        <v>0</v>
      </c>
      <c r="M428" s="5">
        <v>1</v>
      </c>
    </row>
    <row r="429" spans="1:13" x14ac:dyDescent="0.2">
      <c r="A429">
        <v>427</v>
      </c>
      <c r="B429" s="1">
        <v>43585</v>
      </c>
      <c r="C429" t="s">
        <v>68</v>
      </c>
      <c r="D429" t="s">
        <v>47</v>
      </c>
      <c r="E429" t="s">
        <v>48</v>
      </c>
      <c r="F429" t="s">
        <v>53</v>
      </c>
      <c r="G429" t="s">
        <v>54</v>
      </c>
      <c r="H429">
        <v>7</v>
      </c>
      <c r="I429">
        <v>4</v>
      </c>
      <c r="K429" s="5">
        <v>-20.059000000000001</v>
      </c>
      <c r="L429" s="5">
        <v>0</v>
      </c>
      <c r="M429" s="5">
        <v>-3</v>
      </c>
    </row>
    <row r="430" spans="1:13" x14ac:dyDescent="0.2">
      <c r="A430">
        <v>428</v>
      </c>
      <c r="B430" s="1">
        <v>43585</v>
      </c>
      <c r="C430" t="s">
        <v>68</v>
      </c>
      <c r="D430" t="s">
        <v>3</v>
      </c>
      <c r="E430" t="s">
        <v>4</v>
      </c>
      <c r="F430" t="s">
        <v>69</v>
      </c>
      <c r="G430" t="s">
        <v>70</v>
      </c>
      <c r="H430">
        <v>1</v>
      </c>
      <c r="I430">
        <v>5</v>
      </c>
      <c r="K430" s="5">
        <v>0</v>
      </c>
      <c r="L430" s="5">
        <v>0</v>
      </c>
      <c r="M430" s="5">
        <v>4</v>
      </c>
    </row>
    <row r="431" spans="1:13" x14ac:dyDescent="0.2">
      <c r="A431">
        <v>429</v>
      </c>
      <c r="B431" s="1">
        <v>43585</v>
      </c>
      <c r="C431" t="s">
        <v>92</v>
      </c>
      <c r="D431" t="s">
        <v>45</v>
      </c>
      <c r="E431" t="s">
        <v>46</v>
      </c>
      <c r="F431" t="s">
        <v>20</v>
      </c>
      <c r="G431" t="s">
        <v>21</v>
      </c>
      <c r="H431">
        <v>4</v>
      </c>
      <c r="I431">
        <v>3</v>
      </c>
      <c r="K431" s="5">
        <v>0</v>
      </c>
      <c r="L431" s="5">
        <v>0</v>
      </c>
      <c r="M431" s="5">
        <v>-1</v>
      </c>
    </row>
    <row r="432" spans="1:13" x14ac:dyDescent="0.2">
      <c r="A432">
        <v>430</v>
      </c>
      <c r="B432" s="1">
        <v>43585</v>
      </c>
      <c r="C432" t="s">
        <v>102</v>
      </c>
      <c r="D432" t="s">
        <v>51</v>
      </c>
      <c r="E432" t="s">
        <v>52</v>
      </c>
      <c r="F432" t="s">
        <v>17</v>
      </c>
      <c r="G432" t="s">
        <v>18</v>
      </c>
      <c r="H432">
        <v>3</v>
      </c>
      <c r="I432">
        <v>4</v>
      </c>
      <c r="K432" s="5">
        <v>0</v>
      </c>
      <c r="L432" s="5">
        <v>0</v>
      </c>
      <c r="M432" s="5">
        <v>1</v>
      </c>
    </row>
    <row r="433" spans="1:13" x14ac:dyDescent="0.2">
      <c r="A433">
        <v>431</v>
      </c>
      <c r="B433" s="1">
        <v>43585</v>
      </c>
      <c r="C433" t="s">
        <v>102</v>
      </c>
      <c r="D433" t="s">
        <v>30</v>
      </c>
      <c r="E433" t="s">
        <v>31</v>
      </c>
      <c r="F433" t="s">
        <v>49</v>
      </c>
      <c r="G433" t="s">
        <v>50</v>
      </c>
      <c r="H433">
        <v>11</v>
      </c>
      <c r="I433">
        <v>0</v>
      </c>
      <c r="K433" s="5">
        <v>0</v>
      </c>
      <c r="L433" s="5">
        <v>0</v>
      </c>
      <c r="M433" s="5">
        <v>-11</v>
      </c>
    </row>
    <row r="434" spans="1:13" x14ac:dyDescent="0.2">
      <c r="A434">
        <v>432</v>
      </c>
      <c r="B434" s="1">
        <v>43585</v>
      </c>
      <c r="C434" t="s">
        <v>78</v>
      </c>
      <c r="D434" t="s">
        <v>55</v>
      </c>
      <c r="E434" t="s">
        <v>56</v>
      </c>
      <c r="F434" t="s">
        <v>37</v>
      </c>
      <c r="G434" t="s">
        <v>38</v>
      </c>
      <c r="H434">
        <v>6</v>
      </c>
      <c r="I434">
        <v>4</v>
      </c>
      <c r="K434" s="5">
        <v>-87.5107</v>
      </c>
      <c r="L434" s="5">
        <v>-119.57599999999999</v>
      </c>
      <c r="M434" s="5">
        <v>-2</v>
      </c>
    </row>
    <row r="435" spans="1:13" x14ac:dyDescent="0.2">
      <c r="A435">
        <v>433</v>
      </c>
      <c r="B435" s="1">
        <v>43585</v>
      </c>
      <c r="C435" t="s">
        <v>100</v>
      </c>
      <c r="D435" t="s">
        <v>8</v>
      </c>
      <c r="E435" t="s">
        <v>9</v>
      </c>
      <c r="F435" t="s">
        <v>59</v>
      </c>
      <c r="G435" t="s">
        <v>60</v>
      </c>
      <c r="H435">
        <v>1</v>
      </c>
      <c r="I435">
        <v>3</v>
      </c>
      <c r="K435" s="5">
        <v>0</v>
      </c>
      <c r="L435" s="5">
        <v>0</v>
      </c>
      <c r="M435" s="5">
        <v>2</v>
      </c>
    </row>
    <row r="436" spans="1:13" x14ac:dyDescent="0.2">
      <c r="A436">
        <v>434</v>
      </c>
      <c r="B436" s="1">
        <v>43585</v>
      </c>
      <c r="C436" t="s">
        <v>99</v>
      </c>
      <c r="D436" t="s">
        <v>61</v>
      </c>
      <c r="E436" t="s">
        <v>62</v>
      </c>
      <c r="F436" t="s">
        <v>43</v>
      </c>
      <c r="G436" t="s">
        <v>44</v>
      </c>
      <c r="H436">
        <v>10</v>
      </c>
      <c r="I436">
        <v>3</v>
      </c>
      <c r="K436" s="5">
        <v>0</v>
      </c>
      <c r="L436" s="5">
        <v>0</v>
      </c>
      <c r="M436" s="5">
        <v>-7</v>
      </c>
    </row>
    <row r="437" spans="1:13" x14ac:dyDescent="0.2">
      <c r="A437">
        <v>435</v>
      </c>
      <c r="B437" s="1">
        <v>43585</v>
      </c>
      <c r="C437" t="s">
        <v>73</v>
      </c>
      <c r="D437" t="s">
        <v>27</v>
      </c>
      <c r="E437" t="s">
        <v>28</v>
      </c>
      <c r="F437" t="s">
        <v>40</v>
      </c>
      <c r="G437" t="s">
        <v>41</v>
      </c>
      <c r="H437">
        <v>3</v>
      </c>
      <c r="I437">
        <v>4</v>
      </c>
      <c r="K437" s="5">
        <v>196.51750000000001</v>
      </c>
      <c r="L437" s="5">
        <v>84.508679999999998</v>
      </c>
      <c r="M437" s="5">
        <v>1</v>
      </c>
    </row>
    <row r="438" spans="1:13" x14ac:dyDescent="0.2">
      <c r="A438">
        <v>436</v>
      </c>
      <c r="B438" s="1">
        <v>43585</v>
      </c>
      <c r="C438" t="s">
        <v>74</v>
      </c>
      <c r="D438" t="s">
        <v>35</v>
      </c>
      <c r="E438" t="s">
        <v>36</v>
      </c>
      <c r="F438" t="s">
        <v>1</v>
      </c>
      <c r="G438" t="s">
        <v>2</v>
      </c>
      <c r="H438">
        <v>6</v>
      </c>
      <c r="I438">
        <v>5</v>
      </c>
      <c r="K438" s="5">
        <v>0</v>
      </c>
      <c r="L438" s="5">
        <v>0</v>
      </c>
      <c r="M438" s="5">
        <v>-1</v>
      </c>
    </row>
    <row r="439" spans="1:13" x14ac:dyDescent="0.2">
      <c r="A439">
        <v>437</v>
      </c>
      <c r="B439" s="1">
        <v>43586</v>
      </c>
      <c r="C439" t="s">
        <v>5</v>
      </c>
      <c r="D439" t="s">
        <v>3</v>
      </c>
      <c r="E439" t="s">
        <v>4</v>
      </c>
      <c r="F439" t="s">
        <v>69</v>
      </c>
      <c r="G439" t="s">
        <v>70</v>
      </c>
      <c r="H439">
        <v>3</v>
      </c>
      <c r="I439">
        <v>7</v>
      </c>
      <c r="K439" s="5">
        <v>0</v>
      </c>
      <c r="L439" s="5">
        <v>0</v>
      </c>
      <c r="M439" s="5">
        <v>4</v>
      </c>
    </row>
    <row r="440" spans="1:13" x14ac:dyDescent="0.2">
      <c r="A440">
        <v>438</v>
      </c>
      <c r="B440" s="1">
        <v>43586</v>
      </c>
      <c r="C440" t="s">
        <v>90</v>
      </c>
      <c r="D440" t="s">
        <v>32</v>
      </c>
      <c r="E440" t="s">
        <v>33</v>
      </c>
      <c r="F440" t="s">
        <v>66</v>
      </c>
      <c r="G440" t="s">
        <v>67</v>
      </c>
      <c r="H440">
        <v>2</v>
      </c>
      <c r="I440">
        <v>3</v>
      </c>
      <c r="K440" s="5">
        <v>0</v>
      </c>
      <c r="L440" s="5">
        <v>0</v>
      </c>
      <c r="M440" s="5">
        <v>1</v>
      </c>
    </row>
    <row r="441" spans="1:13" x14ac:dyDescent="0.2">
      <c r="A441">
        <v>439</v>
      </c>
      <c r="B441" s="1">
        <v>43586</v>
      </c>
      <c r="C441" t="s">
        <v>94</v>
      </c>
      <c r="D441" t="s">
        <v>55</v>
      </c>
      <c r="E441" t="s">
        <v>56</v>
      </c>
      <c r="F441" t="s">
        <v>37</v>
      </c>
      <c r="G441" t="s">
        <v>38</v>
      </c>
      <c r="H441">
        <v>7</v>
      </c>
      <c r="I441">
        <v>5</v>
      </c>
      <c r="K441" s="5">
        <v>0</v>
      </c>
      <c r="L441" s="5">
        <v>0</v>
      </c>
      <c r="M441" s="5">
        <v>-2</v>
      </c>
    </row>
    <row r="442" spans="1:13" x14ac:dyDescent="0.2">
      <c r="A442">
        <v>440</v>
      </c>
      <c r="B442" s="1">
        <v>43586</v>
      </c>
      <c r="C442" t="s">
        <v>91</v>
      </c>
      <c r="D442" t="s">
        <v>8</v>
      </c>
      <c r="E442" t="s">
        <v>9</v>
      </c>
      <c r="F442" t="s">
        <v>59</v>
      </c>
      <c r="G442" t="s">
        <v>60</v>
      </c>
      <c r="H442">
        <v>2</v>
      </c>
      <c r="I442">
        <v>3</v>
      </c>
      <c r="K442" s="5">
        <v>0</v>
      </c>
      <c r="L442" s="5">
        <v>0</v>
      </c>
      <c r="M442" s="5">
        <v>1</v>
      </c>
    </row>
    <row r="443" spans="1:13" x14ac:dyDescent="0.2">
      <c r="A443">
        <v>441</v>
      </c>
      <c r="B443" s="1">
        <v>43586</v>
      </c>
      <c r="C443" t="s">
        <v>42</v>
      </c>
      <c r="D443" t="s">
        <v>6</v>
      </c>
      <c r="E443" t="s">
        <v>7</v>
      </c>
      <c r="F443" t="s">
        <v>64</v>
      </c>
      <c r="G443" t="s">
        <v>65</v>
      </c>
      <c r="H443">
        <v>5</v>
      </c>
      <c r="I443">
        <v>4</v>
      </c>
      <c r="K443" s="5">
        <v>0</v>
      </c>
      <c r="L443" s="5">
        <v>0</v>
      </c>
      <c r="M443" s="5">
        <v>-1</v>
      </c>
    </row>
    <row r="444" spans="1:13" x14ac:dyDescent="0.2">
      <c r="A444">
        <v>442</v>
      </c>
      <c r="B444" s="1">
        <v>43586</v>
      </c>
      <c r="C444" t="s">
        <v>110</v>
      </c>
      <c r="D444" t="s">
        <v>32</v>
      </c>
      <c r="E444" t="s">
        <v>33</v>
      </c>
      <c r="F444" t="s">
        <v>66</v>
      </c>
      <c r="G444" t="s">
        <v>67</v>
      </c>
      <c r="H444">
        <v>2</v>
      </c>
      <c r="I444">
        <v>8</v>
      </c>
      <c r="K444" s="5">
        <v>0</v>
      </c>
      <c r="L444" s="5">
        <v>0</v>
      </c>
      <c r="M444" s="5">
        <v>6</v>
      </c>
    </row>
    <row r="445" spans="1:13" x14ac:dyDescent="0.2">
      <c r="A445">
        <v>443</v>
      </c>
      <c r="B445" s="1">
        <v>43586</v>
      </c>
      <c r="C445" t="s">
        <v>87</v>
      </c>
      <c r="D445" t="s">
        <v>35</v>
      </c>
      <c r="E445" t="s">
        <v>36</v>
      </c>
      <c r="F445" t="s">
        <v>1</v>
      </c>
      <c r="G445" t="s">
        <v>2</v>
      </c>
      <c r="H445">
        <v>11</v>
      </c>
      <c r="I445">
        <v>0</v>
      </c>
      <c r="K445" s="5">
        <v>0</v>
      </c>
      <c r="L445" s="5">
        <v>0</v>
      </c>
      <c r="M445" s="5">
        <v>-11</v>
      </c>
    </row>
    <row r="446" spans="1:13" x14ac:dyDescent="0.2">
      <c r="A446">
        <v>444</v>
      </c>
      <c r="B446" s="1">
        <v>43586</v>
      </c>
      <c r="C446" t="s">
        <v>85</v>
      </c>
      <c r="D446" t="s">
        <v>15</v>
      </c>
      <c r="E446" t="s">
        <v>16</v>
      </c>
      <c r="F446" t="s">
        <v>12</v>
      </c>
      <c r="G446" t="s">
        <v>13</v>
      </c>
      <c r="H446">
        <v>5</v>
      </c>
      <c r="I446">
        <v>1</v>
      </c>
      <c r="K446" s="5">
        <v>0</v>
      </c>
      <c r="L446" s="5">
        <v>0</v>
      </c>
      <c r="M446" s="5">
        <v>-4</v>
      </c>
    </row>
    <row r="447" spans="1:13" x14ac:dyDescent="0.2">
      <c r="A447">
        <v>445</v>
      </c>
      <c r="B447" s="1">
        <v>43586</v>
      </c>
      <c r="C447" t="s">
        <v>85</v>
      </c>
      <c r="D447" t="s">
        <v>25</v>
      </c>
      <c r="E447" t="s">
        <v>26</v>
      </c>
      <c r="F447" t="s">
        <v>22</v>
      </c>
      <c r="G447" t="s">
        <v>23</v>
      </c>
      <c r="H447">
        <v>3</v>
      </c>
      <c r="I447">
        <v>7</v>
      </c>
      <c r="K447" s="5">
        <v>0</v>
      </c>
      <c r="L447" s="5">
        <v>0</v>
      </c>
      <c r="M447" s="5">
        <v>4</v>
      </c>
    </row>
    <row r="448" spans="1:13" x14ac:dyDescent="0.2">
      <c r="A448">
        <v>446</v>
      </c>
      <c r="B448" s="1">
        <v>43586</v>
      </c>
      <c r="C448" t="s">
        <v>68</v>
      </c>
      <c r="D448" t="s">
        <v>57</v>
      </c>
      <c r="E448" t="s">
        <v>58</v>
      </c>
      <c r="F448" t="s">
        <v>10</v>
      </c>
      <c r="G448" t="s">
        <v>11</v>
      </c>
      <c r="H448">
        <v>1</v>
      </c>
      <c r="I448">
        <v>0</v>
      </c>
      <c r="K448" s="5">
        <v>0</v>
      </c>
      <c r="L448" s="5">
        <v>0</v>
      </c>
      <c r="M448" s="5">
        <v>-1</v>
      </c>
    </row>
    <row r="449" spans="1:13" x14ac:dyDescent="0.2">
      <c r="A449">
        <v>447</v>
      </c>
      <c r="B449" s="1">
        <v>43586</v>
      </c>
      <c r="C449" t="s">
        <v>68</v>
      </c>
      <c r="D449" t="s">
        <v>47</v>
      </c>
      <c r="E449" t="s">
        <v>48</v>
      </c>
      <c r="F449" t="s">
        <v>53</v>
      </c>
      <c r="G449" t="s">
        <v>54</v>
      </c>
      <c r="H449">
        <v>2</v>
      </c>
      <c r="I449">
        <v>4</v>
      </c>
      <c r="K449" s="5">
        <v>0</v>
      </c>
      <c r="L449" s="5">
        <v>0</v>
      </c>
      <c r="M449" s="5">
        <v>2</v>
      </c>
    </row>
    <row r="450" spans="1:13" x14ac:dyDescent="0.2">
      <c r="A450">
        <v>448</v>
      </c>
      <c r="B450" s="1">
        <v>43586</v>
      </c>
      <c r="C450" t="s">
        <v>92</v>
      </c>
      <c r="D450" t="s">
        <v>45</v>
      </c>
      <c r="E450" t="s">
        <v>46</v>
      </c>
      <c r="F450" t="s">
        <v>20</v>
      </c>
      <c r="G450" t="s">
        <v>21</v>
      </c>
      <c r="H450">
        <v>1</v>
      </c>
      <c r="I450">
        <v>5</v>
      </c>
      <c r="K450" s="5">
        <v>0</v>
      </c>
      <c r="L450" s="5">
        <v>0</v>
      </c>
      <c r="M450" s="5">
        <v>4</v>
      </c>
    </row>
    <row r="451" spans="1:13" x14ac:dyDescent="0.2">
      <c r="A451">
        <v>449</v>
      </c>
      <c r="B451" s="1">
        <v>43586</v>
      </c>
      <c r="C451" t="s">
        <v>102</v>
      </c>
      <c r="D451" t="s">
        <v>51</v>
      </c>
      <c r="E451" t="s">
        <v>52</v>
      </c>
      <c r="F451" t="s">
        <v>17</v>
      </c>
      <c r="G451" t="s">
        <v>18</v>
      </c>
      <c r="H451">
        <v>11</v>
      </c>
      <c r="I451">
        <v>4</v>
      </c>
      <c r="K451" s="5">
        <v>0</v>
      </c>
      <c r="L451" s="5">
        <v>0</v>
      </c>
      <c r="M451" s="5">
        <v>-7</v>
      </c>
    </row>
    <row r="452" spans="1:13" x14ac:dyDescent="0.2">
      <c r="A452">
        <v>450</v>
      </c>
      <c r="B452" s="1">
        <v>43586</v>
      </c>
      <c r="C452" t="s">
        <v>72</v>
      </c>
      <c r="D452" t="s">
        <v>30</v>
      </c>
      <c r="E452" t="s">
        <v>31</v>
      </c>
      <c r="F452" t="s">
        <v>49</v>
      </c>
      <c r="G452" t="s">
        <v>50</v>
      </c>
      <c r="H452">
        <v>2</v>
      </c>
      <c r="I452">
        <v>6</v>
      </c>
      <c r="K452" s="5">
        <v>0</v>
      </c>
      <c r="L452" s="5">
        <v>0</v>
      </c>
      <c r="M452" s="5">
        <v>4</v>
      </c>
    </row>
    <row r="453" spans="1:13" x14ac:dyDescent="0.2">
      <c r="A453">
        <v>451</v>
      </c>
      <c r="B453" s="1">
        <v>43586</v>
      </c>
      <c r="C453" t="s">
        <v>72</v>
      </c>
      <c r="D453" t="s">
        <v>6</v>
      </c>
      <c r="E453" t="s">
        <v>7</v>
      </c>
      <c r="F453" t="s">
        <v>64</v>
      </c>
      <c r="G453" t="s">
        <v>65</v>
      </c>
      <c r="H453">
        <v>6</v>
      </c>
      <c r="I453">
        <v>7</v>
      </c>
      <c r="K453" s="5">
        <v>0</v>
      </c>
      <c r="L453" s="5">
        <v>0</v>
      </c>
      <c r="M453" s="5">
        <v>1</v>
      </c>
    </row>
    <row r="454" spans="1:13" x14ac:dyDescent="0.2">
      <c r="A454">
        <v>452</v>
      </c>
      <c r="B454" s="1">
        <v>43586</v>
      </c>
      <c r="C454" t="s">
        <v>99</v>
      </c>
      <c r="D454" t="s">
        <v>61</v>
      </c>
      <c r="E454" t="s">
        <v>62</v>
      </c>
      <c r="F454" t="s">
        <v>43</v>
      </c>
      <c r="G454" t="s">
        <v>44</v>
      </c>
      <c r="H454">
        <v>1</v>
      </c>
      <c r="I454">
        <v>2</v>
      </c>
      <c r="K454" s="5">
        <v>0</v>
      </c>
      <c r="L454" s="5">
        <v>0</v>
      </c>
      <c r="M454" s="5">
        <v>1</v>
      </c>
    </row>
    <row r="455" spans="1:13" x14ac:dyDescent="0.2">
      <c r="A455">
        <v>453</v>
      </c>
      <c r="B455" s="1">
        <v>43586</v>
      </c>
      <c r="C455" t="s">
        <v>73</v>
      </c>
      <c r="D455" t="s">
        <v>27</v>
      </c>
      <c r="E455" t="s">
        <v>28</v>
      </c>
      <c r="F455" t="s">
        <v>40</v>
      </c>
      <c r="G455" t="s">
        <v>41</v>
      </c>
      <c r="H455">
        <v>3</v>
      </c>
      <c r="I455">
        <v>6</v>
      </c>
      <c r="K455" s="5">
        <v>0</v>
      </c>
      <c r="L455" s="5">
        <v>0</v>
      </c>
      <c r="M455" s="5">
        <v>3</v>
      </c>
    </row>
    <row r="456" spans="1:13" x14ac:dyDescent="0.2">
      <c r="A456">
        <v>454</v>
      </c>
      <c r="B456" s="1">
        <v>43587</v>
      </c>
      <c r="C456" t="s">
        <v>108</v>
      </c>
      <c r="D456" t="s">
        <v>57</v>
      </c>
      <c r="E456" t="s">
        <v>58</v>
      </c>
      <c r="F456" t="s">
        <v>10</v>
      </c>
      <c r="G456" t="s">
        <v>11</v>
      </c>
      <c r="H456">
        <v>0</v>
      </c>
      <c r="I456">
        <v>1</v>
      </c>
      <c r="K456" s="5">
        <v>0</v>
      </c>
      <c r="L456" s="5">
        <v>0</v>
      </c>
      <c r="M456" s="5">
        <v>1</v>
      </c>
    </row>
    <row r="457" spans="1:13" x14ac:dyDescent="0.2">
      <c r="A457">
        <v>455</v>
      </c>
      <c r="B457" s="1">
        <v>43587</v>
      </c>
      <c r="C457" t="s">
        <v>108</v>
      </c>
      <c r="D457" t="s">
        <v>45</v>
      </c>
      <c r="E457" t="s">
        <v>46</v>
      </c>
      <c r="F457" t="s">
        <v>20</v>
      </c>
      <c r="G457" t="s">
        <v>21</v>
      </c>
      <c r="H457">
        <v>11</v>
      </c>
      <c r="I457">
        <v>2</v>
      </c>
      <c r="K457" s="5">
        <v>0</v>
      </c>
      <c r="L457" s="5">
        <v>0</v>
      </c>
      <c r="M457" s="5">
        <v>-9</v>
      </c>
    </row>
    <row r="458" spans="1:13" x14ac:dyDescent="0.2">
      <c r="A458">
        <v>456</v>
      </c>
      <c r="B458" s="1">
        <v>43587</v>
      </c>
      <c r="C458" t="s">
        <v>83</v>
      </c>
      <c r="D458" t="s">
        <v>30</v>
      </c>
      <c r="E458" t="s">
        <v>31</v>
      </c>
      <c r="F458" t="s">
        <v>49</v>
      </c>
      <c r="G458" t="s">
        <v>50</v>
      </c>
      <c r="H458">
        <v>2</v>
      </c>
      <c r="I458">
        <v>8</v>
      </c>
      <c r="K458" s="5">
        <v>0</v>
      </c>
      <c r="L458" s="5">
        <v>0</v>
      </c>
      <c r="M458" s="5">
        <v>6</v>
      </c>
    </row>
    <row r="459" spans="1:13" x14ac:dyDescent="0.2">
      <c r="A459">
        <v>457</v>
      </c>
      <c r="B459" s="1">
        <v>43587</v>
      </c>
      <c r="C459" t="s">
        <v>83</v>
      </c>
      <c r="D459" t="s">
        <v>51</v>
      </c>
      <c r="E459" t="s">
        <v>52</v>
      </c>
      <c r="F459" t="s">
        <v>17</v>
      </c>
      <c r="G459" t="s">
        <v>18</v>
      </c>
      <c r="H459">
        <v>11</v>
      </c>
      <c r="I459">
        <v>6</v>
      </c>
      <c r="K459" s="5">
        <v>0</v>
      </c>
      <c r="L459" s="5">
        <v>0</v>
      </c>
      <c r="M459" s="5">
        <v>-5</v>
      </c>
    </row>
    <row r="460" spans="1:13" x14ac:dyDescent="0.2">
      <c r="A460">
        <v>458</v>
      </c>
      <c r="B460" s="1">
        <v>43587</v>
      </c>
      <c r="C460" t="s">
        <v>75</v>
      </c>
      <c r="D460" t="s">
        <v>32</v>
      </c>
      <c r="E460" t="s">
        <v>33</v>
      </c>
      <c r="F460" t="s">
        <v>66</v>
      </c>
      <c r="G460" t="s">
        <v>67</v>
      </c>
      <c r="H460">
        <v>3</v>
      </c>
      <c r="I460">
        <v>1</v>
      </c>
      <c r="K460" s="5">
        <v>0</v>
      </c>
      <c r="L460" s="5">
        <v>0</v>
      </c>
      <c r="M460" s="5">
        <v>-2</v>
      </c>
    </row>
    <row r="461" spans="1:13" x14ac:dyDescent="0.2">
      <c r="A461">
        <v>459</v>
      </c>
      <c r="B461" s="1">
        <v>43587</v>
      </c>
      <c r="C461" t="s">
        <v>34</v>
      </c>
      <c r="D461" t="s">
        <v>15</v>
      </c>
      <c r="E461" t="s">
        <v>16</v>
      </c>
      <c r="F461" t="s">
        <v>12</v>
      </c>
      <c r="G461" t="s">
        <v>13</v>
      </c>
      <c r="H461">
        <v>1</v>
      </c>
      <c r="I461">
        <v>2</v>
      </c>
      <c r="K461" s="5">
        <v>0</v>
      </c>
      <c r="L461" s="5">
        <v>0</v>
      </c>
      <c r="M461" s="5">
        <v>1</v>
      </c>
    </row>
    <row r="462" spans="1:13" x14ac:dyDescent="0.2">
      <c r="A462">
        <v>460</v>
      </c>
      <c r="B462" s="1">
        <v>43587</v>
      </c>
      <c r="C462" t="s">
        <v>72</v>
      </c>
      <c r="D462" t="s">
        <v>69</v>
      </c>
      <c r="E462" t="s">
        <v>70</v>
      </c>
      <c r="F462" t="s">
        <v>64</v>
      </c>
      <c r="G462" t="s">
        <v>65</v>
      </c>
      <c r="H462">
        <v>4</v>
      </c>
      <c r="I462">
        <v>6</v>
      </c>
      <c r="K462" s="5">
        <v>119.63079999999999</v>
      </c>
      <c r="L462" s="5">
        <v>0</v>
      </c>
      <c r="M462" s="5">
        <v>2</v>
      </c>
    </row>
    <row r="463" spans="1:13" x14ac:dyDescent="0.2">
      <c r="A463">
        <v>461</v>
      </c>
      <c r="B463" s="1">
        <v>43587</v>
      </c>
      <c r="C463" t="s">
        <v>73</v>
      </c>
      <c r="D463" t="s">
        <v>27</v>
      </c>
      <c r="E463" t="s">
        <v>28</v>
      </c>
      <c r="F463" t="s">
        <v>40</v>
      </c>
      <c r="G463" t="s">
        <v>41</v>
      </c>
      <c r="H463">
        <v>2</v>
      </c>
      <c r="I463">
        <v>6</v>
      </c>
      <c r="K463" s="5">
        <v>0</v>
      </c>
      <c r="L463" s="5">
        <v>0</v>
      </c>
      <c r="M463" s="5">
        <v>4</v>
      </c>
    </row>
    <row r="464" spans="1:13" x14ac:dyDescent="0.2">
      <c r="A464">
        <v>462</v>
      </c>
      <c r="B464" s="1">
        <v>43588</v>
      </c>
      <c r="C464" t="s">
        <v>97</v>
      </c>
      <c r="D464" t="s">
        <v>15</v>
      </c>
      <c r="E464" t="s">
        <v>16</v>
      </c>
      <c r="F464" t="s">
        <v>35</v>
      </c>
      <c r="G464" t="s">
        <v>36</v>
      </c>
      <c r="H464">
        <v>0</v>
      </c>
      <c r="I464">
        <v>4</v>
      </c>
      <c r="K464" s="5">
        <v>26.905249999999999</v>
      </c>
      <c r="L464" s="5">
        <v>-79.226799999999997</v>
      </c>
      <c r="M464" s="5">
        <v>4</v>
      </c>
    </row>
    <row r="465" spans="1:13" x14ac:dyDescent="0.2">
      <c r="A465">
        <v>463</v>
      </c>
      <c r="B465" s="1">
        <v>43588</v>
      </c>
      <c r="C465" t="s">
        <v>85</v>
      </c>
      <c r="D465" t="s">
        <v>32</v>
      </c>
      <c r="E465" t="s">
        <v>33</v>
      </c>
      <c r="F465" t="s">
        <v>6</v>
      </c>
      <c r="G465" t="s">
        <v>7</v>
      </c>
      <c r="H465">
        <v>7</v>
      </c>
      <c r="I465">
        <v>0</v>
      </c>
      <c r="K465" s="5">
        <v>-33.131700000000002</v>
      </c>
      <c r="L465" s="5">
        <v>-8.5140700000000002</v>
      </c>
      <c r="M465" s="5">
        <v>-7</v>
      </c>
    </row>
    <row r="466" spans="1:13" x14ac:dyDescent="0.2">
      <c r="A466">
        <v>464</v>
      </c>
      <c r="B466" s="1">
        <v>43588</v>
      </c>
      <c r="C466" t="s">
        <v>85</v>
      </c>
      <c r="D466" t="s">
        <v>49</v>
      </c>
      <c r="E466" t="s">
        <v>50</v>
      </c>
      <c r="F466" t="s">
        <v>8</v>
      </c>
      <c r="G466" t="s">
        <v>9</v>
      </c>
      <c r="H466">
        <v>3</v>
      </c>
      <c r="I466">
        <v>6</v>
      </c>
      <c r="K466" s="5">
        <v>-34.019500000000001</v>
      </c>
      <c r="L466" s="5">
        <v>-125.096</v>
      </c>
      <c r="M466" s="5">
        <v>3</v>
      </c>
    </row>
    <row r="467" spans="1:13" x14ac:dyDescent="0.2">
      <c r="A467">
        <v>465</v>
      </c>
      <c r="B467" s="1">
        <v>43588</v>
      </c>
      <c r="C467" t="s">
        <v>85</v>
      </c>
      <c r="D467" t="s">
        <v>3</v>
      </c>
      <c r="E467" t="s">
        <v>4</v>
      </c>
      <c r="F467" t="s">
        <v>55</v>
      </c>
      <c r="G467" t="s">
        <v>56</v>
      </c>
      <c r="H467">
        <v>14</v>
      </c>
      <c r="I467">
        <v>1</v>
      </c>
      <c r="K467" s="5">
        <v>0</v>
      </c>
      <c r="L467" s="5">
        <v>-20.4497</v>
      </c>
      <c r="M467" s="5">
        <v>-13</v>
      </c>
    </row>
    <row r="468" spans="1:13" x14ac:dyDescent="0.2">
      <c r="A468">
        <v>466</v>
      </c>
      <c r="B468" s="1">
        <v>43588</v>
      </c>
      <c r="C468" t="s">
        <v>85</v>
      </c>
      <c r="D468" t="s">
        <v>12</v>
      </c>
      <c r="E468" t="s">
        <v>13</v>
      </c>
      <c r="F468" t="s">
        <v>22</v>
      </c>
      <c r="G468" t="s">
        <v>23</v>
      </c>
      <c r="H468">
        <v>2</v>
      </c>
      <c r="I468">
        <v>4</v>
      </c>
      <c r="K468" s="5">
        <v>0</v>
      </c>
      <c r="L468" s="5">
        <v>0</v>
      </c>
      <c r="M468" s="5">
        <v>2</v>
      </c>
    </row>
    <row r="469" spans="1:13" x14ac:dyDescent="0.2">
      <c r="A469">
        <v>467</v>
      </c>
      <c r="B469" s="1">
        <v>43588</v>
      </c>
      <c r="C469" t="s">
        <v>68</v>
      </c>
      <c r="D469" t="s">
        <v>43</v>
      </c>
      <c r="E469" t="s">
        <v>44</v>
      </c>
      <c r="F469" t="s">
        <v>57</v>
      </c>
      <c r="G469" t="s">
        <v>58</v>
      </c>
      <c r="H469">
        <v>12</v>
      </c>
      <c r="I469">
        <v>11</v>
      </c>
      <c r="K469" s="5">
        <v>-88.048299999999998</v>
      </c>
      <c r="L469" s="5">
        <v>0</v>
      </c>
      <c r="M469" s="5">
        <v>-1</v>
      </c>
    </row>
    <row r="470" spans="1:13" x14ac:dyDescent="0.2">
      <c r="A470">
        <v>468</v>
      </c>
      <c r="B470" s="1">
        <v>43588</v>
      </c>
      <c r="C470" t="s">
        <v>68</v>
      </c>
      <c r="D470" t="s">
        <v>66</v>
      </c>
      <c r="E470" t="s">
        <v>67</v>
      </c>
      <c r="F470" t="s">
        <v>25</v>
      </c>
      <c r="G470" t="s">
        <v>26</v>
      </c>
      <c r="H470">
        <v>3</v>
      </c>
      <c r="I470">
        <v>4</v>
      </c>
      <c r="K470" s="5">
        <v>-22.128599999999999</v>
      </c>
      <c r="L470" s="5">
        <v>0</v>
      </c>
      <c r="M470" s="5">
        <v>1</v>
      </c>
    </row>
    <row r="471" spans="1:13" x14ac:dyDescent="0.2">
      <c r="A471">
        <v>469</v>
      </c>
      <c r="B471" s="1">
        <v>43588</v>
      </c>
      <c r="C471" t="s">
        <v>68</v>
      </c>
      <c r="D471" t="s">
        <v>20</v>
      </c>
      <c r="E471" t="s">
        <v>21</v>
      </c>
      <c r="F471" t="s">
        <v>53</v>
      </c>
      <c r="G471" t="s">
        <v>54</v>
      </c>
      <c r="H471">
        <v>7</v>
      </c>
      <c r="I471">
        <v>2</v>
      </c>
      <c r="K471" s="5">
        <v>0</v>
      </c>
      <c r="L471" s="5">
        <v>0</v>
      </c>
      <c r="M471" s="5">
        <v>-5</v>
      </c>
    </row>
    <row r="472" spans="1:13" x14ac:dyDescent="0.2">
      <c r="A472">
        <v>470</v>
      </c>
      <c r="B472" s="1">
        <v>43588</v>
      </c>
      <c r="C472" t="s">
        <v>68</v>
      </c>
      <c r="D472" t="s">
        <v>1</v>
      </c>
      <c r="E472" t="s">
        <v>2</v>
      </c>
      <c r="F472" t="s">
        <v>47</v>
      </c>
      <c r="G472" t="s">
        <v>48</v>
      </c>
      <c r="H472">
        <v>1</v>
      </c>
      <c r="I472">
        <v>2</v>
      </c>
      <c r="K472" s="5">
        <v>-125.027</v>
      </c>
      <c r="L472" s="5">
        <v>0</v>
      </c>
      <c r="M472" s="5">
        <v>1</v>
      </c>
    </row>
    <row r="473" spans="1:13" x14ac:dyDescent="0.2">
      <c r="A473">
        <v>471</v>
      </c>
      <c r="B473" s="1">
        <v>43588</v>
      </c>
      <c r="C473" t="s">
        <v>78</v>
      </c>
      <c r="D473" t="s">
        <v>27</v>
      </c>
      <c r="E473" t="s">
        <v>28</v>
      </c>
      <c r="F473" t="s">
        <v>37</v>
      </c>
      <c r="G473" t="s">
        <v>38</v>
      </c>
      <c r="H473">
        <v>1</v>
      </c>
      <c r="I473">
        <v>0</v>
      </c>
      <c r="K473" s="5">
        <v>-109.41</v>
      </c>
      <c r="L473" s="5">
        <v>0</v>
      </c>
      <c r="M473" s="5">
        <v>-1</v>
      </c>
    </row>
    <row r="474" spans="1:13" x14ac:dyDescent="0.2">
      <c r="A474">
        <v>472</v>
      </c>
      <c r="B474" s="1">
        <v>43588</v>
      </c>
      <c r="C474" t="s">
        <v>72</v>
      </c>
      <c r="D474" t="s">
        <v>10</v>
      </c>
      <c r="E474" t="s">
        <v>11</v>
      </c>
      <c r="F474" t="s">
        <v>17</v>
      </c>
      <c r="G474" t="s">
        <v>18</v>
      </c>
      <c r="H474">
        <v>1</v>
      </c>
      <c r="I474">
        <v>3</v>
      </c>
      <c r="K474" s="5">
        <v>92.792550000000006</v>
      </c>
      <c r="L474" s="5">
        <v>0</v>
      </c>
      <c r="M474" s="5">
        <v>2</v>
      </c>
    </row>
    <row r="475" spans="1:13" x14ac:dyDescent="0.2">
      <c r="A475">
        <v>473</v>
      </c>
      <c r="B475" s="1">
        <v>43588</v>
      </c>
      <c r="C475" t="s">
        <v>72</v>
      </c>
      <c r="D475" t="s">
        <v>69</v>
      </c>
      <c r="E475" t="s">
        <v>70</v>
      </c>
      <c r="F475" t="s">
        <v>64</v>
      </c>
      <c r="G475" t="s">
        <v>65</v>
      </c>
      <c r="H475">
        <v>6</v>
      </c>
      <c r="I475">
        <v>1</v>
      </c>
      <c r="K475" s="5">
        <v>0</v>
      </c>
      <c r="L475" s="5">
        <v>0</v>
      </c>
      <c r="M475" s="5">
        <v>-5</v>
      </c>
    </row>
    <row r="476" spans="1:13" x14ac:dyDescent="0.2">
      <c r="A476">
        <v>474</v>
      </c>
      <c r="B476" s="1">
        <v>43588</v>
      </c>
      <c r="C476" t="s">
        <v>79</v>
      </c>
      <c r="D476" t="s">
        <v>59</v>
      </c>
      <c r="E476" t="s">
        <v>60</v>
      </c>
      <c r="F476" t="s">
        <v>51</v>
      </c>
      <c r="G476" t="s">
        <v>52</v>
      </c>
      <c r="H476">
        <v>10</v>
      </c>
      <c r="I476">
        <v>9</v>
      </c>
      <c r="K476" s="5">
        <v>-20.2117</v>
      </c>
      <c r="L476" s="5">
        <v>121.2218</v>
      </c>
      <c r="M476" s="5">
        <v>-1</v>
      </c>
    </row>
    <row r="477" spans="1:13" x14ac:dyDescent="0.2">
      <c r="A477">
        <v>475</v>
      </c>
      <c r="B477" s="1">
        <v>43588</v>
      </c>
      <c r="C477" t="s">
        <v>74</v>
      </c>
      <c r="D477" t="s">
        <v>61</v>
      </c>
      <c r="E477" t="s">
        <v>62</v>
      </c>
      <c r="F477" t="s">
        <v>45</v>
      </c>
      <c r="G477" t="s">
        <v>46</v>
      </c>
      <c r="H477">
        <v>4</v>
      </c>
      <c r="I477">
        <v>3</v>
      </c>
      <c r="K477" s="5">
        <v>0</v>
      </c>
      <c r="L477" s="5">
        <v>564.51030000000003</v>
      </c>
      <c r="M477" s="5">
        <v>-1</v>
      </c>
    </row>
    <row r="478" spans="1:13" x14ac:dyDescent="0.2">
      <c r="A478">
        <v>476</v>
      </c>
      <c r="B478" s="1">
        <v>43589</v>
      </c>
      <c r="C478" t="s">
        <v>5</v>
      </c>
      <c r="D478" t="s">
        <v>49</v>
      </c>
      <c r="E478" t="s">
        <v>50</v>
      </c>
      <c r="F478" t="s">
        <v>8</v>
      </c>
      <c r="G478" t="s">
        <v>9</v>
      </c>
      <c r="H478">
        <v>7</v>
      </c>
      <c r="I478">
        <v>3</v>
      </c>
      <c r="K478" s="5">
        <v>0</v>
      </c>
      <c r="L478" s="5">
        <v>0</v>
      </c>
      <c r="M478" s="5">
        <v>-4</v>
      </c>
    </row>
    <row r="479" spans="1:13" x14ac:dyDescent="0.2">
      <c r="A479">
        <v>477</v>
      </c>
      <c r="B479" s="1">
        <v>43589</v>
      </c>
      <c r="C479" t="s">
        <v>34</v>
      </c>
      <c r="D479" t="s">
        <v>15</v>
      </c>
      <c r="E479" t="s">
        <v>16</v>
      </c>
      <c r="F479" t="s">
        <v>35</v>
      </c>
      <c r="G479" t="s">
        <v>36</v>
      </c>
      <c r="H479">
        <v>5</v>
      </c>
      <c r="I479">
        <v>6</v>
      </c>
      <c r="K479" s="5">
        <v>0</v>
      </c>
      <c r="L479" s="5">
        <v>0</v>
      </c>
      <c r="M479" s="5">
        <v>1</v>
      </c>
    </row>
    <row r="480" spans="1:13" x14ac:dyDescent="0.2">
      <c r="A480">
        <v>478</v>
      </c>
      <c r="B480" s="1">
        <v>43589</v>
      </c>
      <c r="C480" t="s">
        <v>42</v>
      </c>
      <c r="D480" t="s">
        <v>66</v>
      </c>
      <c r="E480" t="s">
        <v>67</v>
      </c>
      <c r="F480" t="s">
        <v>25</v>
      </c>
      <c r="G480" t="s">
        <v>26</v>
      </c>
      <c r="H480">
        <v>15</v>
      </c>
      <c r="I480">
        <v>3</v>
      </c>
      <c r="K480" s="5">
        <v>0</v>
      </c>
      <c r="L480" s="5">
        <v>0</v>
      </c>
      <c r="M480" s="5">
        <v>-12</v>
      </c>
    </row>
    <row r="481" spans="1:13" x14ac:dyDescent="0.2">
      <c r="A481">
        <v>479</v>
      </c>
      <c r="B481" s="1">
        <v>43589</v>
      </c>
      <c r="C481" t="s">
        <v>42</v>
      </c>
      <c r="D481" t="s">
        <v>1</v>
      </c>
      <c r="E481" t="s">
        <v>2</v>
      </c>
      <c r="F481" t="s">
        <v>47</v>
      </c>
      <c r="G481" t="s">
        <v>48</v>
      </c>
      <c r="H481">
        <v>4</v>
      </c>
      <c r="I481">
        <v>5</v>
      </c>
      <c r="K481" s="5">
        <v>0</v>
      </c>
      <c r="L481" s="5">
        <v>0</v>
      </c>
      <c r="M481" s="5">
        <v>1</v>
      </c>
    </row>
    <row r="482" spans="1:13" x14ac:dyDescent="0.2">
      <c r="A482">
        <v>480</v>
      </c>
      <c r="B482" s="1">
        <v>43589</v>
      </c>
      <c r="C482" t="s">
        <v>77</v>
      </c>
      <c r="D482" t="s">
        <v>20</v>
      </c>
      <c r="E482" t="s">
        <v>21</v>
      </c>
      <c r="F482" t="s">
        <v>53</v>
      </c>
      <c r="G482" t="s">
        <v>54</v>
      </c>
      <c r="H482">
        <v>9</v>
      </c>
      <c r="I482">
        <v>2</v>
      </c>
      <c r="K482" s="5">
        <v>0</v>
      </c>
      <c r="L482" s="5">
        <v>0</v>
      </c>
      <c r="M482" s="5">
        <v>-7</v>
      </c>
    </row>
    <row r="483" spans="1:13" x14ac:dyDescent="0.2">
      <c r="A483">
        <v>481</v>
      </c>
      <c r="B483" s="1">
        <v>43589</v>
      </c>
      <c r="C483" t="s">
        <v>85</v>
      </c>
      <c r="D483" t="s">
        <v>32</v>
      </c>
      <c r="E483" t="s">
        <v>33</v>
      </c>
      <c r="F483" t="s">
        <v>6</v>
      </c>
      <c r="G483" t="s">
        <v>7</v>
      </c>
      <c r="H483">
        <v>0</v>
      </c>
      <c r="I483">
        <v>3</v>
      </c>
      <c r="K483" s="5">
        <v>0</v>
      </c>
      <c r="L483" s="5">
        <v>0</v>
      </c>
      <c r="M483" s="5">
        <v>3</v>
      </c>
    </row>
    <row r="484" spans="1:13" x14ac:dyDescent="0.2">
      <c r="A484">
        <v>482</v>
      </c>
      <c r="B484" s="1">
        <v>43589</v>
      </c>
      <c r="C484" t="s">
        <v>85</v>
      </c>
      <c r="D484" t="s">
        <v>3</v>
      </c>
      <c r="E484" t="s">
        <v>4</v>
      </c>
      <c r="F484" t="s">
        <v>55</v>
      </c>
      <c r="G484" t="s">
        <v>56</v>
      </c>
      <c r="H484">
        <v>4</v>
      </c>
      <c r="I484">
        <v>6</v>
      </c>
      <c r="K484" s="5">
        <v>0</v>
      </c>
      <c r="L484" s="5">
        <v>0</v>
      </c>
      <c r="M484" s="5">
        <v>2</v>
      </c>
    </row>
    <row r="485" spans="1:13" x14ac:dyDescent="0.2">
      <c r="A485">
        <v>483</v>
      </c>
      <c r="B485" s="1">
        <v>43589</v>
      </c>
      <c r="C485" t="s">
        <v>85</v>
      </c>
      <c r="D485" t="s">
        <v>12</v>
      </c>
      <c r="E485" t="s">
        <v>13</v>
      </c>
      <c r="F485" t="s">
        <v>22</v>
      </c>
      <c r="G485" t="s">
        <v>23</v>
      </c>
      <c r="H485">
        <v>10</v>
      </c>
      <c r="I485">
        <v>8</v>
      </c>
      <c r="K485" s="5">
        <v>0</v>
      </c>
      <c r="L485" s="5">
        <v>0</v>
      </c>
      <c r="M485" s="5">
        <v>-2</v>
      </c>
    </row>
    <row r="486" spans="1:13" x14ac:dyDescent="0.2">
      <c r="A486">
        <v>484</v>
      </c>
      <c r="B486" s="1">
        <v>43589</v>
      </c>
      <c r="C486" t="s">
        <v>68</v>
      </c>
      <c r="D486" t="s">
        <v>43</v>
      </c>
      <c r="E486" t="s">
        <v>44</v>
      </c>
      <c r="F486" t="s">
        <v>57</v>
      </c>
      <c r="G486" t="s">
        <v>58</v>
      </c>
      <c r="H486">
        <v>2</v>
      </c>
      <c r="I486">
        <v>9</v>
      </c>
      <c r="K486" s="5">
        <v>0</v>
      </c>
      <c r="L486" s="5">
        <v>0</v>
      </c>
      <c r="M486" s="5">
        <v>7</v>
      </c>
    </row>
    <row r="487" spans="1:13" x14ac:dyDescent="0.2">
      <c r="A487">
        <v>485</v>
      </c>
      <c r="B487" s="1">
        <v>43589</v>
      </c>
      <c r="C487" t="s">
        <v>68</v>
      </c>
      <c r="D487" t="s">
        <v>10</v>
      </c>
      <c r="E487" t="s">
        <v>11</v>
      </c>
      <c r="F487" t="s">
        <v>17</v>
      </c>
      <c r="G487" t="s">
        <v>18</v>
      </c>
      <c r="H487">
        <v>3</v>
      </c>
      <c r="I487">
        <v>4</v>
      </c>
      <c r="K487" s="5">
        <v>0</v>
      </c>
      <c r="L487" s="5">
        <v>0</v>
      </c>
      <c r="M487" s="5">
        <v>1</v>
      </c>
    </row>
    <row r="488" spans="1:13" x14ac:dyDescent="0.2">
      <c r="A488">
        <v>486</v>
      </c>
      <c r="B488" s="1">
        <v>43589</v>
      </c>
      <c r="C488" t="s">
        <v>68</v>
      </c>
      <c r="D488" t="s">
        <v>30</v>
      </c>
      <c r="E488" t="s">
        <v>31</v>
      </c>
      <c r="F488" t="s">
        <v>40</v>
      </c>
      <c r="G488" t="s">
        <v>41</v>
      </c>
      <c r="H488">
        <v>14</v>
      </c>
      <c r="I488">
        <v>2</v>
      </c>
      <c r="K488" s="5">
        <v>56.120359999999998</v>
      </c>
      <c r="L488" s="5">
        <v>0</v>
      </c>
      <c r="M488" s="5">
        <v>-12</v>
      </c>
    </row>
    <row r="489" spans="1:13" x14ac:dyDescent="0.2">
      <c r="A489">
        <v>487</v>
      </c>
      <c r="B489" s="1">
        <v>43589</v>
      </c>
      <c r="C489" t="s">
        <v>68</v>
      </c>
      <c r="D489" t="s">
        <v>69</v>
      </c>
      <c r="E489" t="s">
        <v>70</v>
      </c>
      <c r="F489" t="s">
        <v>64</v>
      </c>
      <c r="G489" t="s">
        <v>65</v>
      </c>
      <c r="H489">
        <v>15</v>
      </c>
      <c r="I489">
        <v>2</v>
      </c>
      <c r="K489" s="5">
        <v>0</v>
      </c>
      <c r="L489" s="5">
        <v>0</v>
      </c>
      <c r="M489" s="5">
        <v>-13</v>
      </c>
    </row>
    <row r="490" spans="1:13" x14ac:dyDescent="0.2">
      <c r="A490">
        <v>488</v>
      </c>
      <c r="B490" s="1">
        <v>43589</v>
      </c>
      <c r="C490" t="s">
        <v>78</v>
      </c>
      <c r="D490" t="s">
        <v>27</v>
      </c>
      <c r="E490" t="s">
        <v>28</v>
      </c>
      <c r="F490" t="s">
        <v>37</v>
      </c>
      <c r="G490" t="s">
        <v>38</v>
      </c>
      <c r="H490">
        <v>5</v>
      </c>
      <c r="I490">
        <v>8</v>
      </c>
      <c r="K490" s="5">
        <v>0</v>
      </c>
      <c r="L490" s="5">
        <v>0</v>
      </c>
      <c r="M490" s="5">
        <v>3</v>
      </c>
    </row>
    <row r="491" spans="1:13" x14ac:dyDescent="0.2">
      <c r="A491">
        <v>489</v>
      </c>
      <c r="B491" s="1">
        <v>43589</v>
      </c>
      <c r="C491" t="s">
        <v>72</v>
      </c>
      <c r="D491" t="s">
        <v>59</v>
      </c>
      <c r="E491" t="s">
        <v>60</v>
      </c>
      <c r="F491" t="s">
        <v>51</v>
      </c>
      <c r="G491" t="s">
        <v>52</v>
      </c>
      <c r="H491">
        <v>9</v>
      </c>
      <c r="I491">
        <v>2</v>
      </c>
      <c r="K491" s="5">
        <v>0</v>
      </c>
      <c r="L491" s="5">
        <v>0</v>
      </c>
      <c r="M491" s="5">
        <v>-7</v>
      </c>
    </row>
    <row r="492" spans="1:13" x14ac:dyDescent="0.2">
      <c r="A492">
        <v>490</v>
      </c>
      <c r="B492" s="1">
        <v>43589</v>
      </c>
      <c r="C492" t="s">
        <v>79</v>
      </c>
      <c r="D492" t="s">
        <v>61</v>
      </c>
      <c r="E492" t="s">
        <v>62</v>
      </c>
      <c r="F492" t="s">
        <v>45</v>
      </c>
      <c r="G492" t="s">
        <v>46</v>
      </c>
      <c r="H492">
        <v>7</v>
      </c>
      <c r="I492">
        <v>6</v>
      </c>
      <c r="K492" s="5">
        <v>0</v>
      </c>
      <c r="L492" s="5">
        <v>0</v>
      </c>
      <c r="M492" s="5">
        <v>-1</v>
      </c>
    </row>
    <row r="493" spans="1:13" x14ac:dyDescent="0.2">
      <c r="A493">
        <v>491</v>
      </c>
      <c r="B493" s="1">
        <v>43590</v>
      </c>
      <c r="C493" t="s">
        <v>83</v>
      </c>
      <c r="D493" t="s">
        <v>66</v>
      </c>
      <c r="E493" t="s">
        <v>67</v>
      </c>
      <c r="F493" t="s">
        <v>25</v>
      </c>
      <c r="G493" t="s">
        <v>26</v>
      </c>
      <c r="H493">
        <v>2</v>
      </c>
      <c r="I493">
        <v>5</v>
      </c>
      <c r="K493" s="5">
        <v>0</v>
      </c>
      <c r="L493" s="5">
        <v>0</v>
      </c>
      <c r="M493" s="5">
        <v>3</v>
      </c>
    </row>
    <row r="494" spans="1:13" x14ac:dyDescent="0.2">
      <c r="A494">
        <v>492</v>
      </c>
      <c r="B494" s="1">
        <v>43590</v>
      </c>
      <c r="C494" t="s">
        <v>83</v>
      </c>
      <c r="D494" t="s">
        <v>20</v>
      </c>
      <c r="E494" t="s">
        <v>21</v>
      </c>
      <c r="F494" t="s">
        <v>53</v>
      </c>
      <c r="G494" t="s">
        <v>54</v>
      </c>
      <c r="H494">
        <v>3</v>
      </c>
      <c r="I494">
        <v>1</v>
      </c>
      <c r="K494" s="5">
        <v>0</v>
      </c>
      <c r="L494" s="5">
        <v>0</v>
      </c>
      <c r="M494" s="5">
        <v>-2</v>
      </c>
    </row>
    <row r="495" spans="1:13" x14ac:dyDescent="0.2">
      <c r="A495">
        <v>493</v>
      </c>
      <c r="B495" s="1">
        <v>43590</v>
      </c>
      <c r="C495" t="s">
        <v>83</v>
      </c>
      <c r="D495" t="s">
        <v>1</v>
      </c>
      <c r="E495" t="s">
        <v>2</v>
      </c>
      <c r="F495" t="s">
        <v>47</v>
      </c>
      <c r="G495" t="s">
        <v>48</v>
      </c>
      <c r="H495">
        <v>10</v>
      </c>
      <c r="I495">
        <v>0</v>
      </c>
      <c r="K495" s="5">
        <v>0</v>
      </c>
      <c r="L495" s="5">
        <v>0</v>
      </c>
      <c r="M495" s="5">
        <v>-10</v>
      </c>
    </row>
    <row r="496" spans="1:13" x14ac:dyDescent="0.2">
      <c r="A496">
        <v>494</v>
      </c>
      <c r="B496" s="1">
        <v>43590</v>
      </c>
      <c r="C496" t="s">
        <v>84</v>
      </c>
      <c r="D496" t="s">
        <v>3</v>
      </c>
      <c r="E496" t="s">
        <v>4</v>
      </c>
      <c r="F496" t="s">
        <v>55</v>
      </c>
      <c r="G496" t="s">
        <v>56</v>
      </c>
      <c r="H496">
        <v>3</v>
      </c>
      <c r="I496">
        <v>5</v>
      </c>
      <c r="K496" s="5">
        <v>0</v>
      </c>
      <c r="L496" s="5">
        <v>0</v>
      </c>
      <c r="M496" s="5">
        <v>2</v>
      </c>
    </row>
    <row r="497" spans="1:13" x14ac:dyDescent="0.2">
      <c r="A497">
        <v>495</v>
      </c>
      <c r="B497" s="1">
        <v>43590</v>
      </c>
      <c r="C497" t="s">
        <v>94</v>
      </c>
      <c r="D497" t="s">
        <v>12</v>
      </c>
      <c r="E497" t="s">
        <v>13</v>
      </c>
      <c r="F497" t="s">
        <v>22</v>
      </c>
      <c r="G497" t="s">
        <v>23</v>
      </c>
      <c r="H497">
        <v>1</v>
      </c>
      <c r="I497">
        <v>7</v>
      </c>
      <c r="K497" s="5">
        <v>0</v>
      </c>
      <c r="L497" s="5">
        <v>0</v>
      </c>
      <c r="M497" s="5">
        <v>6</v>
      </c>
    </row>
    <row r="498" spans="1:13" x14ac:dyDescent="0.2">
      <c r="A498">
        <v>496</v>
      </c>
      <c r="B498" s="1">
        <v>43590</v>
      </c>
      <c r="C498" t="s">
        <v>14</v>
      </c>
      <c r="D498" t="s">
        <v>10</v>
      </c>
      <c r="E498" t="s">
        <v>11</v>
      </c>
      <c r="F498" t="s">
        <v>17</v>
      </c>
      <c r="G498" t="s">
        <v>18</v>
      </c>
      <c r="H498">
        <v>2</v>
      </c>
      <c r="I498">
        <v>3</v>
      </c>
      <c r="K498" s="5">
        <v>0</v>
      </c>
      <c r="L498" s="5">
        <v>0</v>
      </c>
      <c r="M498" s="5">
        <v>1</v>
      </c>
    </row>
    <row r="499" spans="1:13" x14ac:dyDescent="0.2">
      <c r="A499">
        <v>497</v>
      </c>
      <c r="B499" s="1">
        <v>43590</v>
      </c>
      <c r="C499" t="s">
        <v>14</v>
      </c>
      <c r="D499" t="s">
        <v>69</v>
      </c>
      <c r="E499" t="s">
        <v>70</v>
      </c>
      <c r="F499" t="s">
        <v>64</v>
      </c>
      <c r="G499" t="s">
        <v>65</v>
      </c>
      <c r="H499">
        <v>9</v>
      </c>
      <c r="I499">
        <v>2</v>
      </c>
      <c r="K499" s="5">
        <v>0</v>
      </c>
      <c r="L499" s="5">
        <v>0</v>
      </c>
      <c r="M499" s="5">
        <v>-7</v>
      </c>
    </row>
    <row r="500" spans="1:13" x14ac:dyDescent="0.2">
      <c r="A500">
        <v>498</v>
      </c>
      <c r="B500" s="1">
        <v>43590</v>
      </c>
      <c r="C500" t="s">
        <v>19</v>
      </c>
      <c r="D500" t="s">
        <v>27</v>
      </c>
      <c r="E500" t="s">
        <v>28</v>
      </c>
      <c r="F500" t="s">
        <v>37</v>
      </c>
      <c r="G500" t="s">
        <v>38</v>
      </c>
      <c r="H500">
        <v>2</v>
      </c>
      <c r="I500">
        <v>10</v>
      </c>
      <c r="K500" s="5">
        <v>0</v>
      </c>
      <c r="L500" s="5">
        <v>0</v>
      </c>
      <c r="M500" s="5">
        <v>8</v>
      </c>
    </row>
    <row r="501" spans="1:13" x14ac:dyDescent="0.2">
      <c r="A501">
        <v>499</v>
      </c>
      <c r="B501" s="1">
        <v>43590</v>
      </c>
      <c r="C501" t="s">
        <v>107</v>
      </c>
      <c r="D501" t="s">
        <v>59</v>
      </c>
      <c r="E501" t="s">
        <v>60</v>
      </c>
      <c r="F501" t="s">
        <v>51</v>
      </c>
      <c r="G501" t="s">
        <v>52</v>
      </c>
      <c r="H501">
        <v>7</v>
      </c>
      <c r="I501">
        <v>8</v>
      </c>
      <c r="K501" s="5">
        <v>0</v>
      </c>
      <c r="L501" s="5">
        <v>0</v>
      </c>
      <c r="M501" s="5">
        <v>1</v>
      </c>
    </row>
    <row r="502" spans="1:13" x14ac:dyDescent="0.2">
      <c r="A502">
        <v>500</v>
      </c>
      <c r="B502" s="1">
        <v>43590</v>
      </c>
      <c r="C502" t="s">
        <v>34</v>
      </c>
      <c r="D502" t="s">
        <v>49</v>
      </c>
      <c r="E502" t="s">
        <v>50</v>
      </c>
      <c r="F502" t="s">
        <v>8</v>
      </c>
      <c r="G502" t="s">
        <v>9</v>
      </c>
      <c r="H502">
        <v>1</v>
      </c>
      <c r="I502">
        <v>4</v>
      </c>
      <c r="K502" s="5">
        <v>0</v>
      </c>
      <c r="L502" s="5">
        <v>0</v>
      </c>
      <c r="M502" s="5">
        <v>3</v>
      </c>
    </row>
    <row r="503" spans="1:13" x14ac:dyDescent="0.2">
      <c r="A503">
        <v>501</v>
      </c>
      <c r="B503" s="1">
        <v>43590</v>
      </c>
      <c r="C503" t="s">
        <v>42</v>
      </c>
      <c r="D503" t="s">
        <v>61</v>
      </c>
      <c r="E503" t="s">
        <v>62</v>
      </c>
      <c r="F503" t="s">
        <v>45</v>
      </c>
      <c r="G503" t="s">
        <v>46</v>
      </c>
      <c r="H503">
        <v>5</v>
      </c>
      <c r="I503">
        <v>8</v>
      </c>
      <c r="K503" s="5">
        <v>0</v>
      </c>
      <c r="L503" s="5">
        <v>0</v>
      </c>
      <c r="M503" s="5">
        <v>3</v>
      </c>
    </row>
    <row r="504" spans="1:13" x14ac:dyDescent="0.2">
      <c r="A504">
        <v>502</v>
      </c>
      <c r="B504" s="1">
        <v>43590</v>
      </c>
      <c r="C504" t="s">
        <v>42</v>
      </c>
      <c r="D504" t="s">
        <v>43</v>
      </c>
      <c r="E504" t="s">
        <v>44</v>
      </c>
      <c r="F504" t="s">
        <v>57</v>
      </c>
      <c r="G504" t="s">
        <v>58</v>
      </c>
      <c r="H504">
        <v>6</v>
      </c>
      <c r="I504">
        <v>5</v>
      </c>
      <c r="K504" s="5">
        <v>0</v>
      </c>
      <c r="L504" s="5">
        <v>0</v>
      </c>
      <c r="M504" s="5">
        <v>-1</v>
      </c>
    </row>
    <row r="505" spans="1:13" x14ac:dyDescent="0.2">
      <c r="A505">
        <v>503</v>
      </c>
      <c r="B505" s="1">
        <v>43590</v>
      </c>
      <c r="C505" t="s">
        <v>42</v>
      </c>
      <c r="D505" t="s">
        <v>30</v>
      </c>
      <c r="E505" t="s">
        <v>31</v>
      </c>
      <c r="F505" t="s">
        <v>40</v>
      </c>
      <c r="G505" t="s">
        <v>41</v>
      </c>
      <c r="H505">
        <v>10</v>
      </c>
      <c r="I505">
        <v>4</v>
      </c>
      <c r="K505" s="5">
        <v>0</v>
      </c>
      <c r="L505" s="5">
        <v>0</v>
      </c>
      <c r="M505" s="5">
        <v>-6</v>
      </c>
    </row>
    <row r="506" spans="1:13" x14ac:dyDescent="0.2">
      <c r="A506">
        <v>504</v>
      </c>
      <c r="B506" s="1">
        <v>43590</v>
      </c>
      <c r="C506" t="s">
        <v>85</v>
      </c>
      <c r="D506" t="s">
        <v>15</v>
      </c>
      <c r="E506" t="s">
        <v>16</v>
      </c>
      <c r="F506" t="s">
        <v>35</v>
      </c>
      <c r="G506" t="s">
        <v>36</v>
      </c>
      <c r="H506">
        <v>5</v>
      </c>
      <c r="I506">
        <v>13</v>
      </c>
      <c r="K506" s="5">
        <v>0</v>
      </c>
      <c r="L506" s="5">
        <v>0</v>
      </c>
      <c r="M506" s="5">
        <v>8</v>
      </c>
    </row>
    <row r="507" spans="1:13" x14ac:dyDescent="0.2">
      <c r="A507">
        <v>505</v>
      </c>
      <c r="B507" s="1">
        <v>43591</v>
      </c>
      <c r="C507" t="s">
        <v>89</v>
      </c>
      <c r="D507" t="s">
        <v>43</v>
      </c>
      <c r="E507" t="s">
        <v>44</v>
      </c>
      <c r="F507" t="s">
        <v>57</v>
      </c>
      <c r="G507" t="s">
        <v>58</v>
      </c>
      <c r="H507">
        <v>4</v>
      </c>
      <c r="I507">
        <v>12</v>
      </c>
      <c r="K507" s="5">
        <v>0</v>
      </c>
      <c r="L507" s="5">
        <v>0</v>
      </c>
      <c r="M507" s="5">
        <v>8</v>
      </c>
    </row>
    <row r="508" spans="1:13" x14ac:dyDescent="0.2">
      <c r="A508">
        <v>506</v>
      </c>
      <c r="B508" s="1">
        <v>43591</v>
      </c>
      <c r="C508" t="s">
        <v>77</v>
      </c>
      <c r="D508" t="s">
        <v>64</v>
      </c>
      <c r="E508" t="s">
        <v>65</v>
      </c>
      <c r="F508" t="s">
        <v>47</v>
      </c>
      <c r="G508" t="s">
        <v>48</v>
      </c>
      <c r="H508">
        <v>9</v>
      </c>
      <c r="I508">
        <v>1</v>
      </c>
      <c r="K508" s="5">
        <v>-10.9955</v>
      </c>
      <c r="L508" s="5">
        <v>0</v>
      </c>
      <c r="M508" s="5">
        <v>-8</v>
      </c>
    </row>
    <row r="509" spans="1:13" x14ac:dyDescent="0.2">
      <c r="A509">
        <v>507</v>
      </c>
      <c r="B509" s="1">
        <v>43591</v>
      </c>
      <c r="C509" t="s">
        <v>86</v>
      </c>
      <c r="D509" t="s">
        <v>1</v>
      </c>
      <c r="E509" t="s">
        <v>2</v>
      </c>
      <c r="F509" t="s">
        <v>8</v>
      </c>
      <c r="G509" t="s">
        <v>9</v>
      </c>
      <c r="H509">
        <v>3</v>
      </c>
      <c r="I509">
        <v>7</v>
      </c>
      <c r="K509" s="5">
        <v>0</v>
      </c>
      <c r="L509" s="5">
        <v>0</v>
      </c>
      <c r="M509" s="5">
        <v>4</v>
      </c>
    </row>
    <row r="510" spans="1:13" x14ac:dyDescent="0.2">
      <c r="A510">
        <v>508</v>
      </c>
      <c r="B510" s="1">
        <v>43591</v>
      </c>
      <c r="C510" t="s">
        <v>85</v>
      </c>
      <c r="D510" t="s">
        <v>69</v>
      </c>
      <c r="E510" t="s">
        <v>70</v>
      </c>
      <c r="F510" t="s">
        <v>6</v>
      </c>
      <c r="G510" t="s">
        <v>7</v>
      </c>
      <c r="H510">
        <v>1</v>
      </c>
      <c r="I510">
        <v>4</v>
      </c>
      <c r="K510" s="5">
        <v>-20.880299999999998</v>
      </c>
      <c r="L510" s="5">
        <v>0</v>
      </c>
      <c r="M510" s="5">
        <v>3</v>
      </c>
    </row>
    <row r="511" spans="1:13" x14ac:dyDescent="0.2">
      <c r="A511">
        <v>509</v>
      </c>
      <c r="B511" s="1">
        <v>43591</v>
      </c>
      <c r="C511" t="s">
        <v>71</v>
      </c>
      <c r="D511" t="s">
        <v>49</v>
      </c>
      <c r="E511" t="s">
        <v>50</v>
      </c>
      <c r="F511" t="s">
        <v>27</v>
      </c>
      <c r="G511" t="s">
        <v>28</v>
      </c>
      <c r="H511">
        <v>8</v>
      </c>
      <c r="I511">
        <v>0</v>
      </c>
      <c r="K511" s="5">
        <v>0</v>
      </c>
      <c r="L511" s="5">
        <v>-43.385100000000001</v>
      </c>
      <c r="M511" s="5">
        <v>-8</v>
      </c>
    </row>
    <row r="512" spans="1:13" x14ac:dyDescent="0.2">
      <c r="A512">
        <v>510</v>
      </c>
      <c r="B512" s="1">
        <v>43591</v>
      </c>
      <c r="C512" t="s">
        <v>68</v>
      </c>
      <c r="D512" t="s">
        <v>59</v>
      </c>
      <c r="E512" t="s">
        <v>60</v>
      </c>
      <c r="F512" t="s">
        <v>32</v>
      </c>
      <c r="G512" t="s">
        <v>33</v>
      </c>
      <c r="H512">
        <v>1</v>
      </c>
      <c r="I512">
        <v>12</v>
      </c>
      <c r="K512" s="5">
        <v>-108.62</v>
      </c>
      <c r="L512" s="5">
        <v>0</v>
      </c>
      <c r="M512" s="5">
        <v>11</v>
      </c>
    </row>
    <row r="513" spans="1:13" x14ac:dyDescent="0.2">
      <c r="A513">
        <v>511</v>
      </c>
      <c r="B513" s="1">
        <v>43591</v>
      </c>
      <c r="C513" t="s">
        <v>102</v>
      </c>
      <c r="D513" t="s">
        <v>12</v>
      </c>
      <c r="E513" t="s">
        <v>13</v>
      </c>
      <c r="F513" t="s">
        <v>17</v>
      </c>
      <c r="G513" t="s">
        <v>18</v>
      </c>
      <c r="H513">
        <v>3</v>
      </c>
      <c r="I513">
        <v>5</v>
      </c>
      <c r="K513" s="5">
        <v>15.07038</v>
      </c>
      <c r="L513" s="5">
        <v>0</v>
      </c>
      <c r="M513" s="5">
        <v>2</v>
      </c>
    </row>
    <row r="514" spans="1:13" x14ac:dyDescent="0.2">
      <c r="A514">
        <v>512</v>
      </c>
      <c r="B514" s="1">
        <v>43591</v>
      </c>
      <c r="C514" t="s">
        <v>78</v>
      </c>
      <c r="D514" t="s">
        <v>22</v>
      </c>
      <c r="E514" t="s">
        <v>23</v>
      </c>
      <c r="F514" t="s">
        <v>15</v>
      </c>
      <c r="G514" t="s">
        <v>16</v>
      </c>
      <c r="H514">
        <v>0</v>
      </c>
      <c r="I514">
        <v>6</v>
      </c>
      <c r="K514" s="5">
        <v>93.62885</v>
      </c>
      <c r="L514" s="5">
        <v>0</v>
      </c>
      <c r="M514" s="5">
        <v>6</v>
      </c>
    </row>
    <row r="515" spans="1:13" x14ac:dyDescent="0.2">
      <c r="A515">
        <v>513</v>
      </c>
      <c r="B515" s="1">
        <v>43591</v>
      </c>
      <c r="C515" t="s">
        <v>78</v>
      </c>
      <c r="D515" t="s">
        <v>53</v>
      </c>
      <c r="E515" t="s">
        <v>54</v>
      </c>
      <c r="F515" t="s">
        <v>35</v>
      </c>
      <c r="G515" t="s">
        <v>36</v>
      </c>
      <c r="H515">
        <v>6</v>
      </c>
      <c r="I515">
        <v>5</v>
      </c>
      <c r="K515" s="5">
        <v>172.73820000000001</v>
      </c>
      <c r="L515" s="5">
        <v>0</v>
      </c>
      <c r="M515" s="5">
        <v>-1</v>
      </c>
    </row>
    <row r="516" spans="1:13" x14ac:dyDescent="0.2">
      <c r="A516">
        <v>514</v>
      </c>
      <c r="B516" s="1">
        <v>43591</v>
      </c>
      <c r="C516" t="s">
        <v>72</v>
      </c>
      <c r="D516" t="s">
        <v>66</v>
      </c>
      <c r="E516" t="s">
        <v>67</v>
      </c>
      <c r="F516" t="s">
        <v>30</v>
      </c>
      <c r="G516" t="s">
        <v>31</v>
      </c>
      <c r="H516">
        <v>4</v>
      </c>
      <c r="I516">
        <v>6</v>
      </c>
      <c r="K516" s="5">
        <v>157.98249999999999</v>
      </c>
      <c r="L516" s="5">
        <v>-674.73900000000003</v>
      </c>
      <c r="M516" s="5">
        <v>2</v>
      </c>
    </row>
    <row r="517" spans="1:13" x14ac:dyDescent="0.2">
      <c r="A517">
        <v>515</v>
      </c>
      <c r="B517" s="1">
        <v>43591</v>
      </c>
      <c r="C517" t="s">
        <v>74</v>
      </c>
      <c r="D517" t="s">
        <v>10</v>
      </c>
      <c r="E517" t="s">
        <v>11</v>
      </c>
      <c r="F517" t="s">
        <v>45</v>
      </c>
      <c r="G517" t="s">
        <v>46</v>
      </c>
      <c r="H517">
        <v>0</v>
      </c>
      <c r="I517">
        <v>4</v>
      </c>
      <c r="K517" s="5">
        <v>433.21249999999998</v>
      </c>
      <c r="L517" s="5">
        <v>0</v>
      </c>
      <c r="M517" s="5">
        <v>4</v>
      </c>
    </row>
    <row r="518" spans="1:13" x14ac:dyDescent="0.2">
      <c r="A518">
        <v>516</v>
      </c>
      <c r="B518" s="1">
        <v>43591</v>
      </c>
      <c r="C518" t="s">
        <v>74</v>
      </c>
      <c r="D518" t="s">
        <v>20</v>
      </c>
      <c r="E518" t="s">
        <v>21</v>
      </c>
      <c r="F518" t="s">
        <v>61</v>
      </c>
      <c r="G518" t="s">
        <v>62</v>
      </c>
      <c r="H518">
        <v>3</v>
      </c>
      <c r="I518">
        <v>5</v>
      </c>
      <c r="K518" s="5">
        <v>777.85929999999996</v>
      </c>
      <c r="L518" s="5">
        <v>0</v>
      </c>
      <c r="M518" s="5">
        <v>2</v>
      </c>
    </row>
    <row r="519" spans="1:13" x14ac:dyDescent="0.2">
      <c r="A519">
        <v>517</v>
      </c>
      <c r="B519" s="1">
        <v>43592</v>
      </c>
      <c r="C519" t="s">
        <v>77</v>
      </c>
      <c r="D519" t="s">
        <v>64</v>
      </c>
      <c r="E519" t="s">
        <v>65</v>
      </c>
      <c r="F519" t="s">
        <v>47</v>
      </c>
      <c r="G519" t="s">
        <v>48</v>
      </c>
      <c r="H519">
        <v>2</v>
      </c>
      <c r="I519">
        <v>0</v>
      </c>
      <c r="K519" s="5">
        <v>0</v>
      </c>
      <c r="L519" s="5">
        <v>0</v>
      </c>
      <c r="M519" s="5">
        <v>-2</v>
      </c>
    </row>
    <row r="520" spans="1:13" x14ac:dyDescent="0.2">
      <c r="A520">
        <v>518</v>
      </c>
      <c r="B520" s="1">
        <v>43592</v>
      </c>
      <c r="C520" t="s">
        <v>86</v>
      </c>
      <c r="D520" t="s">
        <v>1</v>
      </c>
      <c r="E520" t="s">
        <v>2</v>
      </c>
      <c r="F520" t="s">
        <v>8</v>
      </c>
      <c r="G520" t="s">
        <v>9</v>
      </c>
      <c r="H520">
        <v>4</v>
      </c>
      <c r="I520">
        <v>5</v>
      </c>
      <c r="K520" s="5">
        <v>0</v>
      </c>
      <c r="L520" s="5">
        <v>0</v>
      </c>
      <c r="M520" s="5">
        <v>1</v>
      </c>
    </row>
    <row r="521" spans="1:13" x14ac:dyDescent="0.2">
      <c r="A521">
        <v>519</v>
      </c>
      <c r="B521" s="1">
        <v>43592</v>
      </c>
      <c r="C521" t="s">
        <v>85</v>
      </c>
      <c r="D521" t="s">
        <v>69</v>
      </c>
      <c r="E521" t="s">
        <v>70</v>
      </c>
      <c r="F521" t="s">
        <v>6</v>
      </c>
      <c r="G521" t="s">
        <v>7</v>
      </c>
      <c r="H521">
        <v>8</v>
      </c>
      <c r="I521">
        <v>5</v>
      </c>
      <c r="K521" s="5">
        <v>0</v>
      </c>
      <c r="L521" s="5">
        <v>0</v>
      </c>
      <c r="M521" s="5">
        <v>-3</v>
      </c>
    </row>
    <row r="522" spans="1:13" x14ac:dyDescent="0.2">
      <c r="A522">
        <v>520</v>
      </c>
      <c r="B522" s="1">
        <v>43592</v>
      </c>
      <c r="C522" t="s">
        <v>85</v>
      </c>
      <c r="D522" t="s">
        <v>37</v>
      </c>
      <c r="E522" t="s">
        <v>38</v>
      </c>
      <c r="F522" t="s">
        <v>55</v>
      </c>
      <c r="G522" t="s">
        <v>56</v>
      </c>
      <c r="H522">
        <v>4</v>
      </c>
      <c r="I522">
        <v>5</v>
      </c>
      <c r="K522" s="5">
        <v>-20.8429</v>
      </c>
      <c r="L522" s="5">
        <v>0</v>
      </c>
      <c r="M522" s="5">
        <v>1</v>
      </c>
    </row>
    <row r="523" spans="1:13" x14ac:dyDescent="0.2">
      <c r="A523">
        <v>521</v>
      </c>
      <c r="B523" s="1">
        <v>43592</v>
      </c>
      <c r="C523" t="s">
        <v>71</v>
      </c>
      <c r="D523" t="s">
        <v>49</v>
      </c>
      <c r="E523" t="s">
        <v>50</v>
      </c>
      <c r="F523" t="s">
        <v>27</v>
      </c>
      <c r="G523" t="s">
        <v>28</v>
      </c>
      <c r="H523">
        <v>3</v>
      </c>
      <c r="I523">
        <v>0</v>
      </c>
      <c r="K523" s="5">
        <v>0</v>
      </c>
      <c r="L523" s="5">
        <v>0</v>
      </c>
      <c r="M523" s="5">
        <v>-3</v>
      </c>
    </row>
    <row r="524" spans="1:13" x14ac:dyDescent="0.2">
      <c r="A524">
        <v>522</v>
      </c>
      <c r="B524" s="1">
        <v>43592</v>
      </c>
      <c r="C524" t="s">
        <v>68</v>
      </c>
      <c r="D524" t="s">
        <v>40</v>
      </c>
      <c r="E524" t="s">
        <v>41</v>
      </c>
      <c r="F524" t="s">
        <v>25</v>
      </c>
      <c r="G524" t="s">
        <v>26</v>
      </c>
      <c r="H524">
        <v>5</v>
      </c>
      <c r="I524">
        <v>2</v>
      </c>
      <c r="K524" s="5">
        <v>-115.824</v>
      </c>
      <c r="L524" s="5">
        <v>0</v>
      </c>
      <c r="M524" s="5">
        <v>-3</v>
      </c>
    </row>
    <row r="525" spans="1:13" x14ac:dyDescent="0.2">
      <c r="A525">
        <v>523</v>
      </c>
      <c r="B525" s="1">
        <v>43592</v>
      </c>
      <c r="C525" t="s">
        <v>68</v>
      </c>
      <c r="D525" t="s">
        <v>59</v>
      </c>
      <c r="E525" t="s">
        <v>60</v>
      </c>
      <c r="F525" t="s">
        <v>32</v>
      </c>
      <c r="G525" t="s">
        <v>33</v>
      </c>
      <c r="H525">
        <v>3</v>
      </c>
      <c r="I525">
        <v>6</v>
      </c>
      <c r="K525" s="5">
        <v>0</v>
      </c>
      <c r="L525" s="5">
        <v>0</v>
      </c>
      <c r="M525" s="5">
        <v>3</v>
      </c>
    </row>
    <row r="526" spans="1:13" x14ac:dyDescent="0.2">
      <c r="A526">
        <v>524</v>
      </c>
      <c r="B526" s="1">
        <v>43592</v>
      </c>
      <c r="C526" t="s">
        <v>102</v>
      </c>
      <c r="D526" t="s">
        <v>12</v>
      </c>
      <c r="E526" t="s">
        <v>13</v>
      </c>
      <c r="F526" t="s">
        <v>17</v>
      </c>
      <c r="G526" t="s">
        <v>18</v>
      </c>
      <c r="H526">
        <v>0</v>
      </c>
      <c r="I526">
        <v>6</v>
      </c>
      <c r="K526" s="5">
        <v>0</v>
      </c>
      <c r="L526" s="5">
        <v>0</v>
      </c>
      <c r="M526" s="5">
        <v>6</v>
      </c>
    </row>
    <row r="527" spans="1:13" x14ac:dyDescent="0.2">
      <c r="A527">
        <v>525</v>
      </c>
      <c r="B527" s="1">
        <v>43592</v>
      </c>
      <c r="C527" t="s">
        <v>98</v>
      </c>
      <c r="D527" t="s">
        <v>22</v>
      </c>
      <c r="E527" t="s">
        <v>23</v>
      </c>
      <c r="F527" t="s">
        <v>15</v>
      </c>
      <c r="G527" t="s">
        <v>16</v>
      </c>
      <c r="H527">
        <v>11</v>
      </c>
      <c r="I527">
        <v>1</v>
      </c>
      <c r="K527" s="5">
        <v>0</v>
      </c>
      <c r="L527" s="5">
        <v>0</v>
      </c>
      <c r="M527" s="5">
        <v>-10</v>
      </c>
    </row>
    <row r="528" spans="1:13" x14ac:dyDescent="0.2">
      <c r="A528">
        <v>526</v>
      </c>
      <c r="B528" s="1">
        <v>43592</v>
      </c>
      <c r="C528" t="s">
        <v>78</v>
      </c>
      <c r="D528" t="s">
        <v>53</v>
      </c>
      <c r="E528" t="s">
        <v>54</v>
      </c>
      <c r="F528" t="s">
        <v>35</v>
      </c>
      <c r="G528" t="s">
        <v>36</v>
      </c>
      <c r="H528">
        <v>2</v>
      </c>
      <c r="I528">
        <v>5</v>
      </c>
      <c r="K528" s="5">
        <v>0</v>
      </c>
      <c r="L528" s="5">
        <v>0</v>
      </c>
      <c r="M528" s="5">
        <v>3</v>
      </c>
    </row>
    <row r="529" spans="1:13" x14ac:dyDescent="0.2">
      <c r="A529">
        <v>527</v>
      </c>
      <c r="B529" s="1">
        <v>43592</v>
      </c>
      <c r="C529" t="s">
        <v>72</v>
      </c>
      <c r="D529" t="s">
        <v>66</v>
      </c>
      <c r="E529" t="s">
        <v>67</v>
      </c>
      <c r="F529" t="s">
        <v>30</v>
      </c>
      <c r="G529" t="s">
        <v>31</v>
      </c>
      <c r="H529">
        <v>12</v>
      </c>
      <c r="I529">
        <v>2</v>
      </c>
      <c r="K529" s="5">
        <v>0</v>
      </c>
      <c r="L529" s="5">
        <v>0</v>
      </c>
      <c r="M529" s="5">
        <v>-10</v>
      </c>
    </row>
    <row r="530" spans="1:13" x14ac:dyDescent="0.2">
      <c r="A530">
        <v>528</v>
      </c>
      <c r="B530" s="1">
        <v>43592</v>
      </c>
      <c r="C530" t="s">
        <v>79</v>
      </c>
      <c r="D530" t="s">
        <v>43</v>
      </c>
      <c r="E530" t="s">
        <v>44</v>
      </c>
      <c r="F530" t="s">
        <v>51</v>
      </c>
      <c r="G530" t="s">
        <v>52</v>
      </c>
      <c r="H530">
        <v>14</v>
      </c>
      <c r="I530">
        <v>4</v>
      </c>
      <c r="K530" s="5">
        <v>270.17869999999999</v>
      </c>
      <c r="L530" s="5">
        <v>0</v>
      </c>
      <c r="M530" s="5">
        <v>-10</v>
      </c>
    </row>
    <row r="531" spans="1:13" x14ac:dyDescent="0.2">
      <c r="A531">
        <v>529</v>
      </c>
      <c r="B531" s="1">
        <v>43592</v>
      </c>
      <c r="C531" t="s">
        <v>73</v>
      </c>
      <c r="D531" t="s">
        <v>57</v>
      </c>
      <c r="E531" t="s">
        <v>58</v>
      </c>
      <c r="F531" t="s">
        <v>3</v>
      </c>
      <c r="G531" t="s">
        <v>4</v>
      </c>
      <c r="H531">
        <v>0</v>
      </c>
      <c r="I531">
        <v>2</v>
      </c>
      <c r="K531" s="5">
        <v>638.12739999999997</v>
      </c>
      <c r="L531" s="5">
        <v>207.36660000000001</v>
      </c>
      <c r="M531" s="5">
        <v>2</v>
      </c>
    </row>
    <row r="532" spans="1:13" x14ac:dyDescent="0.2">
      <c r="A532">
        <v>530</v>
      </c>
      <c r="B532" s="1">
        <v>43592</v>
      </c>
      <c r="C532" t="s">
        <v>74</v>
      </c>
      <c r="D532" t="s">
        <v>10</v>
      </c>
      <c r="E532" t="s">
        <v>11</v>
      </c>
      <c r="F532" t="s">
        <v>45</v>
      </c>
      <c r="G532" t="s">
        <v>46</v>
      </c>
      <c r="H532">
        <v>7</v>
      </c>
      <c r="I532">
        <v>6</v>
      </c>
      <c r="K532" s="5">
        <v>0</v>
      </c>
      <c r="L532" s="5">
        <v>0</v>
      </c>
      <c r="M532" s="5">
        <v>-1</v>
      </c>
    </row>
    <row r="533" spans="1:13" x14ac:dyDescent="0.2">
      <c r="A533">
        <v>531</v>
      </c>
      <c r="B533" s="1">
        <v>43592</v>
      </c>
      <c r="C533" t="s">
        <v>74</v>
      </c>
      <c r="D533" t="s">
        <v>20</v>
      </c>
      <c r="E533" t="s">
        <v>21</v>
      </c>
      <c r="F533" t="s">
        <v>61</v>
      </c>
      <c r="G533" t="s">
        <v>62</v>
      </c>
      <c r="H533">
        <v>0</v>
      </c>
      <c r="I533">
        <v>9</v>
      </c>
      <c r="K533" s="5">
        <v>0</v>
      </c>
      <c r="L533" s="5">
        <v>0</v>
      </c>
      <c r="M533" s="5">
        <v>9</v>
      </c>
    </row>
    <row r="534" spans="1:13" x14ac:dyDescent="0.2">
      <c r="A534">
        <v>532</v>
      </c>
      <c r="B534" s="1">
        <v>43593</v>
      </c>
      <c r="C534" t="s">
        <v>89</v>
      </c>
      <c r="D534" t="s">
        <v>37</v>
      </c>
      <c r="E534" t="s">
        <v>38</v>
      </c>
      <c r="F534" t="s">
        <v>55</v>
      </c>
      <c r="G534" t="s">
        <v>56</v>
      </c>
      <c r="H534">
        <v>9</v>
      </c>
      <c r="I534">
        <v>6</v>
      </c>
      <c r="K534" s="5">
        <v>0</v>
      </c>
      <c r="L534" s="5">
        <v>0</v>
      </c>
      <c r="M534" s="5">
        <v>-3</v>
      </c>
    </row>
    <row r="535" spans="1:13" x14ac:dyDescent="0.2">
      <c r="A535">
        <v>533</v>
      </c>
      <c r="B535" s="1">
        <v>43593</v>
      </c>
      <c r="C535" t="s">
        <v>83</v>
      </c>
      <c r="D535" t="s">
        <v>12</v>
      </c>
      <c r="E535" t="s">
        <v>13</v>
      </c>
      <c r="F535" t="s">
        <v>17</v>
      </c>
      <c r="G535" t="s">
        <v>18</v>
      </c>
      <c r="H535">
        <v>3</v>
      </c>
      <c r="I535">
        <v>7</v>
      </c>
      <c r="K535" s="5">
        <v>0</v>
      </c>
      <c r="L535" s="5">
        <v>0</v>
      </c>
      <c r="M535" s="5">
        <v>4</v>
      </c>
    </row>
    <row r="536" spans="1:13" x14ac:dyDescent="0.2">
      <c r="A536">
        <v>534</v>
      </c>
      <c r="B536" s="1">
        <v>43593</v>
      </c>
      <c r="C536" t="s">
        <v>83</v>
      </c>
      <c r="D536" t="s">
        <v>59</v>
      </c>
      <c r="E536" t="s">
        <v>60</v>
      </c>
      <c r="F536" t="s">
        <v>32</v>
      </c>
      <c r="G536" t="s">
        <v>33</v>
      </c>
      <c r="H536">
        <v>3</v>
      </c>
      <c r="I536">
        <v>2</v>
      </c>
      <c r="K536" s="5">
        <v>0</v>
      </c>
      <c r="L536" s="5">
        <v>0</v>
      </c>
      <c r="M536" s="5">
        <v>-1</v>
      </c>
    </row>
    <row r="537" spans="1:13" x14ac:dyDescent="0.2">
      <c r="A537">
        <v>535</v>
      </c>
      <c r="B537" s="1">
        <v>43593</v>
      </c>
      <c r="C537" t="s">
        <v>90</v>
      </c>
      <c r="D537" t="s">
        <v>22</v>
      </c>
      <c r="E537" t="s">
        <v>23</v>
      </c>
      <c r="F537" t="s">
        <v>15</v>
      </c>
      <c r="G537" t="s">
        <v>16</v>
      </c>
      <c r="H537">
        <v>5</v>
      </c>
      <c r="I537">
        <v>0</v>
      </c>
      <c r="K537" s="5">
        <v>0</v>
      </c>
      <c r="L537" s="5">
        <v>0</v>
      </c>
      <c r="M537" s="5">
        <v>-5</v>
      </c>
    </row>
    <row r="538" spans="1:13" x14ac:dyDescent="0.2">
      <c r="A538">
        <v>536</v>
      </c>
      <c r="B538" s="1">
        <v>43593</v>
      </c>
      <c r="C538" t="s">
        <v>91</v>
      </c>
      <c r="D538" t="s">
        <v>10</v>
      </c>
      <c r="E538" t="s">
        <v>11</v>
      </c>
      <c r="F538" t="s">
        <v>45</v>
      </c>
      <c r="G538" t="s">
        <v>46</v>
      </c>
      <c r="H538">
        <v>2</v>
      </c>
      <c r="I538">
        <v>3</v>
      </c>
      <c r="K538" s="5">
        <v>0</v>
      </c>
      <c r="L538" s="5">
        <v>0</v>
      </c>
      <c r="M538" s="5">
        <v>1</v>
      </c>
    </row>
    <row r="539" spans="1:13" x14ac:dyDescent="0.2">
      <c r="A539">
        <v>537</v>
      </c>
      <c r="B539" s="1">
        <v>43593</v>
      </c>
      <c r="C539" t="s">
        <v>77</v>
      </c>
      <c r="D539" t="s">
        <v>64</v>
      </c>
      <c r="E539" t="s">
        <v>65</v>
      </c>
      <c r="F539" t="s">
        <v>47</v>
      </c>
      <c r="G539" t="s">
        <v>48</v>
      </c>
      <c r="H539">
        <v>3</v>
      </c>
      <c r="I539">
        <v>5</v>
      </c>
      <c r="K539" s="5">
        <v>0</v>
      </c>
      <c r="L539" s="5">
        <v>0</v>
      </c>
      <c r="M539" s="5">
        <v>2</v>
      </c>
    </row>
    <row r="540" spans="1:13" x14ac:dyDescent="0.2">
      <c r="A540">
        <v>538</v>
      </c>
      <c r="B540" s="1">
        <v>43593</v>
      </c>
      <c r="C540" t="s">
        <v>86</v>
      </c>
      <c r="D540" t="s">
        <v>1</v>
      </c>
      <c r="E540" t="s">
        <v>2</v>
      </c>
      <c r="F540" t="s">
        <v>8</v>
      </c>
      <c r="G540" t="s">
        <v>9</v>
      </c>
      <c r="H540">
        <v>10</v>
      </c>
      <c r="I540">
        <v>1</v>
      </c>
      <c r="K540" s="5">
        <v>0</v>
      </c>
      <c r="L540" s="5">
        <v>0</v>
      </c>
      <c r="M540" s="5">
        <v>-9</v>
      </c>
    </row>
    <row r="541" spans="1:13" x14ac:dyDescent="0.2">
      <c r="A541">
        <v>539</v>
      </c>
      <c r="B541" s="1">
        <v>43593</v>
      </c>
      <c r="C541" t="s">
        <v>85</v>
      </c>
      <c r="D541" t="s">
        <v>69</v>
      </c>
      <c r="E541" t="s">
        <v>70</v>
      </c>
      <c r="F541" t="s">
        <v>6</v>
      </c>
      <c r="G541" t="s">
        <v>7</v>
      </c>
      <c r="H541">
        <v>2</v>
      </c>
      <c r="I541">
        <v>1</v>
      </c>
      <c r="K541" s="5">
        <v>0</v>
      </c>
      <c r="L541" s="5">
        <v>0</v>
      </c>
      <c r="M541" s="5">
        <v>-1</v>
      </c>
    </row>
    <row r="542" spans="1:13" x14ac:dyDescent="0.2">
      <c r="A542">
        <v>540</v>
      </c>
      <c r="B542" s="1">
        <v>43593</v>
      </c>
      <c r="C542" t="s">
        <v>71</v>
      </c>
      <c r="D542" t="s">
        <v>49</v>
      </c>
      <c r="E542" t="s">
        <v>50</v>
      </c>
      <c r="F542" t="s">
        <v>27</v>
      </c>
      <c r="G542" t="s">
        <v>28</v>
      </c>
      <c r="H542">
        <v>9</v>
      </c>
      <c r="I542">
        <v>1</v>
      </c>
      <c r="K542" s="5">
        <v>0</v>
      </c>
      <c r="L542" s="5">
        <v>0</v>
      </c>
      <c r="M542" s="5">
        <v>-8</v>
      </c>
    </row>
    <row r="543" spans="1:13" x14ac:dyDescent="0.2">
      <c r="A543">
        <v>541</v>
      </c>
      <c r="B543" s="1">
        <v>43593</v>
      </c>
      <c r="C543" t="s">
        <v>68</v>
      </c>
      <c r="D543" t="s">
        <v>40</v>
      </c>
      <c r="E543" t="s">
        <v>41</v>
      </c>
      <c r="F543" t="s">
        <v>25</v>
      </c>
      <c r="G543" t="s">
        <v>26</v>
      </c>
      <c r="H543">
        <v>3</v>
      </c>
      <c r="I543">
        <v>10</v>
      </c>
      <c r="K543" s="5">
        <v>0</v>
      </c>
      <c r="L543" s="5">
        <v>0</v>
      </c>
      <c r="M543" s="5">
        <v>7</v>
      </c>
    </row>
    <row r="544" spans="1:13" x14ac:dyDescent="0.2">
      <c r="A544">
        <v>542</v>
      </c>
      <c r="B544" s="1">
        <v>43593</v>
      </c>
      <c r="C544" t="s">
        <v>78</v>
      </c>
      <c r="D544" t="s">
        <v>53</v>
      </c>
      <c r="E544" t="s">
        <v>54</v>
      </c>
      <c r="F544" t="s">
        <v>35</v>
      </c>
      <c r="G544" t="s">
        <v>36</v>
      </c>
      <c r="H544">
        <v>2</v>
      </c>
      <c r="I544">
        <v>3</v>
      </c>
      <c r="K544" s="5">
        <v>0</v>
      </c>
      <c r="L544" s="5">
        <v>0</v>
      </c>
      <c r="M544" s="5">
        <v>1</v>
      </c>
    </row>
    <row r="545" spans="1:13" x14ac:dyDescent="0.2">
      <c r="A545">
        <v>543</v>
      </c>
      <c r="B545" s="1">
        <v>43593</v>
      </c>
      <c r="C545" t="s">
        <v>72</v>
      </c>
      <c r="D545" t="s">
        <v>66</v>
      </c>
      <c r="E545" t="s">
        <v>67</v>
      </c>
      <c r="F545" t="s">
        <v>30</v>
      </c>
      <c r="G545" t="s">
        <v>31</v>
      </c>
      <c r="H545">
        <v>0</v>
      </c>
      <c r="I545">
        <v>9</v>
      </c>
      <c r="K545" s="5">
        <v>0</v>
      </c>
      <c r="L545" s="5">
        <v>0</v>
      </c>
      <c r="M545" s="5">
        <v>9</v>
      </c>
    </row>
    <row r="546" spans="1:13" x14ac:dyDescent="0.2">
      <c r="A546">
        <v>544</v>
      </c>
      <c r="B546" s="1">
        <v>43593</v>
      </c>
      <c r="C546" t="s">
        <v>73</v>
      </c>
      <c r="D546" t="s">
        <v>57</v>
      </c>
      <c r="E546" t="s">
        <v>58</v>
      </c>
      <c r="F546" t="s">
        <v>3</v>
      </c>
      <c r="G546" t="s">
        <v>4</v>
      </c>
      <c r="H546">
        <v>4</v>
      </c>
      <c r="I546">
        <v>5</v>
      </c>
      <c r="K546" s="5">
        <v>0</v>
      </c>
      <c r="L546" s="5">
        <v>0</v>
      </c>
      <c r="M546" s="5">
        <v>1</v>
      </c>
    </row>
    <row r="547" spans="1:13" x14ac:dyDescent="0.2">
      <c r="A547">
        <v>545</v>
      </c>
      <c r="B547" s="1">
        <v>43593</v>
      </c>
      <c r="C547" t="s">
        <v>74</v>
      </c>
      <c r="D547" t="s">
        <v>20</v>
      </c>
      <c r="E547" t="s">
        <v>21</v>
      </c>
      <c r="F547" t="s">
        <v>61</v>
      </c>
      <c r="G547" t="s">
        <v>62</v>
      </c>
      <c r="H547">
        <v>4</v>
      </c>
      <c r="I547">
        <v>9</v>
      </c>
      <c r="K547" s="5">
        <v>0</v>
      </c>
      <c r="L547" s="5">
        <v>0</v>
      </c>
      <c r="M547" s="5">
        <v>5</v>
      </c>
    </row>
    <row r="548" spans="1:13" x14ac:dyDescent="0.2">
      <c r="A548">
        <v>546</v>
      </c>
      <c r="B548" s="1">
        <v>43594</v>
      </c>
      <c r="C548" t="s">
        <v>83</v>
      </c>
      <c r="D548" t="s">
        <v>40</v>
      </c>
      <c r="E548" t="s">
        <v>41</v>
      </c>
      <c r="F548" t="s">
        <v>25</v>
      </c>
      <c r="G548" t="s">
        <v>26</v>
      </c>
      <c r="H548">
        <v>13</v>
      </c>
      <c r="I548">
        <v>0</v>
      </c>
      <c r="K548" s="5">
        <v>0</v>
      </c>
      <c r="L548" s="5">
        <v>0</v>
      </c>
      <c r="M548" s="5">
        <v>-13</v>
      </c>
    </row>
    <row r="549" spans="1:13" x14ac:dyDescent="0.2">
      <c r="A549">
        <v>547</v>
      </c>
      <c r="B549" s="1">
        <v>43594</v>
      </c>
      <c r="C549" t="s">
        <v>83</v>
      </c>
      <c r="D549" t="s">
        <v>64</v>
      </c>
      <c r="E549" t="s">
        <v>65</v>
      </c>
      <c r="F549" t="s">
        <v>47</v>
      </c>
      <c r="G549" t="s">
        <v>48</v>
      </c>
      <c r="H549">
        <v>0</v>
      </c>
      <c r="I549">
        <v>5</v>
      </c>
      <c r="K549" s="5">
        <v>0</v>
      </c>
      <c r="L549" s="5">
        <v>0</v>
      </c>
      <c r="M549" s="5">
        <v>5</v>
      </c>
    </row>
    <row r="550" spans="1:13" x14ac:dyDescent="0.2">
      <c r="A550">
        <v>548</v>
      </c>
      <c r="B550" s="1">
        <v>43594</v>
      </c>
      <c r="C550" t="s">
        <v>97</v>
      </c>
      <c r="D550" t="s">
        <v>53</v>
      </c>
      <c r="E550" t="s">
        <v>54</v>
      </c>
      <c r="F550" t="s">
        <v>35</v>
      </c>
      <c r="G550" t="s">
        <v>36</v>
      </c>
      <c r="H550">
        <v>1</v>
      </c>
      <c r="I550">
        <v>4</v>
      </c>
      <c r="K550" s="5">
        <v>0</v>
      </c>
      <c r="L550" s="5">
        <v>0</v>
      </c>
      <c r="M550" s="5">
        <v>3</v>
      </c>
    </row>
    <row r="551" spans="1:13" x14ac:dyDescent="0.2">
      <c r="A551">
        <v>549</v>
      </c>
      <c r="B551" s="1">
        <v>43594</v>
      </c>
      <c r="C551" t="s">
        <v>107</v>
      </c>
      <c r="D551" t="s">
        <v>43</v>
      </c>
      <c r="E551" t="s">
        <v>44</v>
      </c>
      <c r="F551" t="s">
        <v>51</v>
      </c>
      <c r="G551" t="s">
        <v>52</v>
      </c>
      <c r="H551">
        <v>11</v>
      </c>
      <c r="I551">
        <v>12</v>
      </c>
      <c r="K551" s="5">
        <v>0</v>
      </c>
      <c r="L551" s="5">
        <v>0</v>
      </c>
      <c r="M551" s="5">
        <v>1</v>
      </c>
    </row>
    <row r="552" spans="1:13" x14ac:dyDescent="0.2">
      <c r="A552">
        <v>550</v>
      </c>
      <c r="B552" s="1">
        <v>43594</v>
      </c>
      <c r="C552" t="s">
        <v>24</v>
      </c>
      <c r="D552" t="s">
        <v>57</v>
      </c>
      <c r="E552" t="s">
        <v>58</v>
      </c>
      <c r="F552" t="s">
        <v>3</v>
      </c>
      <c r="G552" t="s">
        <v>4</v>
      </c>
      <c r="H552">
        <v>3</v>
      </c>
      <c r="I552">
        <v>0</v>
      </c>
      <c r="K552" s="5">
        <v>0</v>
      </c>
      <c r="L552" s="5">
        <v>0</v>
      </c>
      <c r="M552" s="5">
        <v>-3</v>
      </c>
    </row>
    <row r="553" spans="1:13" x14ac:dyDescent="0.2">
      <c r="A553">
        <v>551</v>
      </c>
      <c r="B553" s="1">
        <v>43594</v>
      </c>
      <c r="C553" t="s">
        <v>86</v>
      </c>
      <c r="D553" t="s">
        <v>1</v>
      </c>
      <c r="E553" t="s">
        <v>2</v>
      </c>
      <c r="F553" t="s">
        <v>8</v>
      </c>
      <c r="G553" t="s">
        <v>9</v>
      </c>
      <c r="H553">
        <v>1</v>
      </c>
      <c r="I553">
        <v>3</v>
      </c>
      <c r="K553" s="5">
        <v>0</v>
      </c>
      <c r="L553" s="5">
        <v>0</v>
      </c>
      <c r="M553" s="5">
        <v>2</v>
      </c>
    </row>
    <row r="554" spans="1:13" x14ac:dyDescent="0.2">
      <c r="A554">
        <v>552</v>
      </c>
      <c r="B554" s="1">
        <v>43594</v>
      </c>
      <c r="C554" t="s">
        <v>98</v>
      </c>
      <c r="D554" t="s">
        <v>55</v>
      </c>
      <c r="E554" t="s">
        <v>56</v>
      </c>
      <c r="F554" t="s">
        <v>15</v>
      </c>
      <c r="G554" t="s">
        <v>16</v>
      </c>
      <c r="H554">
        <v>4</v>
      </c>
      <c r="I554">
        <v>17</v>
      </c>
      <c r="K554" s="5">
        <v>17.870750000000001</v>
      </c>
      <c r="L554" s="5">
        <v>0</v>
      </c>
      <c r="M554" s="5">
        <v>13</v>
      </c>
    </row>
    <row r="555" spans="1:13" x14ac:dyDescent="0.2">
      <c r="A555">
        <v>553</v>
      </c>
      <c r="B555" s="1">
        <v>43594</v>
      </c>
      <c r="C555" t="s">
        <v>72</v>
      </c>
      <c r="D555" t="s">
        <v>37</v>
      </c>
      <c r="E555" t="s">
        <v>38</v>
      </c>
      <c r="F555" t="s">
        <v>30</v>
      </c>
      <c r="G555" t="s">
        <v>31</v>
      </c>
      <c r="H555">
        <v>2</v>
      </c>
      <c r="I555">
        <v>4</v>
      </c>
      <c r="K555" s="5">
        <v>149.86660000000001</v>
      </c>
      <c r="L555" s="5">
        <v>0</v>
      </c>
      <c r="M555" s="5">
        <v>2</v>
      </c>
    </row>
    <row r="556" spans="1:13" x14ac:dyDescent="0.2">
      <c r="A556">
        <v>554</v>
      </c>
      <c r="B556" s="1">
        <v>43594</v>
      </c>
      <c r="C556" t="s">
        <v>100</v>
      </c>
      <c r="D556" t="s">
        <v>20</v>
      </c>
      <c r="E556" t="s">
        <v>21</v>
      </c>
      <c r="F556" t="s">
        <v>59</v>
      </c>
      <c r="G556" t="s">
        <v>60</v>
      </c>
      <c r="H556">
        <v>2</v>
      </c>
      <c r="I556">
        <v>3</v>
      </c>
      <c r="K556" s="5">
        <v>0</v>
      </c>
      <c r="L556" s="5">
        <v>630.45569999999998</v>
      </c>
      <c r="M556" s="5">
        <v>1</v>
      </c>
    </row>
    <row r="557" spans="1:13" x14ac:dyDescent="0.2">
      <c r="A557">
        <v>555</v>
      </c>
      <c r="B557" s="1">
        <v>43594</v>
      </c>
      <c r="C557" t="s">
        <v>74</v>
      </c>
      <c r="D557" t="s">
        <v>12</v>
      </c>
      <c r="E557" t="s">
        <v>13</v>
      </c>
      <c r="F557" t="s">
        <v>61</v>
      </c>
      <c r="G557" t="s">
        <v>62</v>
      </c>
      <c r="H557">
        <v>6</v>
      </c>
      <c r="I557">
        <v>0</v>
      </c>
      <c r="K557" s="5">
        <v>386.04410000000001</v>
      </c>
      <c r="L557" s="5">
        <v>0</v>
      </c>
      <c r="M557" s="5">
        <v>-6</v>
      </c>
    </row>
    <row r="558" spans="1:13" x14ac:dyDescent="0.2">
      <c r="A558">
        <v>556</v>
      </c>
      <c r="B558" s="1">
        <v>43595</v>
      </c>
      <c r="C558" t="s">
        <v>97</v>
      </c>
      <c r="D558" t="s">
        <v>17</v>
      </c>
      <c r="E558" t="s">
        <v>18</v>
      </c>
      <c r="F558" t="s">
        <v>35</v>
      </c>
      <c r="G558" t="s">
        <v>36</v>
      </c>
      <c r="H558">
        <v>7</v>
      </c>
      <c r="I558">
        <v>0</v>
      </c>
      <c r="K558" s="5">
        <v>0</v>
      </c>
      <c r="L558" s="5">
        <v>0</v>
      </c>
      <c r="M558" s="5">
        <v>-7</v>
      </c>
    </row>
    <row r="559" spans="1:13" x14ac:dyDescent="0.2">
      <c r="A559">
        <v>557</v>
      </c>
      <c r="B559" s="1">
        <v>43595</v>
      </c>
      <c r="C559" t="s">
        <v>85</v>
      </c>
      <c r="D559" t="s">
        <v>40</v>
      </c>
      <c r="E559" t="s">
        <v>41</v>
      </c>
      <c r="F559" t="s">
        <v>6</v>
      </c>
      <c r="G559" t="s">
        <v>7</v>
      </c>
      <c r="H559">
        <v>8</v>
      </c>
      <c r="I559">
        <v>3</v>
      </c>
      <c r="K559" s="5">
        <v>0</v>
      </c>
      <c r="L559" s="5">
        <v>0</v>
      </c>
      <c r="M559" s="5">
        <v>-5</v>
      </c>
    </row>
    <row r="560" spans="1:13" x14ac:dyDescent="0.2">
      <c r="A560">
        <v>558</v>
      </c>
      <c r="B560" s="1">
        <v>43595</v>
      </c>
      <c r="C560" t="s">
        <v>71</v>
      </c>
      <c r="D560" t="s">
        <v>64</v>
      </c>
      <c r="E560" t="s">
        <v>65</v>
      </c>
      <c r="F560" t="s">
        <v>27</v>
      </c>
      <c r="G560" t="s">
        <v>28</v>
      </c>
      <c r="H560">
        <v>3</v>
      </c>
      <c r="I560">
        <v>4</v>
      </c>
      <c r="K560" s="5">
        <v>0</v>
      </c>
      <c r="L560" s="5">
        <v>0</v>
      </c>
      <c r="M560" s="5">
        <v>1</v>
      </c>
    </row>
    <row r="561" spans="1:13" x14ac:dyDescent="0.2">
      <c r="A561">
        <v>559</v>
      </c>
      <c r="B561" s="1">
        <v>43595</v>
      </c>
      <c r="C561" t="s">
        <v>68</v>
      </c>
      <c r="D561" t="s">
        <v>1</v>
      </c>
      <c r="E561" t="s">
        <v>2</v>
      </c>
      <c r="F561" t="s">
        <v>69</v>
      </c>
      <c r="G561" t="s">
        <v>70</v>
      </c>
      <c r="H561">
        <v>1</v>
      </c>
      <c r="I561">
        <v>14</v>
      </c>
      <c r="K561" s="5">
        <v>0</v>
      </c>
      <c r="L561" s="5">
        <v>0</v>
      </c>
      <c r="M561" s="5">
        <v>13</v>
      </c>
    </row>
    <row r="562" spans="1:13" x14ac:dyDescent="0.2">
      <c r="A562">
        <v>560</v>
      </c>
      <c r="B562" s="1">
        <v>43595</v>
      </c>
      <c r="C562" t="s">
        <v>68</v>
      </c>
      <c r="D562" t="s">
        <v>53</v>
      </c>
      <c r="E562" t="s">
        <v>54</v>
      </c>
      <c r="F562" t="s">
        <v>10</v>
      </c>
      <c r="G562" t="s">
        <v>11</v>
      </c>
      <c r="H562">
        <v>2</v>
      </c>
      <c r="I562">
        <v>11</v>
      </c>
      <c r="K562" s="5">
        <v>-24.977900000000002</v>
      </c>
      <c r="L562" s="5">
        <v>-141.92099999999999</v>
      </c>
      <c r="M562" s="5">
        <v>9</v>
      </c>
    </row>
    <row r="563" spans="1:13" x14ac:dyDescent="0.2">
      <c r="A563">
        <v>561</v>
      </c>
      <c r="B563" s="1">
        <v>43595</v>
      </c>
      <c r="C563" t="s">
        <v>68</v>
      </c>
      <c r="D563" t="s">
        <v>8</v>
      </c>
      <c r="E563" t="s">
        <v>9</v>
      </c>
      <c r="F563" t="s">
        <v>32</v>
      </c>
      <c r="G563" t="s">
        <v>33</v>
      </c>
      <c r="H563">
        <v>4</v>
      </c>
      <c r="I563">
        <v>3</v>
      </c>
      <c r="K563" s="5">
        <v>0</v>
      </c>
      <c r="L563" s="5">
        <v>0</v>
      </c>
      <c r="M563" s="5">
        <v>-1</v>
      </c>
    </row>
    <row r="564" spans="1:13" x14ac:dyDescent="0.2">
      <c r="A564">
        <v>562</v>
      </c>
      <c r="B564" s="1">
        <v>43595</v>
      </c>
      <c r="C564" t="s">
        <v>72</v>
      </c>
      <c r="D564" t="s">
        <v>25</v>
      </c>
      <c r="E564" t="s">
        <v>26</v>
      </c>
      <c r="F564" t="s">
        <v>49</v>
      </c>
      <c r="G564" t="s">
        <v>50</v>
      </c>
      <c r="H564">
        <v>0</v>
      </c>
      <c r="I564">
        <v>6</v>
      </c>
      <c r="K564" s="5">
        <v>77.49915</v>
      </c>
      <c r="L564" s="5">
        <v>27.625260000000001</v>
      </c>
      <c r="M564" s="5">
        <v>6</v>
      </c>
    </row>
    <row r="565" spans="1:13" x14ac:dyDescent="0.2">
      <c r="A565">
        <v>563</v>
      </c>
      <c r="B565" s="1">
        <v>43595</v>
      </c>
      <c r="C565" t="s">
        <v>72</v>
      </c>
      <c r="D565" t="s">
        <v>37</v>
      </c>
      <c r="E565" t="s">
        <v>38</v>
      </c>
      <c r="F565" t="s">
        <v>30</v>
      </c>
      <c r="G565" t="s">
        <v>31</v>
      </c>
      <c r="H565">
        <v>0</v>
      </c>
      <c r="I565">
        <v>3</v>
      </c>
      <c r="K565" s="5">
        <v>0</v>
      </c>
      <c r="L565" s="5">
        <v>0</v>
      </c>
      <c r="M565" s="5">
        <v>3</v>
      </c>
    </row>
    <row r="566" spans="1:13" x14ac:dyDescent="0.2">
      <c r="A566">
        <v>564</v>
      </c>
      <c r="B566" s="1">
        <v>43595</v>
      </c>
      <c r="C566" t="s">
        <v>88</v>
      </c>
      <c r="D566" t="s">
        <v>55</v>
      </c>
      <c r="E566" t="s">
        <v>56</v>
      </c>
      <c r="F566" t="s">
        <v>15</v>
      </c>
      <c r="G566" t="s">
        <v>16</v>
      </c>
      <c r="H566">
        <v>2</v>
      </c>
      <c r="I566">
        <v>1</v>
      </c>
      <c r="K566" s="5">
        <v>0</v>
      </c>
      <c r="L566" s="5">
        <v>0</v>
      </c>
      <c r="M566" s="5">
        <v>-1</v>
      </c>
    </row>
    <row r="567" spans="1:13" x14ac:dyDescent="0.2">
      <c r="A567">
        <v>565</v>
      </c>
      <c r="B567" s="1">
        <v>43595</v>
      </c>
      <c r="C567" t="s">
        <v>88</v>
      </c>
      <c r="D567" t="s">
        <v>22</v>
      </c>
      <c r="E567" t="s">
        <v>23</v>
      </c>
      <c r="F567" t="s">
        <v>66</v>
      </c>
      <c r="G567" t="s">
        <v>67</v>
      </c>
      <c r="H567">
        <v>1</v>
      </c>
      <c r="I567">
        <v>5</v>
      </c>
      <c r="K567" s="5">
        <v>0</v>
      </c>
      <c r="L567" s="5">
        <v>0</v>
      </c>
      <c r="M567" s="5">
        <v>4</v>
      </c>
    </row>
    <row r="568" spans="1:13" x14ac:dyDescent="0.2">
      <c r="A568">
        <v>566</v>
      </c>
      <c r="B568" s="1">
        <v>43595</v>
      </c>
      <c r="C568" t="s">
        <v>79</v>
      </c>
      <c r="D568" t="s">
        <v>45</v>
      </c>
      <c r="E568" t="s">
        <v>46</v>
      </c>
      <c r="F568" t="s">
        <v>51</v>
      </c>
      <c r="G568" t="s">
        <v>52</v>
      </c>
      <c r="H568">
        <v>2</v>
      </c>
      <c r="I568">
        <v>12</v>
      </c>
      <c r="K568" s="5">
        <v>-28.7393</v>
      </c>
      <c r="L568" s="5">
        <v>0</v>
      </c>
      <c r="M568" s="5">
        <v>10</v>
      </c>
    </row>
    <row r="569" spans="1:13" x14ac:dyDescent="0.2">
      <c r="A569">
        <v>567</v>
      </c>
      <c r="B569" s="1">
        <v>43595</v>
      </c>
      <c r="C569" t="s">
        <v>111</v>
      </c>
      <c r="D569" t="s">
        <v>47</v>
      </c>
      <c r="E569" t="s">
        <v>48</v>
      </c>
      <c r="F569" t="s">
        <v>3</v>
      </c>
      <c r="G569" t="s">
        <v>4</v>
      </c>
      <c r="H569">
        <v>3</v>
      </c>
      <c r="I569">
        <v>4</v>
      </c>
      <c r="K569" s="5">
        <v>764.01139999999998</v>
      </c>
      <c r="L569" s="5">
        <v>0</v>
      </c>
      <c r="M569" s="5">
        <v>1</v>
      </c>
    </row>
    <row r="570" spans="1:13" x14ac:dyDescent="0.2">
      <c r="A570">
        <v>568</v>
      </c>
      <c r="B570" s="1">
        <v>43595</v>
      </c>
      <c r="C570" t="s">
        <v>100</v>
      </c>
      <c r="D570" t="s">
        <v>20</v>
      </c>
      <c r="E570" t="s">
        <v>21</v>
      </c>
      <c r="F570" t="s">
        <v>59</v>
      </c>
      <c r="G570" t="s">
        <v>60</v>
      </c>
      <c r="H570">
        <v>2</v>
      </c>
      <c r="I570">
        <v>1</v>
      </c>
      <c r="K570" s="5">
        <v>0</v>
      </c>
      <c r="L570" s="5">
        <v>0</v>
      </c>
      <c r="M570" s="5">
        <v>-1</v>
      </c>
    </row>
    <row r="571" spans="1:13" x14ac:dyDescent="0.2">
      <c r="A571">
        <v>569</v>
      </c>
      <c r="B571" s="1">
        <v>43595</v>
      </c>
      <c r="C571" t="s">
        <v>74</v>
      </c>
      <c r="D571" t="s">
        <v>12</v>
      </c>
      <c r="E571" t="s">
        <v>13</v>
      </c>
      <c r="F571" t="s">
        <v>61</v>
      </c>
      <c r="G571" t="s">
        <v>62</v>
      </c>
      <c r="H571">
        <v>0</v>
      </c>
      <c r="I571">
        <v>5</v>
      </c>
      <c r="K571" s="5">
        <v>0</v>
      </c>
      <c r="L571" s="5">
        <v>0</v>
      </c>
      <c r="M571" s="5">
        <v>5</v>
      </c>
    </row>
    <row r="572" spans="1:13" x14ac:dyDescent="0.2">
      <c r="A572">
        <v>570</v>
      </c>
      <c r="B572" s="1">
        <v>43595</v>
      </c>
      <c r="C572" t="s">
        <v>103</v>
      </c>
      <c r="D572" t="s">
        <v>57</v>
      </c>
      <c r="E572" t="s">
        <v>58</v>
      </c>
      <c r="F572" t="s">
        <v>43</v>
      </c>
      <c r="G572" t="s">
        <v>44</v>
      </c>
      <c r="H572">
        <v>7</v>
      </c>
      <c r="I572">
        <v>0</v>
      </c>
      <c r="K572" s="5">
        <v>0</v>
      </c>
      <c r="L572" s="5">
        <v>133.48670000000001</v>
      </c>
      <c r="M572" s="5">
        <v>-7</v>
      </c>
    </row>
    <row r="573" spans="1:13" x14ac:dyDescent="0.2">
      <c r="A573">
        <v>571</v>
      </c>
      <c r="B573" s="1">
        <v>43596</v>
      </c>
      <c r="C573" t="s">
        <v>5</v>
      </c>
      <c r="D573" t="s">
        <v>1</v>
      </c>
      <c r="E573" t="s">
        <v>2</v>
      </c>
      <c r="F573" t="s">
        <v>69</v>
      </c>
      <c r="G573" t="s">
        <v>70</v>
      </c>
      <c r="H573">
        <v>5</v>
      </c>
      <c r="I573">
        <v>9</v>
      </c>
      <c r="K573" s="5">
        <v>0</v>
      </c>
      <c r="L573" s="5">
        <v>0</v>
      </c>
      <c r="M573" s="5">
        <v>4</v>
      </c>
    </row>
    <row r="574" spans="1:13" x14ac:dyDescent="0.2">
      <c r="A574">
        <v>572</v>
      </c>
      <c r="B574" s="1">
        <v>43596</v>
      </c>
      <c r="C574" t="s">
        <v>14</v>
      </c>
      <c r="D574" t="s">
        <v>25</v>
      </c>
      <c r="E574" t="s">
        <v>26</v>
      </c>
      <c r="F574" t="s">
        <v>49</v>
      </c>
      <c r="G574" t="s">
        <v>50</v>
      </c>
      <c r="H574">
        <v>5</v>
      </c>
      <c r="I574">
        <v>3</v>
      </c>
      <c r="K574" s="5">
        <v>0</v>
      </c>
      <c r="L574" s="5">
        <v>0</v>
      </c>
      <c r="M574" s="5">
        <v>-2</v>
      </c>
    </row>
    <row r="575" spans="1:13" x14ac:dyDescent="0.2">
      <c r="A575">
        <v>573</v>
      </c>
      <c r="B575" s="1">
        <v>43596</v>
      </c>
      <c r="C575" t="s">
        <v>75</v>
      </c>
      <c r="D575" t="s">
        <v>55</v>
      </c>
      <c r="E575" t="s">
        <v>56</v>
      </c>
      <c r="F575" t="s">
        <v>15</v>
      </c>
      <c r="G575" t="s">
        <v>16</v>
      </c>
      <c r="H575">
        <v>2</v>
      </c>
      <c r="I575">
        <v>1</v>
      </c>
      <c r="K575" s="5">
        <v>0</v>
      </c>
      <c r="L575" s="5">
        <v>0</v>
      </c>
      <c r="M575" s="5">
        <v>-1</v>
      </c>
    </row>
    <row r="576" spans="1:13" x14ac:dyDescent="0.2">
      <c r="A576">
        <v>574</v>
      </c>
      <c r="B576" s="1">
        <v>43596</v>
      </c>
      <c r="C576" t="s">
        <v>97</v>
      </c>
      <c r="D576" t="s">
        <v>17</v>
      </c>
      <c r="E576" t="s">
        <v>18</v>
      </c>
      <c r="F576" t="s">
        <v>35</v>
      </c>
      <c r="G576" t="s">
        <v>36</v>
      </c>
      <c r="H576">
        <v>1</v>
      </c>
      <c r="I576">
        <v>2</v>
      </c>
      <c r="K576" s="5">
        <v>0</v>
      </c>
      <c r="L576" s="5">
        <v>0</v>
      </c>
      <c r="M576" s="5">
        <v>1</v>
      </c>
    </row>
    <row r="577" spans="1:13" x14ac:dyDescent="0.2">
      <c r="A577">
        <v>575</v>
      </c>
      <c r="B577" s="1">
        <v>43596</v>
      </c>
      <c r="C577" t="s">
        <v>76</v>
      </c>
      <c r="D577" t="s">
        <v>64</v>
      </c>
      <c r="E577" t="s">
        <v>65</v>
      </c>
      <c r="F577" t="s">
        <v>27</v>
      </c>
      <c r="G577" t="s">
        <v>28</v>
      </c>
      <c r="H577">
        <v>7</v>
      </c>
      <c r="I577">
        <v>2</v>
      </c>
      <c r="K577" s="5">
        <v>0</v>
      </c>
      <c r="L577" s="5">
        <v>0</v>
      </c>
      <c r="M577" s="5">
        <v>-5</v>
      </c>
    </row>
    <row r="578" spans="1:13" x14ac:dyDescent="0.2">
      <c r="A578">
        <v>576</v>
      </c>
      <c r="B578" s="1">
        <v>43596</v>
      </c>
      <c r="C578" t="s">
        <v>34</v>
      </c>
      <c r="D578" t="s">
        <v>47</v>
      </c>
      <c r="E578" t="s">
        <v>48</v>
      </c>
      <c r="F578" t="s">
        <v>3</v>
      </c>
      <c r="G578" t="s">
        <v>4</v>
      </c>
      <c r="H578">
        <v>2</v>
      </c>
      <c r="I578">
        <v>3</v>
      </c>
      <c r="K578" s="5">
        <v>0</v>
      </c>
      <c r="L578" s="5">
        <v>0</v>
      </c>
      <c r="M578" s="5">
        <v>1</v>
      </c>
    </row>
    <row r="579" spans="1:13" x14ac:dyDescent="0.2">
      <c r="A579">
        <v>577</v>
      </c>
      <c r="B579" s="1">
        <v>43596</v>
      </c>
      <c r="C579" t="s">
        <v>34</v>
      </c>
      <c r="D579" t="s">
        <v>40</v>
      </c>
      <c r="E579" t="s">
        <v>41</v>
      </c>
      <c r="F579" t="s">
        <v>6</v>
      </c>
      <c r="G579" t="s">
        <v>7</v>
      </c>
      <c r="H579">
        <v>7</v>
      </c>
      <c r="I579">
        <v>2</v>
      </c>
      <c r="K579" s="5">
        <v>0</v>
      </c>
      <c r="L579" s="5">
        <v>0</v>
      </c>
      <c r="M579" s="5">
        <v>-5</v>
      </c>
    </row>
    <row r="580" spans="1:13" x14ac:dyDescent="0.2">
      <c r="A580">
        <v>578</v>
      </c>
      <c r="B580" s="1">
        <v>43596</v>
      </c>
      <c r="C580" t="s">
        <v>77</v>
      </c>
      <c r="D580" t="s">
        <v>8</v>
      </c>
      <c r="E580" t="s">
        <v>9</v>
      </c>
      <c r="F580" t="s">
        <v>32</v>
      </c>
      <c r="G580" t="s">
        <v>33</v>
      </c>
      <c r="H580">
        <v>2</v>
      </c>
      <c r="I580">
        <v>7</v>
      </c>
      <c r="K580" s="5">
        <v>0</v>
      </c>
      <c r="L580" s="5">
        <v>0</v>
      </c>
      <c r="M580" s="5">
        <v>5</v>
      </c>
    </row>
    <row r="581" spans="1:13" x14ac:dyDescent="0.2">
      <c r="A581">
        <v>579</v>
      </c>
      <c r="B581" s="1">
        <v>43596</v>
      </c>
      <c r="C581" t="s">
        <v>68</v>
      </c>
      <c r="D581" t="s">
        <v>53</v>
      </c>
      <c r="E581" t="s">
        <v>54</v>
      </c>
      <c r="F581" t="s">
        <v>10</v>
      </c>
      <c r="G581" t="s">
        <v>11</v>
      </c>
      <c r="H581">
        <v>1</v>
      </c>
      <c r="I581">
        <v>4</v>
      </c>
      <c r="K581" s="5">
        <v>0</v>
      </c>
      <c r="L581" s="5">
        <v>0</v>
      </c>
      <c r="M581" s="5">
        <v>3</v>
      </c>
    </row>
    <row r="582" spans="1:13" x14ac:dyDescent="0.2">
      <c r="A582">
        <v>580</v>
      </c>
      <c r="B582" s="1">
        <v>43596</v>
      </c>
      <c r="C582" t="s">
        <v>104</v>
      </c>
      <c r="D582" t="s">
        <v>22</v>
      </c>
      <c r="E582" t="s">
        <v>23</v>
      </c>
      <c r="F582" t="s">
        <v>66</v>
      </c>
      <c r="G582" t="s">
        <v>67</v>
      </c>
      <c r="H582">
        <v>7</v>
      </c>
      <c r="I582">
        <v>0</v>
      </c>
      <c r="K582" s="5">
        <v>0</v>
      </c>
      <c r="L582" s="5">
        <v>0</v>
      </c>
      <c r="M582" s="5">
        <v>-7</v>
      </c>
    </row>
    <row r="583" spans="1:13" x14ac:dyDescent="0.2">
      <c r="A583">
        <v>581</v>
      </c>
      <c r="B583" s="1">
        <v>43596</v>
      </c>
      <c r="C583" t="s">
        <v>72</v>
      </c>
      <c r="D583" t="s">
        <v>45</v>
      </c>
      <c r="E583" t="s">
        <v>46</v>
      </c>
      <c r="F583" t="s">
        <v>51</v>
      </c>
      <c r="G583" t="s">
        <v>52</v>
      </c>
      <c r="H583">
        <v>4</v>
      </c>
      <c r="I583">
        <v>3</v>
      </c>
      <c r="K583" s="5">
        <v>0</v>
      </c>
      <c r="L583" s="5">
        <v>0</v>
      </c>
      <c r="M583" s="5">
        <v>-1</v>
      </c>
    </row>
    <row r="584" spans="1:13" x14ac:dyDescent="0.2">
      <c r="A584">
        <v>582</v>
      </c>
      <c r="B584" s="1">
        <v>43596</v>
      </c>
      <c r="C584" t="s">
        <v>72</v>
      </c>
      <c r="D584" t="s">
        <v>20</v>
      </c>
      <c r="E584" t="s">
        <v>21</v>
      </c>
      <c r="F584" t="s">
        <v>59</v>
      </c>
      <c r="G584" t="s">
        <v>60</v>
      </c>
      <c r="H584">
        <v>6</v>
      </c>
      <c r="I584">
        <v>4</v>
      </c>
      <c r="K584" s="5">
        <v>0</v>
      </c>
      <c r="L584" s="5">
        <v>0</v>
      </c>
      <c r="M584" s="5">
        <v>-2</v>
      </c>
    </row>
    <row r="585" spans="1:13" x14ac:dyDescent="0.2">
      <c r="A585">
        <v>583</v>
      </c>
      <c r="B585" s="1">
        <v>43596</v>
      </c>
      <c r="C585" t="s">
        <v>72</v>
      </c>
      <c r="D585" t="s">
        <v>37</v>
      </c>
      <c r="E585" t="s">
        <v>38</v>
      </c>
      <c r="F585" t="s">
        <v>30</v>
      </c>
      <c r="G585" t="s">
        <v>31</v>
      </c>
      <c r="H585">
        <v>4</v>
      </c>
      <c r="I585">
        <v>11</v>
      </c>
      <c r="K585" s="5">
        <v>0</v>
      </c>
      <c r="L585" s="5">
        <v>0</v>
      </c>
      <c r="M585" s="5">
        <v>7</v>
      </c>
    </row>
    <row r="586" spans="1:13" x14ac:dyDescent="0.2">
      <c r="A586">
        <v>584</v>
      </c>
      <c r="B586" s="1">
        <v>43596</v>
      </c>
      <c r="C586" t="s">
        <v>72</v>
      </c>
      <c r="D586" t="s">
        <v>25</v>
      </c>
      <c r="E586" t="s">
        <v>26</v>
      </c>
      <c r="F586" t="s">
        <v>49</v>
      </c>
      <c r="G586" t="s">
        <v>50</v>
      </c>
      <c r="H586">
        <v>3</v>
      </c>
      <c r="I586">
        <v>8</v>
      </c>
      <c r="K586" s="5">
        <v>0</v>
      </c>
      <c r="L586" s="5">
        <v>0</v>
      </c>
      <c r="M586" s="5">
        <v>5</v>
      </c>
    </row>
    <row r="587" spans="1:13" x14ac:dyDescent="0.2">
      <c r="A587">
        <v>585</v>
      </c>
      <c r="B587" s="1">
        <v>43596</v>
      </c>
      <c r="C587" t="s">
        <v>112</v>
      </c>
      <c r="D587" t="s">
        <v>57</v>
      </c>
      <c r="E587" t="s">
        <v>58</v>
      </c>
      <c r="F587" t="s">
        <v>43</v>
      </c>
      <c r="G587" t="s">
        <v>44</v>
      </c>
      <c r="H587">
        <v>5</v>
      </c>
      <c r="I587">
        <v>4</v>
      </c>
      <c r="K587" s="5">
        <v>0</v>
      </c>
      <c r="L587" s="5">
        <v>0</v>
      </c>
      <c r="M587" s="5">
        <v>-1</v>
      </c>
    </row>
    <row r="588" spans="1:13" x14ac:dyDescent="0.2">
      <c r="A588">
        <v>586</v>
      </c>
      <c r="B588" s="1">
        <v>43596</v>
      </c>
      <c r="C588" t="s">
        <v>81</v>
      </c>
      <c r="D588" t="s">
        <v>12</v>
      </c>
      <c r="E588" t="s">
        <v>13</v>
      </c>
      <c r="F588" t="s">
        <v>61</v>
      </c>
      <c r="G588" t="s">
        <v>62</v>
      </c>
      <c r="H588">
        <v>5</v>
      </c>
      <c r="I588">
        <v>2</v>
      </c>
      <c r="K588" s="5">
        <v>0</v>
      </c>
      <c r="L588" s="5">
        <v>0</v>
      </c>
      <c r="M588" s="5">
        <v>-3</v>
      </c>
    </row>
    <row r="589" spans="1:13" x14ac:dyDescent="0.2">
      <c r="A589">
        <v>587</v>
      </c>
      <c r="B589" s="1">
        <v>43597</v>
      </c>
      <c r="C589" t="s">
        <v>5</v>
      </c>
      <c r="D589" t="s">
        <v>1</v>
      </c>
      <c r="E589" t="s">
        <v>2</v>
      </c>
      <c r="F589" t="s">
        <v>69</v>
      </c>
      <c r="G589" t="s">
        <v>70</v>
      </c>
      <c r="H589">
        <v>2</v>
      </c>
      <c r="I589">
        <v>11</v>
      </c>
      <c r="K589" s="5">
        <v>0</v>
      </c>
      <c r="L589" s="5">
        <v>0</v>
      </c>
      <c r="M589" s="5">
        <v>9</v>
      </c>
    </row>
    <row r="590" spans="1:13" x14ac:dyDescent="0.2">
      <c r="A590">
        <v>588</v>
      </c>
      <c r="B590" s="1">
        <v>43597</v>
      </c>
      <c r="C590" t="s">
        <v>5</v>
      </c>
      <c r="D590" t="s">
        <v>40</v>
      </c>
      <c r="E590" t="s">
        <v>41</v>
      </c>
      <c r="F590" t="s">
        <v>6</v>
      </c>
      <c r="G590" t="s">
        <v>7</v>
      </c>
      <c r="H590">
        <v>1</v>
      </c>
      <c r="I590">
        <v>5</v>
      </c>
      <c r="K590" s="5">
        <v>0</v>
      </c>
      <c r="L590" s="5">
        <v>0</v>
      </c>
      <c r="M590" s="5">
        <v>4</v>
      </c>
    </row>
    <row r="591" spans="1:13" x14ac:dyDescent="0.2">
      <c r="A591">
        <v>589</v>
      </c>
      <c r="B591" s="1">
        <v>43597</v>
      </c>
      <c r="C591" t="s">
        <v>82</v>
      </c>
      <c r="D591" t="s">
        <v>64</v>
      </c>
      <c r="E591" t="s">
        <v>65</v>
      </c>
      <c r="F591" t="s">
        <v>27</v>
      </c>
      <c r="G591" t="s">
        <v>28</v>
      </c>
      <c r="H591">
        <v>5</v>
      </c>
      <c r="I591">
        <v>1</v>
      </c>
      <c r="K591" s="5">
        <v>0</v>
      </c>
      <c r="L591" s="5">
        <v>0</v>
      </c>
      <c r="M591" s="5">
        <v>-4</v>
      </c>
    </row>
    <row r="592" spans="1:13" x14ac:dyDescent="0.2">
      <c r="A592">
        <v>590</v>
      </c>
      <c r="B592" s="1">
        <v>43597</v>
      </c>
      <c r="C592" t="s">
        <v>83</v>
      </c>
      <c r="D592" t="s">
        <v>8</v>
      </c>
      <c r="E592" t="s">
        <v>9</v>
      </c>
      <c r="F592" t="s">
        <v>32</v>
      </c>
      <c r="G592" t="s">
        <v>33</v>
      </c>
      <c r="H592">
        <v>7</v>
      </c>
      <c r="I592">
        <v>1</v>
      </c>
      <c r="K592" s="5">
        <v>0</v>
      </c>
      <c r="L592" s="5">
        <v>0</v>
      </c>
      <c r="M592" s="5">
        <v>-6</v>
      </c>
    </row>
    <row r="593" spans="1:13" x14ac:dyDescent="0.2">
      <c r="A593">
        <v>591</v>
      </c>
      <c r="B593" s="1">
        <v>43597</v>
      </c>
      <c r="C593" t="s">
        <v>14</v>
      </c>
      <c r="D593" t="s">
        <v>25</v>
      </c>
      <c r="E593" t="s">
        <v>26</v>
      </c>
      <c r="F593" t="s">
        <v>49</v>
      </c>
      <c r="G593" t="s">
        <v>50</v>
      </c>
      <c r="H593">
        <v>5</v>
      </c>
      <c r="I593">
        <v>3</v>
      </c>
      <c r="K593" s="5">
        <v>0</v>
      </c>
      <c r="L593" s="5">
        <v>0</v>
      </c>
      <c r="M593" s="5">
        <v>-2</v>
      </c>
    </row>
    <row r="594" spans="1:13" x14ac:dyDescent="0.2">
      <c r="A594">
        <v>592</v>
      </c>
      <c r="B594" s="1">
        <v>43597</v>
      </c>
      <c r="C594" t="s">
        <v>14</v>
      </c>
      <c r="D594" t="s">
        <v>37</v>
      </c>
      <c r="E594" t="s">
        <v>38</v>
      </c>
      <c r="F594" t="s">
        <v>30</v>
      </c>
      <c r="G594" t="s">
        <v>31</v>
      </c>
      <c r="H594">
        <v>5</v>
      </c>
      <c r="I594">
        <v>15</v>
      </c>
      <c r="K594" s="5">
        <v>0</v>
      </c>
      <c r="L594" s="5">
        <v>0</v>
      </c>
      <c r="M594" s="5">
        <v>10</v>
      </c>
    </row>
    <row r="595" spans="1:13" x14ac:dyDescent="0.2">
      <c r="A595">
        <v>593</v>
      </c>
      <c r="B595" s="1">
        <v>43597</v>
      </c>
      <c r="C595" t="s">
        <v>75</v>
      </c>
      <c r="D595" t="s">
        <v>55</v>
      </c>
      <c r="E595" t="s">
        <v>56</v>
      </c>
      <c r="F595" t="s">
        <v>15</v>
      </c>
      <c r="G595" t="s">
        <v>16</v>
      </c>
      <c r="H595">
        <v>10</v>
      </c>
      <c r="I595">
        <v>6</v>
      </c>
      <c r="K595" s="5">
        <v>0</v>
      </c>
      <c r="L595" s="5">
        <v>0</v>
      </c>
      <c r="M595" s="5">
        <v>-4</v>
      </c>
    </row>
    <row r="596" spans="1:13" x14ac:dyDescent="0.2">
      <c r="A596">
        <v>594</v>
      </c>
      <c r="B596" s="1">
        <v>43597</v>
      </c>
      <c r="C596" t="s">
        <v>75</v>
      </c>
      <c r="D596" t="s">
        <v>22</v>
      </c>
      <c r="E596" t="s">
        <v>23</v>
      </c>
      <c r="F596" t="s">
        <v>66</v>
      </c>
      <c r="G596" t="s">
        <v>67</v>
      </c>
      <c r="H596">
        <v>6</v>
      </c>
      <c r="I596">
        <v>1</v>
      </c>
      <c r="K596" s="5">
        <v>0</v>
      </c>
      <c r="L596" s="5">
        <v>0</v>
      </c>
      <c r="M596" s="5">
        <v>-5</v>
      </c>
    </row>
    <row r="597" spans="1:13" x14ac:dyDescent="0.2">
      <c r="A597">
        <v>595</v>
      </c>
      <c r="B597" s="1">
        <v>43597</v>
      </c>
      <c r="C597" t="s">
        <v>107</v>
      </c>
      <c r="D597" t="s">
        <v>45</v>
      </c>
      <c r="E597" t="s">
        <v>46</v>
      </c>
      <c r="F597" t="s">
        <v>51</v>
      </c>
      <c r="G597" t="s">
        <v>52</v>
      </c>
      <c r="H597">
        <v>7</v>
      </c>
      <c r="I597">
        <v>10</v>
      </c>
      <c r="K597" s="5">
        <v>0</v>
      </c>
      <c r="L597" s="5">
        <v>0</v>
      </c>
      <c r="M597" s="5">
        <v>3</v>
      </c>
    </row>
    <row r="598" spans="1:13" x14ac:dyDescent="0.2">
      <c r="A598">
        <v>596</v>
      </c>
      <c r="B598" s="1">
        <v>43597</v>
      </c>
      <c r="C598" t="s">
        <v>34</v>
      </c>
      <c r="D598" t="s">
        <v>57</v>
      </c>
      <c r="E598" t="s">
        <v>58</v>
      </c>
      <c r="F598" t="s">
        <v>43</v>
      </c>
      <c r="G598" t="s">
        <v>44</v>
      </c>
      <c r="H598">
        <v>5</v>
      </c>
      <c r="I598">
        <v>6</v>
      </c>
      <c r="K598" s="5">
        <v>0</v>
      </c>
      <c r="L598" s="5">
        <v>0</v>
      </c>
      <c r="M598" s="5">
        <v>1</v>
      </c>
    </row>
    <row r="599" spans="1:13" x14ac:dyDescent="0.2">
      <c r="A599">
        <v>597</v>
      </c>
      <c r="B599" s="1">
        <v>43597</v>
      </c>
      <c r="C599" t="s">
        <v>39</v>
      </c>
      <c r="D599" t="s">
        <v>47</v>
      </c>
      <c r="E599" t="s">
        <v>48</v>
      </c>
      <c r="F599" t="s">
        <v>3</v>
      </c>
      <c r="G599" t="s">
        <v>4</v>
      </c>
      <c r="H599">
        <v>5</v>
      </c>
      <c r="I599">
        <v>3</v>
      </c>
      <c r="K599" s="5">
        <v>0</v>
      </c>
      <c r="L599" s="5">
        <v>0</v>
      </c>
      <c r="M599" s="5">
        <v>-2</v>
      </c>
    </row>
    <row r="600" spans="1:13" x14ac:dyDescent="0.2">
      <c r="A600">
        <v>598</v>
      </c>
      <c r="B600" s="1">
        <v>43597</v>
      </c>
      <c r="C600" t="s">
        <v>42</v>
      </c>
      <c r="D600" t="s">
        <v>12</v>
      </c>
      <c r="E600" t="s">
        <v>13</v>
      </c>
      <c r="F600" t="s">
        <v>61</v>
      </c>
      <c r="G600" t="s">
        <v>62</v>
      </c>
      <c r="H600">
        <v>0</v>
      </c>
      <c r="I600">
        <v>6</v>
      </c>
      <c r="K600" s="5">
        <v>0</v>
      </c>
      <c r="L600" s="5">
        <v>0</v>
      </c>
      <c r="M600" s="5">
        <v>6</v>
      </c>
    </row>
    <row r="601" spans="1:13" x14ac:dyDescent="0.2">
      <c r="A601">
        <v>599</v>
      </c>
      <c r="B601" s="1">
        <v>43597</v>
      </c>
      <c r="C601" t="s">
        <v>42</v>
      </c>
      <c r="D601" t="s">
        <v>20</v>
      </c>
      <c r="E601" t="s">
        <v>21</v>
      </c>
      <c r="F601" t="s">
        <v>59</v>
      </c>
      <c r="G601" t="s">
        <v>60</v>
      </c>
      <c r="H601">
        <v>5</v>
      </c>
      <c r="I601">
        <v>3</v>
      </c>
      <c r="K601" s="5">
        <v>0</v>
      </c>
      <c r="L601" s="5">
        <v>0</v>
      </c>
      <c r="M601" s="5">
        <v>-2</v>
      </c>
    </row>
    <row r="602" spans="1:13" x14ac:dyDescent="0.2">
      <c r="A602">
        <v>600</v>
      </c>
      <c r="B602" s="1">
        <v>43597</v>
      </c>
      <c r="C602" t="s">
        <v>85</v>
      </c>
      <c r="D602" t="s">
        <v>17</v>
      </c>
      <c r="E602" t="s">
        <v>18</v>
      </c>
      <c r="F602" t="s">
        <v>35</v>
      </c>
      <c r="G602" t="s">
        <v>36</v>
      </c>
      <c r="H602">
        <v>1</v>
      </c>
      <c r="I602">
        <v>4</v>
      </c>
      <c r="K602" s="5">
        <v>0</v>
      </c>
      <c r="L602" s="5">
        <v>0</v>
      </c>
      <c r="M602" s="5">
        <v>3</v>
      </c>
    </row>
    <row r="603" spans="1:13" x14ac:dyDescent="0.2">
      <c r="A603">
        <v>601</v>
      </c>
      <c r="B603" s="1">
        <v>43598</v>
      </c>
      <c r="C603" t="s">
        <v>85</v>
      </c>
      <c r="D603" t="s">
        <v>17</v>
      </c>
      <c r="E603" t="s">
        <v>18</v>
      </c>
      <c r="F603" t="s">
        <v>22</v>
      </c>
      <c r="G603" t="s">
        <v>23</v>
      </c>
      <c r="H603">
        <v>4</v>
      </c>
      <c r="I603">
        <v>7</v>
      </c>
      <c r="K603" s="5">
        <v>-17.119499999999999</v>
      </c>
      <c r="L603" s="5">
        <v>-26.9697</v>
      </c>
      <c r="M603" s="5">
        <v>3</v>
      </c>
    </row>
    <row r="604" spans="1:13" x14ac:dyDescent="0.2">
      <c r="A604">
        <v>602</v>
      </c>
      <c r="B604" s="1">
        <v>43598</v>
      </c>
      <c r="C604" t="s">
        <v>68</v>
      </c>
      <c r="D604" t="s">
        <v>30</v>
      </c>
      <c r="E604" t="s">
        <v>31</v>
      </c>
      <c r="F604" t="s">
        <v>25</v>
      </c>
      <c r="G604" t="s">
        <v>26</v>
      </c>
      <c r="H604">
        <v>8</v>
      </c>
      <c r="I604">
        <v>1</v>
      </c>
      <c r="K604" s="5">
        <v>-38.133699999999997</v>
      </c>
      <c r="L604" s="5">
        <v>-18.706700000000001</v>
      </c>
      <c r="M604" s="5">
        <v>-7</v>
      </c>
    </row>
    <row r="605" spans="1:13" x14ac:dyDescent="0.2">
      <c r="A605">
        <v>603</v>
      </c>
      <c r="B605" s="1">
        <v>43598</v>
      </c>
      <c r="C605" t="s">
        <v>102</v>
      </c>
      <c r="D605" t="s">
        <v>40</v>
      </c>
      <c r="E605" t="s">
        <v>41</v>
      </c>
      <c r="F605" t="s">
        <v>49</v>
      </c>
      <c r="G605" t="s">
        <v>50</v>
      </c>
      <c r="H605">
        <v>5</v>
      </c>
      <c r="I605">
        <v>4</v>
      </c>
      <c r="K605" s="5">
        <v>30.656459999999999</v>
      </c>
      <c r="L605" s="5">
        <v>0</v>
      </c>
      <c r="M605" s="5">
        <v>-1</v>
      </c>
    </row>
    <row r="606" spans="1:13" x14ac:dyDescent="0.2">
      <c r="A606">
        <v>604</v>
      </c>
      <c r="B606" s="1">
        <v>43598</v>
      </c>
      <c r="C606" t="s">
        <v>72</v>
      </c>
      <c r="D606" t="s">
        <v>47</v>
      </c>
      <c r="E606" t="s">
        <v>48</v>
      </c>
      <c r="F606" t="s">
        <v>64</v>
      </c>
      <c r="G606" t="s">
        <v>65</v>
      </c>
      <c r="H606">
        <v>2</v>
      </c>
      <c r="I606">
        <v>5</v>
      </c>
      <c r="K606" s="5">
        <v>-910.66700000000003</v>
      </c>
      <c r="L606" s="5">
        <v>61.918349999999997</v>
      </c>
      <c r="M606" s="5">
        <v>3</v>
      </c>
    </row>
    <row r="607" spans="1:13" x14ac:dyDescent="0.2">
      <c r="A607">
        <v>605</v>
      </c>
      <c r="B607" s="1">
        <v>43598</v>
      </c>
      <c r="C607" t="s">
        <v>100</v>
      </c>
      <c r="D607" t="s">
        <v>55</v>
      </c>
      <c r="E607" t="s">
        <v>56</v>
      </c>
      <c r="F607" t="s">
        <v>59</v>
      </c>
      <c r="G607" t="s">
        <v>60</v>
      </c>
      <c r="H607">
        <v>3</v>
      </c>
      <c r="I607">
        <v>9</v>
      </c>
      <c r="K607" s="5">
        <v>342.47019999999998</v>
      </c>
      <c r="L607" s="5">
        <v>0</v>
      </c>
      <c r="M607" s="5">
        <v>6</v>
      </c>
    </row>
    <row r="608" spans="1:13" x14ac:dyDescent="0.2">
      <c r="A608">
        <v>606</v>
      </c>
      <c r="B608" s="1">
        <v>43598</v>
      </c>
      <c r="C608" t="s">
        <v>74</v>
      </c>
      <c r="D608" t="s">
        <v>3</v>
      </c>
      <c r="E608" t="s">
        <v>4</v>
      </c>
      <c r="F608" t="s">
        <v>1</v>
      </c>
      <c r="G608" t="s">
        <v>2</v>
      </c>
      <c r="H608">
        <v>5</v>
      </c>
      <c r="I608">
        <v>6</v>
      </c>
      <c r="K608" s="5">
        <v>0</v>
      </c>
      <c r="L608" s="5">
        <v>820.58460000000002</v>
      </c>
      <c r="M608" s="5">
        <v>1</v>
      </c>
    </row>
    <row r="609" spans="1:13" x14ac:dyDescent="0.2">
      <c r="A609">
        <v>607</v>
      </c>
      <c r="B609" s="1">
        <v>43599</v>
      </c>
      <c r="C609" t="s">
        <v>14</v>
      </c>
      <c r="D609" t="s">
        <v>47</v>
      </c>
      <c r="E609" t="s">
        <v>48</v>
      </c>
      <c r="F609" t="s">
        <v>64</v>
      </c>
      <c r="G609" t="s">
        <v>65</v>
      </c>
      <c r="H609">
        <v>9</v>
      </c>
      <c r="I609">
        <v>0</v>
      </c>
      <c r="K609" s="5">
        <v>0</v>
      </c>
      <c r="L609" s="5">
        <v>0</v>
      </c>
      <c r="M609" s="5">
        <v>-9</v>
      </c>
    </row>
    <row r="610" spans="1:13" x14ac:dyDescent="0.2">
      <c r="A610">
        <v>608</v>
      </c>
      <c r="B610" s="1">
        <v>43599</v>
      </c>
      <c r="C610" t="s">
        <v>87</v>
      </c>
      <c r="D610" t="s">
        <v>35</v>
      </c>
      <c r="E610" t="s">
        <v>36</v>
      </c>
      <c r="F610" t="s">
        <v>57</v>
      </c>
      <c r="G610" t="s">
        <v>58</v>
      </c>
      <c r="H610">
        <v>3</v>
      </c>
      <c r="I610">
        <v>1</v>
      </c>
      <c r="K610" s="5">
        <v>-5.4030800000000001</v>
      </c>
      <c r="L610" s="5">
        <v>-120.831</v>
      </c>
      <c r="M610" s="5">
        <v>-2</v>
      </c>
    </row>
    <row r="611" spans="1:13" x14ac:dyDescent="0.2">
      <c r="A611">
        <v>609</v>
      </c>
      <c r="B611" s="1">
        <v>43599</v>
      </c>
      <c r="C611" t="s">
        <v>85</v>
      </c>
      <c r="D611" t="s">
        <v>17</v>
      </c>
      <c r="E611" t="s">
        <v>18</v>
      </c>
      <c r="F611" t="s">
        <v>22</v>
      </c>
      <c r="G611" t="s">
        <v>23</v>
      </c>
      <c r="H611">
        <v>6</v>
      </c>
      <c r="I611">
        <v>1</v>
      </c>
      <c r="K611" s="5">
        <v>0</v>
      </c>
      <c r="L611" s="5">
        <v>0</v>
      </c>
      <c r="M611" s="5">
        <v>-5</v>
      </c>
    </row>
    <row r="612" spans="1:13" x14ac:dyDescent="0.2">
      <c r="A612">
        <v>610</v>
      </c>
      <c r="B612" s="1">
        <v>43599</v>
      </c>
      <c r="C612" t="s">
        <v>85</v>
      </c>
      <c r="D612" t="s">
        <v>10</v>
      </c>
      <c r="E612" t="s">
        <v>11</v>
      </c>
      <c r="F612" t="s">
        <v>12</v>
      </c>
      <c r="G612" t="s">
        <v>13</v>
      </c>
      <c r="H612">
        <v>6</v>
      </c>
      <c r="I612">
        <v>2</v>
      </c>
      <c r="K612" s="5">
        <v>0</v>
      </c>
      <c r="L612" s="5">
        <v>-135.238</v>
      </c>
      <c r="M612" s="5">
        <v>-4</v>
      </c>
    </row>
    <row r="613" spans="1:13" x14ac:dyDescent="0.2">
      <c r="A613">
        <v>611</v>
      </c>
      <c r="B613" s="1">
        <v>43599</v>
      </c>
      <c r="C613" t="s">
        <v>68</v>
      </c>
      <c r="D613" t="s">
        <v>30</v>
      </c>
      <c r="E613" t="s">
        <v>31</v>
      </c>
      <c r="F613" t="s">
        <v>25</v>
      </c>
      <c r="G613" t="s">
        <v>26</v>
      </c>
      <c r="H613">
        <v>11</v>
      </c>
      <c r="I613">
        <v>4</v>
      </c>
      <c r="K613" s="5">
        <v>0</v>
      </c>
      <c r="L613" s="5">
        <v>0</v>
      </c>
      <c r="M613" s="5">
        <v>-7</v>
      </c>
    </row>
    <row r="614" spans="1:13" x14ac:dyDescent="0.2">
      <c r="A614">
        <v>612</v>
      </c>
      <c r="B614" s="1">
        <v>43599</v>
      </c>
      <c r="C614" t="s">
        <v>68</v>
      </c>
      <c r="D614" t="s">
        <v>51</v>
      </c>
      <c r="E614" t="s">
        <v>52</v>
      </c>
      <c r="F614" t="s">
        <v>69</v>
      </c>
      <c r="G614" t="s">
        <v>70</v>
      </c>
      <c r="H614">
        <v>5</v>
      </c>
      <c r="I614">
        <v>4</v>
      </c>
      <c r="K614" s="5">
        <v>-67.8309</v>
      </c>
      <c r="L614" s="5">
        <v>0</v>
      </c>
      <c r="M614" s="5">
        <v>-1</v>
      </c>
    </row>
    <row r="615" spans="1:13" x14ac:dyDescent="0.2">
      <c r="A615">
        <v>613</v>
      </c>
      <c r="B615" s="1">
        <v>43599</v>
      </c>
      <c r="C615" t="s">
        <v>68</v>
      </c>
      <c r="D615" t="s">
        <v>32</v>
      </c>
      <c r="E615" t="s">
        <v>33</v>
      </c>
      <c r="F615" t="s">
        <v>53</v>
      </c>
      <c r="G615" t="s">
        <v>54</v>
      </c>
      <c r="H615">
        <v>4</v>
      </c>
      <c r="I615">
        <v>0</v>
      </c>
      <c r="K615" s="5">
        <v>0</v>
      </c>
      <c r="L615" s="5">
        <v>0</v>
      </c>
      <c r="M615" s="5">
        <v>-4</v>
      </c>
    </row>
    <row r="616" spans="1:13" x14ac:dyDescent="0.2">
      <c r="A616">
        <v>614</v>
      </c>
      <c r="B616" s="1">
        <v>43599</v>
      </c>
      <c r="C616" t="s">
        <v>92</v>
      </c>
      <c r="D616" t="s">
        <v>15</v>
      </c>
      <c r="E616" t="s">
        <v>16</v>
      </c>
      <c r="F616" t="s">
        <v>20</v>
      </c>
      <c r="G616" t="s">
        <v>21</v>
      </c>
      <c r="H616">
        <v>14</v>
      </c>
      <c r="I616">
        <v>3</v>
      </c>
      <c r="K616" s="5">
        <v>-8.6014300000000006</v>
      </c>
      <c r="L616" s="5">
        <v>-92.793199999999999</v>
      </c>
      <c r="M616" s="5">
        <v>-11</v>
      </c>
    </row>
    <row r="617" spans="1:13" x14ac:dyDescent="0.2">
      <c r="A617">
        <v>615</v>
      </c>
      <c r="B617" s="1">
        <v>43599</v>
      </c>
      <c r="C617" t="s">
        <v>102</v>
      </c>
      <c r="D617" t="s">
        <v>40</v>
      </c>
      <c r="E617" t="s">
        <v>41</v>
      </c>
      <c r="F617" t="s">
        <v>49</v>
      </c>
      <c r="G617" t="s">
        <v>50</v>
      </c>
      <c r="H617">
        <v>3</v>
      </c>
      <c r="I617">
        <v>4</v>
      </c>
      <c r="K617" s="5">
        <v>0</v>
      </c>
      <c r="L617" s="5">
        <v>0</v>
      </c>
      <c r="M617" s="5">
        <v>1</v>
      </c>
    </row>
    <row r="618" spans="1:13" x14ac:dyDescent="0.2">
      <c r="A618">
        <v>616</v>
      </c>
      <c r="B618" s="1">
        <v>43599</v>
      </c>
      <c r="C618" t="s">
        <v>88</v>
      </c>
      <c r="D618" t="s">
        <v>37</v>
      </c>
      <c r="E618" t="s">
        <v>38</v>
      </c>
      <c r="F618" t="s">
        <v>66</v>
      </c>
      <c r="G618" t="s">
        <v>67</v>
      </c>
      <c r="H618">
        <v>5</v>
      </c>
      <c r="I618">
        <v>11</v>
      </c>
      <c r="K618" s="5">
        <v>0</v>
      </c>
      <c r="L618" s="5">
        <v>0</v>
      </c>
      <c r="M618" s="5">
        <v>6</v>
      </c>
    </row>
    <row r="619" spans="1:13" x14ac:dyDescent="0.2">
      <c r="A619">
        <v>617</v>
      </c>
      <c r="B619" s="1">
        <v>43599</v>
      </c>
      <c r="C619" t="s">
        <v>100</v>
      </c>
      <c r="D619" t="s">
        <v>55</v>
      </c>
      <c r="E619" t="s">
        <v>56</v>
      </c>
      <c r="F619" t="s">
        <v>59</v>
      </c>
      <c r="G619" t="s">
        <v>60</v>
      </c>
      <c r="H619">
        <v>6</v>
      </c>
      <c r="I619">
        <v>2</v>
      </c>
      <c r="K619" s="5">
        <v>0</v>
      </c>
      <c r="L619" s="5">
        <v>0</v>
      </c>
      <c r="M619" s="5">
        <v>-4</v>
      </c>
    </row>
    <row r="620" spans="1:13" x14ac:dyDescent="0.2">
      <c r="A620">
        <v>618</v>
      </c>
      <c r="B620" s="1">
        <v>43599</v>
      </c>
      <c r="C620" t="s">
        <v>99</v>
      </c>
      <c r="D620" t="s">
        <v>27</v>
      </c>
      <c r="E620" t="s">
        <v>28</v>
      </c>
      <c r="F620" t="s">
        <v>43</v>
      </c>
      <c r="G620" t="s">
        <v>44</v>
      </c>
      <c r="H620">
        <v>7</v>
      </c>
      <c r="I620">
        <v>3</v>
      </c>
      <c r="K620" s="5">
        <v>207.9863</v>
      </c>
      <c r="L620" s="5">
        <v>0</v>
      </c>
      <c r="M620" s="5">
        <v>-4</v>
      </c>
    </row>
    <row r="621" spans="1:13" x14ac:dyDescent="0.2">
      <c r="A621">
        <v>619</v>
      </c>
      <c r="B621" s="1">
        <v>43599</v>
      </c>
      <c r="C621" t="s">
        <v>74</v>
      </c>
      <c r="D621" t="s">
        <v>3</v>
      </c>
      <c r="E621" t="s">
        <v>4</v>
      </c>
      <c r="F621" t="s">
        <v>1</v>
      </c>
      <c r="G621" t="s">
        <v>2</v>
      </c>
      <c r="H621">
        <v>3</v>
      </c>
      <c r="I621">
        <v>4</v>
      </c>
      <c r="K621" s="5">
        <v>0</v>
      </c>
      <c r="L621" s="5">
        <v>0</v>
      </c>
      <c r="M621" s="5">
        <v>1</v>
      </c>
    </row>
    <row r="622" spans="1:13" x14ac:dyDescent="0.2">
      <c r="A622">
        <v>620</v>
      </c>
      <c r="B622" s="1">
        <v>43599</v>
      </c>
      <c r="C622" t="s">
        <v>74</v>
      </c>
      <c r="D622" t="s">
        <v>45</v>
      </c>
      <c r="E622" t="s">
        <v>46</v>
      </c>
      <c r="F622" t="s">
        <v>61</v>
      </c>
      <c r="G622" t="s">
        <v>62</v>
      </c>
      <c r="H622">
        <v>3</v>
      </c>
      <c r="I622">
        <v>6</v>
      </c>
      <c r="K622" s="5">
        <v>26.74868</v>
      </c>
      <c r="L622" s="5">
        <v>0</v>
      </c>
      <c r="M622" s="5">
        <v>3</v>
      </c>
    </row>
    <row r="623" spans="1:13" x14ac:dyDescent="0.2">
      <c r="A623">
        <v>621</v>
      </c>
      <c r="B623" s="1">
        <v>43600</v>
      </c>
      <c r="C623" t="s">
        <v>83</v>
      </c>
      <c r="D623" t="s">
        <v>40</v>
      </c>
      <c r="E623" t="s">
        <v>41</v>
      </c>
      <c r="F623" t="s">
        <v>49</v>
      </c>
      <c r="G623" t="s">
        <v>50</v>
      </c>
      <c r="H623">
        <v>7</v>
      </c>
      <c r="I623">
        <v>8</v>
      </c>
      <c r="K623" s="5">
        <v>0</v>
      </c>
      <c r="L623" s="5">
        <v>0</v>
      </c>
      <c r="M623" s="5">
        <v>1</v>
      </c>
    </row>
    <row r="624" spans="1:13" x14ac:dyDescent="0.2">
      <c r="A624">
        <v>622</v>
      </c>
      <c r="B624" s="1">
        <v>43600</v>
      </c>
      <c r="C624" t="s">
        <v>19</v>
      </c>
      <c r="D624" t="s">
        <v>6</v>
      </c>
      <c r="E624" t="s">
        <v>7</v>
      </c>
      <c r="F624" t="s">
        <v>8</v>
      </c>
      <c r="G624" t="s">
        <v>9</v>
      </c>
      <c r="H624">
        <v>3</v>
      </c>
      <c r="I624">
        <v>5</v>
      </c>
      <c r="K624" s="5">
        <v>0</v>
      </c>
      <c r="L624" s="5">
        <v>0</v>
      </c>
      <c r="M624" s="5">
        <v>2</v>
      </c>
    </row>
    <row r="625" spans="1:13" x14ac:dyDescent="0.2">
      <c r="A625">
        <v>623</v>
      </c>
      <c r="B625" s="1">
        <v>43600</v>
      </c>
      <c r="C625" t="s">
        <v>91</v>
      </c>
      <c r="D625" t="s">
        <v>55</v>
      </c>
      <c r="E625" t="s">
        <v>56</v>
      </c>
      <c r="F625" t="s">
        <v>59</v>
      </c>
      <c r="G625" t="s">
        <v>60</v>
      </c>
      <c r="H625">
        <v>1</v>
      </c>
      <c r="I625">
        <v>11</v>
      </c>
      <c r="K625" s="5">
        <v>0</v>
      </c>
      <c r="L625" s="5">
        <v>0</v>
      </c>
      <c r="M625" s="5">
        <v>10</v>
      </c>
    </row>
    <row r="626" spans="1:13" x14ac:dyDescent="0.2">
      <c r="A626">
        <v>624</v>
      </c>
      <c r="B626" s="1">
        <v>43600</v>
      </c>
      <c r="C626" t="s">
        <v>101</v>
      </c>
      <c r="D626" t="s">
        <v>27</v>
      </c>
      <c r="E626" t="s">
        <v>28</v>
      </c>
      <c r="F626" t="s">
        <v>43</v>
      </c>
      <c r="G626" t="s">
        <v>44</v>
      </c>
      <c r="H626">
        <v>3</v>
      </c>
      <c r="I626">
        <v>4</v>
      </c>
      <c r="K626" s="5">
        <v>0</v>
      </c>
      <c r="L626" s="5">
        <v>0</v>
      </c>
      <c r="M626" s="5">
        <v>1</v>
      </c>
    </row>
    <row r="627" spans="1:13" x14ac:dyDescent="0.2">
      <c r="A627">
        <v>625</v>
      </c>
      <c r="B627" s="1">
        <v>43600</v>
      </c>
      <c r="C627" t="s">
        <v>87</v>
      </c>
      <c r="D627" t="s">
        <v>35</v>
      </c>
      <c r="E627" t="s">
        <v>36</v>
      </c>
      <c r="F627" t="s">
        <v>57</v>
      </c>
      <c r="G627" t="s">
        <v>58</v>
      </c>
      <c r="H627">
        <v>5</v>
      </c>
      <c r="I627">
        <v>6</v>
      </c>
      <c r="K627" s="5">
        <v>0</v>
      </c>
      <c r="L627" s="5">
        <v>0</v>
      </c>
      <c r="M627" s="5">
        <v>1</v>
      </c>
    </row>
    <row r="628" spans="1:13" x14ac:dyDescent="0.2">
      <c r="A628">
        <v>626</v>
      </c>
      <c r="B628" s="1">
        <v>43600</v>
      </c>
      <c r="C628" t="s">
        <v>85</v>
      </c>
      <c r="D628" t="s">
        <v>10</v>
      </c>
      <c r="E628" t="s">
        <v>11</v>
      </c>
      <c r="F628" t="s">
        <v>12</v>
      </c>
      <c r="G628" t="s">
        <v>13</v>
      </c>
      <c r="H628">
        <v>1</v>
      </c>
      <c r="I628">
        <v>5</v>
      </c>
      <c r="K628" s="5">
        <v>0</v>
      </c>
      <c r="L628" s="5">
        <v>0</v>
      </c>
      <c r="M628" s="5">
        <v>4</v>
      </c>
    </row>
    <row r="629" spans="1:13" x14ac:dyDescent="0.2">
      <c r="A629">
        <v>627</v>
      </c>
      <c r="B629" s="1">
        <v>43600</v>
      </c>
      <c r="C629" t="s">
        <v>85</v>
      </c>
      <c r="D629" t="s">
        <v>17</v>
      </c>
      <c r="E629" t="s">
        <v>18</v>
      </c>
      <c r="F629" t="s">
        <v>22</v>
      </c>
      <c r="G629" t="s">
        <v>23</v>
      </c>
      <c r="H629">
        <v>5</v>
      </c>
      <c r="I629">
        <v>2</v>
      </c>
      <c r="K629" s="5">
        <v>0</v>
      </c>
      <c r="L629" s="5">
        <v>0</v>
      </c>
      <c r="M629" s="5">
        <v>-3</v>
      </c>
    </row>
    <row r="630" spans="1:13" x14ac:dyDescent="0.2">
      <c r="A630">
        <v>628</v>
      </c>
      <c r="B630" s="1">
        <v>43600</v>
      </c>
      <c r="C630" t="s">
        <v>85</v>
      </c>
      <c r="D630" t="s">
        <v>6</v>
      </c>
      <c r="E630" t="s">
        <v>7</v>
      </c>
      <c r="F630" t="s">
        <v>8</v>
      </c>
      <c r="G630" t="s">
        <v>9</v>
      </c>
      <c r="H630">
        <v>1</v>
      </c>
      <c r="I630">
        <v>3</v>
      </c>
      <c r="K630" s="5">
        <v>0</v>
      </c>
      <c r="L630" s="5">
        <v>0</v>
      </c>
      <c r="M630" s="5">
        <v>2</v>
      </c>
    </row>
    <row r="631" spans="1:13" x14ac:dyDescent="0.2">
      <c r="A631">
        <v>629</v>
      </c>
      <c r="B631" s="1">
        <v>43600</v>
      </c>
      <c r="C631" t="s">
        <v>68</v>
      </c>
      <c r="D631" t="s">
        <v>51</v>
      </c>
      <c r="E631" t="s">
        <v>52</v>
      </c>
      <c r="F631" t="s">
        <v>69</v>
      </c>
      <c r="G631" t="s">
        <v>70</v>
      </c>
      <c r="H631">
        <v>5</v>
      </c>
      <c r="I631">
        <v>6</v>
      </c>
      <c r="K631" s="5">
        <v>0</v>
      </c>
      <c r="L631" s="5">
        <v>0</v>
      </c>
      <c r="M631" s="5">
        <v>1</v>
      </c>
    </row>
    <row r="632" spans="1:13" x14ac:dyDescent="0.2">
      <c r="A632">
        <v>630</v>
      </c>
      <c r="B632" s="1">
        <v>43600</v>
      </c>
      <c r="C632" t="s">
        <v>68</v>
      </c>
      <c r="D632" t="s">
        <v>30</v>
      </c>
      <c r="E632" t="s">
        <v>31</v>
      </c>
      <c r="F632" t="s">
        <v>25</v>
      </c>
      <c r="G632" t="s">
        <v>26</v>
      </c>
      <c r="H632">
        <v>5</v>
      </c>
      <c r="I632">
        <v>1</v>
      </c>
      <c r="K632" s="5">
        <v>0</v>
      </c>
      <c r="L632" s="5">
        <v>0</v>
      </c>
      <c r="M632" s="5">
        <v>-4</v>
      </c>
    </row>
    <row r="633" spans="1:13" x14ac:dyDescent="0.2">
      <c r="A633">
        <v>631</v>
      </c>
      <c r="B633" s="1">
        <v>43600</v>
      </c>
      <c r="C633" t="s">
        <v>68</v>
      </c>
      <c r="D633" t="s">
        <v>32</v>
      </c>
      <c r="E633" t="s">
        <v>33</v>
      </c>
      <c r="F633" t="s">
        <v>53</v>
      </c>
      <c r="G633" t="s">
        <v>54</v>
      </c>
      <c r="H633">
        <v>1</v>
      </c>
      <c r="I633">
        <v>0</v>
      </c>
      <c r="K633" s="5">
        <v>0</v>
      </c>
      <c r="L633" s="5">
        <v>0</v>
      </c>
      <c r="M633" s="5">
        <v>-1</v>
      </c>
    </row>
    <row r="634" spans="1:13" x14ac:dyDescent="0.2">
      <c r="A634">
        <v>632</v>
      </c>
      <c r="B634" s="1">
        <v>43600</v>
      </c>
      <c r="C634" t="s">
        <v>92</v>
      </c>
      <c r="D634" t="s">
        <v>15</v>
      </c>
      <c r="E634" t="s">
        <v>16</v>
      </c>
      <c r="F634" t="s">
        <v>20</v>
      </c>
      <c r="G634" t="s">
        <v>21</v>
      </c>
      <c r="H634">
        <v>0</v>
      </c>
      <c r="I634">
        <v>4</v>
      </c>
      <c r="K634" s="5">
        <v>0</v>
      </c>
      <c r="L634" s="5">
        <v>0</v>
      </c>
      <c r="M634" s="5">
        <v>4</v>
      </c>
    </row>
    <row r="635" spans="1:13" x14ac:dyDescent="0.2">
      <c r="A635">
        <v>633</v>
      </c>
      <c r="B635" s="1">
        <v>43600</v>
      </c>
      <c r="C635" t="s">
        <v>88</v>
      </c>
      <c r="D635" t="s">
        <v>37</v>
      </c>
      <c r="E635" t="s">
        <v>38</v>
      </c>
      <c r="F635" t="s">
        <v>66</v>
      </c>
      <c r="G635" t="s">
        <v>67</v>
      </c>
      <c r="H635">
        <v>6</v>
      </c>
      <c r="I635">
        <v>1</v>
      </c>
      <c r="K635" s="5">
        <v>0</v>
      </c>
      <c r="L635" s="5">
        <v>0</v>
      </c>
      <c r="M635" s="5">
        <v>-5</v>
      </c>
    </row>
    <row r="636" spans="1:13" x14ac:dyDescent="0.2">
      <c r="A636">
        <v>634</v>
      </c>
      <c r="B636" s="1">
        <v>43600</v>
      </c>
      <c r="C636" t="s">
        <v>74</v>
      </c>
      <c r="D636" t="s">
        <v>45</v>
      </c>
      <c r="E636" t="s">
        <v>46</v>
      </c>
      <c r="F636" t="s">
        <v>61</v>
      </c>
      <c r="G636" t="s">
        <v>62</v>
      </c>
      <c r="H636">
        <v>0</v>
      </c>
      <c r="I636">
        <v>2</v>
      </c>
      <c r="K636" s="5">
        <v>0</v>
      </c>
      <c r="L636" s="5">
        <v>0</v>
      </c>
      <c r="M636" s="5">
        <v>2</v>
      </c>
    </row>
    <row r="637" spans="1:13" x14ac:dyDescent="0.2">
      <c r="A637">
        <v>635</v>
      </c>
      <c r="B637" s="1">
        <v>43601</v>
      </c>
      <c r="C637" t="s">
        <v>5</v>
      </c>
      <c r="D637" t="s">
        <v>10</v>
      </c>
      <c r="E637" t="s">
        <v>11</v>
      </c>
      <c r="F637" t="s">
        <v>12</v>
      </c>
      <c r="G637" t="s">
        <v>13</v>
      </c>
      <c r="H637">
        <v>6</v>
      </c>
      <c r="I637">
        <v>7</v>
      </c>
      <c r="K637" s="5">
        <v>0</v>
      </c>
      <c r="L637" s="5">
        <v>0</v>
      </c>
      <c r="M637" s="5">
        <v>1</v>
      </c>
    </row>
    <row r="638" spans="1:13" x14ac:dyDescent="0.2">
      <c r="A638">
        <v>636</v>
      </c>
      <c r="B638" s="1">
        <v>43601</v>
      </c>
      <c r="C638" t="s">
        <v>5</v>
      </c>
      <c r="D638" t="s">
        <v>17</v>
      </c>
      <c r="E638" t="s">
        <v>18</v>
      </c>
      <c r="F638" t="s">
        <v>22</v>
      </c>
      <c r="G638" t="s">
        <v>23</v>
      </c>
      <c r="H638">
        <v>11</v>
      </c>
      <c r="I638">
        <v>3</v>
      </c>
      <c r="K638" s="5">
        <v>0</v>
      </c>
      <c r="L638" s="5">
        <v>0</v>
      </c>
      <c r="M638" s="5">
        <v>-8</v>
      </c>
    </row>
    <row r="639" spans="1:13" x14ac:dyDescent="0.2">
      <c r="A639">
        <v>637</v>
      </c>
      <c r="B639" s="1">
        <v>43601</v>
      </c>
      <c r="C639" t="s">
        <v>83</v>
      </c>
      <c r="D639" t="s">
        <v>3</v>
      </c>
      <c r="E639" t="s">
        <v>4</v>
      </c>
      <c r="F639" t="s">
        <v>25</v>
      </c>
      <c r="G639" t="s">
        <v>26</v>
      </c>
      <c r="H639">
        <v>17</v>
      </c>
      <c r="I639">
        <v>3</v>
      </c>
      <c r="K639" s="5">
        <v>-92.049700000000001</v>
      </c>
      <c r="L639" s="5">
        <v>0</v>
      </c>
      <c r="M639" s="5">
        <v>-14</v>
      </c>
    </row>
    <row r="640" spans="1:13" x14ac:dyDescent="0.2">
      <c r="A640">
        <v>638</v>
      </c>
      <c r="B640" s="1">
        <v>43601</v>
      </c>
      <c r="C640" t="s">
        <v>90</v>
      </c>
      <c r="D640" t="s">
        <v>37</v>
      </c>
      <c r="E640" t="s">
        <v>38</v>
      </c>
      <c r="F640" t="s">
        <v>66</v>
      </c>
      <c r="G640" t="s">
        <v>67</v>
      </c>
      <c r="H640">
        <v>16</v>
      </c>
      <c r="I640">
        <v>1</v>
      </c>
      <c r="K640" s="5">
        <v>0</v>
      </c>
      <c r="L640" s="5">
        <v>0</v>
      </c>
      <c r="M640" s="5">
        <v>-15</v>
      </c>
    </row>
    <row r="641" spans="1:13" x14ac:dyDescent="0.2">
      <c r="A641">
        <v>639</v>
      </c>
      <c r="B641" s="1">
        <v>43601</v>
      </c>
      <c r="C641" t="s">
        <v>77</v>
      </c>
      <c r="D641" t="s">
        <v>6</v>
      </c>
      <c r="E641" t="s">
        <v>7</v>
      </c>
      <c r="F641" t="s">
        <v>47</v>
      </c>
      <c r="G641" t="s">
        <v>48</v>
      </c>
      <c r="H641">
        <v>7</v>
      </c>
      <c r="I641">
        <v>14</v>
      </c>
      <c r="K641" s="5">
        <v>0</v>
      </c>
      <c r="L641" s="5">
        <v>-5.9206799999999999</v>
      </c>
      <c r="M641" s="5">
        <v>7</v>
      </c>
    </row>
    <row r="642" spans="1:13" x14ac:dyDescent="0.2">
      <c r="A642">
        <v>640</v>
      </c>
      <c r="B642" s="1">
        <v>43601</v>
      </c>
      <c r="C642" t="s">
        <v>87</v>
      </c>
      <c r="D642" t="s">
        <v>35</v>
      </c>
      <c r="E642" t="s">
        <v>36</v>
      </c>
      <c r="F642" t="s">
        <v>57</v>
      </c>
      <c r="G642" t="s">
        <v>58</v>
      </c>
      <c r="H642">
        <v>2</v>
      </c>
      <c r="I642">
        <v>4</v>
      </c>
      <c r="K642" s="5">
        <v>0</v>
      </c>
      <c r="L642" s="5">
        <v>0</v>
      </c>
      <c r="M642" s="5">
        <v>2</v>
      </c>
    </row>
    <row r="643" spans="1:13" x14ac:dyDescent="0.2">
      <c r="A643">
        <v>641</v>
      </c>
      <c r="B643" s="1">
        <v>43601</v>
      </c>
      <c r="C643" t="s">
        <v>92</v>
      </c>
      <c r="D643" t="s">
        <v>15</v>
      </c>
      <c r="E643" t="s">
        <v>16</v>
      </c>
      <c r="F643" t="s">
        <v>20</v>
      </c>
      <c r="G643" t="s">
        <v>21</v>
      </c>
      <c r="H643">
        <v>2</v>
      </c>
      <c r="I643">
        <v>10</v>
      </c>
      <c r="K643" s="5">
        <v>0</v>
      </c>
      <c r="L643" s="5">
        <v>0</v>
      </c>
      <c r="M643" s="5">
        <v>8</v>
      </c>
    </row>
    <row r="644" spans="1:13" x14ac:dyDescent="0.2">
      <c r="A644">
        <v>642</v>
      </c>
      <c r="B644" s="1">
        <v>43601</v>
      </c>
      <c r="C644" t="s">
        <v>72</v>
      </c>
      <c r="D644" t="s">
        <v>27</v>
      </c>
      <c r="E644" t="s">
        <v>28</v>
      </c>
      <c r="F644" t="s">
        <v>64</v>
      </c>
      <c r="G644" t="s">
        <v>65</v>
      </c>
      <c r="H644">
        <v>2</v>
      </c>
      <c r="I644">
        <v>4</v>
      </c>
      <c r="K644" s="5">
        <v>-839.173</v>
      </c>
      <c r="L644" s="5">
        <v>0</v>
      </c>
      <c r="M644" s="5">
        <v>2</v>
      </c>
    </row>
    <row r="645" spans="1:13" x14ac:dyDescent="0.2">
      <c r="A645">
        <v>643</v>
      </c>
      <c r="B645" s="1">
        <v>43601</v>
      </c>
      <c r="C645" t="s">
        <v>74</v>
      </c>
      <c r="D645" t="s">
        <v>55</v>
      </c>
      <c r="E645" t="s">
        <v>56</v>
      </c>
      <c r="F645" t="s">
        <v>45</v>
      </c>
      <c r="G645" t="s">
        <v>46</v>
      </c>
      <c r="H645">
        <v>3</v>
      </c>
      <c r="I645">
        <v>4</v>
      </c>
      <c r="K645" s="5">
        <v>0</v>
      </c>
      <c r="L645" s="5">
        <v>0</v>
      </c>
      <c r="M645" s="5">
        <v>1</v>
      </c>
    </row>
    <row r="646" spans="1:13" x14ac:dyDescent="0.2">
      <c r="A646">
        <v>644</v>
      </c>
      <c r="B646" s="1">
        <v>43601</v>
      </c>
      <c r="C646" t="s">
        <v>74</v>
      </c>
      <c r="D646" t="s">
        <v>49</v>
      </c>
      <c r="E646" t="s">
        <v>50</v>
      </c>
      <c r="F646" t="s">
        <v>1</v>
      </c>
      <c r="G646" t="s">
        <v>2</v>
      </c>
      <c r="H646">
        <v>11</v>
      </c>
      <c r="I646">
        <v>6</v>
      </c>
      <c r="K646" s="5">
        <v>309.05399999999997</v>
      </c>
      <c r="L646" s="5">
        <v>0</v>
      </c>
      <c r="M646" s="5">
        <v>-5</v>
      </c>
    </row>
    <row r="647" spans="1:13" x14ac:dyDescent="0.2">
      <c r="A647">
        <v>645</v>
      </c>
      <c r="B647" s="1">
        <v>43602</v>
      </c>
      <c r="C647" t="s">
        <v>85</v>
      </c>
      <c r="D647" t="s">
        <v>51</v>
      </c>
      <c r="E647" t="s">
        <v>52</v>
      </c>
      <c r="F647" t="s">
        <v>22</v>
      </c>
      <c r="G647" t="s">
        <v>23</v>
      </c>
      <c r="H647">
        <v>4</v>
      </c>
      <c r="I647">
        <v>5</v>
      </c>
      <c r="K647" s="5">
        <v>0</v>
      </c>
      <c r="L647" s="5">
        <v>0</v>
      </c>
      <c r="M647" s="5">
        <v>1</v>
      </c>
    </row>
    <row r="648" spans="1:13" x14ac:dyDescent="0.2">
      <c r="A648">
        <v>646</v>
      </c>
      <c r="B648" s="1">
        <v>43602</v>
      </c>
      <c r="C648" t="s">
        <v>85</v>
      </c>
      <c r="D648" t="s">
        <v>32</v>
      </c>
      <c r="E648" t="s">
        <v>33</v>
      </c>
      <c r="F648" t="s">
        <v>8</v>
      </c>
      <c r="G648" t="s">
        <v>9</v>
      </c>
      <c r="H648">
        <v>3</v>
      </c>
      <c r="I648">
        <v>4</v>
      </c>
      <c r="K648" s="5">
        <v>0</v>
      </c>
      <c r="L648" s="5">
        <v>0</v>
      </c>
      <c r="M648" s="5">
        <v>1</v>
      </c>
    </row>
    <row r="649" spans="1:13" x14ac:dyDescent="0.2">
      <c r="A649">
        <v>647</v>
      </c>
      <c r="B649" s="1">
        <v>43602</v>
      </c>
      <c r="C649" t="s">
        <v>85</v>
      </c>
      <c r="D649" t="s">
        <v>35</v>
      </c>
      <c r="E649" t="s">
        <v>36</v>
      </c>
      <c r="F649" t="s">
        <v>12</v>
      </c>
      <c r="G649" t="s">
        <v>13</v>
      </c>
      <c r="H649">
        <v>14</v>
      </c>
      <c r="I649">
        <v>6</v>
      </c>
      <c r="K649" s="5">
        <v>0</v>
      </c>
      <c r="L649" s="5">
        <v>0</v>
      </c>
      <c r="M649" s="5">
        <v>-8</v>
      </c>
    </row>
    <row r="650" spans="1:13" x14ac:dyDescent="0.2">
      <c r="A650">
        <v>648</v>
      </c>
      <c r="B650" s="1">
        <v>43602</v>
      </c>
      <c r="C650" t="s">
        <v>68</v>
      </c>
      <c r="D650" t="s">
        <v>3</v>
      </c>
      <c r="E650" t="s">
        <v>4</v>
      </c>
      <c r="F650" t="s">
        <v>25</v>
      </c>
      <c r="G650" t="s">
        <v>26</v>
      </c>
      <c r="H650">
        <v>7</v>
      </c>
      <c r="I650">
        <v>2</v>
      </c>
      <c r="K650" s="5">
        <v>0</v>
      </c>
      <c r="L650" s="5">
        <v>0</v>
      </c>
      <c r="M650" s="5">
        <v>-5</v>
      </c>
    </row>
    <row r="651" spans="1:13" x14ac:dyDescent="0.2">
      <c r="A651">
        <v>649</v>
      </c>
      <c r="B651" s="1">
        <v>43602</v>
      </c>
      <c r="C651" t="s">
        <v>68</v>
      </c>
      <c r="D651" t="s">
        <v>61</v>
      </c>
      <c r="E651" t="s">
        <v>62</v>
      </c>
      <c r="F651" t="s">
        <v>57</v>
      </c>
      <c r="G651" t="s">
        <v>58</v>
      </c>
      <c r="H651">
        <v>6</v>
      </c>
      <c r="I651">
        <v>0</v>
      </c>
      <c r="K651" s="5">
        <v>-82.271600000000007</v>
      </c>
      <c r="L651" s="5">
        <v>0</v>
      </c>
      <c r="M651" s="5">
        <v>-6</v>
      </c>
    </row>
    <row r="652" spans="1:13" x14ac:dyDescent="0.2">
      <c r="A652">
        <v>650</v>
      </c>
      <c r="B652" s="1">
        <v>43602</v>
      </c>
      <c r="C652" t="s">
        <v>68</v>
      </c>
      <c r="D652" t="s">
        <v>30</v>
      </c>
      <c r="E652" t="s">
        <v>31</v>
      </c>
      <c r="F652" t="s">
        <v>69</v>
      </c>
      <c r="G652" t="s">
        <v>70</v>
      </c>
      <c r="H652">
        <v>3</v>
      </c>
      <c r="I652">
        <v>1</v>
      </c>
      <c r="K652" s="5">
        <v>0</v>
      </c>
      <c r="L652" s="5">
        <v>0</v>
      </c>
      <c r="M652" s="5">
        <v>-2</v>
      </c>
    </row>
    <row r="653" spans="1:13" x14ac:dyDescent="0.2">
      <c r="A653">
        <v>651</v>
      </c>
      <c r="B653" s="1">
        <v>43602</v>
      </c>
      <c r="C653" t="s">
        <v>68</v>
      </c>
      <c r="D653" t="s">
        <v>10</v>
      </c>
      <c r="E653" t="s">
        <v>11</v>
      </c>
      <c r="F653" t="s">
        <v>53</v>
      </c>
      <c r="G653" t="s">
        <v>54</v>
      </c>
      <c r="H653">
        <v>6</v>
      </c>
      <c r="I653">
        <v>8</v>
      </c>
      <c r="K653" s="5">
        <v>0</v>
      </c>
      <c r="L653" s="5">
        <v>0</v>
      </c>
      <c r="M653" s="5">
        <v>2</v>
      </c>
    </row>
    <row r="654" spans="1:13" x14ac:dyDescent="0.2">
      <c r="A654">
        <v>652</v>
      </c>
      <c r="B654" s="1">
        <v>43602</v>
      </c>
      <c r="C654" t="s">
        <v>68</v>
      </c>
      <c r="D654" t="s">
        <v>6</v>
      </c>
      <c r="E654" t="s">
        <v>7</v>
      </c>
      <c r="F654" t="s">
        <v>47</v>
      </c>
      <c r="G654" t="s">
        <v>48</v>
      </c>
      <c r="H654">
        <v>5</v>
      </c>
      <c r="I654">
        <v>1</v>
      </c>
      <c r="K654" s="5">
        <v>0</v>
      </c>
      <c r="L654" s="5">
        <v>0</v>
      </c>
      <c r="M654" s="5">
        <v>-4</v>
      </c>
    </row>
    <row r="655" spans="1:13" x14ac:dyDescent="0.2">
      <c r="A655">
        <v>653</v>
      </c>
      <c r="B655" s="1">
        <v>43602</v>
      </c>
      <c r="C655" t="s">
        <v>92</v>
      </c>
      <c r="D655" t="s">
        <v>17</v>
      </c>
      <c r="E655" t="s">
        <v>18</v>
      </c>
      <c r="F655" t="s">
        <v>20</v>
      </c>
      <c r="G655" t="s">
        <v>21</v>
      </c>
      <c r="H655">
        <v>8</v>
      </c>
      <c r="I655">
        <v>12</v>
      </c>
      <c r="K655" s="5">
        <v>0</v>
      </c>
      <c r="L655" s="5">
        <v>0</v>
      </c>
      <c r="M655" s="5">
        <v>4</v>
      </c>
    </row>
    <row r="656" spans="1:13" x14ac:dyDescent="0.2">
      <c r="A656">
        <v>654</v>
      </c>
      <c r="B656" s="1">
        <v>43602</v>
      </c>
      <c r="C656" t="s">
        <v>78</v>
      </c>
      <c r="D656" t="s">
        <v>15</v>
      </c>
      <c r="E656" t="s">
        <v>16</v>
      </c>
      <c r="F656" t="s">
        <v>37</v>
      </c>
      <c r="G656" t="s">
        <v>38</v>
      </c>
      <c r="H656">
        <v>3</v>
      </c>
      <c r="I656">
        <v>7</v>
      </c>
      <c r="K656" s="5">
        <v>976.35680000000002</v>
      </c>
      <c r="L656" s="5">
        <v>0</v>
      </c>
      <c r="M656" s="5">
        <v>4</v>
      </c>
    </row>
    <row r="657" spans="1:13" x14ac:dyDescent="0.2">
      <c r="A657">
        <v>655</v>
      </c>
      <c r="B657" s="1">
        <v>43602</v>
      </c>
      <c r="C657" t="s">
        <v>72</v>
      </c>
      <c r="D657" t="s">
        <v>27</v>
      </c>
      <c r="E657" t="s">
        <v>28</v>
      </c>
      <c r="F657" t="s">
        <v>64</v>
      </c>
      <c r="G657" t="s">
        <v>65</v>
      </c>
      <c r="H657">
        <v>10</v>
      </c>
      <c r="I657">
        <v>2</v>
      </c>
      <c r="K657" s="5">
        <v>0</v>
      </c>
      <c r="L657" s="5">
        <v>0</v>
      </c>
      <c r="M657" s="5">
        <v>-8</v>
      </c>
    </row>
    <row r="658" spans="1:13" x14ac:dyDescent="0.2">
      <c r="A658">
        <v>656</v>
      </c>
      <c r="B658" s="1">
        <v>43602</v>
      </c>
      <c r="C658" t="s">
        <v>100</v>
      </c>
      <c r="D658" t="s">
        <v>43</v>
      </c>
      <c r="E658" t="s">
        <v>44</v>
      </c>
      <c r="F658" t="s">
        <v>59</v>
      </c>
      <c r="G658" t="s">
        <v>60</v>
      </c>
      <c r="H658">
        <v>0</v>
      </c>
      <c r="I658">
        <v>7</v>
      </c>
      <c r="K658" s="5">
        <v>0</v>
      </c>
      <c r="L658" s="5">
        <v>0</v>
      </c>
      <c r="M658" s="5">
        <v>7</v>
      </c>
    </row>
    <row r="659" spans="1:13" x14ac:dyDescent="0.2">
      <c r="A659">
        <v>657</v>
      </c>
      <c r="B659" s="1">
        <v>43602</v>
      </c>
      <c r="C659" t="s">
        <v>73</v>
      </c>
      <c r="D659" t="s">
        <v>66</v>
      </c>
      <c r="E659" t="s">
        <v>67</v>
      </c>
      <c r="F659" t="s">
        <v>40</v>
      </c>
      <c r="G659" t="s">
        <v>41</v>
      </c>
      <c r="H659">
        <v>2</v>
      </c>
      <c r="I659">
        <v>5</v>
      </c>
      <c r="K659" s="5">
        <v>303.72289999999998</v>
      </c>
      <c r="L659" s="5">
        <v>91.972669999999994</v>
      </c>
      <c r="M659" s="5">
        <v>3</v>
      </c>
    </row>
    <row r="660" spans="1:13" x14ac:dyDescent="0.2">
      <c r="A660">
        <v>658</v>
      </c>
      <c r="B660" s="1">
        <v>43602</v>
      </c>
      <c r="C660" t="s">
        <v>74</v>
      </c>
      <c r="D660" t="s">
        <v>55</v>
      </c>
      <c r="E660" t="s">
        <v>56</v>
      </c>
      <c r="F660" t="s">
        <v>45</v>
      </c>
      <c r="G660" t="s">
        <v>46</v>
      </c>
      <c r="H660">
        <v>5</v>
      </c>
      <c r="I660">
        <v>3</v>
      </c>
      <c r="K660" s="5">
        <v>0</v>
      </c>
      <c r="L660" s="5">
        <v>0</v>
      </c>
      <c r="M660" s="5">
        <v>-2</v>
      </c>
    </row>
    <row r="661" spans="1:13" x14ac:dyDescent="0.2">
      <c r="A661">
        <v>659</v>
      </c>
      <c r="B661" s="1">
        <v>43602</v>
      </c>
      <c r="C661" t="s">
        <v>74</v>
      </c>
      <c r="D661" t="s">
        <v>49</v>
      </c>
      <c r="E661" t="s">
        <v>50</v>
      </c>
      <c r="F661" t="s">
        <v>1</v>
      </c>
      <c r="G661" t="s">
        <v>2</v>
      </c>
      <c r="H661">
        <v>7</v>
      </c>
      <c r="I661">
        <v>1</v>
      </c>
      <c r="K661" s="5">
        <v>0</v>
      </c>
      <c r="L661" s="5">
        <v>0</v>
      </c>
      <c r="M661" s="5">
        <v>-6</v>
      </c>
    </row>
    <row r="662" spans="1:13" x14ac:dyDescent="0.2">
      <c r="A662">
        <v>660</v>
      </c>
      <c r="B662" s="1">
        <v>43603</v>
      </c>
      <c r="C662" t="s">
        <v>5</v>
      </c>
      <c r="D662" t="s">
        <v>32</v>
      </c>
      <c r="E662" t="s">
        <v>33</v>
      </c>
      <c r="F662" t="s">
        <v>8</v>
      </c>
      <c r="G662" t="s">
        <v>9</v>
      </c>
      <c r="H662">
        <v>2</v>
      </c>
      <c r="I662">
        <v>1</v>
      </c>
      <c r="K662" s="5">
        <v>0</v>
      </c>
      <c r="L662" s="5">
        <v>0</v>
      </c>
      <c r="M662" s="5">
        <v>-1</v>
      </c>
    </row>
    <row r="663" spans="1:13" x14ac:dyDescent="0.2">
      <c r="A663">
        <v>661</v>
      </c>
      <c r="B663" s="1">
        <v>43603</v>
      </c>
      <c r="C663" t="s">
        <v>14</v>
      </c>
      <c r="D663" t="s">
        <v>27</v>
      </c>
      <c r="E663" t="s">
        <v>28</v>
      </c>
      <c r="F663" t="s">
        <v>64</v>
      </c>
      <c r="G663" t="s">
        <v>65</v>
      </c>
      <c r="H663">
        <v>1</v>
      </c>
      <c r="I663">
        <v>4</v>
      </c>
      <c r="K663" s="5">
        <v>0</v>
      </c>
      <c r="L663" s="5">
        <v>0</v>
      </c>
      <c r="M663" s="5">
        <v>3</v>
      </c>
    </row>
    <row r="664" spans="1:13" x14ac:dyDescent="0.2">
      <c r="A664">
        <v>662</v>
      </c>
      <c r="B664" s="1">
        <v>43603</v>
      </c>
      <c r="C664" t="s">
        <v>34</v>
      </c>
      <c r="D664" t="s">
        <v>51</v>
      </c>
      <c r="E664" t="s">
        <v>52</v>
      </c>
      <c r="F664" t="s">
        <v>22</v>
      </c>
      <c r="G664" t="s">
        <v>23</v>
      </c>
      <c r="H664">
        <v>1</v>
      </c>
      <c r="I664">
        <v>2</v>
      </c>
      <c r="K664" s="5">
        <v>0</v>
      </c>
      <c r="L664" s="5">
        <v>0</v>
      </c>
      <c r="M664" s="5">
        <v>1</v>
      </c>
    </row>
    <row r="665" spans="1:13" x14ac:dyDescent="0.2">
      <c r="A665">
        <v>663</v>
      </c>
      <c r="B665" s="1">
        <v>43603</v>
      </c>
      <c r="C665" t="s">
        <v>34</v>
      </c>
      <c r="D665" t="s">
        <v>15</v>
      </c>
      <c r="E665" t="s">
        <v>16</v>
      </c>
      <c r="F665" t="s">
        <v>37</v>
      </c>
      <c r="G665" t="s">
        <v>38</v>
      </c>
      <c r="H665">
        <v>8</v>
      </c>
      <c r="I665">
        <v>2</v>
      </c>
      <c r="K665" s="5">
        <v>0</v>
      </c>
      <c r="L665" s="5">
        <v>0</v>
      </c>
      <c r="M665" s="5">
        <v>-6</v>
      </c>
    </row>
    <row r="666" spans="1:13" x14ac:dyDescent="0.2">
      <c r="A666">
        <v>664</v>
      </c>
      <c r="B666" s="1">
        <v>43603</v>
      </c>
      <c r="C666" t="s">
        <v>42</v>
      </c>
      <c r="D666" t="s">
        <v>61</v>
      </c>
      <c r="E666" t="s">
        <v>62</v>
      </c>
      <c r="F666" t="s">
        <v>57</v>
      </c>
      <c r="G666" t="s">
        <v>58</v>
      </c>
      <c r="H666">
        <v>0</v>
      </c>
      <c r="I666">
        <v>4</v>
      </c>
      <c r="K666" s="5">
        <v>0</v>
      </c>
      <c r="L666" s="5">
        <v>0</v>
      </c>
      <c r="M666" s="5">
        <v>4</v>
      </c>
    </row>
    <row r="667" spans="1:13" x14ac:dyDescent="0.2">
      <c r="A667">
        <v>665</v>
      </c>
      <c r="B667" s="1">
        <v>43603</v>
      </c>
      <c r="C667" t="s">
        <v>42</v>
      </c>
      <c r="D667" t="s">
        <v>3</v>
      </c>
      <c r="E667" t="s">
        <v>4</v>
      </c>
      <c r="F667" t="s">
        <v>25</v>
      </c>
      <c r="G667" t="s">
        <v>26</v>
      </c>
      <c r="H667">
        <v>4</v>
      </c>
      <c r="I667">
        <v>1</v>
      </c>
      <c r="K667" s="5">
        <v>0</v>
      </c>
      <c r="L667" s="5">
        <v>0</v>
      </c>
      <c r="M667" s="5">
        <v>-3</v>
      </c>
    </row>
    <row r="668" spans="1:13" x14ac:dyDescent="0.2">
      <c r="A668">
        <v>666</v>
      </c>
      <c r="B668" s="1">
        <v>43603</v>
      </c>
      <c r="C668" t="s">
        <v>42</v>
      </c>
      <c r="D668" t="s">
        <v>10</v>
      </c>
      <c r="E668" t="s">
        <v>11</v>
      </c>
      <c r="F668" t="s">
        <v>53</v>
      </c>
      <c r="G668" t="s">
        <v>54</v>
      </c>
      <c r="H668">
        <v>0</v>
      </c>
      <c r="I668">
        <v>2</v>
      </c>
      <c r="K668" s="5">
        <v>0</v>
      </c>
      <c r="L668" s="5">
        <v>0</v>
      </c>
      <c r="M668" s="5">
        <v>2</v>
      </c>
    </row>
    <row r="669" spans="1:13" x14ac:dyDescent="0.2">
      <c r="A669">
        <v>667</v>
      </c>
      <c r="B669" s="1">
        <v>43603</v>
      </c>
      <c r="C669" t="s">
        <v>42</v>
      </c>
      <c r="D669" t="s">
        <v>6</v>
      </c>
      <c r="E669" t="s">
        <v>7</v>
      </c>
      <c r="F669" t="s">
        <v>47</v>
      </c>
      <c r="G669" t="s">
        <v>48</v>
      </c>
      <c r="H669">
        <v>1</v>
      </c>
      <c r="I669">
        <v>4</v>
      </c>
      <c r="K669" s="5">
        <v>0</v>
      </c>
      <c r="L669" s="5">
        <v>0</v>
      </c>
      <c r="M669" s="5">
        <v>3</v>
      </c>
    </row>
    <row r="670" spans="1:13" x14ac:dyDescent="0.2">
      <c r="A670">
        <v>668</v>
      </c>
      <c r="B670" s="1">
        <v>43603</v>
      </c>
      <c r="C670" t="s">
        <v>104</v>
      </c>
      <c r="D670" t="s">
        <v>17</v>
      </c>
      <c r="E670" t="s">
        <v>18</v>
      </c>
      <c r="F670" t="s">
        <v>20</v>
      </c>
      <c r="G670" t="s">
        <v>21</v>
      </c>
      <c r="H670">
        <v>3</v>
      </c>
      <c r="I670">
        <v>4</v>
      </c>
      <c r="K670" s="5">
        <v>0</v>
      </c>
      <c r="L670" s="5">
        <v>0</v>
      </c>
      <c r="M670" s="5">
        <v>1</v>
      </c>
    </row>
    <row r="671" spans="1:13" x14ac:dyDescent="0.2">
      <c r="A671">
        <v>669</v>
      </c>
      <c r="B671" s="1">
        <v>43603</v>
      </c>
      <c r="C671" t="s">
        <v>104</v>
      </c>
      <c r="D671" t="s">
        <v>35</v>
      </c>
      <c r="E671" t="s">
        <v>36</v>
      </c>
      <c r="F671" t="s">
        <v>12</v>
      </c>
      <c r="G671" t="s">
        <v>13</v>
      </c>
      <c r="H671">
        <v>2</v>
      </c>
      <c r="I671">
        <v>5</v>
      </c>
      <c r="K671" s="5">
        <v>0</v>
      </c>
      <c r="L671" s="5">
        <v>0</v>
      </c>
      <c r="M671" s="5">
        <v>3</v>
      </c>
    </row>
    <row r="672" spans="1:13" x14ac:dyDescent="0.2">
      <c r="A672">
        <v>670</v>
      </c>
      <c r="B672" s="1">
        <v>43603</v>
      </c>
      <c r="C672" t="s">
        <v>104</v>
      </c>
      <c r="D672" t="s">
        <v>30</v>
      </c>
      <c r="E672" t="s">
        <v>31</v>
      </c>
      <c r="F672" t="s">
        <v>69</v>
      </c>
      <c r="G672" t="s">
        <v>70</v>
      </c>
      <c r="H672">
        <v>7</v>
      </c>
      <c r="I672">
        <v>3</v>
      </c>
      <c r="K672" s="5">
        <v>0</v>
      </c>
      <c r="L672" s="5">
        <v>0</v>
      </c>
      <c r="M672" s="5">
        <v>-4</v>
      </c>
    </row>
    <row r="673" spans="1:13" x14ac:dyDescent="0.2">
      <c r="A673">
        <v>671</v>
      </c>
      <c r="B673" s="1">
        <v>43603</v>
      </c>
      <c r="C673" t="s">
        <v>79</v>
      </c>
      <c r="D673" t="s">
        <v>55</v>
      </c>
      <c r="E673" t="s">
        <v>56</v>
      </c>
      <c r="F673" t="s">
        <v>45</v>
      </c>
      <c r="G673" t="s">
        <v>46</v>
      </c>
      <c r="H673">
        <v>7</v>
      </c>
      <c r="I673">
        <v>2</v>
      </c>
      <c r="K673" s="5">
        <v>0</v>
      </c>
      <c r="L673" s="5">
        <v>0</v>
      </c>
      <c r="M673" s="5">
        <v>-5</v>
      </c>
    </row>
    <row r="674" spans="1:13" x14ac:dyDescent="0.2">
      <c r="A674">
        <v>672</v>
      </c>
      <c r="B674" s="1">
        <v>43603</v>
      </c>
      <c r="C674" t="s">
        <v>73</v>
      </c>
      <c r="D674" t="s">
        <v>66</v>
      </c>
      <c r="E674" t="s">
        <v>67</v>
      </c>
      <c r="F674" t="s">
        <v>40</v>
      </c>
      <c r="G674" t="s">
        <v>41</v>
      </c>
      <c r="H674">
        <v>3</v>
      </c>
      <c r="I674">
        <v>6</v>
      </c>
      <c r="K674" s="5">
        <v>0</v>
      </c>
      <c r="L674" s="5">
        <v>0</v>
      </c>
      <c r="M674" s="5">
        <v>3</v>
      </c>
    </row>
    <row r="675" spans="1:13" x14ac:dyDescent="0.2">
      <c r="A675">
        <v>673</v>
      </c>
      <c r="B675" s="1">
        <v>43603</v>
      </c>
      <c r="C675" t="s">
        <v>74</v>
      </c>
      <c r="D675" t="s">
        <v>49</v>
      </c>
      <c r="E675" t="s">
        <v>50</v>
      </c>
      <c r="F675" t="s">
        <v>1</v>
      </c>
      <c r="G675" t="s">
        <v>2</v>
      </c>
      <c r="H675">
        <v>18</v>
      </c>
      <c r="I675">
        <v>4</v>
      </c>
      <c r="K675" s="5">
        <v>0</v>
      </c>
      <c r="L675" s="5">
        <v>0</v>
      </c>
      <c r="M675" s="5">
        <v>-14</v>
      </c>
    </row>
    <row r="676" spans="1:13" x14ac:dyDescent="0.2">
      <c r="A676">
        <v>674</v>
      </c>
      <c r="B676" s="1">
        <v>43603</v>
      </c>
      <c r="C676" t="s">
        <v>74</v>
      </c>
      <c r="D676" t="s">
        <v>43</v>
      </c>
      <c r="E676" t="s">
        <v>44</v>
      </c>
      <c r="F676" t="s">
        <v>59</v>
      </c>
      <c r="G676" t="s">
        <v>60</v>
      </c>
      <c r="H676">
        <v>8</v>
      </c>
      <c r="I676">
        <v>5</v>
      </c>
      <c r="K676" s="5">
        <v>0</v>
      </c>
      <c r="L676" s="5">
        <v>0</v>
      </c>
      <c r="M676" s="5">
        <v>-3</v>
      </c>
    </row>
    <row r="677" spans="1:13" x14ac:dyDescent="0.2">
      <c r="A677">
        <v>675</v>
      </c>
      <c r="B677" s="1">
        <v>43604</v>
      </c>
      <c r="C677" t="s">
        <v>5</v>
      </c>
      <c r="D677" t="s">
        <v>51</v>
      </c>
      <c r="E677" t="s">
        <v>52</v>
      </c>
      <c r="F677" t="s">
        <v>22</v>
      </c>
      <c r="G677" t="s">
        <v>23</v>
      </c>
      <c r="H677">
        <v>5</v>
      </c>
      <c r="I677">
        <v>7</v>
      </c>
      <c r="K677" s="5">
        <v>0</v>
      </c>
      <c r="L677" s="5">
        <v>0</v>
      </c>
      <c r="M677" s="5">
        <v>2</v>
      </c>
    </row>
    <row r="678" spans="1:13" x14ac:dyDescent="0.2">
      <c r="A678">
        <v>676</v>
      </c>
      <c r="B678" s="1">
        <v>43604</v>
      </c>
      <c r="C678" t="s">
        <v>5</v>
      </c>
      <c r="D678" t="s">
        <v>30</v>
      </c>
      <c r="E678" t="s">
        <v>31</v>
      </c>
      <c r="F678" t="s">
        <v>69</v>
      </c>
      <c r="G678" t="s">
        <v>70</v>
      </c>
      <c r="H678">
        <v>3</v>
      </c>
      <c r="I678">
        <v>4</v>
      </c>
      <c r="K678" s="5">
        <v>0</v>
      </c>
      <c r="L678" s="5">
        <v>0</v>
      </c>
      <c r="M678" s="5">
        <v>1</v>
      </c>
    </row>
    <row r="679" spans="1:13" x14ac:dyDescent="0.2">
      <c r="A679">
        <v>677</v>
      </c>
      <c r="B679" s="1">
        <v>43604</v>
      </c>
      <c r="C679" t="s">
        <v>5</v>
      </c>
      <c r="D679" t="s">
        <v>32</v>
      </c>
      <c r="E679" t="s">
        <v>33</v>
      </c>
      <c r="F679" t="s">
        <v>8</v>
      </c>
      <c r="G679" t="s">
        <v>9</v>
      </c>
      <c r="H679">
        <v>5</v>
      </c>
      <c r="I679">
        <v>13</v>
      </c>
      <c r="K679" s="5">
        <v>0</v>
      </c>
      <c r="L679" s="5">
        <v>0</v>
      </c>
      <c r="M679" s="5">
        <v>8</v>
      </c>
    </row>
    <row r="680" spans="1:13" x14ac:dyDescent="0.2">
      <c r="A680">
        <v>678</v>
      </c>
      <c r="B680" s="1">
        <v>43604</v>
      </c>
      <c r="C680" t="s">
        <v>83</v>
      </c>
      <c r="D680" t="s">
        <v>61</v>
      </c>
      <c r="E680" t="s">
        <v>62</v>
      </c>
      <c r="F680" t="s">
        <v>57</v>
      </c>
      <c r="G680" t="s">
        <v>58</v>
      </c>
      <c r="H680">
        <v>8</v>
      </c>
      <c r="I680">
        <v>3</v>
      </c>
      <c r="K680" s="5">
        <v>0</v>
      </c>
      <c r="L680" s="5">
        <v>0</v>
      </c>
      <c r="M680" s="5">
        <v>-5</v>
      </c>
    </row>
    <row r="681" spans="1:13" x14ac:dyDescent="0.2">
      <c r="A681">
        <v>679</v>
      </c>
      <c r="B681" s="1">
        <v>43604</v>
      </c>
      <c r="C681" t="s">
        <v>83</v>
      </c>
      <c r="D681" t="s">
        <v>10</v>
      </c>
      <c r="E681" t="s">
        <v>11</v>
      </c>
      <c r="F681" t="s">
        <v>53</v>
      </c>
      <c r="G681" t="s">
        <v>54</v>
      </c>
      <c r="H681">
        <v>0</v>
      </c>
      <c r="I681">
        <v>3</v>
      </c>
      <c r="K681" s="5">
        <v>0</v>
      </c>
      <c r="L681" s="5">
        <v>0</v>
      </c>
      <c r="M681" s="5">
        <v>3</v>
      </c>
    </row>
    <row r="682" spans="1:13" x14ac:dyDescent="0.2">
      <c r="A682">
        <v>680</v>
      </c>
      <c r="B682" s="1">
        <v>43604</v>
      </c>
      <c r="C682" t="s">
        <v>83</v>
      </c>
      <c r="D682" t="s">
        <v>6</v>
      </c>
      <c r="E682" t="s">
        <v>7</v>
      </c>
      <c r="F682" t="s">
        <v>47</v>
      </c>
      <c r="G682" t="s">
        <v>48</v>
      </c>
      <c r="H682">
        <v>0</v>
      </c>
      <c r="I682">
        <v>10</v>
      </c>
      <c r="K682" s="5">
        <v>0</v>
      </c>
      <c r="L682" s="5">
        <v>0</v>
      </c>
      <c r="M682" s="5">
        <v>10</v>
      </c>
    </row>
    <row r="683" spans="1:13" x14ac:dyDescent="0.2">
      <c r="A683">
        <v>681</v>
      </c>
      <c r="B683" s="1">
        <v>43604</v>
      </c>
      <c r="C683" t="s">
        <v>95</v>
      </c>
      <c r="D683" t="s">
        <v>17</v>
      </c>
      <c r="E683" t="s">
        <v>18</v>
      </c>
      <c r="F683" t="s">
        <v>20</v>
      </c>
      <c r="G683" t="s">
        <v>21</v>
      </c>
      <c r="H683">
        <v>3</v>
      </c>
      <c r="I683">
        <v>2</v>
      </c>
      <c r="K683" s="5">
        <v>0</v>
      </c>
      <c r="L683" s="5">
        <v>0</v>
      </c>
      <c r="M683" s="5">
        <v>-1</v>
      </c>
    </row>
    <row r="684" spans="1:13" x14ac:dyDescent="0.2">
      <c r="A684">
        <v>682</v>
      </c>
      <c r="B684" s="1">
        <v>43604</v>
      </c>
      <c r="C684" t="s">
        <v>14</v>
      </c>
      <c r="D684" t="s">
        <v>27</v>
      </c>
      <c r="E684" t="s">
        <v>28</v>
      </c>
      <c r="F684" t="s">
        <v>64</v>
      </c>
      <c r="G684" t="s">
        <v>65</v>
      </c>
      <c r="H684">
        <v>5</v>
      </c>
      <c r="I684">
        <v>2</v>
      </c>
      <c r="K684" s="5">
        <v>0</v>
      </c>
      <c r="L684" s="5">
        <v>0</v>
      </c>
      <c r="M684" s="5">
        <v>-3</v>
      </c>
    </row>
    <row r="685" spans="1:13" x14ac:dyDescent="0.2">
      <c r="A685">
        <v>683</v>
      </c>
      <c r="B685" s="1">
        <v>43604</v>
      </c>
      <c r="C685" t="s">
        <v>19</v>
      </c>
      <c r="D685" t="s">
        <v>15</v>
      </c>
      <c r="E685" t="s">
        <v>16</v>
      </c>
      <c r="F685" t="s">
        <v>37</v>
      </c>
      <c r="G685" t="s">
        <v>38</v>
      </c>
      <c r="H685">
        <v>4</v>
      </c>
      <c r="I685">
        <v>5</v>
      </c>
      <c r="K685" s="5">
        <v>0</v>
      </c>
      <c r="L685" s="5">
        <v>0</v>
      </c>
      <c r="M685" s="5">
        <v>1</v>
      </c>
    </row>
    <row r="686" spans="1:13" x14ac:dyDescent="0.2">
      <c r="A686">
        <v>684</v>
      </c>
      <c r="B686" s="1">
        <v>43604</v>
      </c>
      <c r="C686" t="s">
        <v>39</v>
      </c>
      <c r="D686" t="s">
        <v>66</v>
      </c>
      <c r="E686" t="s">
        <v>67</v>
      </c>
      <c r="F686" t="s">
        <v>40</v>
      </c>
      <c r="G686" t="s">
        <v>41</v>
      </c>
      <c r="H686">
        <v>5</v>
      </c>
      <c r="I686">
        <v>1</v>
      </c>
      <c r="K686" s="5">
        <v>0</v>
      </c>
      <c r="L686" s="5">
        <v>0</v>
      </c>
      <c r="M686" s="5">
        <v>-4</v>
      </c>
    </row>
    <row r="687" spans="1:13" x14ac:dyDescent="0.2">
      <c r="A687">
        <v>685</v>
      </c>
      <c r="B687" s="1">
        <v>43604</v>
      </c>
      <c r="C687" t="s">
        <v>42</v>
      </c>
      <c r="D687" t="s">
        <v>55</v>
      </c>
      <c r="E687" t="s">
        <v>56</v>
      </c>
      <c r="F687" t="s">
        <v>45</v>
      </c>
      <c r="G687" t="s">
        <v>46</v>
      </c>
      <c r="H687">
        <v>6</v>
      </c>
      <c r="I687">
        <v>4</v>
      </c>
      <c r="K687" s="5">
        <v>0</v>
      </c>
      <c r="L687" s="5">
        <v>0</v>
      </c>
      <c r="M687" s="5">
        <v>-2</v>
      </c>
    </row>
    <row r="688" spans="1:13" x14ac:dyDescent="0.2">
      <c r="A688">
        <v>686</v>
      </c>
      <c r="B688" s="1">
        <v>43604</v>
      </c>
      <c r="C688" t="s">
        <v>42</v>
      </c>
      <c r="D688" t="s">
        <v>49</v>
      </c>
      <c r="E688" t="s">
        <v>50</v>
      </c>
      <c r="F688" t="s">
        <v>1</v>
      </c>
      <c r="G688" t="s">
        <v>2</v>
      </c>
      <c r="H688">
        <v>4</v>
      </c>
      <c r="I688">
        <v>7</v>
      </c>
      <c r="K688" s="5">
        <v>0</v>
      </c>
      <c r="L688" s="5">
        <v>0</v>
      </c>
      <c r="M688" s="5">
        <v>3</v>
      </c>
    </row>
    <row r="689" spans="1:13" x14ac:dyDescent="0.2">
      <c r="A689">
        <v>687</v>
      </c>
      <c r="B689" s="1">
        <v>43604</v>
      </c>
      <c r="C689" t="s">
        <v>42</v>
      </c>
      <c r="D689" t="s">
        <v>43</v>
      </c>
      <c r="E689" t="s">
        <v>44</v>
      </c>
      <c r="F689" t="s">
        <v>59</v>
      </c>
      <c r="G689" t="s">
        <v>60</v>
      </c>
      <c r="H689">
        <v>3</v>
      </c>
      <c r="I689">
        <v>2</v>
      </c>
      <c r="K689" s="5">
        <v>0</v>
      </c>
      <c r="L689" s="5">
        <v>0</v>
      </c>
      <c r="M689" s="5">
        <v>-1</v>
      </c>
    </row>
    <row r="690" spans="1:13" x14ac:dyDescent="0.2">
      <c r="A690">
        <v>688</v>
      </c>
      <c r="B690" s="1">
        <v>43604</v>
      </c>
      <c r="C690" t="s">
        <v>85</v>
      </c>
      <c r="D690" t="s">
        <v>35</v>
      </c>
      <c r="E690" t="s">
        <v>36</v>
      </c>
      <c r="F690" t="s">
        <v>12</v>
      </c>
      <c r="G690" t="s">
        <v>13</v>
      </c>
      <c r="H690">
        <v>6</v>
      </c>
      <c r="I690">
        <v>5</v>
      </c>
      <c r="K690" s="5">
        <v>0</v>
      </c>
      <c r="L690" s="5">
        <v>0</v>
      </c>
      <c r="M690" s="5">
        <v>-1</v>
      </c>
    </row>
    <row r="691" spans="1:13" x14ac:dyDescent="0.2">
      <c r="A691">
        <v>689</v>
      </c>
      <c r="B691" s="1">
        <v>43605</v>
      </c>
      <c r="C691" t="s">
        <v>82</v>
      </c>
      <c r="D691" t="s">
        <v>69</v>
      </c>
      <c r="E691" t="s">
        <v>70</v>
      </c>
      <c r="F691" t="s">
        <v>27</v>
      </c>
      <c r="G691" t="s">
        <v>28</v>
      </c>
      <c r="H691">
        <v>12</v>
      </c>
      <c r="I691">
        <v>2</v>
      </c>
      <c r="K691" s="5">
        <v>0</v>
      </c>
      <c r="L691" s="5">
        <v>-19.020700000000001</v>
      </c>
      <c r="M691" s="5">
        <v>-10</v>
      </c>
    </row>
    <row r="692" spans="1:13" x14ac:dyDescent="0.2">
      <c r="A692">
        <v>690</v>
      </c>
      <c r="B692" s="1">
        <v>43605</v>
      </c>
      <c r="C692" t="s">
        <v>77</v>
      </c>
      <c r="D692" t="s">
        <v>3</v>
      </c>
      <c r="E692" t="s">
        <v>4</v>
      </c>
      <c r="F692" t="s">
        <v>47</v>
      </c>
      <c r="G692" t="s">
        <v>48</v>
      </c>
      <c r="H692">
        <v>6</v>
      </c>
      <c r="I692">
        <v>4</v>
      </c>
      <c r="K692" s="5">
        <v>0</v>
      </c>
      <c r="L692" s="5">
        <v>0</v>
      </c>
      <c r="M692" s="5">
        <v>-2</v>
      </c>
    </row>
    <row r="693" spans="1:13" x14ac:dyDescent="0.2">
      <c r="A693">
        <v>691</v>
      </c>
      <c r="B693" s="1">
        <v>43605</v>
      </c>
      <c r="C693" t="s">
        <v>85</v>
      </c>
      <c r="D693" t="s">
        <v>8</v>
      </c>
      <c r="E693" t="s">
        <v>9</v>
      </c>
      <c r="F693" t="s">
        <v>6</v>
      </c>
      <c r="G693" t="s">
        <v>7</v>
      </c>
      <c r="H693">
        <v>10</v>
      </c>
      <c r="I693">
        <v>7</v>
      </c>
      <c r="K693" s="5">
        <v>0</v>
      </c>
      <c r="L693" s="5">
        <v>0</v>
      </c>
      <c r="M693" s="5">
        <v>-3</v>
      </c>
    </row>
    <row r="694" spans="1:13" x14ac:dyDescent="0.2">
      <c r="A694">
        <v>692</v>
      </c>
      <c r="B694" s="1">
        <v>43605</v>
      </c>
      <c r="C694" t="s">
        <v>68</v>
      </c>
      <c r="D694" t="s">
        <v>12</v>
      </c>
      <c r="E694" t="s">
        <v>13</v>
      </c>
      <c r="F694" t="s">
        <v>10</v>
      </c>
      <c r="G694" t="s">
        <v>11</v>
      </c>
      <c r="H694">
        <v>3</v>
      </c>
      <c r="I694">
        <v>5</v>
      </c>
      <c r="K694" s="5">
        <v>0</v>
      </c>
      <c r="L694" s="5">
        <v>0</v>
      </c>
      <c r="M694" s="5">
        <v>2</v>
      </c>
    </row>
    <row r="695" spans="1:13" x14ac:dyDescent="0.2">
      <c r="A695">
        <v>693</v>
      </c>
      <c r="B695" s="1">
        <v>43605</v>
      </c>
      <c r="C695" t="s">
        <v>78</v>
      </c>
      <c r="D695" t="s">
        <v>22</v>
      </c>
      <c r="E695" t="s">
        <v>23</v>
      </c>
      <c r="F695" t="s">
        <v>35</v>
      </c>
      <c r="G695" t="s">
        <v>36</v>
      </c>
      <c r="H695">
        <v>5</v>
      </c>
      <c r="I695">
        <v>4</v>
      </c>
      <c r="K695" s="5">
        <v>58.695480000000003</v>
      </c>
      <c r="L695" s="5">
        <v>598.64170000000001</v>
      </c>
      <c r="M695" s="5">
        <v>-1</v>
      </c>
    </row>
    <row r="696" spans="1:13" x14ac:dyDescent="0.2">
      <c r="A696">
        <v>694</v>
      </c>
      <c r="B696" s="1">
        <v>43605</v>
      </c>
      <c r="C696" t="s">
        <v>78</v>
      </c>
      <c r="D696" t="s">
        <v>1</v>
      </c>
      <c r="E696" t="s">
        <v>2</v>
      </c>
      <c r="F696" t="s">
        <v>37</v>
      </c>
      <c r="G696" t="s">
        <v>38</v>
      </c>
      <c r="H696">
        <v>9</v>
      </c>
      <c r="I696">
        <v>10</v>
      </c>
      <c r="K696" s="5">
        <v>-852.29499999999996</v>
      </c>
      <c r="L696" s="5">
        <v>0</v>
      </c>
      <c r="M696" s="5">
        <v>1</v>
      </c>
    </row>
    <row r="697" spans="1:13" x14ac:dyDescent="0.2">
      <c r="A697">
        <v>695</v>
      </c>
      <c r="B697" s="1">
        <v>43605</v>
      </c>
      <c r="C697" t="s">
        <v>72</v>
      </c>
      <c r="D697" t="s">
        <v>64</v>
      </c>
      <c r="E697" t="s">
        <v>65</v>
      </c>
      <c r="F697" t="s">
        <v>30</v>
      </c>
      <c r="G697" t="s">
        <v>31</v>
      </c>
      <c r="H697">
        <v>0</v>
      </c>
      <c r="I697">
        <v>3</v>
      </c>
      <c r="K697" s="5">
        <v>0</v>
      </c>
      <c r="L697" s="5">
        <v>226.07650000000001</v>
      </c>
      <c r="M697" s="5">
        <v>3</v>
      </c>
    </row>
    <row r="698" spans="1:13" x14ac:dyDescent="0.2">
      <c r="A698">
        <v>696</v>
      </c>
      <c r="B698" s="1">
        <v>43605</v>
      </c>
      <c r="C698" t="s">
        <v>99</v>
      </c>
      <c r="D698" t="s">
        <v>20</v>
      </c>
      <c r="E698" t="s">
        <v>21</v>
      </c>
      <c r="F698" t="s">
        <v>43</v>
      </c>
      <c r="G698" t="s">
        <v>44</v>
      </c>
      <c r="H698">
        <v>4</v>
      </c>
      <c r="I698">
        <v>1</v>
      </c>
      <c r="K698" s="5">
        <v>758.00099999999998</v>
      </c>
      <c r="L698" s="5">
        <v>0</v>
      </c>
      <c r="M698" s="5">
        <v>-3</v>
      </c>
    </row>
    <row r="699" spans="1:13" x14ac:dyDescent="0.2">
      <c r="A699">
        <v>697</v>
      </c>
      <c r="B699" s="1">
        <v>43605</v>
      </c>
      <c r="C699" t="s">
        <v>73</v>
      </c>
      <c r="D699" t="s">
        <v>49</v>
      </c>
      <c r="E699" t="s">
        <v>50</v>
      </c>
      <c r="F699" t="s">
        <v>40</v>
      </c>
      <c r="G699" t="s">
        <v>41</v>
      </c>
      <c r="H699">
        <v>3</v>
      </c>
      <c r="I699">
        <v>1</v>
      </c>
      <c r="K699" s="5">
        <v>0</v>
      </c>
      <c r="L699" s="5">
        <v>0</v>
      </c>
      <c r="M699" s="5">
        <v>-2</v>
      </c>
    </row>
    <row r="700" spans="1:13" x14ac:dyDescent="0.2">
      <c r="A700">
        <v>698</v>
      </c>
      <c r="B700" s="1">
        <v>43605</v>
      </c>
      <c r="C700" t="s">
        <v>74</v>
      </c>
      <c r="D700" t="s">
        <v>59</v>
      </c>
      <c r="E700" t="s">
        <v>60</v>
      </c>
      <c r="F700" t="s">
        <v>45</v>
      </c>
      <c r="G700" t="s">
        <v>46</v>
      </c>
      <c r="H700">
        <v>1</v>
      </c>
      <c r="I700">
        <v>2</v>
      </c>
      <c r="K700" s="5">
        <v>0</v>
      </c>
      <c r="L700" s="5">
        <v>0</v>
      </c>
      <c r="M700" s="5">
        <v>1</v>
      </c>
    </row>
    <row r="701" spans="1:13" x14ac:dyDescent="0.2">
      <c r="A701">
        <v>699</v>
      </c>
      <c r="B701" s="1">
        <v>43606</v>
      </c>
      <c r="C701" t="s">
        <v>77</v>
      </c>
      <c r="D701" t="s">
        <v>3</v>
      </c>
      <c r="E701" t="s">
        <v>4</v>
      </c>
      <c r="F701" t="s">
        <v>47</v>
      </c>
      <c r="G701" t="s">
        <v>48</v>
      </c>
      <c r="H701">
        <v>5</v>
      </c>
      <c r="I701">
        <v>3</v>
      </c>
      <c r="K701" s="5">
        <v>0</v>
      </c>
      <c r="L701" s="5">
        <v>0</v>
      </c>
      <c r="M701" s="5">
        <v>-2</v>
      </c>
    </row>
    <row r="702" spans="1:13" x14ac:dyDescent="0.2">
      <c r="A702">
        <v>700</v>
      </c>
      <c r="B702" s="1">
        <v>43606</v>
      </c>
      <c r="C702" t="s">
        <v>85</v>
      </c>
      <c r="D702" t="s">
        <v>8</v>
      </c>
      <c r="E702" t="s">
        <v>9</v>
      </c>
      <c r="F702" t="s">
        <v>6</v>
      </c>
      <c r="G702" t="s">
        <v>7</v>
      </c>
      <c r="H702">
        <v>11</v>
      </c>
      <c r="I702">
        <v>4</v>
      </c>
      <c r="K702" s="5">
        <v>0</v>
      </c>
      <c r="L702" s="5">
        <v>0</v>
      </c>
      <c r="M702" s="5">
        <v>-7</v>
      </c>
    </row>
    <row r="703" spans="1:13" x14ac:dyDescent="0.2">
      <c r="A703">
        <v>701</v>
      </c>
      <c r="B703" s="1">
        <v>43606</v>
      </c>
      <c r="C703" t="s">
        <v>85</v>
      </c>
      <c r="D703" t="s">
        <v>22</v>
      </c>
      <c r="E703" t="s">
        <v>23</v>
      </c>
      <c r="F703" t="s">
        <v>35</v>
      </c>
      <c r="G703" t="s">
        <v>36</v>
      </c>
      <c r="H703">
        <v>2</v>
      </c>
      <c r="I703">
        <v>3</v>
      </c>
      <c r="K703" s="5">
        <v>0</v>
      </c>
      <c r="L703" s="5">
        <v>0</v>
      </c>
      <c r="M703" s="5">
        <v>1</v>
      </c>
    </row>
    <row r="704" spans="1:13" x14ac:dyDescent="0.2">
      <c r="A704">
        <v>702</v>
      </c>
      <c r="B704" s="1">
        <v>43606</v>
      </c>
      <c r="C704" t="s">
        <v>85</v>
      </c>
      <c r="D704" t="s">
        <v>51</v>
      </c>
      <c r="E704" t="s">
        <v>52</v>
      </c>
      <c r="F704" t="s">
        <v>55</v>
      </c>
      <c r="G704" t="s">
        <v>56</v>
      </c>
      <c r="H704">
        <v>5</v>
      </c>
      <c r="I704">
        <v>0</v>
      </c>
      <c r="K704" s="5">
        <v>0</v>
      </c>
      <c r="L704" s="5">
        <v>-124.49299999999999</v>
      </c>
      <c r="M704" s="5">
        <v>-5</v>
      </c>
    </row>
    <row r="705" spans="1:13" x14ac:dyDescent="0.2">
      <c r="A705">
        <v>703</v>
      </c>
      <c r="B705" s="1">
        <v>43606</v>
      </c>
      <c r="C705" t="s">
        <v>71</v>
      </c>
      <c r="D705" t="s">
        <v>69</v>
      </c>
      <c r="E705" t="s">
        <v>70</v>
      </c>
      <c r="F705" t="s">
        <v>27</v>
      </c>
      <c r="G705" t="s">
        <v>28</v>
      </c>
      <c r="H705">
        <v>3</v>
      </c>
      <c r="I705">
        <v>10</v>
      </c>
      <c r="K705" s="5">
        <v>0</v>
      </c>
      <c r="L705" s="5">
        <v>0</v>
      </c>
      <c r="M705" s="5">
        <v>7</v>
      </c>
    </row>
    <row r="706" spans="1:13" x14ac:dyDescent="0.2">
      <c r="A706">
        <v>704</v>
      </c>
      <c r="B706" s="1">
        <v>43606</v>
      </c>
      <c r="C706" t="s">
        <v>68</v>
      </c>
      <c r="D706" t="s">
        <v>12</v>
      </c>
      <c r="E706" t="s">
        <v>13</v>
      </c>
      <c r="F706" t="s">
        <v>10</v>
      </c>
      <c r="G706" t="s">
        <v>11</v>
      </c>
      <c r="H706">
        <v>5</v>
      </c>
      <c r="I706">
        <v>6</v>
      </c>
      <c r="K706" s="5">
        <v>0</v>
      </c>
      <c r="L706" s="5">
        <v>0</v>
      </c>
      <c r="M706" s="5">
        <v>1</v>
      </c>
    </row>
    <row r="707" spans="1:13" x14ac:dyDescent="0.2">
      <c r="A707">
        <v>705</v>
      </c>
      <c r="B707" s="1">
        <v>43606</v>
      </c>
      <c r="C707" t="s">
        <v>68</v>
      </c>
      <c r="D707" t="s">
        <v>53</v>
      </c>
      <c r="E707" t="s">
        <v>54</v>
      </c>
      <c r="F707" t="s">
        <v>25</v>
      </c>
      <c r="G707" t="s">
        <v>26</v>
      </c>
      <c r="H707">
        <v>5</v>
      </c>
      <c r="I707">
        <v>4</v>
      </c>
      <c r="K707" s="5">
        <v>0</v>
      </c>
      <c r="L707" s="5">
        <v>0</v>
      </c>
      <c r="M707" s="5">
        <v>-1</v>
      </c>
    </row>
    <row r="708" spans="1:13" x14ac:dyDescent="0.2">
      <c r="A708">
        <v>706</v>
      </c>
      <c r="B708" s="1">
        <v>43606</v>
      </c>
      <c r="C708" t="s">
        <v>68</v>
      </c>
      <c r="D708" t="s">
        <v>61</v>
      </c>
      <c r="E708" t="s">
        <v>62</v>
      </c>
      <c r="F708" t="s">
        <v>32</v>
      </c>
      <c r="G708" t="s">
        <v>33</v>
      </c>
      <c r="H708">
        <v>7</v>
      </c>
      <c r="I708">
        <v>3</v>
      </c>
      <c r="K708" s="5">
        <v>0</v>
      </c>
      <c r="L708" s="5">
        <v>0</v>
      </c>
      <c r="M708" s="5">
        <v>-4</v>
      </c>
    </row>
    <row r="709" spans="1:13" x14ac:dyDescent="0.2">
      <c r="A709">
        <v>707</v>
      </c>
      <c r="B709" s="1">
        <v>43606</v>
      </c>
      <c r="C709" t="s">
        <v>102</v>
      </c>
      <c r="D709" t="s">
        <v>57</v>
      </c>
      <c r="E709" t="s">
        <v>58</v>
      </c>
      <c r="F709" t="s">
        <v>17</v>
      </c>
      <c r="G709" t="s">
        <v>18</v>
      </c>
      <c r="H709">
        <v>3</v>
      </c>
      <c r="I709">
        <v>0</v>
      </c>
      <c r="K709" s="5">
        <v>5.9808519999999996</v>
      </c>
      <c r="L709" s="5">
        <v>12.12937</v>
      </c>
      <c r="M709" s="5">
        <v>-3</v>
      </c>
    </row>
    <row r="710" spans="1:13" x14ac:dyDescent="0.2">
      <c r="A710">
        <v>708</v>
      </c>
      <c r="B710" s="1">
        <v>43606</v>
      </c>
      <c r="C710" t="s">
        <v>78</v>
      </c>
      <c r="D710" t="s">
        <v>1</v>
      </c>
      <c r="E710" t="s">
        <v>2</v>
      </c>
      <c r="F710" t="s">
        <v>37</v>
      </c>
      <c r="G710" t="s">
        <v>38</v>
      </c>
      <c r="H710">
        <v>3</v>
      </c>
      <c r="I710">
        <v>5</v>
      </c>
      <c r="K710" s="5">
        <v>0</v>
      </c>
      <c r="L710" s="5">
        <v>0</v>
      </c>
      <c r="M710" s="5">
        <v>2</v>
      </c>
    </row>
    <row r="711" spans="1:13" x14ac:dyDescent="0.2">
      <c r="A711">
        <v>709</v>
      </c>
      <c r="B711" s="1">
        <v>43606</v>
      </c>
      <c r="C711" t="s">
        <v>72</v>
      </c>
      <c r="D711" t="s">
        <v>64</v>
      </c>
      <c r="E711" t="s">
        <v>65</v>
      </c>
      <c r="F711" t="s">
        <v>30</v>
      </c>
      <c r="G711" t="s">
        <v>31</v>
      </c>
      <c r="H711">
        <v>1</v>
      </c>
      <c r="I711">
        <v>5</v>
      </c>
      <c r="K711" s="5">
        <v>0</v>
      </c>
      <c r="L711" s="5">
        <v>0</v>
      </c>
      <c r="M711" s="5">
        <v>4</v>
      </c>
    </row>
    <row r="712" spans="1:13" x14ac:dyDescent="0.2">
      <c r="A712">
        <v>710</v>
      </c>
      <c r="B712" s="1">
        <v>43606</v>
      </c>
      <c r="C712" t="s">
        <v>99</v>
      </c>
      <c r="D712" t="s">
        <v>20</v>
      </c>
      <c r="E712" t="s">
        <v>21</v>
      </c>
      <c r="F712" t="s">
        <v>43</v>
      </c>
      <c r="G712" t="s">
        <v>44</v>
      </c>
      <c r="H712">
        <v>3</v>
      </c>
      <c r="I712">
        <v>4</v>
      </c>
      <c r="K712" s="5">
        <v>0</v>
      </c>
      <c r="L712" s="5">
        <v>0</v>
      </c>
      <c r="M712" s="5">
        <v>1</v>
      </c>
    </row>
    <row r="713" spans="1:13" x14ac:dyDescent="0.2">
      <c r="A713">
        <v>711</v>
      </c>
      <c r="B713" s="1">
        <v>43606</v>
      </c>
      <c r="C713" t="s">
        <v>73</v>
      </c>
      <c r="D713" t="s">
        <v>49</v>
      </c>
      <c r="E713" t="s">
        <v>50</v>
      </c>
      <c r="F713" t="s">
        <v>40</v>
      </c>
      <c r="G713" t="s">
        <v>41</v>
      </c>
      <c r="H713">
        <v>8</v>
      </c>
      <c r="I713">
        <v>3</v>
      </c>
      <c r="K713" s="5">
        <v>0</v>
      </c>
      <c r="L713" s="5">
        <v>0</v>
      </c>
      <c r="M713" s="5">
        <v>-5</v>
      </c>
    </row>
    <row r="714" spans="1:13" x14ac:dyDescent="0.2">
      <c r="A714">
        <v>712</v>
      </c>
      <c r="B714" s="1">
        <v>43606</v>
      </c>
      <c r="C714" t="s">
        <v>74</v>
      </c>
      <c r="D714" t="s">
        <v>59</v>
      </c>
      <c r="E714" t="s">
        <v>60</v>
      </c>
      <c r="F714" t="s">
        <v>45</v>
      </c>
      <c r="G714" t="s">
        <v>46</v>
      </c>
      <c r="H714">
        <v>2</v>
      </c>
      <c r="I714">
        <v>3</v>
      </c>
      <c r="K714" s="5">
        <v>0</v>
      </c>
      <c r="L714" s="5">
        <v>0</v>
      </c>
      <c r="M714" s="5">
        <v>1</v>
      </c>
    </row>
    <row r="715" spans="1:13" x14ac:dyDescent="0.2">
      <c r="A715">
        <v>713</v>
      </c>
      <c r="B715" s="1">
        <v>43607</v>
      </c>
      <c r="C715" t="s">
        <v>83</v>
      </c>
      <c r="D715" t="s">
        <v>57</v>
      </c>
      <c r="E715" t="s">
        <v>58</v>
      </c>
      <c r="F715" t="s">
        <v>17</v>
      </c>
      <c r="G715" t="s">
        <v>18</v>
      </c>
      <c r="H715">
        <v>9</v>
      </c>
      <c r="I715">
        <v>11</v>
      </c>
      <c r="K715" s="5">
        <v>0</v>
      </c>
      <c r="L715" s="5">
        <v>0</v>
      </c>
      <c r="M715" s="5">
        <v>2</v>
      </c>
    </row>
    <row r="716" spans="1:13" x14ac:dyDescent="0.2">
      <c r="A716">
        <v>714</v>
      </c>
      <c r="B716" s="1">
        <v>43607</v>
      </c>
      <c r="C716" t="s">
        <v>83</v>
      </c>
      <c r="D716" t="s">
        <v>3</v>
      </c>
      <c r="E716" t="s">
        <v>4</v>
      </c>
      <c r="F716" t="s">
        <v>47</v>
      </c>
      <c r="G716" t="s">
        <v>48</v>
      </c>
      <c r="H716">
        <v>7</v>
      </c>
      <c r="I716">
        <v>2</v>
      </c>
      <c r="K716" s="5">
        <v>0</v>
      </c>
      <c r="L716" s="5">
        <v>0</v>
      </c>
      <c r="M716" s="5">
        <v>-5</v>
      </c>
    </row>
    <row r="717" spans="1:13" x14ac:dyDescent="0.2">
      <c r="A717">
        <v>715</v>
      </c>
      <c r="B717" s="1">
        <v>43607</v>
      </c>
      <c r="C717" t="s">
        <v>90</v>
      </c>
      <c r="D717" t="s">
        <v>66</v>
      </c>
      <c r="E717" t="s">
        <v>67</v>
      </c>
      <c r="F717" t="s">
        <v>15</v>
      </c>
      <c r="G717" t="s">
        <v>16</v>
      </c>
      <c r="H717">
        <v>8</v>
      </c>
      <c r="I717">
        <v>2</v>
      </c>
      <c r="K717" s="5">
        <v>-45.503999999999998</v>
      </c>
      <c r="L717" s="5">
        <v>0</v>
      </c>
      <c r="M717" s="5">
        <v>-6</v>
      </c>
    </row>
    <row r="718" spans="1:13" x14ac:dyDescent="0.2">
      <c r="A718">
        <v>716</v>
      </c>
      <c r="B718" s="1">
        <v>43607</v>
      </c>
      <c r="C718" t="s">
        <v>94</v>
      </c>
      <c r="D718" t="s">
        <v>1</v>
      </c>
      <c r="E718" t="s">
        <v>2</v>
      </c>
      <c r="F718" t="s">
        <v>37</v>
      </c>
      <c r="G718" t="s">
        <v>38</v>
      </c>
      <c r="H718">
        <v>1</v>
      </c>
      <c r="I718">
        <v>2</v>
      </c>
      <c r="K718" s="5">
        <v>0</v>
      </c>
      <c r="L718" s="5">
        <v>0</v>
      </c>
      <c r="M718" s="5">
        <v>1</v>
      </c>
    </row>
    <row r="719" spans="1:13" x14ac:dyDescent="0.2">
      <c r="A719">
        <v>717</v>
      </c>
      <c r="B719" s="1">
        <v>43607</v>
      </c>
      <c r="C719" t="s">
        <v>91</v>
      </c>
      <c r="D719" t="s">
        <v>59</v>
      </c>
      <c r="E719" t="s">
        <v>60</v>
      </c>
      <c r="F719" t="s">
        <v>45</v>
      </c>
      <c r="G719" t="s">
        <v>46</v>
      </c>
      <c r="H719">
        <v>2</v>
      </c>
      <c r="I719">
        <v>5</v>
      </c>
      <c r="K719" s="5">
        <v>0</v>
      </c>
      <c r="L719" s="5">
        <v>0</v>
      </c>
      <c r="M719" s="5">
        <v>3</v>
      </c>
    </row>
    <row r="720" spans="1:13" x14ac:dyDescent="0.2">
      <c r="A720">
        <v>718</v>
      </c>
      <c r="B720" s="1">
        <v>43607</v>
      </c>
      <c r="C720" t="s">
        <v>85</v>
      </c>
      <c r="D720" t="s">
        <v>8</v>
      </c>
      <c r="E720" t="s">
        <v>9</v>
      </c>
      <c r="F720" t="s">
        <v>6</v>
      </c>
      <c r="G720" t="s">
        <v>7</v>
      </c>
      <c r="H720">
        <v>7</v>
      </c>
      <c r="I720">
        <v>5</v>
      </c>
      <c r="K720" s="5">
        <v>0</v>
      </c>
      <c r="L720" s="5">
        <v>0</v>
      </c>
      <c r="M720" s="5">
        <v>-2</v>
      </c>
    </row>
    <row r="721" spans="1:13" x14ac:dyDescent="0.2">
      <c r="A721">
        <v>719</v>
      </c>
      <c r="B721" s="1">
        <v>43607</v>
      </c>
      <c r="C721" t="s">
        <v>85</v>
      </c>
      <c r="D721" t="s">
        <v>51</v>
      </c>
      <c r="E721" t="s">
        <v>52</v>
      </c>
      <c r="F721" t="s">
        <v>55</v>
      </c>
      <c r="G721" t="s">
        <v>56</v>
      </c>
      <c r="H721">
        <v>9</v>
      </c>
      <c r="I721">
        <v>3</v>
      </c>
      <c r="K721" s="5">
        <v>0</v>
      </c>
      <c r="L721" s="5">
        <v>0</v>
      </c>
      <c r="M721" s="5">
        <v>-6</v>
      </c>
    </row>
    <row r="722" spans="1:13" x14ac:dyDescent="0.2">
      <c r="A722">
        <v>720</v>
      </c>
      <c r="B722" s="1">
        <v>43607</v>
      </c>
      <c r="C722" t="s">
        <v>71</v>
      </c>
      <c r="D722" t="s">
        <v>69</v>
      </c>
      <c r="E722" t="s">
        <v>70</v>
      </c>
      <c r="F722" t="s">
        <v>27</v>
      </c>
      <c r="G722" t="s">
        <v>28</v>
      </c>
      <c r="H722">
        <v>6</v>
      </c>
      <c r="I722">
        <v>5</v>
      </c>
      <c r="K722" s="5">
        <v>0</v>
      </c>
      <c r="L722" s="5">
        <v>0</v>
      </c>
      <c r="M722" s="5">
        <v>-1</v>
      </c>
    </row>
    <row r="723" spans="1:13" x14ac:dyDescent="0.2">
      <c r="A723">
        <v>721</v>
      </c>
      <c r="B723" s="1">
        <v>43607</v>
      </c>
      <c r="C723" t="s">
        <v>68</v>
      </c>
      <c r="D723" t="s">
        <v>12</v>
      </c>
      <c r="E723" t="s">
        <v>13</v>
      </c>
      <c r="F723" t="s">
        <v>10</v>
      </c>
      <c r="G723" t="s">
        <v>11</v>
      </c>
      <c r="H723">
        <v>1</v>
      </c>
      <c r="I723">
        <v>6</v>
      </c>
      <c r="K723" s="5">
        <v>0</v>
      </c>
      <c r="L723" s="5">
        <v>0</v>
      </c>
      <c r="M723" s="5">
        <v>5</v>
      </c>
    </row>
    <row r="724" spans="1:13" x14ac:dyDescent="0.2">
      <c r="A724">
        <v>722</v>
      </c>
      <c r="B724" s="1">
        <v>43607</v>
      </c>
      <c r="C724" t="s">
        <v>68</v>
      </c>
      <c r="D724" t="s">
        <v>53</v>
      </c>
      <c r="E724" t="s">
        <v>54</v>
      </c>
      <c r="F724" t="s">
        <v>25</v>
      </c>
      <c r="G724" t="s">
        <v>26</v>
      </c>
      <c r="H724">
        <v>6</v>
      </c>
      <c r="I724">
        <v>3</v>
      </c>
      <c r="K724" s="5">
        <v>0</v>
      </c>
      <c r="L724" s="5">
        <v>0</v>
      </c>
      <c r="M724" s="5">
        <v>-3</v>
      </c>
    </row>
    <row r="725" spans="1:13" x14ac:dyDescent="0.2">
      <c r="A725">
        <v>723</v>
      </c>
      <c r="B725" s="1">
        <v>43607</v>
      </c>
      <c r="C725" t="s">
        <v>68</v>
      </c>
      <c r="D725" t="s">
        <v>61</v>
      </c>
      <c r="E725" t="s">
        <v>62</v>
      </c>
      <c r="F725" t="s">
        <v>32</v>
      </c>
      <c r="G725" t="s">
        <v>33</v>
      </c>
      <c r="H725">
        <v>1</v>
      </c>
      <c r="I725">
        <v>8</v>
      </c>
      <c r="K725" s="5">
        <v>0</v>
      </c>
      <c r="L725" s="5">
        <v>0</v>
      </c>
      <c r="M725" s="5">
        <v>7</v>
      </c>
    </row>
    <row r="726" spans="1:13" x14ac:dyDescent="0.2">
      <c r="A726">
        <v>724</v>
      </c>
      <c r="B726" s="1">
        <v>43607</v>
      </c>
      <c r="C726" t="s">
        <v>98</v>
      </c>
      <c r="D726" t="s">
        <v>66</v>
      </c>
      <c r="E726" t="s">
        <v>67</v>
      </c>
      <c r="F726" t="s">
        <v>15</v>
      </c>
      <c r="G726" t="s">
        <v>16</v>
      </c>
      <c r="H726">
        <v>3</v>
      </c>
      <c r="I726">
        <v>10</v>
      </c>
      <c r="K726" s="5">
        <v>0</v>
      </c>
      <c r="L726" s="5">
        <v>0</v>
      </c>
      <c r="M726" s="5">
        <v>7</v>
      </c>
    </row>
    <row r="727" spans="1:13" x14ac:dyDescent="0.2">
      <c r="A727">
        <v>725</v>
      </c>
      <c r="B727" s="1">
        <v>43607</v>
      </c>
      <c r="C727" t="s">
        <v>78</v>
      </c>
      <c r="D727" t="s">
        <v>22</v>
      </c>
      <c r="E727" t="s">
        <v>23</v>
      </c>
      <c r="F727" t="s">
        <v>35</v>
      </c>
      <c r="G727" t="s">
        <v>36</v>
      </c>
      <c r="H727">
        <v>4</v>
      </c>
      <c r="I727">
        <v>8</v>
      </c>
      <c r="K727" s="5">
        <v>0</v>
      </c>
      <c r="L727" s="5">
        <v>0</v>
      </c>
      <c r="M727" s="5">
        <v>4</v>
      </c>
    </row>
    <row r="728" spans="1:13" x14ac:dyDescent="0.2">
      <c r="A728">
        <v>726</v>
      </c>
      <c r="B728" s="1">
        <v>43607</v>
      </c>
      <c r="C728" t="s">
        <v>72</v>
      </c>
      <c r="D728" t="s">
        <v>64</v>
      </c>
      <c r="E728" t="s">
        <v>65</v>
      </c>
      <c r="F728" t="s">
        <v>30</v>
      </c>
      <c r="G728" t="s">
        <v>31</v>
      </c>
      <c r="H728">
        <v>9</v>
      </c>
      <c r="I728">
        <v>4</v>
      </c>
      <c r="K728" s="5">
        <v>0</v>
      </c>
      <c r="L728" s="5">
        <v>0</v>
      </c>
      <c r="M728" s="5">
        <v>-5</v>
      </c>
    </row>
    <row r="729" spans="1:13" x14ac:dyDescent="0.2">
      <c r="A729">
        <v>727</v>
      </c>
      <c r="B729" s="1">
        <v>43607</v>
      </c>
      <c r="C729" t="s">
        <v>99</v>
      </c>
      <c r="D729" t="s">
        <v>20</v>
      </c>
      <c r="E729" t="s">
        <v>21</v>
      </c>
      <c r="F729" t="s">
        <v>43</v>
      </c>
      <c r="G729" t="s">
        <v>44</v>
      </c>
      <c r="H729">
        <v>9</v>
      </c>
      <c r="I729">
        <v>2</v>
      </c>
      <c r="K729" s="5">
        <v>0</v>
      </c>
      <c r="L729" s="5">
        <v>0</v>
      </c>
      <c r="M729" s="5">
        <v>-7</v>
      </c>
    </row>
    <row r="730" spans="1:13" x14ac:dyDescent="0.2">
      <c r="A730">
        <v>728</v>
      </c>
      <c r="B730" s="1">
        <v>43608</v>
      </c>
      <c r="C730" t="s">
        <v>108</v>
      </c>
      <c r="D730" t="s">
        <v>12</v>
      </c>
      <c r="E730" t="s">
        <v>13</v>
      </c>
      <c r="F730" t="s">
        <v>10</v>
      </c>
      <c r="G730" t="s">
        <v>11</v>
      </c>
      <c r="H730">
        <v>4</v>
      </c>
      <c r="I730">
        <v>6</v>
      </c>
      <c r="K730" s="5">
        <v>0</v>
      </c>
      <c r="L730" s="5">
        <v>0</v>
      </c>
      <c r="M730" s="5">
        <v>2</v>
      </c>
    </row>
    <row r="731" spans="1:13" x14ac:dyDescent="0.2">
      <c r="A731">
        <v>729</v>
      </c>
      <c r="B731" s="1">
        <v>43608</v>
      </c>
      <c r="C731" t="s">
        <v>89</v>
      </c>
      <c r="D731" t="s">
        <v>8</v>
      </c>
      <c r="E731" t="s">
        <v>9</v>
      </c>
      <c r="F731" t="s">
        <v>6</v>
      </c>
      <c r="G731" t="s">
        <v>7</v>
      </c>
      <c r="H731">
        <v>6</v>
      </c>
      <c r="I731">
        <v>5</v>
      </c>
      <c r="K731" s="5">
        <v>0</v>
      </c>
      <c r="L731" s="5">
        <v>0</v>
      </c>
      <c r="M731" s="5">
        <v>-1</v>
      </c>
    </row>
    <row r="732" spans="1:13" x14ac:dyDescent="0.2">
      <c r="A732">
        <v>730</v>
      </c>
      <c r="B732" s="1">
        <v>43608</v>
      </c>
      <c r="C732" t="s">
        <v>89</v>
      </c>
      <c r="D732" t="s">
        <v>51</v>
      </c>
      <c r="E732" t="s">
        <v>52</v>
      </c>
      <c r="F732" t="s">
        <v>55</v>
      </c>
      <c r="G732" t="s">
        <v>56</v>
      </c>
      <c r="H732">
        <v>6</v>
      </c>
      <c r="I732">
        <v>14</v>
      </c>
      <c r="K732" s="5">
        <v>0</v>
      </c>
      <c r="L732" s="5">
        <v>0</v>
      </c>
      <c r="M732" s="5">
        <v>8</v>
      </c>
    </row>
    <row r="733" spans="1:13" x14ac:dyDescent="0.2">
      <c r="A733">
        <v>731</v>
      </c>
      <c r="B733" s="1">
        <v>43608</v>
      </c>
      <c r="C733" t="s">
        <v>113</v>
      </c>
      <c r="D733" t="s">
        <v>69</v>
      </c>
      <c r="E733" t="s">
        <v>70</v>
      </c>
      <c r="F733" t="s">
        <v>27</v>
      </c>
      <c r="G733" t="s">
        <v>28</v>
      </c>
      <c r="H733">
        <v>8</v>
      </c>
      <c r="I733">
        <v>2</v>
      </c>
      <c r="K733" s="5">
        <v>0</v>
      </c>
      <c r="L733" s="5">
        <v>0</v>
      </c>
      <c r="M733" s="5">
        <v>-6</v>
      </c>
    </row>
    <row r="734" spans="1:13" x14ac:dyDescent="0.2">
      <c r="A734">
        <v>732</v>
      </c>
      <c r="B734" s="1">
        <v>43608</v>
      </c>
      <c r="C734" t="s">
        <v>83</v>
      </c>
      <c r="D734" t="s">
        <v>53</v>
      </c>
      <c r="E734" t="s">
        <v>54</v>
      </c>
      <c r="F734" t="s">
        <v>25</v>
      </c>
      <c r="G734" t="s">
        <v>26</v>
      </c>
      <c r="H734">
        <v>5</v>
      </c>
      <c r="I734">
        <v>2</v>
      </c>
      <c r="K734" s="5">
        <v>0</v>
      </c>
      <c r="L734" s="5">
        <v>0</v>
      </c>
      <c r="M734" s="5">
        <v>-3</v>
      </c>
    </row>
    <row r="735" spans="1:13" x14ac:dyDescent="0.2">
      <c r="A735">
        <v>733</v>
      </c>
      <c r="B735" s="1">
        <v>43608</v>
      </c>
      <c r="C735" t="s">
        <v>97</v>
      </c>
      <c r="D735" t="s">
        <v>22</v>
      </c>
      <c r="E735" t="s">
        <v>23</v>
      </c>
      <c r="F735" t="s">
        <v>35</v>
      </c>
      <c r="G735" t="s">
        <v>36</v>
      </c>
      <c r="H735">
        <v>9</v>
      </c>
      <c r="I735">
        <v>7</v>
      </c>
      <c r="K735" s="5">
        <v>0</v>
      </c>
      <c r="L735" s="5">
        <v>0</v>
      </c>
      <c r="M735" s="5">
        <v>-2</v>
      </c>
    </row>
    <row r="736" spans="1:13" x14ac:dyDescent="0.2">
      <c r="A736">
        <v>734</v>
      </c>
      <c r="B736" s="1">
        <v>43608</v>
      </c>
      <c r="C736" t="s">
        <v>101</v>
      </c>
      <c r="D736" t="s">
        <v>20</v>
      </c>
      <c r="E736" t="s">
        <v>21</v>
      </c>
      <c r="F736" t="s">
        <v>43</v>
      </c>
      <c r="G736" t="s">
        <v>44</v>
      </c>
      <c r="H736">
        <v>5</v>
      </c>
      <c r="I736">
        <v>4</v>
      </c>
      <c r="K736" s="5">
        <v>0</v>
      </c>
      <c r="L736" s="5">
        <v>0</v>
      </c>
      <c r="M736" s="5">
        <v>-1</v>
      </c>
    </row>
    <row r="737" spans="1:13" x14ac:dyDescent="0.2">
      <c r="A737">
        <v>735</v>
      </c>
      <c r="B737" s="1">
        <v>43608</v>
      </c>
      <c r="C737" t="s">
        <v>39</v>
      </c>
      <c r="D737" t="s">
        <v>49</v>
      </c>
      <c r="E737" t="s">
        <v>50</v>
      </c>
      <c r="F737" t="s">
        <v>40</v>
      </c>
      <c r="G737" t="s">
        <v>41</v>
      </c>
      <c r="H737">
        <v>16</v>
      </c>
      <c r="I737">
        <v>7</v>
      </c>
      <c r="K737" s="5">
        <v>0</v>
      </c>
      <c r="L737" s="5">
        <v>0</v>
      </c>
      <c r="M737" s="5">
        <v>-9</v>
      </c>
    </row>
    <row r="738" spans="1:13" x14ac:dyDescent="0.2">
      <c r="A738">
        <v>736</v>
      </c>
      <c r="B738" s="1">
        <v>43608</v>
      </c>
      <c r="C738" t="s">
        <v>77</v>
      </c>
      <c r="D738" t="s">
        <v>32</v>
      </c>
      <c r="E738" t="s">
        <v>33</v>
      </c>
      <c r="F738" t="s">
        <v>47</v>
      </c>
      <c r="G738" t="s">
        <v>48</v>
      </c>
      <c r="H738">
        <v>7</v>
      </c>
      <c r="I738">
        <v>2</v>
      </c>
      <c r="K738" s="5">
        <v>0</v>
      </c>
      <c r="L738" s="5">
        <v>0</v>
      </c>
      <c r="M738" s="5">
        <v>-5</v>
      </c>
    </row>
    <row r="739" spans="1:13" x14ac:dyDescent="0.2">
      <c r="A739">
        <v>737</v>
      </c>
      <c r="B739" s="1">
        <v>43608</v>
      </c>
      <c r="C739" t="s">
        <v>72</v>
      </c>
      <c r="D739" t="s">
        <v>64</v>
      </c>
      <c r="E739" t="s">
        <v>65</v>
      </c>
      <c r="F739" t="s">
        <v>30</v>
      </c>
      <c r="G739" t="s">
        <v>31</v>
      </c>
      <c r="H739">
        <v>4</v>
      </c>
      <c r="I739">
        <v>0</v>
      </c>
      <c r="K739" s="5">
        <v>0</v>
      </c>
      <c r="L739" s="5">
        <v>0</v>
      </c>
      <c r="M739" s="5">
        <v>-4</v>
      </c>
    </row>
    <row r="740" spans="1:13" x14ac:dyDescent="0.2">
      <c r="A740">
        <v>738</v>
      </c>
      <c r="B740" s="1">
        <v>43609</v>
      </c>
      <c r="C740" t="s">
        <v>97</v>
      </c>
      <c r="D740" t="s">
        <v>57</v>
      </c>
      <c r="E740" t="s">
        <v>58</v>
      </c>
      <c r="F740" t="s">
        <v>35</v>
      </c>
      <c r="G740" t="s">
        <v>36</v>
      </c>
      <c r="H740">
        <v>6</v>
      </c>
      <c r="I740">
        <v>5</v>
      </c>
      <c r="K740" s="5">
        <v>0</v>
      </c>
      <c r="L740" s="5">
        <v>0</v>
      </c>
      <c r="M740" s="5">
        <v>-1</v>
      </c>
    </row>
    <row r="741" spans="1:13" x14ac:dyDescent="0.2">
      <c r="A741">
        <v>739</v>
      </c>
      <c r="B741" s="1">
        <v>43609</v>
      </c>
      <c r="C741" t="s">
        <v>85</v>
      </c>
      <c r="D741" t="s">
        <v>53</v>
      </c>
      <c r="E741" t="s">
        <v>54</v>
      </c>
      <c r="F741" t="s">
        <v>12</v>
      </c>
      <c r="G741" t="s">
        <v>13</v>
      </c>
      <c r="H741">
        <v>10</v>
      </c>
      <c r="I741">
        <v>12</v>
      </c>
      <c r="K741" s="5">
        <v>0</v>
      </c>
      <c r="L741" s="5">
        <v>0</v>
      </c>
      <c r="M741" s="5">
        <v>2</v>
      </c>
    </row>
    <row r="742" spans="1:13" x14ac:dyDescent="0.2">
      <c r="A742">
        <v>740</v>
      </c>
      <c r="B742" s="1">
        <v>43609</v>
      </c>
      <c r="C742" t="s">
        <v>85</v>
      </c>
      <c r="D742" t="s">
        <v>61</v>
      </c>
      <c r="E742" t="s">
        <v>62</v>
      </c>
      <c r="F742" t="s">
        <v>55</v>
      </c>
      <c r="G742" t="s">
        <v>56</v>
      </c>
      <c r="H742">
        <v>10</v>
      </c>
      <c r="I742">
        <v>2</v>
      </c>
      <c r="K742" s="5">
        <v>0</v>
      </c>
      <c r="L742" s="5">
        <v>0</v>
      </c>
      <c r="M742" s="5">
        <v>-8</v>
      </c>
    </row>
    <row r="743" spans="1:13" x14ac:dyDescent="0.2">
      <c r="A743">
        <v>741</v>
      </c>
      <c r="B743" s="1">
        <v>43609</v>
      </c>
      <c r="C743" t="s">
        <v>71</v>
      </c>
      <c r="D743" t="s">
        <v>45</v>
      </c>
      <c r="E743" t="s">
        <v>46</v>
      </c>
      <c r="F743" t="s">
        <v>27</v>
      </c>
      <c r="G743" t="s">
        <v>28</v>
      </c>
      <c r="H743">
        <v>6</v>
      </c>
      <c r="I743">
        <v>3</v>
      </c>
      <c r="K743" s="5">
        <v>-126.188</v>
      </c>
      <c r="L743" s="5">
        <v>0</v>
      </c>
      <c r="M743" s="5">
        <v>-3</v>
      </c>
    </row>
    <row r="744" spans="1:13" x14ac:dyDescent="0.2">
      <c r="A744">
        <v>742</v>
      </c>
      <c r="B744" s="1">
        <v>43609</v>
      </c>
      <c r="C744" t="s">
        <v>68</v>
      </c>
      <c r="D744" t="s">
        <v>25</v>
      </c>
      <c r="E744" t="s">
        <v>26</v>
      </c>
      <c r="F744" t="s">
        <v>10</v>
      </c>
      <c r="G744" t="s">
        <v>11</v>
      </c>
      <c r="H744">
        <v>9</v>
      </c>
      <c r="I744">
        <v>8</v>
      </c>
      <c r="K744" s="5">
        <v>0</v>
      </c>
      <c r="L744" s="5">
        <v>0</v>
      </c>
      <c r="M744" s="5">
        <v>-1</v>
      </c>
    </row>
    <row r="745" spans="1:13" x14ac:dyDescent="0.2">
      <c r="A745">
        <v>743</v>
      </c>
      <c r="B745" s="1">
        <v>43609</v>
      </c>
      <c r="C745" t="s">
        <v>68</v>
      </c>
      <c r="D745" t="s">
        <v>32</v>
      </c>
      <c r="E745" t="s">
        <v>33</v>
      </c>
      <c r="F745" t="s">
        <v>47</v>
      </c>
      <c r="G745" t="s">
        <v>48</v>
      </c>
      <c r="H745">
        <v>1</v>
      </c>
      <c r="I745">
        <v>3</v>
      </c>
      <c r="K745" s="5">
        <v>0</v>
      </c>
      <c r="L745" s="5">
        <v>0</v>
      </c>
      <c r="M745" s="5">
        <v>2</v>
      </c>
    </row>
    <row r="746" spans="1:13" x14ac:dyDescent="0.2">
      <c r="A746">
        <v>744</v>
      </c>
      <c r="B746" s="1">
        <v>43609</v>
      </c>
      <c r="C746" t="s">
        <v>72</v>
      </c>
      <c r="D746" t="s">
        <v>64</v>
      </c>
      <c r="E746" t="s">
        <v>65</v>
      </c>
      <c r="F746" t="s">
        <v>49</v>
      </c>
      <c r="G746" t="s">
        <v>50</v>
      </c>
      <c r="H746">
        <v>4</v>
      </c>
      <c r="I746">
        <v>11</v>
      </c>
      <c r="K746" s="5">
        <v>0</v>
      </c>
      <c r="L746" s="5">
        <v>-748.27200000000005</v>
      </c>
      <c r="M746" s="5">
        <v>7</v>
      </c>
    </row>
    <row r="747" spans="1:13" x14ac:dyDescent="0.2">
      <c r="A747">
        <v>745</v>
      </c>
      <c r="B747" s="1">
        <v>43609</v>
      </c>
      <c r="C747" t="s">
        <v>72</v>
      </c>
      <c r="D747" t="s">
        <v>22</v>
      </c>
      <c r="E747" t="s">
        <v>23</v>
      </c>
      <c r="F747" t="s">
        <v>17</v>
      </c>
      <c r="G747" t="s">
        <v>18</v>
      </c>
      <c r="H747">
        <v>6</v>
      </c>
      <c r="I747">
        <v>4</v>
      </c>
      <c r="K747" s="5">
        <v>0</v>
      </c>
      <c r="L747" s="5">
        <v>0</v>
      </c>
      <c r="M747" s="5">
        <v>-2</v>
      </c>
    </row>
    <row r="748" spans="1:13" x14ac:dyDescent="0.2">
      <c r="A748">
        <v>746</v>
      </c>
      <c r="B748" s="1">
        <v>43609</v>
      </c>
      <c r="C748" t="s">
        <v>72</v>
      </c>
      <c r="D748" t="s">
        <v>69</v>
      </c>
      <c r="E748" t="s">
        <v>70</v>
      </c>
      <c r="F748" t="s">
        <v>30</v>
      </c>
      <c r="G748" t="s">
        <v>31</v>
      </c>
      <c r="H748">
        <v>3</v>
      </c>
      <c r="I748">
        <v>4</v>
      </c>
      <c r="K748" s="5">
        <v>172.2226</v>
      </c>
      <c r="L748" s="5">
        <v>0</v>
      </c>
      <c r="M748" s="5">
        <v>1</v>
      </c>
    </row>
    <row r="749" spans="1:13" x14ac:dyDescent="0.2">
      <c r="A749">
        <v>747</v>
      </c>
      <c r="B749" s="1">
        <v>43609</v>
      </c>
      <c r="C749" t="s">
        <v>88</v>
      </c>
      <c r="D749" t="s">
        <v>20</v>
      </c>
      <c r="E749" t="s">
        <v>21</v>
      </c>
      <c r="F749" t="s">
        <v>15</v>
      </c>
      <c r="G749" t="s">
        <v>16</v>
      </c>
      <c r="H749">
        <v>5</v>
      </c>
      <c r="I749">
        <v>2</v>
      </c>
      <c r="K749" s="5">
        <v>-773.44600000000003</v>
      </c>
      <c r="L749" s="5">
        <v>0</v>
      </c>
      <c r="M749" s="5">
        <v>-3</v>
      </c>
    </row>
    <row r="750" spans="1:13" x14ac:dyDescent="0.2">
      <c r="A750">
        <v>748</v>
      </c>
      <c r="B750" s="1">
        <v>43609</v>
      </c>
      <c r="C750" t="s">
        <v>79</v>
      </c>
      <c r="D750" t="s">
        <v>6</v>
      </c>
      <c r="E750" t="s">
        <v>7</v>
      </c>
      <c r="F750" t="s">
        <v>51</v>
      </c>
      <c r="G750" t="s">
        <v>52</v>
      </c>
      <c r="H750">
        <v>6</v>
      </c>
      <c r="I750">
        <v>8</v>
      </c>
      <c r="K750" s="5">
        <v>372.69779999999997</v>
      </c>
      <c r="L750" s="5">
        <v>325.89890000000003</v>
      </c>
      <c r="M750" s="5">
        <v>2</v>
      </c>
    </row>
    <row r="751" spans="1:13" x14ac:dyDescent="0.2">
      <c r="A751">
        <v>749</v>
      </c>
      <c r="B751" s="1">
        <v>43609</v>
      </c>
      <c r="C751" t="s">
        <v>73</v>
      </c>
      <c r="D751" t="s">
        <v>37</v>
      </c>
      <c r="E751" t="s">
        <v>38</v>
      </c>
      <c r="F751" t="s">
        <v>40</v>
      </c>
      <c r="G751" t="s">
        <v>41</v>
      </c>
      <c r="H751">
        <v>4</v>
      </c>
      <c r="I751">
        <v>3</v>
      </c>
      <c r="K751" s="5">
        <v>75.027289999999994</v>
      </c>
      <c r="L751" s="5">
        <v>0</v>
      </c>
      <c r="M751" s="5">
        <v>-1</v>
      </c>
    </row>
    <row r="752" spans="1:13" x14ac:dyDescent="0.2">
      <c r="A752">
        <v>750</v>
      </c>
      <c r="B752" s="1">
        <v>43609</v>
      </c>
      <c r="C752" t="s">
        <v>73</v>
      </c>
      <c r="D752" t="s">
        <v>1</v>
      </c>
      <c r="E752" t="s">
        <v>2</v>
      </c>
      <c r="F752" t="s">
        <v>3</v>
      </c>
      <c r="G752" t="s">
        <v>4</v>
      </c>
      <c r="H752">
        <v>2</v>
      </c>
      <c r="I752">
        <v>6</v>
      </c>
      <c r="K752" s="5">
        <v>90.78237</v>
      </c>
      <c r="L752" s="5">
        <v>195.93010000000001</v>
      </c>
      <c r="M752" s="5">
        <v>4</v>
      </c>
    </row>
    <row r="753" spans="1:13" x14ac:dyDescent="0.2">
      <c r="A753">
        <v>751</v>
      </c>
      <c r="B753" s="1">
        <v>43609</v>
      </c>
      <c r="C753" t="s">
        <v>103</v>
      </c>
      <c r="D753" t="s">
        <v>59</v>
      </c>
      <c r="E753" t="s">
        <v>60</v>
      </c>
      <c r="F753" t="s">
        <v>43</v>
      </c>
      <c r="G753" t="s">
        <v>44</v>
      </c>
      <c r="H753">
        <v>18</v>
      </c>
      <c r="I753">
        <v>2</v>
      </c>
      <c r="K753" s="5">
        <v>0</v>
      </c>
      <c r="L753" s="5">
        <v>0</v>
      </c>
      <c r="M753" s="5">
        <v>-16</v>
      </c>
    </row>
    <row r="754" spans="1:13" x14ac:dyDescent="0.2">
      <c r="A754">
        <v>752</v>
      </c>
      <c r="B754" s="1">
        <v>43610</v>
      </c>
      <c r="C754" t="s">
        <v>14</v>
      </c>
      <c r="D754" t="s">
        <v>64</v>
      </c>
      <c r="E754" t="s">
        <v>65</v>
      </c>
      <c r="F754" t="s">
        <v>49</v>
      </c>
      <c r="G754" t="s">
        <v>50</v>
      </c>
      <c r="H754">
        <v>1</v>
      </c>
      <c r="I754">
        <v>8</v>
      </c>
      <c r="K754" s="5">
        <v>0</v>
      </c>
      <c r="L754" s="5">
        <v>0</v>
      </c>
      <c r="M754" s="5">
        <v>7</v>
      </c>
    </row>
    <row r="755" spans="1:13" x14ac:dyDescent="0.2">
      <c r="A755">
        <v>753</v>
      </c>
      <c r="B755" s="1">
        <v>43610</v>
      </c>
      <c r="C755" t="s">
        <v>75</v>
      </c>
      <c r="D755" t="s">
        <v>8</v>
      </c>
      <c r="E755" t="s">
        <v>9</v>
      </c>
      <c r="F755" t="s">
        <v>66</v>
      </c>
      <c r="G755" t="s">
        <v>67</v>
      </c>
      <c r="H755">
        <v>7</v>
      </c>
      <c r="I755">
        <v>3</v>
      </c>
      <c r="K755" s="5">
        <v>19.234200000000001</v>
      </c>
      <c r="L755" s="5">
        <v>0</v>
      </c>
      <c r="M755" s="5">
        <v>-4</v>
      </c>
    </row>
    <row r="756" spans="1:13" x14ac:dyDescent="0.2">
      <c r="A756">
        <v>754</v>
      </c>
      <c r="B756" s="1">
        <v>43610</v>
      </c>
      <c r="C756" t="s">
        <v>97</v>
      </c>
      <c r="D756" t="s">
        <v>57</v>
      </c>
      <c r="E756" t="s">
        <v>58</v>
      </c>
      <c r="F756" t="s">
        <v>35</v>
      </c>
      <c r="G756" t="s">
        <v>36</v>
      </c>
      <c r="H756">
        <v>6</v>
      </c>
      <c r="I756">
        <v>8</v>
      </c>
      <c r="K756" s="5">
        <v>0</v>
      </c>
      <c r="L756" s="5">
        <v>0</v>
      </c>
      <c r="M756" s="5">
        <v>2</v>
      </c>
    </row>
    <row r="757" spans="1:13" x14ac:dyDescent="0.2">
      <c r="A757">
        <v>755</v>
      </c>
      <c r="B757" s="1">
        <v>43610</v>
      </c>
      <c r="C757" t="s">
        <v>76</v>
      </c>
      <c r="D757" t="s">
        <v>45</v>
      </c>
      <c r="E757" t="s">
        <v>46</v>
      </c>
      <c r="F757" t="s">
        <v>27</v>
      </c>
      <c r="G757" t="s">
        <v>28</v>
      </c>
      <c r="H757">
        <v>19</v>
      </c>
      <c r="I757">
        <v>4</v>
      </c>
      <c r="K757" s="5">
        <v>0</v>
      </c>
      <c r="L757" s="5">
        <v>0</v>
      </c>
      <c r="M757" s="5">
        <v>-15</v>
      </c>
    </row>
    <row r="758" spans="1:13" x14ac:dyDescent="0.2">
      <c r="A758">
        <v>756</v>
      </c>
      <c r="B758" s="1">
        <v>43610</v>
      </c>
      <c r="C758" t="s">
        <v>34</v>
      </c>
      <c r="D758" t="s">
        <v>53</v>
      </c>
      <c r="E758" t="s">
        <v>54</v>
      </c>
      <c r="F758" t="s">
        <v>12</v>
      </c>
      <c r="G758" t="s">
        <v>13</v>
      </c>
      <c r="H758">
        <v>0</v>
      </c>
      <c r="I758">
        <v>5</v>
      </c>
      <c r="K758" s="5">
        <v>0</v>
      </c>
      <c r="L758" s="5">
        <v>0</v>
      </c>
      <c r="M758" s="5">
        <v>5</v>
      </c>
    </row>
    <row r="759" spans="1:13" x14ac:dyDescent="0.2">
      <c r="A759">
        <v>757</v>
      </c>
      <c r="B759" s="1">
        <v>43610</v>
      </c>
      <c r="C759" t="s">
        <v>34</v>
      </c>
      <c r="D759" t="s">
        <v>59</v>
      </c>
      <c r="E759" t="s">
        <v>60</v>
      </c>
      <c r="F759" t="s">
        <v>43</v>
      </c>
      <c r="G759" t="s">
        <v>44</v>
      </c>
      <c r="H759">
        <v>10</v>
      </c>
      <c r="I759">
        <v>4</v>
      </c>
      <c r="K759" s="5">
        <v>0</v>
      </c>
      <c r="L759" s="5">
        <v>0</v>
      </c>
      <c r="M759" s="5">
        <v>-6</v>
      </c>
    </row>
    <row r="760" spans="1:13" x14ac:dyDescent="0.2">
      <c r="A760">
        <v>758</v>
      </c>
      <c r="B760" s="1">
        <v>43610</v>
      </c>
      <c r="C760" t="s">
        <v>39</v>
      </c>
      <c r="D760" t="s">
        <v>1</v>
      </c>
      <c r="E760" t="s">
        <v>2</v>
      </c>
      <c r="F760" t="s">
        <v>3</v>
      </c>
      <c r="G760" t="s">
        <v>4</v>
      </c>
      <c r="H760">
        <v>5</v>
      </c>
      <c r="I760">
        <v>6</v>
      </c>
      <c r="K760" s="5">
        <v>0</v>
      </c>
      <c r="L760" s="5">
        <v>0</v>
      </c>
      <c r="M760" s="5">
        <v>1</v>
      </c>
    </row>
    <row r="761" spans="1:13" x14ac:dyDescent="0.2">
      <c r="A761">
        <v>759</v>
      </c>
      <c r="B761" s="1">
        <v>43610</v>
      </c>
      <c r="C761" t="s">
        <v>42</v>
      </c>
      <c r="D761" t="s">
        <v>22</v>
      </c>
      <c r="E761" t="s">
        <v>23</v>
      </c>
      <c r="F761" t="s">
        <v>17</v>
      </c>
      <c r="G761" t="s">
        <v>18</v>
      </c>
      <c r="H761">
        <v>7</v>
      </c>
      <c r="I761">
        <v>2</v>
      </c>
      <c r="K761" s="5">
        <v>0</v>
      </c>
      <c r="L761" s="5">
        <v>0</v>
      </c>
      <c r="M761" s="5">
        <v>-5</v>
      </c>
    </row>
    <row r="762" spans="1:13" x14ac:dyDescent="0.2">
      <c r="A762">
        <v>760</v>
      </c>
      <c r="B762" s="1">
        <v>43610</v>
      </c>
      <c r="C762" t="s">
        <v>42</v>
      </c>
      <c r="D762" t="s">
        <v>25</v>
      </c>
      <c r="E762" t="s">
        <v>26</v>
      </c>
      <c r="F762" t="s">
        <v>10</v>
      </c>
      <c r="G762" t="s">
        <v>11</v>
      </c>
      <c r="H762">
        <v>4</v>
      </c>
      <c r="I762">
        <v>5</v>
      </c>
      <c r="K762" s="5">
        <v>0</v>
      </c>
      <c r="L762" s="5">
        <v>0</v>
      </c>
      <c r="M762" s="5">
        <v>1</v>
      </c>
    </row>
    <row r="763" spans="1:13" x14ac:dyDescent="0.2">
      <c r="A763">
        <v>761</v>
      </c>
      <c r="B763" s="1">
        <v>43610</v>
      </c>
      <c r="C763" t="s">
        <v>42</v>
      </c>
      <c r="D763" t="s">
        <v>32</v>
      </c>
      <c r="E763" t="s">
        <v>33</v>
      </c>
      <c r="F763" t="s">
        <v>47</v>
      </c>
      <c r="G763" t="s">
        <v>48</v>
      </c>
      <c r="H763">
        <v>6</v>
      </c>
      <c r="I763">
        <v>2</v>
      </c>
      <c r="K763" s="5">
        <v>0</v>
      </c>
      <c r="L763" s="5">
        <v>0</v>
      </c>
      <c r="M763" s="5">
        <v>-4</v>
      </c>
    </row>
    <row r="764" spans="1:13" x14ac:dyDescent="0.2">
      <c r="A764">
        <v>762</v>
      </c>
      <c r="B764" s="1">
        <v>43610</v>
      </c>
      <c r="C764" t="s">
        <v>104</v>
      </c>
      <c r="D764" t="s">
        <v>20</v>
      </c>
      <c r="E764" t="s">
        <v>21</v>
      </c>
      <c r="F764" t="s">
        <v>15</v>
      </c>
      <c r="G764" t="s">
        <v>16</v>
      </c>
      <c r="H764">
        <v>3</v>
      </c>
      <c r="I764">
        <v>6</v>
      </c>
      <c r="K764" s="5">
        <v>0</v>
      </c>
      <c r="L764" s="5">
        <v>0</v>
      </c>
      <c r="M764" s="5">
        <v>3</v>
      </c>
    </row>
    <row r="765" spans="1:13" x14ac:dyDescent="0.2">
      <c r="A765">
        <v>763</v>
      </c>
      <c r="B765" s="1">
        <v>43610</v>
      </c>
      <c r="C765" t="s">
        <v>104</v>
      </c>
      <c r="D765" t="s">
        <v>69</v>
      </c>
      <c r="E765" t="s">
        <v>70</v>
      </c>
      <c r="F765" t="s">
        <v>30</v>
      </c>
      <c r="G765" t="s">
        <v>31</v>
      </c>
      <c r="H765">
        <v>3</v>
      </c>
      <c r="I765">
        <v>4</v>
      </c>
      <c r="K765" s="5">
        <v>0</v>
      </c>
      <c r="L765" s="5">
        <v>0</v>
      </c>
      <c r="M765" s="5">
        <v>1</v>
      </c>
    </row>
    <row r="766" spans="1:13" x14ac:dyDescent="0.2">
      <c r="A766">
        <v>764</v>
      </c>
      <c r="B766" s="1">
        <v>43610</v>
      </c>
      <c r="C766" t="s">
        <v>104</v>
      </c>
      <c r="D766" t="s">
        <v>61</v>
      </c>
      <c r="E766" t="s">
        <v>62</v>
      </c>
      <c r="F766" t="s">
        <v>55</v>
      </c>
      <c r="G766" t="s">
        <v>56</v>
      </c>
      <c r="H766">
        <v>7</v>
      </c>
      <c r="I766">
        <v>2</v>
      </c>
      <c r="K766" s="5">
        <v>0</v>
      </c>
      <c r="L766" s="5">
        <v>0</v>
      </c>
      <c r="M766" s="5">
        <v>-5</v>
      </c>
    </row>
    <row r="767" spans="1:13" x14ac:dyDescent="0.2">
      <c r="A767">
        <v>765</v>
      </c>
      <c r="B767" s="1">
        <v>43610</v>
      </c>
      <c r="C767" t="s">
        <v>88</v>
      </c>
      <c r="D767" t="s">
        <v>8</v>
      </c>
      <c r="E767" t="s">
        <v>9</v>
      </c>
      <c r="F767" t="s">
        <v>66</v>
      </c>
      <c r="G767" t="s">
        <v>67</v>
      </c>
      <c r="H767">
        <v>6</v>
      </c>
      <c r="I767">
        <v>5</v>
      </c>
      <c r="K767" s="5">
        <v>0</v>
      </c>
      <c r="L767" s="5">
        <v>0</v>
      </c>
      <c r="M767" s="5">
        <v>-1</v>
      </c>
    </row>
    <row r="768" spans="1:13" x14ac:dyDescent="0.2">
      <c r="A768">
        <v>766</v>
      </c>
      <c r="B768" s="1">
        <v>43610</v>
      </c>
      <c r="C768" t="s">
        <v>81</v>
      </c>
      <c r="D768" t="s">
        <v>6</v>
      </c>
      <c r="E768" t="s">
        <v>7</v>
      </c>
      <c r="F768" t="s">
        <v>51</v>
      </c>
      <c r="G768" t="s">
        <v>52</v>
      </c>
      <c r="H768">
        <v>9</v>
      </c>
      <c r="I768">
        <v>6</v>
      </c>
      <c r="K768" s="5">
        <v>0</v>
      </c>
      <c r="L768" s="5">
        <v>0</v>
      </c>
      <c r="M768" s="5">
        <v>-3</v>
      </c>
    </row>
    <row r="769" spans="1:13" x14ac:dyDescent="0.2">
      <c r="A769">
        <v>767</v>
      </c>
      <c r="B769" s="1">
        <v>43610</v>
      </c>
      <c r="C769" t="s">
        <v>73</v>
      </c>
      <c r="D769" t="s">
        <v>37</v>
      </c>
      <c r="E769" t="s">
        <v>38</v>
      </c>
      <c r="F769" t="s">
        <v>40</v>
      </c>
      <c r="G769" t="s">
        <v>41</v>
      </c>
      <c r="H769">
        <v>2</v>
      </c>
      <c r="I769">
        <v>3</v>
      </c>
      <c r="K769" s="5">
        <v>0</v>
      </c>
      <c r="L769" s="5">
        <v>0</v>
      </c>
      <c r="M769" s="5">
        <v>1</v>
      </c>
    </row>
    <row r="770" spans="1:13" x14ac:dyDescent="0.2">
      <c r="A770">
        <v>768</v>
      </c>
      <c r="B770" s="1">
        <v>43611</v>
      </c>
      <c r="C770" t="s">
        <v>82</v>
      </c>
      <c r="D770" t="s">
        <v>45</v>
      </c>
      <c r="E770" t="s">
        <v>46</v>
      </c>
      <c r="F770" t="s">
        <v>27</v>
      </c>
      <c r="G770" t="s">
        <v>28</v>
      </c>
      <c r="H770">
        <v>1</v>
      </c>
      <c r="I770">
        <v>10</v>
      </c>
      <c r="K770" s="5">
        <v>0</v>
      </c>
      <c r="L770" s="5">
        <v>0</v>
      </c>
      <c r="M770" s="5">
        <v>9</v>
      </c>
    </row>
    <row r="771" spans="1:13" x14ac:dyDescent="0.2">
      <c r="A771">
        <v>769</v>
      </c>
      <c r="B771" s="1">
        <v>43611</v>
      </c>
      <c r="C771" t="s">
        <v>83</v>
      </c>
      <c r="D771" t="s">
        <v>25</v>
      </c>
      <c r="E771" t="s">
        <v>26</v>
      </c>
      <c r="F771" t="s">
        <v>10</v>
      </c>
      <c r="G771" t="s">
        <v>11</v>
      </c>
      <c r="H771">
        <v>3</v>
      </c>
      <c r="I771">
        <v>4</v>
      </c>
      <c r="K771" s="5">
        <v>0</v>
      </c>
      <c r="L771" s="5">
        <v>0</v>
      </c>
      <c r="M771" s="5">
        <v>1</v>
      </c>
    </row>
    <row r="772" spans="1:13" x14ac:dyDescent="0.2">
      <c r="A772">
        <v>770</v>
      </c>
      <c r="B772" s="1">
        <v>43611</v>
      </c>
      <c r="C772" t="s">
        <v>83</v>
      </c>
      <c r="D772" t="s">
        <v>32</v>
      </c>
      <c r="E772" t="s">
        <v>33</v>
      </c>
      <c r="F772" t="s">
        <v>47</v>
      </c>
      <c r="G772" t="s">
        <v>48</v>
      </c>
      <c r="H772">
        <v>6</v>
      </c>
      <c r="I772">
        <v>3</v>
      </c>
      <c r="K772" s="5">
        <v>0</v>
      </c>
      <c r="L772" s="5">
        <v>0</v>
      </c>
      <c r="M772" s="5">
        <v>-3</v>
      </c>
    </row>
    <row r="773" spans="1:13" x14ac:dyDescent="0.2">
      <c r="A773">
        <v>771</v>
      </c>
      <c r="B773" s="1">
        <v>43611</v>
      </c>
      <c r="C773" t="s">
        <v>84</v>
      </c>
      <c r="D773" t="s">
        <v>53</v>
      </c>
      <c r="E773" t="s">
        <v>54</v>
      </c>
      <c r="F773" t="s">
        <v>12</v>
      </c>
      <c r="G773" t="s">
        <v>13</v>
      </c>
      <c r="H773">
        <v>6</v>
      </c>
      <c r="I773">
        <v>9</v>
      </c>
      <c r="K773" s="5">
        <v>0</v>
      </c>
      <c r="L773" s="5">
        <v>0</v>
      </c>
      <c r="M773" s="5">
        <v>3</v>
      </c>
    </row>
    <row r="774" spans="1:13" x14ac:dyDescent="0.2">
      <c r="A774">
        <v>772</v>
      </c>
      <c r="B774" s="1">
        <v>43611</v>
      </c>
      <c r="C774" t="s">
        <v>84</v>
      </c>
      <c r="D774" t="s">
        <v>61</v>
      </c>
      <c r="E774" t="s">
        <v>62</v>
      </c>
      <c r="F774" t="s">
        <v>55</v>
      </c>
      <c r="G774" t="s">
        <v>56</v>
      </c>
      <c r="H774">
        <v>11</v>
      </c>
      <c r="I774">
        <v>7</v>
      </c>
      <c r="K774" s="5">
        <v>0</v>
      </c>
      <c r="L774" s="5">
        <v>0</v>
      </c>
      <c r="M774" s="5">
        <v>-4</v>
      </c>
    </row>
    <row r="775" spans="1:13" x14ac:dyDescent="0.2">
      <c r="A775">
        <v>773</v>
      </c>
      <c r="B775" s="1">
        <v>43611</v>
      </c>
      <c r="C775" t="s">
        <v>14</v>
      </c>
      <c r="D775" t="s">
        <v>64</v>
      </c>
      <c r="E775" t="s">
        <v>65</v>
      </c>
      <c r="F775" t="s">
        <v>49</v>
      </c>
      <c r="G775" t="s">
        <v>50</v>
      </c>
      <c r="H775">
        <v>0</v>
      </c>
      <c r="I775">
        <v>7</v>
      </c>
      <c r="K775" s="5">
        <v>0</v>
      </c>
      <c r="L775" s="5">
        <v>0</v>
      </c>
      <c r="M775" s="5">
        <v>7</v>
      </c>
    </row>
    <row r="776" spans="1:13" x14ac:dyDescent="0.2">
      <c r="A776">
        <v>774</v>
      </c>
      <c r="B776" s="1">
        <v>43611</v>
      </c>
      <c r="C776" t="s">
        <v>14</v>
      </c>
      <c r="D776" t="s">
        <v>22</v>
      </c>
      <c r="E776" t="s">
        <v>23</v>
      </c>
      <c r="F776" t="s">
        <v>17</v>
      </c>
      <c r="G776" t="s">
        <v>18</v>
      </c>
      <c r="H776">
        <v>1</v>
      </c>
      <c r="I776">
        <v>9</v>
      </c>
      <c r="K776" s="5">
        <v>0</v>
      </c>
      <c r="L776" s="5">
        <v>0</v>
      </c>
      <c r="M776" s="5">
        <v>8</v>
      </c>
    </row>
    <row r="777" spans="1:13" x14ac:dyDescent="0.2">
      <c r="A777">
        <v>775</v>
      </c>
      <c r="B777" s="1">
        <v>43611</v>
      </c>
      <c r="C777" t="s">
        <v>14</v>
      </c>
      <c r="D777" t="s">
        <v>69</v>
      </c>
      <c r="E777" t="s">
        <v>70</v>
      </c>
      <c r="F777" t="s">
        <v>30</v>
      </c>
      <c r="G777" t="s">
        <v>31</v>
      </c>
      <c r="H777">
        <v>4</v>
      </c>
      <c r="I777">
        <v>1</v>
      </c>
      <c r="K777" s="5">
        <v>0</v>
      </c>
      <c r="L777" s="5">
        <v>0</v>
      </c>
      <c r="M777" s="5">
        <v>-3</v>
      </c>
    </row>
    <row r="778" spans="1:13" x14ac:dyDescent="0.2">
      <c r="A778">
        <v>776</v>
      </c>
      <c r="B778" s="1">
        <v>43611</v>
      </c>
      <c r="C778" t="s">
        <v>75</v>
      </c>
      <c r="D778" t="s">
        <v>8</v>
      </c>
      <c r="E778" t="s">
        <v>9</v>
      </c>
      <c r="F778" t="s">
        <v>66</v>
      </c>
      <c r="G778" t="s">
        <v>67</v>
      </c>
      <c r="H778">
        <v>7</v>
      </c>
      <c r="I778">
        <v>8</v>
      </c>
      <c r="K778" s="5">
        <v>0</v>
      </c>
      <c r="L778" s="5">
        <v>0</v>
      </c>
      <c r="M778" s="5">
        <v>1</v>
      </c>
    </row>
    <row r="779" spans="1:13" x14ac:dyDescent="0.2">
      <c r="A779">
        <v>777</v>
      </c>
      <c r="B779" s="1">
        <v>43611</v>
      </c>
      <c r="C779" t="s">
        <v>97</v>
      </c>
      <c r="D779" t="s">
        <v>57</v>
      </c>
      <c r="E779" t="s">
        <v>58</v>
      </c>
      <c r="F779" t="s">
        <v>35</v>
      </c>
      <c r="G779" t="s">
        <v>36</v>
      </c>
      <c r="H779">
        <v>10</v>
      </c>
      <c r="I779">
        <v>2</v>
      </c>
      <c r="K779" s="5">
        <v>0</v>
      </c>
      <c r="L779" s="5">
        <v>0</v>
      </c>
      <c r="M779" s="5">
        <v>-8</v>
      </c>
    </row>
    <row r="780" spans="1:13" x14ac:dyDescent="0.2">
      <c r="A780">
        <v>778</v>
      </c>
      <c r="B780" s="1">
        <v>43611</v>
      </c>
      <c r="C780" t="s">
        <v>107</v>
      </c>
      <c r="D780" t="s">
        <v>6</v>
      </c>
      <c r="E780" t="s">
        <v>7</v>
      </c>
      <c r="F780" t="s">
        <v>51</v>
      </c>
      <c r="G780" t="s">
        <v>52</v>
      </c>
      <c r="H780">
        <v>7</v>
      </c>
      <c r="I780">
        <v>8</v>
      </c>
      <c r="K780" s="5">
        <v>0</v>
      </c>
      <c r="L780" s="5">
        <v>0</v>
      </c>
      <c r="M780" s="5">
        <v>1</v>
      </c>
    </row>
    <row r="781" spans="1:13" x14ac:dyDescent="0.2">
      <c r="A781">
        <v>779</v>
      </c>
      <c r="B781" s="1">
        <v>43611</v>
      </c>
      <c r="C781" t="s">
        <v>34</v>
      </c>
      <c r="D781" t="s">
        <v>59</v>
      </c>
      <c r="E781" t="s">
        <v>60</v>
      </c>
      <c r="F781" t="s">
        <v>43</v>
      </c>
      <c r="G781" t="s">
        <v>44</v>
      </c>
      <c r="H781">
        <v>6</v>
      </c>
      <c r="I781">
        <v>2</v>
      </c>
      <c r="K781" s="5">
        <v>0</v>
      </c>
      <c r="L781" s="5">
        <v>0</v>
      </c>
      <c r="M781" s="5">
        <v>-4</v>
      </c>
    </row>
    <row r="782" spans="1:13" x14ac:dyDescent="0.2">
      <c r="A782">
        <v>780</v>
      </c>
      <c r="B782" s="1">
        <v>43611</v>
      </c>
      <c r="C782" t="s">
        <v>39</v>
      </c>
      <c r="D782" t="s">
        <v>1</v>
      </c>
      <c r="E782" t="s">
        <v>2</v>
      </c>
      <c r="F782" t="s">
        <v>3</v>
      </c>
      <c r="G782" t="s">
        <v>4</v>
      </c>
      <c r="H782">
        <v>1</v>
      </c>
      <c r="I782">
        <v>7</v>
      </c>
      <c r="K782" s="5">
        <v>0</v>
      </c>
      <c r="L782" s="5">
        <v>0</v>
      </c>
      <c r="M782" s="5">
        <v>6</v>
      </c>
    </row>
    <row r="783" spans="1:13" x14ac:dyDescent="0.2">
      <c r="A783">
        <v>781</v>
      </c>
      <c r="B783" s="1">
        <v>43611</v>
      </c>
      <c r="C783" t="s">
        <v>39</v>
      </c>
      <c r="D783" t="s">
        <v>37</v>
      </c>
      <c r="E783" t="s">
        <v>38</v>
      </c>
      <c r="F783" t="s">
        <v>40</v>
      </c>
      <c r="G783" t="s">
        <v>41</v>
      </c>
      <c r="H783">
        <v>6</v>
      </c>
      <c r="I783">
        <v>7</v>
      </c>
      <c r="K783" s="5">
        <v>0</v>
      </c>
      <c r="L783" s="5">
        <v>0</v>
      </c>
      <c r="M783" s="5">
        <v>1</v>
      </c>
    </row>
    <row r="784" spans="1:13" x14ac:dyDescent="0.2">
      <c r="A784">
        <v>782</v>
      </c>
      <c r="B784" s="1">
        <v>43611</v>
      </c>
      <c r="C784" t="s">
        <v>85</v>
      </c>
      <c r="D784" t="s">
        <v>20</v>
      </c>
      <c r="E784" t="s">
        <v>21</v>
      </c>
      <c r="F784" t="s">
        <v>15</v>
      </c>
      <c r="G784" t="s">
        <v>16</v>
      </c>
      <c r="H784">
        <v>4</v>
      </c>
      <c r="I784">
        <v>3</v>
      </c>
      <c r="K784" s="5">
        <v>0</v>
      </c>
      <c r="L784" s="5">
        <v>0</v>
      </c>
      <c r="M784" s="5">
        <v>-1</v>
      </c>
    </row>
    <row r="785" spans="1:13" x14ac:dyDescent="0.2">
      <c r="A785">
        <v>783</v>
      </c>
      <c r="B785" s="1">
        <v>43612</v>
      </c>
      <c r="C785" t="s">
        <v>5</v>
      </c>
      <c r="D785" t="s">
        <v>45</v>
      </c>
      <c r="E785" t="s">
        <v>46</v>
      </c>
      <c r="F785" t="s">
        <v>8</v>
      </c>
      <c r="G785" t="s">
        <v>9</v>
      </c>
      <c r="H785">
        <v>2</v>
      </c>
      <c r="I785">
        <v>5</v>
      </c>
      <c r="K785" s="5">
        <v>0</v>
      </c>
      <c r="L785" s="5">
        <v>-47.880800000000001</v>
      </c>
      <c r="M785" s="5">
        <v>3</v>
      </c>
    </row>
    <row r="786" spans="1:13" x14ac:dyDescent="0.2">
      <c r="A786">
        <v>784</v>
      </c>
      <c r="B786" s="1">
        <v>43612</v>
      </c>
      <c r="C786" t="s">
        <v>5</v>
      </c>
      <c r="D786" t="s">
        <v>53</v>
      </c>
      <c r="E786" t="s">
        <v>54</v>
      </c>
      <c r="F786" t="s">
        <v>12</v>
      </c>
      <c r="G786" t="s">
        <v>13</v>
      </c>
      <c r="H786">
        <v>3</v>
      </c>
      <c r="I786">
        <v>2</v>
      </c>
      <c r="K786" s="5">
        <v>0</v>
      </c>
      <c r="L786" s="5">
        <v>0</v>
      </c>
      <c r="M786" s="5">
        <v>-1</v>
      </c>
    </row>
    <row r="787" spans="1:13" x14ac:dyDescent="0.2">
      <c r="A787">
        <v>785</v>
      </c>
      <c r="B787" s="1">
        <v>43612</v>
      </c>
      <c r="C787" t="s">
        <v>5</v>
      </c>
      <c r="D787" t="s">
        <v>25</v>
      </c>
      <c r="E787" t="s">
        <v>26</v>
      </c>
      <c r="F787" t="s">
        <v>6</v>
      </c>
      <c r="G787" t="s">
        <v>7</v>
      </c>
      <c r="H787">
        <v>3</v>
      </c>
      <c r="I787">
        <v>5</v>
      </c>
      <c r="K787" s="5">
        <v>0</v>
      </c>
      <c r="L787" s="5">
        <v>-137.459</v>
      </c>
      <c r="M787" s="5">
        <v>2</v>
      </c>
    </row>
    <row r="788" spans="1:13" x14ac:dyDescent="0.2">
      <c r="A788">
        <v>786</v>
      </c>
      <c r="B788" s="1">
        <v>43612</v>
      </c>
      <c r="C788" t="s">
        <v>83</v>
      </c>
      <c r="D788" t="s">
        <v>55</v>
      </c>
      <c r="E788" t="s">
        <v>56</v>
      </c>
      <c r="F788" t="s">
        <v>57</v>
      </c>
      <c r="G788" t="s">
        <v>58</v>
      </c>
      <c r="H788">
        <v>8</v>
      </c>
      <c r="I788">
        <v>5</v>
      </c>
      <c r="K788" s="5">
        <v>0</v>
      </c>
      <c r="L788" s="5">
        <v>-11.2597</v>
      </c>
      <c r="M788" s="5">
        <v>-3</v>
      </c>
    </row>
    <row r="789" spans="1:13" x14ac:dyDescent="0.2">
      <c r="A789">
        <v>787</v>
      </c>
      <c r="B789" s="1">
        <v>43612</v>
      </c>
      <c r="C789" t="s">
        <v>83</v>
      </c>
      <c r="D789" t="s">
        <v>27</v>
      </c>
      <c r="E789" t="s">
        <v>28</v>
      </c>
      <c r="F789" t="s">
        <v>32</v>
      </c>
      <c r="G789" t="s">
        <v>33</v>
      </c>
      <c r="H789">
        <v>3</v>
      </c>
      <c r="I789">
        <v>8</v>
      </c>
      <c r="K789" s="5">
        <v>0</v>
      </c>
      <c r="L789" s="5">
        <v>0</v>
      </c>
      <c r="M789" s="5">
        <v>5</v>
      </c>
    </row>
    <row r="790" spans="1:13" x14ac:dyDescent="0.2">
      <c r="A790">
        <v>788</v>
      </c>
      <c r="B790" s="1">
        <v>43612</v>
      </c>
      <c r="C790" t="s">
        <v>14</v>
      </c>
      <c r="D790" t="s">
        <v>35</v>
      </c>
      <c r="E790" t="s">
        <v>36</v>
      </c>
      <c r="F790" t="s">
        <v>30</v>
      </c>
      <c r="G790" t="s">
        <v>31</v>
      </c>
      <c r="H790">
        <v>5</v>
      </c>
      <c r="I790">
        <v>6</v>
      </c>
      <c r="K790" s="5">
        <v>0</v>
      </c>
      <c r="L790" s="5">
        <v>0</v>
      </c>
      <c r="M790" s="5">
        <v>1</v>
      </c>
    </row>
    <row r="791" spans="1:13" x14ac:dyDescent="0.2">
      <c r="A791">
        <v>789</v>
      </c>
      <c r="B791" s="1">
        <v>43612</v>
      </c>
      <c r="C791" t="s">
        <v>107</v>
      </c>
      <c r="D791" t="s">
        <v>59</v>
      </c>
      <c r="E791" t="s">
        <v>60</v>
      </c>
      <c r="F791" t="s">
        <v>51</v>
      </c>
      <c r="G791" t="s">
        <v>52</v>
      </c>
      <c r="H791">
        <v>3</v>
      </c>
      <c r="I791">
        <v>4</v>
      </c>
      <c r="K791" s="5">
        <v>-40.961599999999997</v>
      </c>
      <c r="L791" s="5">
        <v>0</v>
      </c>
      <c r="M791" s="5">
        <v>1</v>
      </c>
    </row>
    <row r="792" spans="1:13" x14ac:dyDescent="0.2">
      <c r="A792">
        <v>790</v>
      </c>
      <c r="B792" s="1">
        <v>43612</v>
      </c>
      <c r="C792" t="s">
        <v>34</v>
      </c>
      <c r="D792" t="s">
        <v>47</v>
      </c>
      <c r="E792" t="s">
        <v>48</v>
      </c>
      <c r="F792" t="s">
        <v>69</v>
      </c>
      <c r="G792" t="s">
        <v>70</v>
      </c>
      <c r="H792">
        <v>5</v>
      </c>
      <c r="I792">
        <v>12</v>
      </c>
      <c r="K792" s="5">
        <v>0</v>
      </c>
      <c r="L792" s="5">
        <v>-61.789400000000001</v>
      </c>
      <c r="M792" s="5">
        <v>7</v>
      </c>
    </row>
    <row r="793" spans="1:13" x14ac:dyDescent="0.2">
      <c r="A793">
        <v>791</v>
      </c>
      <c r="B793" s="1">
        <v>43612</v>
      </c>
      <c r="C793" t="s">
        <v>39</v>
      </c>
      <c r="D793" t="s">
        <v>40</v>
      </c>
      <c r="E793" t="s">
        <v>41</v>
      </c>
      <c r="F793" t="s">
        <v>3</v>
      </c>
      <c r="G793" t="s">
        <v>4</v>
      </c>
      <c r="H793">
        <v>5</v>
      </c>
      <c r="I793">
        <v>8</v>
      </c>
      <c r="K793" s="5">
        <v>0</v>
      </c>
      <c r="L793" s="5">
        <v>0</v>
      </c>
      <c r="M793" s="5">
        <v>3</v>
      </c>
    </row>
    <row r="794" spans="1:13" x14ac:dyDescent="0.2">
      <c r="A794">
        <v>792</v>
      </c>
      <c r="B794" s="1">
        <v>43612</v>
      </c>
      <c r="C794" t="s">
        <v>68</v>
      </c>
      <c r="D794" t="s">
        <v>17</v>
      </c>
      <c r="E794" t="s">
        <v>18</v>
      </c>
      <c r="F794" t="s">
        <v>49</v>
      </c>
      <c r="G794" t="s">
        <v>50</v>
      </c>
      <c r="H794">
        <v>5</v>
      </c>
      <c r="I794">
        <v>4</v>
      </c>
      <c r="K794" s="5">
        <v>0</v>
      </c>
      <c r="L794" s="5">
        <v>0</v>
      </c>
      <c r="M794" s="5">
        <v>-1</v>
      </c>
    </row>
    <row r="795" spans="1:13" x14ac:dyDescent="0.2">
      <c r="A795">
        <v>793</v>
      </c>
      <c r="B795" s="1">
        <v>43612</v>
      </c>
      <c r="C795" t="s">
        <v>68</v>
      </c>
      <c r="D795" t="s">
        <v>55</v>
      </c>
      <c r="E795" t="s">
        <v>56</v>
      </c>
      <c r="F795" t="s">
        <v>57</v>
      </c>
      <c r="G795" t="s">
        <v>58</v>
      </c>
      <c r="H795">
        <v>1</v>
      </c>
      <c r="I795">
        <v>8</v>
      </c>
      <c r="K795" s="5">
        <v>0</v>
      </c>
      <c r="L795" s="5">
        <v>0</v>
      </c>
      <c r="M795" s="5">
        <v>7</v>
      </c>
    </row>
    <row r="796" spans="1:13" x14ac:dyDescent="0.2">
      <c r="A796">
        <v>794</v>
      </c>
      <c r="B796" s="1">
        <v>43612</v>
      </c>
      <c r="C796" t="s">
        <v>72</v>
      </c>
      <c r="D796" t="s">
        <v>10</v>
      </c>
      <c r="E796" t="s">
        <v>11</v>
      </c>
      <c r="F796" t="s">
        <v>61</v>
      </c>
      <c r="G796" t="s">
        <v>62</v>
      </c>
      <c r="H796">
        <v>5</v>
      </c>
      <c r="I796">
        <v>9</v>
      </c>
      <c r="K796" s="5">
        <v>1051.317</v>
      </c>
      <c r="L796" s="5">
        <v>971.08</v>
      </c>
      <c r="M796" s="5">
        <v>4</v>
      </c>
    </row>
    <row r="797" spans="1:13" x14ac:dyDescent="0.2">
      <c r="A797">
        <v>795</v>
      </c>
      <c r="B797" s="1">
        <v>43612</v>
      </c>
      <c r="C797" t="s">
        <v>81</v>
      </c>
      <c r="D797" t="s">
        <v>37</v>
      </c>
      <c r="E797" t="s">
        <v>38</v>
      </c>
      <c r="F797" t="s">
        <v>1</v>
      </c>
      <c r="G797" t="s">
        <v>2</v>
      </c>
      <c r="H797">
        <v>2</v>
      </c>
      <c r="I797">
        <v>6</v>
      </c>
      <c r="K797" s="5">
        <v>0</v>
      </c>
      <c r="L797" s="5">
        <v>0</v>
      </c>
      <c r="M797" s="5">
        <v>4</v>
      </c>
    </row>
    <row r="798" spans="1:13" x14ac:dyDescent="0.2">
      <c r="A798">
        <v>796</v>
      </c>
      <c r="B798" s="1">
        <v>43613</v>
      </c>
      <c r="C798" t="s">
        <v>90</v>
      </c>
      <c r="D798" t="s">
        <v>66</v>
      </c>
      <c r="E798" t="s">
        <v>67</v>
      </c>
      <c r="F798" t="s">
        <v>64</v>
      </c>
      <c r="G798" t="s">
        <v>65</v>
      </c>
      <c r="H798">
        <v>1</v>
      </c>
      <c r="I798">
        <v>2</v>
      </c>
      <c r="K798" s="5">
        <v>0</v>
      </c>
      <c r="L798" s="5">
        <v>0</v>
      </c>
      <c r="M798" s="5">
        <v>1</v>
      </c>
    </row>
    <row r="799" spans="1:13" x14ac:dyDescent="0.2">
      <c r="A799">
        <v>797</v>
      </c>
      <c r="B799" s="1">
        <v>43613</v>
      </c>
      <c r="C799" t="s">
        <v>86</v>
      </c>
      <c r="D799" t="s">
        <v>45</v>
      </c>
      <c r="E799" t="s">
        <v>46</v>
      </c>
      <c r="F799" t="s">
        <v>8</v>
      </c>
      <c r="G799" t="s">
        <v>9</v>
      </c>
      <c r="H799">
        <v>5</v>
      </c>
      <c r="I799">
        <v>4</v>
      </c>
      <c r="K799" s="5">
        <v>0</v>
      </c>
      <c r="L799" s="5">
        <v>0</v>
      </c>
      <c r="M799" s="5">
        <v>-1</v>
      </c>
    </row>
    <row r="800" spans="1:13" x14ac:dyDescent="0.2">
      <c r="A800">
        <v>798</v>
      </c>
      <c r="B800" s="1">
        <v>43613</v>
      </c>
      <c r="C800" t="s">
        <v>87</v>
      </c>
      <c r="D800" t="s">
        <v>55</v>
      </c>
      <c r="E800" t="s">
        <v>56</v>
      </c>
      <c r="F800" t="s">
        <v>57</v>
      </c>
      <c r="G800" t="s">
        <v>58</v>
      </c>
      <c r="H800">
        <v>6</v>
      </c>
      <c r="I800">
        <v>11</v>
      </c>
      <c r="K800" s="5">
        <v>0</v>
      </c>
      <c r="L800" s="5">
        <v>0</v>
      </c>
      <c r="M800" s="5">
        <v>5</v>
      </c>
    </row>
    <row r="801" spans="1:13" x14ac:dyDescent="0.2">
      <c r="A801">
        <v>799</v>
      </c>
      <c r="B801" s="1">
        <v>43613</v>
      </c>
      <c r="C801" t="s">
        <v>85</v>
      </c>
      <c r="D801" t="s">
        <v>15</v>
      </c>
      <c r="E801" t="s">
        <v>16</v>
      </c>
      <c r="F801" t="s">
        <v>22</v>
      </c>
      <c r="G801" t="s">
        <v>23</v>
      </c>
      <c r="H801">
        <v>3</v>
      </c>
      <c r="I801">
        <v>4</v>
      </c>
      <c r="K801" s="5">
        <v>-11.7036</v>
      </c>
      <c r="L801" s="5">
        <v>-8.4251699999999996</v>
      </c>
      <c r="M801" s="5">
        <v>1</v>
      </c>
    </row>
    <row r="802" spans="1:13" x14ac:dyDescent="0.2">
      <c r="A802">
        <v>800</v>
      </c>
      <c r="B802" s="1">
        <v>43613</v>
      </c>
      <c r="C802" t="s">
        <v>85</v>
      </c>
      <c r="D802" t="s">
        <v>25</v>
      </c>
      <c r="E802" t="s">
        <v>26</v>
      </c>
      <c r="F802" t="s">
        <v>6</v>
      </c>
      <c r="G802" t="s">
        <v>7</v>
      </c>
      <c r="H802">
        <v>3</v>
      </c>
      <c r="I802">
        <v>0</v>
      </c>
      <c r="K802" s="5">
        <v>0</v>
      </c>
      <c r="L802" s="5">
        <v>0</v>
      </c>
      <c r="M802" s="5">
        <v>-3</v>
      </c>
    </row>
    <row r="803" spans="1:13" x14ac:dyDescent="0.2">
      <c r="A803">
        <v>801</v>
      </c>
      <c r="B803" s="1">
        <v>43613</v>
      </c>
      <c r="C803" t="s">
        <v>68</v>
      </c>
      <c r="D803" t="s">
        <v>47</v>
      </c>
      <c r="E803" t="s">
        <v>48</v>
      </c>
      <c r="F803" t="s">
        <v>69</v>
      </c>
      <c r="G803" t="s">
        <v>70</v>
      </c>
      <c r="H803">
        <v>7</v>
      </c>
      <c r="I803">
        <v>5</v>
      </c>
      <c r="K803" s="5">
        <v>0</v>
      </c>
      <c r="L803" s="5">
        <v>0</v>
      </c>
      <c r="M803" s="5">
        <v>-2</v>
      </c>
    </row>
    <row r="804" spans="1:13" x14ac:dyDescent="0.2">
      <c r="A804">
        <v>802</v>
      </c>
      <c r="B804" s="1">
        <v>43613</v>
      </c>
      <c r="C804" t="s">
        <v>68</v>
      </c>
      <c r="D804" t="s">
        <v>43</v>
      </c>
      <c r="E804" t="s">
        <v>44</v>
      </c>
      <c r="F804" t="s">
        <v>53</v>
      </c>
      <c r="G804" t="s">
        <v>54</v>
      </c>
      <c r="H804">
        <v>3</v>
      </c>
      <c r="I804">
        <v>11</v>
      </c>
      <c r="K804" s="5">
        <v>-151.95500000000001</v>
      </c>
      <c r="L804" s="5">
        <v>0</v>
      </c>
      <c r="M804" s="5">
        <v>8</v>
      </c>
    </row>
    <row r="805" spans="1:13" x14ac:dyDescent="0.2">
      <c r="A805">
        <v>803</v>
      </c>
      <c r="B805" s="1">
        <v>43613</v>
      </c>
      <c r="C805" t="s">
        <v>68</v>
      </c>
      <c r="D805" t="s">
        <v>27</v>
      </c>
      <c r="E805" t="s">
        <v>28</v>
      </c>
      <c r="F805" t="s">
        <v>32</v>
      </c>
      <c r="G805" t="s">
        <v>33</v>
      </c>
      <c r="H805">
        <v>1</v>
      </c>
      <c r="I805">
        <v>3</v>
      </c>
      <c r="K805" s="5">
        <v>0</v>
      </c>
      <c r="L805" s="5">
        <v>0</v>
      </c>
      <c r="M805" s="5">
        <v>2</v>
      </c>
    </row>
    <row r="806" spans="1:13" x14ac:dyDescent="0.2">
      <c r="A806">
        <v>804</v>
      </c>
      <c r="B806" s="1">
        <v>43613</v>
      </c>
      <c r="C806" t="s">
        <v>92</v>
      </c>
      <c r="D806" t="s">
        <v>12</v>
      </c>
      <c r="E806" t="s">
        <v>13</v>
      </c>
      <c r="F806" t="s">
        <v>20</v>
      </c>
      <c r="G806" t="s">
        <v>21</v>
      </c>
      <c r="H806">
        <v>5</v>
      </c>
      <c r="I806">
        <v>4</v>
      </c>
      <c r="K806" s="5">
        <v>0</v>
      </c>
      <c r="L806" s="5">
        <v>-9.4630500000000008</v>
      </c>
      <c r="M806" s="5">
        <v>-1</v>
      </c>
    </row>
    <row r="807" spans="1:13" x14ac:dyDescent="0.2">
      <c r="A807">
        <v>805</v>
      </c>
      <c r="B807" s="1">
        <v>43613</v>
      </c>
      <c r="C807" t="s">
        <v>72</v>
      </c>
      <c r="D807" t="s">
        <v>17</v>
      </c>
      <c r="E807" t="s">
        <v>18</v>
      </c>
      <c r="F807" t="s">
        <v>49</v>
      </c>
      <c r="G807" t="s">
        <v>50</v>
      </c>
      <c r="H807">
        <v>3</v>
      </c>
      <c r="I807">
        <v>5</v>
      </c>
      <c r="K807" s="5">
        <v>0</v>
      </c>
      <c r="L807" s="5">
        <v>0</v>
      </c>
      <c r="M807" s="5">
        <v>2</v>
      </c>
    </row>
    <row r="808" spans="1:13" x14ac:dyDescent="0.2">
      <c r="A808">
        <v>806</v>
      </c>
      <c r="B808" s="1">
        <v>43613</v>
      </c>
      <c r="C808" t="s">
        <v>72</v>
      </c>
      <c r="D808" t="s">
        <v>35</v>
      </c>
      <c r="E808" t="s">
        <v>36</v>
      </c>
      <c r="F808" t="s">
        <v>30</v>
      </c>
      <c r="G808" t="s">
        <v>31</v>
      </c>
      <c r="H808">
        <v>6</v>
      </c>
      <c r="I808">
        <v>9</v>
      </c>
      <c r="K808" s="5">
        <v>0</v>
      </c>
      <c r="L808" s="5">
        <v>0</v>
      </c>
      <c r="M808" s="5">
        <v>3</v>
      </c>
    </row>
    <row r="809" spans="1:13" x14ac:dyDescent="0.2">
      <c r="A809">
        <v>807</v>
      </c>
      <c r="B809" s="1">
        <v>43613</v>
      </c>
      <c r="C809" t="s">
        <v>72</v>
      </c>
      <c r="D809" t="s">
        <v>66</v>
      </c>
      <c r="E809" t="s">
        <v>67</v>
      </c>
      <c r="F809" t="s">
        <v>64</v>
      </c>
      <c r="G809" t="s">
        <v>65</v>
      </c>
      <c r="H809">
        <v>3</v>
      </c>
      <c r="I809">
        <v>4</v>
      </c>
      <c r="K809" s="5">
        <v>0</v>
      </c>
      <c r="L809" s="5">
        <v>0</v>
      </c>
      <c r="M809" s="5">
        <v>1</v>
      </c>
    </row>
    <row r="810" spans="1:13" x14ac:dyDescent="0.2">
      <c r="A810">
        <v>808</v>
      </c>
      <c r="B810" s="1">
        <v>43613</v>
      </c>
      <c r="C810" t="s">
        <v>79</v>
      </c>
      <c r="D810" t="s">
        <v>59</v>
      </c>
      <c r="E810" t="s">
        <v>60</v>
      </c>
      <c r="F810" t="s">
        <v>51</v>
      </c>
      <c r="G810" t="s">
        <v>52</v>
      </c>
      <c r="H810">
        <v>2</v>
      </c>
      <c r="I810">
        <v>6</v>
      </c>
      <c r="K810" s="5">
        <v>0</v>
      </c>
      <c r="L810" s="5">
        <v>0</v>
      </c>
      <c r="M810" s="5">
        <v>4</v>
      </c>
    </row>
    <row r="811" spans="1:13" x14ac:dyDescent="0.2">
      <c r="A811">
        <v>809</v>
      </c>
      <c r="B811" s="1">
        <v>43613</v>
      </c>
      <c r="C811" t="s">
        <v>73</v>
      </c>
      <c r="D811" t="s">
        <v>40</v>
      </c>
      <c r="E811" t="s">
        <v>41</v>
      </c>
      <c r="F811" t="s">
        <v>3</v>
      </c>
      <c r="G811" t="s">
        <v>4</v>
      </c>
      <c r="H811">
        <v>6</v>
      </c>
      <c r="I811">
        <v>4</v>
      </c>
      <c r="K811" s="5">
        <v>0</v>
      </c>
      <c r="L811" s="5">
        <v>0</v>
      </c>
      <c r="M811" s="5">
        <v>-2</v>
      </c>
    </row>
    <row r="812" spans="1:13" x14ac:dyDescent="0.2">
      <c r="A812">
        <v>810</v>
      </c>
      <c r="B812" s="1">
        <v>43613</v>
      </c>
      <c r="C812" t="s">
        <v>74</v>
      </c>
      <c r="D812" t="s">
        <v>37</v>
      </c>
      <c r="E812" t="s">
        <v>38</v>
      </c>
      <c r="F812" t="s">
        <v>1</v>
      </c>
      <c r="G812" t="s">
        <v>2</v>
      </c>
      <c r="H812">
        <v>11</v>
      </c>
      <c r="I812">
        <v>4</v>
      </c>
      <c r="K812" s="5">
        <v>0</v>
      </c>
      <c r="L812" s="5">
        <v>0</v>
      </c>
      <c r="M812" s="5">
        <v>-7</v>
      </c>
    </row>
    <row r="813" spans="1:13" x14ac:dyDescent="0.2">
      <c r="A813">
        <v>811</v>
      </c>
      <c r="B813" s="1">
        <v>43613</v>
      </c>
      <c r="C813" t="s">
        <v>74</v>
      </c>
      <c r="D813" t="s">
        <v>10</v>
      </c>
      <c r="E813" t="s">
        <v>11</v>
      </c>
      <c r="F813" t="s">
        <v>61</v>
      </c>
      <c r="G813" t="s">
        <v>62</v>
      </c>
      <c r="H813">
        <v>7</v>
      </c>
      <c r="I813">
        <v>3</v>
      </c>
      <c r="K813" s="5">
        <v>0</v>
      </c>
      <c r="L813" s="5">
        <v>0</v>
      </c>
      <c r="M813" s="5">
        <v>-4</v>
      </c>
    </row>
    <row r="814" spans="1:13" x14ac:dyDescent="0.2">
      <c r="A814">
        <v>812</v>
      </c>
      <c r="B814" s="1">
        <v>43614</v>
      </c>
      <c r="C814" t="s">
        <v>89</v>
      </c>
      <c r="D814" t="s">
        <v>55</v>
      </c>
      <c r="E814" t="s">
        <v>56</v>
      </c>
      <c r="F814" t="s">
        <v>57</v>
      </c>
      <c r="G814" t="s">
        <v>58</v>
      </c>
      <c r="H814">
        <v>7</v>
      </c>
      <c r="I814">
        <v>2</v>
      </c>
      <c r="K814" s="5">
        <v>0</v>
      </c>
      <c r="L814" s="5">
        <v>0</v>
      </c>
      <c r="M814" s="5">
        <v>-5</v>
      </c>
    </row>
    <row r="815" spans="1:13" x14ac:dyDescent="0.2">
      <c r="A815">
        <v>813</v>
      </c>
      <c r="B815" s="1">
        <v>43614</v>
      </c>
      <c r="C815" t="s">
        <v>5</v>
      </c>
      <c r="D815" t="s">
        <v>45</v>
      </c>
      <c r="E815" t="s">
        <v>46</v>
      </c>
      <c r="F815" t="s">
        <v>8</v>
      </c>
      <c r="G815" t="s">
        <v>9</v>
      </c>
      <c r="H815">
        <v>0</v>
      </c>
      <c r="I815">
        <v>7</v>
      </c>
      <c r="K815" s="5">
        <v>0</v>
      </c>
      <c r="L815" s="5">
        <v>0</v>
      </c>
      <c r="M815" s="5">
        <v>7</v>
      </c>
    </row>
    <row r="816" spans="1:13" x14ac:dyDescent="0.2">
      <c r="A816">
        <v>814</v>
      </c>
      <c r="B816" s="1">
        <v>43614</v>
      </c>
      <c r="C816" t="s">
        <v>24</v>
      </c>
      <c r="D816" t="s">
        <v>40</v>
      </c>
      <c r="E816" t="s">
        <v>41</v>
      </c>
      <c r="F816" t="s">
        <v>3</v>
      </c>
      <c r="G816" t="s">
        <v>4</v>
      </c>
      <c r="H816">
        <v>12</v>
      </c>
      <c r="I816">
        <v>7</v>
      </c>
      <c r="K816" s="5">
        <v>0</v>
      </c>
      <c r="L816" s="5">
        <v>0</v>
      </c>
      <c r="M816" s="5">
        <v>-5</v>
      </c>
    </row>
    <row r="817" spans="1:13" x14ac:dyDescent="0.2">
      <c r="A817">
        <v>815</v>
      </c>
      <c r="B817" s="1">
        <v>43614</v>
      </c>
      <c r="C817" t="s">
        <v>91</v>
      </c>
      <c r="D817" t="s">
        <v>37</v>
      </c>
      <c r="E817" t="s">
        <v>38</v>
      </c>
      <c r="F817" t="s">
        <v>1</v>
      </c>
      <c r="G817" t="s">
        <v>2</v>
      </c>
      <c r="H817">
        <v>8</v>
      </c>
      <c r="I817">
        <v>7</v>
      </c>
      <c r="K817" s="5">
        <v>0</v>
      </c>
      <c r="L817" s="5">
        <v>0</v>
      </c>
      <c r="M817" s="5">
        <v>-1</v>
      </c>
    </row>
    <row r="818" spans="1:13" x14ac:dyDescent="0.2">
      <c r="A818">
        <v>816</v>
      </c>
      <c r="B818" s="1">
        <v>43614</v>
      </c>
      <c r="C818" t="s">
        <v>77</v>
      </c>
      <c r="D818" t="s">
        <v>47</v>
      </c>
      <c r="E818" t="s">
        <v>48</v>
      </c>
      <c r="F818" t="s">
        <v>69</v>
      </c>
      <c r="G818" t="s">
        <v>70</v>
      </c>
      <c r="H818">
        <v>14</v>
      </c>
      <c r="I818">
        <v>9</v>
      </c>
      <c r="K818" s="5">
        <v>0</v>
      </c>
      <c r="L818" s="5">
        <v>0</v>
      </c>
      <c r="M818" s="5">
        <v>-5</v>
      </c>
    </row>
    <row r="819" spans="1:13" x14ac:dyDescent="0.2">
      <c r="A819">
        <v>817</v>
      </c>
      <c r="B819" s="1">
        <v>43614</v>
      </c>
      <c r="C819" t="s">
        <v>85</v>
      </c>
      <c r="D819" t="s">
        <v>15</v>
      </c>
      <c r="E819" t="s">
        <v>16</v>
      </c>
      <c r="F819" t="s">
        <v>22</v>
      </c>
      <c r="G819" t="s">
        <v>23</v>
      </c>
      <c r="H819">
        <v>4</v>
      </c>
      <c r="I819">
        <v>11</v>
      </c>
      <c r="K819" s="5">
        <v>0</v>
      </c>
      <c r="L819" s="5">
        <v>0</v>
      </c>
      <c r="M819" s="5">
        <v>7</v>
      </c>
    </row>
    <row r="820" spans="1:13" x14ac:dyDescent="0.2">
      <c r="A820">
        <v>818</v>
      </c>
      <c r="B820" s="1">
        <v>43614</v>
      </c>
      <c r="C820" t="s">
        <v>85</v>
      </c>
      <c r="D820" t="s">
        <v>25</v>
      </c>
      <c r="E820" t="s">
        <v>26</v>
      </c>
      <c r="F820" t="s">
        <v>6</v>
      </c>
      <c r="G820" t="s">
        <v>7</v>
      </c>
      <c r="H820">
        <v>4</v>
      </c>
      <c r="I820">
        <v>2</v>
      </c>
      <c r="K820" s="5">
        <v>0</v>
      </c>
      <c r="L820" s="5">
        <v>0</v>
      </c>
      <c r="M820" s="5">
        <v>-2</v>
      </c>
    </row>
    <row r="821" spans="1:13" x14ac:dyDescent="0.2">
      <c r="A821">
        <v>819</v>
      </c>
      <c r="B821" s="1">
        <v>43614</v>
      </c>
      <c r="C821" t="s">
        <v>68</v>
      </c>
      <c r="D821" t="s">
        <v>43</v>
      </c>
      <c r="E821" t="s">
        <v>44</v>
      </c>
      <c r="F821" t="s">
        <v>53</v>
      </c>
      <c r="G821" t="s">
        <v>54</v>
      </c>
      <c r="H821">
        <v>2</v>
      </c>
      <c r="I821">
        <v>4</v>
      </c>
      <c r="K821" s="5">
        <v>0</v>
      </c>
      <c r="L821" s="5">
        <v>0</v>
      </c>
      <c r="M821" s="5">
        <v>2</v>
      </c>
    </row>
    <row r="822" spans="1:13" x14ac:dyDescent="0.2">
      <c r="A822">
        <v>820</v>
      </c>
      <c r="B822" s="1">
        <v>43614</v>
      </c>
      <c r="C822" t="s">
        <v>68</v>
      </c>
      <c r="D822" t="s">
        <v>27</v>
      </c>
      <c r="E822" t="s">
        <v>28</v>
      </c>
      <c r="F822" t="s">
        <v>32</v>
      </c>
      <c r="G822" t="s">
        <v>33</v>
      </c>
      <c r="H822">
        <v>3</v>
      </c>
      <c r="I822">
        <v>4</v>
      </c>
      <c r="K822" s="5">
        <v>0</v>
      </c>
      <c r="L822" s="5">
        <v>0</v>
      </c>
      <c r="M822" s="5">
        <v>1</v>
      </c>
    </row>
    <row r="823" spans="1:13" x14ac:dyDescent="0.2">
      <c r="A823">
        <v>821</v>
      </c>
      <c r="B823" s="1">
        <v>43614</v>
      </c>
      <c r="C823" t="s">
        <v>92</v>
      </c>
      <c r="D823" t="s">
        <v>12</v>
      </c>
      <c r="E823" t="s">
        <v>13</v>
      </c>
      <c r="F823" t="s">
        <v>20</v>
      </c>
      <c r="G823" t="s">
        <v>21</v>
      </c>
      <c r="H823">
        <v>14</v>
      </c>
      <c r="I823">
        <v>4</v>
      </c>
      <c r="K823" s="5">
        <v>0</v>
      </c>
      <c r="L823" s="5">
        <v>0</v>
      </c>
      <c r="M823" s="5">
        <v>-10</v>
      </c>
    </row>
    <row r="824" spans="1:13" x14ac:dyDescent="0.2">
      <c r="A824">
        <v>822</v>
      </c>
      <c r="B824" s="1">
        <v>43614</v>
      </c>
      <c r="C824" t="s">
        <v>72</v>
      </c>
      <c r="D824" t="s">
        <v>35</v>
      </c>
      <c r="E824" t="s">
        <v>36</v>
      </c>
      <c r="F824" t="s">
        <v>30</v>
      </c>
      <c r="G824" t="s">
        <v>31</v>
      </c>
      <c r="H824">
        <v>2</v>
      </c>
      <c r="I824">
        <v>1</v>
      </c>
      <c r="K824" s="5">
        <v>0</v>
      </c>
      <c r="L824" s="5">
        <v>0</v>
      </c>
      <c r="M824" s="5">
        <v>-1</v>
      </c>
    </row>
    <row r="825" spans="1:13" x14ac:dyDescent="0.2">
      <c r="A825">
        <v>823</v>
      </c>
      <c r="B825" s="1">
        <v>43614</v>
      </c>
      <c r="C825" t="s">
        <v>72</v>
      </c>
      <c r="D825" t="s">
        <v>66</v>
      </c>
      <c r="E825" t="s">
        <v>67</v>
      </c>
      <c r="F825" t="s">
        <v>64</v>
      </c>
      <c r="G825" t="s">
        <v>65</v>
      </c>
      <c r="H825">
        <v>7</v>
      </c>
      <c r="I825">
        <v>8</v>
      </c>
      <c r="K825" s="5">
        <v>0</v>
      </c>
      <c r="L825" s="5">
        <v>0</v>
      </c>
      <c r="M825" s="5">
        <v>1</v>
      </c>
    </row>
    <row r="826" spans="1:13" x14ac:dyDescent="0.2">
      <c r="A826">
        <v>824</v>
      </c>
      <c r="B826" s="1">
        <v>43614</v>
      </c>
      <c r="C826" t="s">
        <v>79</v>
      </c>
      <c r="D826" t="s">
        <v>59</v>
      </c>
      <c r="E826" t="s">
        <v>60</v>
      </c>
      <c r="F826" t="s">
        <v>51</v>
      </c>
      <c r="G826" t="s">
        <v>52</v>
      </c>
      <c r="H826">
        <v>4</v>
      </c>
      <c r="I826">
        <v>5</v>
      </c>
      <c r="K826" s="5">
        <v>0</v>
      </c>
      <c r="L826" s="5">
        <v>0</v>
      </c>
      <c r="M826" s="5">
        <v>1</v>
      </c>
    </row>
    <row r="827" spans="1:13" x14ac:dyDescent="0.2">
      <c r="A827">
        <v>825</v>
      </c>
      <c r="B827" s="1">
        <v>43614</v>
      </c>
      <c r="C827" t="s">
        <v>74</v>
      </c>
      <c r="D827" t="s">
        <v>10</v>
      </c>
      <c r="E827" t="s">
        <v>11</v>
      </c>
      <c r="F827" t="s">
        <v>61</v>
      </c>
      <c r="G827" t="s">
        <v>62</v>
      </c>
      <c r="H827">
        <v>8</v>
      </c>
      <c r="I827">
        <v>9</v>
      </c>
      <c r="K827" s="5">
        <v>0</v>
      </c>
      <c r="L827" s="5">
        <v>0</v>
      </c>
      <c r="M827" s="5">
        <v>1</v>
      </c>
    </row>
    <row r="828" spans="1:13" x14ac:dyDescent="0.2">
      <c r="A828">
        <v>826</v>
      </c>
      <c r="B828" s="1">
        <v>43615</v>
      </c>
      <c r="C828" t="s">
        <v>5</v>
      </c>
      <c r="D828" t="s">
        <v>15</v>
      </c>
      <c r="E828" t="s">
        <v>16</v>
      </c>
      <c r="F828" t="s">
        <v>22</v>
      </c>
      <c r="G828" t="s">
        <v>23</v>
      </c>
      <c r="H828">
        <v>5</v>
      </c>
      <c r="I828">
        <v>3</v>
      </c>
      <c r="K828" s="5">
        <v>0</v>
      </c>
      <c r="L828" s="5">
        <v>0</v>
      </c>
      <c r="M828" s="5">
        <v>-2</v>
      </c>
    </row>
    <row r="829" spans="1:13" x14ac:dyDescent="0.2">
      <c r="A829">
        <v>827</v>
      </c>
      <c r="B829" s="1">
        <v>43615</v>
      </c>
      <c r="C829" t="s">
        <v>83</v>
      </c>
      <c r="D829" t="s">
        <v>43</v>
      </c>
      <c r="E829" t="s">
        <v>44</v>
      </c>
      <c r="F829" t="s">
        <v>53</v>
      </c>
      <c r="G829" t="s">
        <v>54</v>
      </c>
      <c r="H829">
        <v>3</v>
      </c>
      <c r="I829">
        <v>1</v>
      </c>
      <c r="K829" s="5">
        <v>0</v>
      </c>
      <c r="L829" s="5">
        <v>0</v>
      </c>
      <c r="M829" s="5">
        <v>-2</v>
      </c>
    </row>
    <row r="830" spans="1:13" x14ac:dyDescent="0.2">
      <c r="A830">
        <v>828</v>
      </c>
      <c r="B830" s="1">
        <v>43615</v>
      </c>
      <c r="C830" t="s">
        <v>107</v>
      </c>
      <c r="D830" t="s">
        <v>59</v>
      </c>
      <c r="E830" t="s">
        <v>60</v>
      </c>
      <c r="F830" t="s">
        <v>51</v>
      </c>
      <c r="G830" t="s">
        <v>52</v>
      </c>
      <c r="H830">
        <v>10</v>
      </c>
      <c r="I830">
        <v>11</v>
      </c>
      <c r="K830" s="5">
        <v>0</v>
      </c>
      <c r="L830" s="5">
        <v>0</v>
      </c>
      <c r="M830" s="5">
        <v>1</v>
      </c>
    </row>
    <row r="831" spans="1:13" x14ac:dyDescent="0.2">
      <c r="A831">
        <v>829</v>
      </c>
      <c r="B831" s="1">
        <v>43615</v>
      </c>
      <c r="C831" t="s">
        <v>85</v>
      </c>
      <c r="D831" t="s">
        <v>17</v>
      </c>
      <c r="E831" t="s">
        <v>18</v>
      </c>
      <c r="F831" t="s">
        <v>55</v>
      </c>
      <c r="G831" t="s">
        <v>56</v>
      </c>
      <c r="H831">
        <v>11</v>
      </c>
      <c r="I831">
        <v>5</v>
      </c>
      <c r="K831" s="5">
        <v>-10.461600000000001</v>
      </c>
      <c r="L831" s="5">
        <v>0</v>
      </c>
      <c r="M831" s="5">
        <v>-6</v>
      </c>
    </row>
    <row r="832" spans="1:13" x14ac:dyDescent="0.2">
      <c r="A832">
        <v>830</v>
      </c>
      <c r="B832" s="1">
        <v>43615</v>
      </c>
      <c r="C832" t="s">
        <v>68</v>
      </c>
      <c r="D832" t="s">
        <v>49</v>
      </c>
      <c r="E832" t="s">
        <v>50</v>
      </c>
      <c r="F832" t="s">
        <v>32</v>
      </c>
      <c r="G832" t="s">
        <v>33</v>
      </c>
      <c r="H832">
        <v>3</v>
      </c>
      <c r="I832">
        <v>14</v>
      </c>
      <c r="K832" s="5">
        <v>-18.667999999999999</v>
      </c>
      <c r="L832" s="5">
        <v>0</v>
      </c>
      <c r="M832" s="5">
        <v>11</v>
      </c>
    </row>
    <row r="833" spans="1:13" x14ac:dyDescent="0.2">
      <c r="A833">
        <v>831</v>
      </c>
      <c r="B833" s="1">
        <v>43615</v>
      </c>
      <c r="C833" t="s">
        <v>78</v>
      </c>
      <c r="D833" t="s">
        <v>66</v>
      </c>
      <c r="E833" t="s">
        <v>67</v>
      </c>
      <c r="F833" t="s">
        <v>37</v>
      </c>
      <c r="G833" t="s">
        <v>38</v>
      </c>
      <c r="H833">
        <v>4</v>
      </c>
      <c r="I833">
        <v>2</v>
      </c>
      <c r="K833" s="5">
        <v>0</v>
      </c>
      <c r="L833" s="5">
        <v>-755.80899999999997</v>
      </c>
      <c r="M833" s="5">
        <v>-2</v>
      </c>
    </row>
    <row r="834" spans="1:13" x14ac:dyDescent="0.2">
      <c r="A834">
        <v>832</v>
      </c>
      <c r="B834" s="1">
        <v>43615</v>
      </c>
      <c r="C834" t="s">
        <v>72</v>
      </c>
      <c r="D834" t="s">
        <v>47</v>
      </c>
      <c r="E834" t="s">
        <v>48</v>
      </c>
      <c r="F834" t="s">
        <v>64</v>
      </c>
      <c r="G834" t="s">
        <v>65</v>
      </c>
      <c r="H834">
        <v>4</v>
      </c>
      <c r="I834">
        <v>10</v>
      </c>
      <c r="K834" s="5">
        <v>423.69240000000002</v>
      </c>
      <c r="L834" s="5">
        <v>0</v>
      </c>
      <c r="M834" s="5">
        <v>6</v>
      </c>
    </row>
    <row r="835" spans="1:13" x14ac:dyDescent="0.2">
      <c r="A835">
        <v>833</v>
      </c>
      <c r="B835" s="1">
        <v>43615</v>
      </c>
      <c r="C835" t="s">
        <v>74</v>
      </c>
      <c r="D835" t="s">
        <v>40</v>
      </c>
      <c r="E835" t="s">
        <v>41</v>
      </c>
      <c r="F835" t="s">
        <v>1</v>
      </c>
      <c r="G835" t="s">
        <v>2</v>
      </c>
      <c r="H835">
        <v>9</v>
      </c>
      <c r="I835">
        <v>3</v>
      </c>
      <c r="K835" s="5">
        <v>0</v>
      </c>
      <c r="L835" s="5">
        <v>0</v>
      </c>
      <c r="M835" s="5">
        <v>-6</v>
      </c>
    </row>
    <row r="836" spans="1:13" x14ac:dyDescent="0.2">
      <c r="A836">
        <v>834</v>
      </c>
      <c r="B836" s="1">
        <v>43615</v>
      </c>
      <c r="C836" t="s">
        <v>74</v>
      </c>
      <c r="D836" t="s">
        <v>10</v>
      </c>
      <c r="E836" t="s">
        <v>11</v>
      </c>
      <c r="F836" t="s">
        <v>61</v>
      </c>
      <c r="G836" t="s">
        <v>62</v>
      </c>
      <c r="H836">
        <v>0</v>
      </c>
      <c r="I836">
        <v>2</v>
      </c>
      <c r="K836" s="5">
        <v>0</v>
      </c>
      <c r="L836" s="5">
        <v>0</v>
      </c>
      <c r="M836" s="5">
        <v>2</v>
      </c>
    </row>
    <row r="837" spans="1:13" x14ac:dyDescent="0.2">
      <c r="A837">
        <v>835</v>
      </c>
      <c r="B837" s="1">
        <v>43616</v>
      </c>
      <c r="C837" t="s">
        <v>85</v>
      </c>
      <c r="D837" t="s">
        <v>69</v>
      </c>
      <c r="E837" t="s">
        <v>70</v>
      </c>
      <c r="F837" t="s">
        <v>8</v>
      </c>
      <c r="G837" t="s">
        <v>9</v>
      </c>
      <c r="H837">
        <v>1</v>
      </c>
      <c r="I837">
        <v>4</v>
      </c>
      <c r="K837" s="5">
        <v>0</v>
      </c>
      <c r="L837" s="5">
        <v>0</v>
      </c>
      <c r="M837" s="5">
        <v>3</v>
      </c>
    </row>
    <row r="838" spans="1:13" x14ac:dyDescent="0.2">
      <c r="A838">
        <v>836</v>
      </c>
      <c r="B838" s="1">
        <v>43616</v>
      </c>
      <c r="C838" t="s">
        <v>85</v>
      </c>
      <c r="D838" t="s">
        <v>43</v>
      </c>
      <c r="E838" t="s">
        <v>44</v>
      </c>
      <c r="F838" t="s">
        <v>6</v>
      </c>
      <c r="G838" t="s">
        <v>7</v>
      </c>
      <c r="H838">
        <v>6</v>
      </c>
      <c r="I838">
        <v>9</v>
      </c>
      <c r="K838" s="5">
        <v>0</v>
      </c>
      <c r="L838" s="5">
        <v>0</v>
      </c>
      <c r="M838" s="5">
        <v>3</v>
      </c>
    </row>
    <row r="839" spans="1:13" x14ac:dyDescent="0.2">
      <c r="A839">
        <v>837</v>
      </c>
      <c r="B839" s="1">
        <v>43616</v>
      </c>
      <c r="C839" t="s">
        <v>85</v>
      </c>
      <c r="D839" t="s">
        <v>17</v>
      </c>
      <c r="E839" t="s">
        <v>18</v>
      </c>
      <c r="F839" t="s">
        <v>55</v>
      </c>
      <c r="G839" t="s">
        <v>56</v>
      </c>
      <c r="H839">
        <v>4</v>
      </c>
      <c r="I839">
        <v>9</v>
      </c>
      <c r="K839" s="5">
        <v>0</v>
      </c>
      <c r="L839" s="5">
        <v>0</v>
      </c>
      <c r="M839" s="5">
        <v>5</v>
      </c>
    </row>
    <row r="840" spans="1:13" x14ac:dyDescent="0.2">
      <c r="A840">
        <v>838</v>
      </c>
      <c r="B840" s="1">
        <v>43616</v>
      </c>
      <c r="C840" t="s">
        <v>68</v>
      </c>
      <c r="D840" t="s">
        <v>12</v>
      </c>
      <c r="E840" t="s">
        <v>13</v>
      </c>
      <c r="F840" t="s">
        <v>57</v>
      </c>
      <c r="G840" t="s">
        <v>58</v>
      </c>
      <c r="H840">
        <v>3</v>
      </c>
      <c r="I840">
        <v>9</v>
      </c>
      <c r="K840" s="5">
        <v>0</v>
      </c>
      <c r="L840" s="5">
        <v>0</v>
      </c>
      <c r="M840" s="5">
        <v>6</v>
      </c>
    </row>
    <row r="841" spans="1:13" x14ac:dyDescent="0.2">
      <c r="A841">
        <v>839</v>
      </c>
      <c r="B841" s="1">
        <v>43616</v>
      </c>
      <c r="C841" t="s">
        <v>68</v>
      </c>
      <c r="D841" t="s">
        <v>49</v>
      </c>
      <c r="E841" t="s">
        <v>50</v>
      </c>
      <c r="F841" t="s">
        <v>32</v>
      </c>
      <c r="G841" t="s">
        <v>33</v>
      </c>
      <c r="H841">
        <v>5</v>
      </c>
      <c r="I841">
        <v>3</v>
      </c>
      <c r="K841" s="5">
        <v>0</v>
      </c>
      <c r="L841" s="5">
        <v>0</v>
      </c>
      <c r="M841" s="5">
        <v>-2</v>
      </c>
    </row>
    <row r="842" spans="1:13" x14ac:dyDescent="0.2">
      <c r="A842">
        <v>840</v>
      </c>
      <c r="B842" s="1">
        <v>43616</v>
      </c>
      <c r="C842" t="s">
        <v>92</v>
      </c>
      <c r="D842" t="s">
        <v>25</v>
      </c>
      <c r="E842" t="s">
        <v>26</v>
      </c>
      <c r="F842" t="s">
        <v>20</v>
      </c>
      <c r="G842" t="s">
        <v>21</v>
      </c>
      <c r="H842">
        <v>8</v>
      </c>
      <c r="I842">
        <v>2</v>
      </c>
      <c r="K842" s="5">
        <v>0</v>
      </c>
      <c r="L842" s="5">
        <v>0</v>
      </c>
      <c r="M842" s="5">
        <v>-6</v>
      </c>
    </row>
    <row r="843" spans="1:13" x14ac:dyDescent="0.2">
      <c r="A843">
        <v>841</v>
      </c>
      <c r="B843" s="1">
        <v>43616</v>
      </c>
      <c r="C843" t="s">
        <v>78</v>
      </c>
      <c r="D843" t="s">
        <v>66</v>
      </c>
      <c r="E843" t="s">
        <v>67</v>
      </c>
      <c r="F843" t="s">
        <v>37</v>
      </c>
      <c r="G843" t="s">
        <v>38</v>
      </c>
      <c r="H843">
        <v>2</v>
      </c>
      <c r="I843">
        <v>6</v>
      </c>
      <c r="K843" s="5">
        <v>0</v>
      </c>
      <c r="L843" s="5">
        <v>0</v>
      </c>
      <c r="M843" s="5">
        <v>4</v>
      </c>
    </row>
    <row r="844" spans="1:13" x14ac:dyDescent="0.2">
      <c r="A844">
        <v>842</v>
      </c>
      <c r="B844" s="1">
        <v>43616</v>
      </c>
      <c r="C844" t="s">
        <v>72</v>
      </c>
      <c r="D844" t="s">
        <v>47</v>
      </c>
      <c r="E844" t="s">
        <v>48</v>
      </c>
      <c r="F844" t="s">
        <v>64</v>
      </c>
      <c r="G844" t="s">
        <v>65</v>
      </c>
      <c r="H844">
        <v>1</v>
      </c>
      <c r="I844">
        <v>6</v>
      </c>
      <c r="K844" s="5">
        <v>0</v>
      </c>
      <c r="L844" s="5">
        <v>0</v>
      </c>
      <c r="M844" s="5">
        <v>5</v>
      </c>
    </row>
    <row r="845" spans="1:13" x14ac:dyDescent="0.2">
      <c r="A845">
        <v>843</v>
      </c>
      <c r="B845" s="1">
        <v>43616</v>
      </c>
      <c r="C845" t="s">
        <v>88</v>
      </c>
      <c r="D845" t="s">
        <v>35</v>
      </c>
      <c r="E845" t="s">
        <v>36</v>
      </c>
      <c r="F845" t="s">
        <v>15</v>
      </c>
      <c r="G845" t="s">
        <v>16</v>
      </c>
      <c r="H845">
        <v>1</v>
      </c>
      <c r="I845">
        <v>2</v>
      </c>
      <c r="K845" s="5">
        <v>0</v>
      </c>
      <c r="L845" s="5">
        <v>78.386939999999996</v>
      </c>
      <c r="M845" s="5">
        <v>1</v>
      </c>
    </row>
    <row r="846" spans="1:13" x14ac:dyDescent="0.2">
      <c r="A846">
        <v>844</v>
      </c>
      <c r="B846" s="1">
        <v>43616</v>
      </c>
      <c r="C846" t="s">
        <v>79</v>
      </c>
      <c r="D846" t="s">
        <v>27</v>
      </c>
      <c r="E846" t="s">
        <v>28</v>
      </c>
      <c r="F846" t="s">
        <v>51</v>
      </c>
      <c r="G846" t="s">
        <v>52</v>
      </c>
      <c r="H846">
        <v>6</v>
      </c>
      <c r="I846">
        <v>13</v>
      </c>
      <c r="K846" s="5">
        <v>119.26949999999999</v>
      </c>
      <c r="L846" s="5">
        <v>0</v>
      </c>
      <c r="M846" s="5">
        <v>7</v>
      </c>
    </row>
    <row r="847" spans="1:13" x14ac:dyDescent="0.2">
      <c r="A847">
        <v>845</v>
      </c>
      <c r="B847" s="1">
        <v>43616</v>
      </c>
      <c r="C847" t="s">
        <v>100</v>
      </c>
      <c r="D847" t="s">
        <v>10</v>
      </c>
      <c r="E847" t="s">
        <v>11</v>
      </c>
      <c r="F847" t="s">
        <v>59</v>
      </c>
      <c r="G847" t="s">
        <v>60</v>
      </c>
      <c r="H847">
        <v>5</v>
      </c>
      <c r="I847">
        <v>4</v>
      </c>
      <c r="K847" s="5">
        <v>0</v>
      </c>
      <c r="L847" s="5">
        <v>90.175340000000006</v>
      </c>
      <c r="M847" s="5">
        <v>-1</v>
      </c>
    </row>
    <row r="848" spans="1:13" x14ac:dyDescent="0.2">
      <c r="A848">
        <v>846</v>
      </c>
      <c r="B848" s="1">
        <v>43616</v>
      </c>
      <c r="C848" t="s">
        <v>73</v>
      </c>
      <c r="D848" t="s">
        <v>30</v>
      </c>
      <c r="E848" t="s">
        <v>31</v>
      </c>
      <c r="F848" t="s">
        <v>3</v>
      </c>
      <c r="G848" t="s">
        <v>4</v>
      </c>
      <c r="H848">
        <v>3</v>
      </c>
      <c r="I848">
        <v>2</v>
      </c>
      <c r="K848" s="5">
        <v>65.315029999999993</v>
      </c>
      <c r="L848" s="5">
        <v>0</v>
      </c>
      <c r="M848" s="5">
        <v>-1</v>
      </c>
    </row>
    <row r="849" spans="1:13" x14ac:dyDescent="0.2">
      <c r="A849">
        <v>847</v>
      </c>
      <c r="B849" s="1">
        <v>43616</v>
      </c>
      <c r="C849" t="s">
        <v>74</v>
      </c>
      <c r="D849" t="s">
        <v>53</v>
      </c>
      <c r="E849" t="s">
        <v>54</v>
      </c>
      <c r="F849" t="s">
        <v>45</v>
      </c>
      <c r="G849" t="s">
        <v>46</v>
      </c>
      <c r="H849">
        <v>2</v>
      </c>
      <c r="I849">
        <v>5</v>
      </c>
      <c r="K849" s="5">
        <v>755.33659999999998</v>
      </c>
      <c r="L849" s="5">
        <v>220.53630000000001</v>
      </c>
      <c r="M849" s="5">
        <v>3</v>
      </c>
    </row>
    <row r="850" spans="1:13" x14ac:dyDescent="0.2">
      <c r="A850">
        <v>848</v>
      </c>
      <c r="B850" s="1">
        <v>43616</v>
      </c>
      <c r="C850" t="s">
        <v>74</v>
      </c>
      <c r="D850" t="s">
        <v>40</v>
      </c>
      <c r="E850" t="s">
        <v>41</v>
      </c>
      <c r="F850" t="s">
        <v>1</v>
      </c>
      <c r="G850" t="s">
        <v>2</v>
      </c>
      <c r="H850">
        <v>3</v>
      </c>
      <c r="I850">
        <v>4</v>
      </c>
      <c r="K850" s="5">
        <v>0</v>
      </c>
      <c r="L850" s="5">
        <v>0</v>
      </c>
      <c r="M850" s="5">
        <v>1</v>
      </c>
    </row>
    <row r="851" spans="1:13" x14ac:dyDescent="0.2">
      <c r="A851">
        <v>849</v>
      </c>
      <c r="B851" s="1">
        <v>43616</v>
      </c>
      <c r="C851" t="s">
        <v>74</v>
      </c>
      <c r="D851" t="s">
        <v>22</v>
      </c>
      <c r="E851" t="s">
        <v>23</v>
      </c>
      <c r="F851" t="s">
        <v>61</v>
      </c>
      <c r="G851" t="s">
        <v>62</v>
      </c>
      <c r="H851">
        <v>3</v>
      </c>
      <c r="I851">
        <v>6</v>
      </c>
      <c r="K851" s="5">
        <v>704.78560000000004</v>
      </c>
      <c r="L851" s="5">
        <v>0</v>
      </c>
      <c r="M851" s="5">
        <v>3</v>
      </c>
    </row>
    <row r="852" spans="1:13" x14ac:dyDescent="0.2">
      <c r="A852">
        <v>850</v>
      </c>
      <c r="B852" s="1">
        <v>43617</v>
      </c>
      <c r="C852" t="s">
        <v>83</v>
      </c>
      <c r="D852" t="s">
        <v>49</v>
      </c>
      <c r="E852" t="s">
        <v>50</v>
      </c>
      <c r="F852" t="s">
        <v>32</v>
      </c>
      <c r="G852" t="s">
        <v>33</v>
      </c>
      <c r="H852">
        <v>6</v>
      </c>
      <c r="I852">
        <v>2</v>
      </c>
      <c r="K852" s="5">
        <v>0</v>
      </c>
      <c r="L852" s="5">
        <v>0</v>
      </c>
      <c r="M852" s="5">
        <v>-4</v>
      </c>
    </row>
    <row r="853" spans="1:13" x14ac:dyDescent="0.2">
      <c r="A853">
        <v>851</v>
      </c>
      <c r="B853" s="1">
        <v>43617</v>
      </c>
      <c r="C853" t="s">
        <v>14</v>
      </c>
      <c r="D853" t="s">
        <v>47</v>
      </c>
      <c r="E853" t="s">
        <v>48</v>
      </c>
      <c r="F853" t="s">
        <v>64</v>
      </c>
      <c r="G853" t="s">
        <v>65</v>
      </c>
      <c r="H853">
        <v>5</v>
      </c>
      <c r="I853">
        <v>2</v>
      </c>
      <c r="K853" s="5">
        <v>0</v>
      </c>
      <c r="L853" s="5">
        <v>0</v>
      </c>
      <c r="M853" s="5">
        <v>-3</v>
      </c>
    </row>
    <row r="854" spans="1:13" x14ac:dyDescent="0.2">
      <c r="A854">
        <v>852</v>
      </c>
      <c r="B854" s="1">
        <v>43617</v>
      </c>
      <c r="C854" t="s">
        <v>34</v>
      </c>
      <c r="D854" t="s">
        <v>43</v>
      </c>
      <c r="E854" t="s">
        <v>44</v>
      </c>
      <c r="F854" t="s">
        <v>6</v>
      </c>
      <c r="G854" t="s">
        <v>7</v>
      </c>
      <c r="H854">
        <v>8</v>
      </c>
      <c r="I854">
        <v>2</v>
      </c>
      <c r="K854" s="5">
        <v>0</v>
      </c>
      <c r="L854" s="5">
        <v>0</v>
      </c>
      <c r="M854" s="5">
        <v>-6</v>
      </c>
    </row>
    <row r="855" spans="1:13" x14ac:dyDescent="0.2">
      <c r="A855">
        <v>853</v>
      </c>
      <c r="B855" s="1">
        <v>43617</v>
      </c>
      <c r="C855" t="s">
        <v>34</v>
      </c>
      <c r="D855" t="s">
        <v>17</v>
      </c>
      <c r="E855" t="s">
        <v>18</v>
      </c>
      <c r="F855" t="s">
        <v>55</v>
      </c>
      <c r="G855" t="s">
        <v>56</v>
      </c>
      <c r="H855">
        <v>12</v>
      </c>
      <c r="I855">
        <v>10</v>
      </c>
      <c r="K855" s="5">
        <v>0</v>
      </c>
      <c r="L855" s="5">
        <v>0</v>
      </c>
      <c r="M855" s="5">
        <v>-2</v>
      </c>
    </row>
    <row r="856" spans="1:13" x14ac:dyDescent="0.2">
      <c r="A856">
        <v>854</v>
      </c>
      <c r="B856" s="1">
        <v>43617</v>
      </c>
      <c r="C856" t="s">
        <v>34</v>
      </c>
      <c r="D856" t="s">
        <v>66</v>
      </c>
      <c r="E856" t="s">
        <v>67</v>
      </c>
      <c r="F856" t="s">
        <v>37</v>
      </c>
      <c r="G856" t="s">
        <v>38</v>
      </c>
      <c r="H856">
        <v>2</v>
      </c>
      <c r="I856">
        <v>6</v>
      </c>
      <c r="K856" s="5">
        <v>0</v>
      </c>
      <c r="L856" s="5">
        <v>0</v>
      </c>
      <c r="M856" s="5">
        <v>4</v>
      </c>
    </row>
    <row r="857" spans="1:13" x14ac:dyDescent="0.2">
      <c r="A857">
        <v>855</v>
      </c>
      <c r="B857" s="1">
        <v>43617</v>
      </c>
      <c r="C857" t="s">
        <v>42</v>
      </c>
      <c r="D857" t="s">
        <v>25</v>
      </c>
      <c r="E857" t="s">
        <v>26</v>
      </c>
      <c r="F857" t="s">
        <v>20</v>
      </c>
      <c r="G857" t="s">
        <v>21</v>
      </c>
      <c r="H857">
        <v>5</v>
      </c>
      <c r="I857">
        <v>10</v>
      </c>
      <c r="K857" s="5">
        <v>0</v>
      </c>
      <c r="L857" s="5">
        <v>0</v>
      </c>
      <c r="M857" s="5">
        <v>5</v>
      </c>
    </row>
    <row r="858" spans="1:13" x14ac:dyDescent="0.2">
      <c r="A858">
        <v>856</v>
      </c>
      <c r="B858" s="1">
        <v>43617</v>
      </c>
      <c r="C858" t="s">
        <v>42</v>
      </c>
      <c r="D858" t="s">
        <v>12</v>
      </c>
      <c r="E858" t="s">
        <v>13</v>
      </c>
      <c r="F858" t="s">
        <v>57</v>
      </c>
      <c r="G858" t="s">
        <v>58</v>
      </c>
      <c r="H858">
        <v>5</v>
      </c>
      <c r="I858">
        <v>2</v>
      </c>
      <c r="K858" s="5">
        <v>0</v>
      </c>
      <c r="L858" s="5">
        <v>0</v>
      </c>
      <c r="M858" s="5">
        <v>-3</v>
      </c>
    </row>
    <row r="859" spans="1:13" x14ac:dyDescent="0.2">
      <c r="A859">
        <v>857</v>
      </c>
      <c r="B859" s="1">
        <v>43617</v>
      </c>
      <c r="C859" t="s">
        <v>104</v>
      </c>
      <c r="D859" t="s">
        <v>40</v>
      </c>
      <c r="E859" t="s">
        <v>41</v>
      </c>
      <c r="F859" t="s">
        <v>1</v>
      </c>
      <c r="G859" t="s">
        <v>2</v>
      </c>
      <c r="H859">
        <v>6</v>
      </c>
      <c r="I859">
        <v>3</v>
      </c>
      <c r="K859" s="5">
        <v>0</v>
      </c>
      <c r="L859" s="5">
        <v>0</v>
      </c>
      <c r="M859" s="5">
        <v>-3</v>
      </c>
    </row>
    <row r="860" spans="1:13" x14ac:dyDescent="0.2">
      <c r="A860">
        <v>858</v>
      </c>
      <c r="B860" s="1">
        <v>43617</v>
      </c>
      <c r="C860" t="s">
        <v>104</v>
      </c>
      <c r="D860" t="s">
        <v>35</v>
      </c>
      <c r="E860" t="s">
        <v>36</v>
      </c>
      <c r="F860" t="s">
        <v>15</v>
      </c>
      <c r="G860" t="s">
        <v>16</v>
      </c>
      <c r="H860">
        <v>4</v>
      </c>
      <c r="I860">
        <v>7</v>
      </c>
      <c r="K860" s="5">
        <v>0</v>
      </c>
      <c r="L860" s="5">
        <v>0</v>
      </c>
      <c r="M860" s="5">
        <v>3</v>
      </c>
    </row>
    <row r="861" spans="1:13" x14ac:dyDescent="0.2">
      <c r="A861">
        <v>859</v>
      </c>
      <c r="B861" s="1">
        <v>43617</v>
      </c>
      <c r="C861" t="s">
        <v>104</v>
      </c>
      <c r="D861" t="s">
        <v>69</v>
      </c>
      <c r="E861" t="s">
        <v>70</v>
      </c>
      <c r="F861" t="s">
        <v>8</v>
      </c>
      <c r="G861" t="s">
        <v>9</v>
      </c>
      <c r="H861">
        <v>3</v>
      </c>
      <c r="I861">
        <v>5</v>
      </c>
      <c r="K861" s="5">
        <v>0</v>
      </c>
      <c r="L861" s="5">
        <v>0</v>
      </c>
      <c r="M861" s="5">
        <v>2</v>
      </c>
    </row>
    <row r="862" spans="1:13" x14ac:dyDescent="0.2">
      <c r="A862">
        <v>860</v>
      </c>
      <c r="B862" s="1">
        <v>43617</v>
      </c>
      <c r="C862" t="s">
        <v>81</v>
      </c>
      <c r="D862" t="s">
        <v>27</v>
      </c>
      <c r="E862" t="s">
        <v>28</v>
      </c>
      <c r="F862" t="s">
        <v>51</v>
      </c>
      <c r="G862" t="s">
        <v>52</v>
      </c>
      <c r="H862">
        <v>2</v>
      </c>
      <c r="I862">
        <v>4</v>
      </c>
      <c r="K862" s="5">
        <v>0</v>
      </c>
      <c r="L862" s="5">
        <v>0</v>
      </c>
      <c r="M862" s="5">
        <v>2</v>
      </c>
    </row>
    <row r="863" spans="1:13" x14ac:dyDescent="0.2">
      <c r="A863">
        <v>861</v>
      </c>
      <c r="B863" s="1">
        <v>43617</v>
      </c>
      <c r="C863" t="s">
        <v>73</v>
      </c>
      <c r="D863" t="s">
        <v>30</v>
      </c>
      <c r="E863" t="s">
        <v>31</v>
      </c>
      <c r="F863" t="s">
        <v>3</v>
      </c>
      <c r="G863" t="s">
        <v>4</v>
      </c>
      <c r="H863">
        <v>5</v>
      </c>
      <c r="I863">
        <v>1</v>
      </c>
      <c r="K863" s="5">
        <v>0</v>
      </c>
      <c r="L863" s="5">
        <v>0</v>
      </c>
      <c r="M863" s="5">
        <v>-4</v>
      </c>
    </row>
    <row r="864" spans="1:13" x14ac:dyDescent="0.2">
      <c r="A864">
        <v>862</v>
      </c>
      <c r="B864" s="1">
        <v>43617</v>
      </c>
      <c r="C864" t="s">
        <v>74</v>
      </c>
      <c r="D864" t="s">
        <v>22</v>
      </c>
      <c r="E864" t="s">
        <v>23</v>
      </c>
      <c r="F864" t="s">
        <v>61</v>
      </c>
      <c r="G864" t="s">
        <v>62</v>
      </c>
      <c r="H864">
        <v>3</v>
      </c>
      <c r="I864">
        <v>4</v>
      </c>
      <c r="K864" s="5">
        <v>0</v>
      </c>
      <c r="L864" s="5">
        <v>0</v>
      </c>
      <c r="M864" s="5">
        <v>1</v>
      </c>
    </row>
    <row r="865" spans="1:13" x14ac:dyDescent="0.2">
      <c r="A865">
        <v>863</v>
      </c>
      <c r="B865" s="1">
        <v>43617</v>
      </c>
      <c r="C865" t="s">
        <v>74</v>
      </c>
      <c r="D865" t="s">
        <v>10</v>
      </c>
      <c r="E865" t="s">
        <v>11</v>
      </c>
      <c r="F865" t="s">
        <v>59</v>
      </c>
      <c r="G865" t="s">
        <v>60</v>
      </c>
      <c r="H865">
        <v>5</v>
      </c>
      <c r="I865">
        <v>6</v>
      </c>
      <c r="K865" s="5">
        <v>0</v>
      </c>
      <c r="L865" s="5">
        <v>0</v>
      </c>
      <c r="M865" s="5">
        <v>1</v>
      </c>
    </row>
    <row r="866" spans="1:13" x14ac:dyDescent="0.2">
      <c r="A866">
        <v>864</v>
      </c>
      <c r="B866" s="1">
        <v>43617</v>
      </c>
      <c r="C866" t="s">
        <v>74</v>
      </c>
      <c r="D866" t="s">
        <v>53</v>
      </c>
      <c r="E866" t="s">
        <v>54</v>
      </c>
      <c r="F866" t="s">
        <v>45</v>
      </c>
      <c r="G866" t="s">
        <v>46</v>
      </c>
      <c r="H866">
        <v>9</v>
      </c>
      <c r="I866">
        <v>3</v>
      </c>
      <c r="K866" s="5">
        <v>0</v>
      </c>
      <c r="L866" s="5">
        <v>0</v>
      </c>
      <c r="M866" s="5">
        <v>-6</v>
      </c>
    </row>
    <row r="867" spans="1:13" x14ac:dyDescent="0.2">
      <c r="A867">
        <v>865</v>
      </c>
      <c r="B867" s="1">
        <v>43618</v>
      </c>
      <c r="C867" t="s">
        <v>5</v>
      </c>
      <c r="D867" t="s">
        <v>43</v>
      </c>
      <c r="E867" t="s">
        <v>44</v>
      </c>
      <c r="F867" t="s">
        <v>6</v>
      </c>
      <c r="G867" t="s">
        <v>7</v>
      </c>
      <c r="H867">
        <v>8</v>
      </c>
      <c r="I867">
        <v>1</v>
      </c>
      <c r="K867" s="5">
        <v>0</v>
      </c>
      <c r="L867" s="5">
        <v>0</v>
      </c>
      <c r="M867" s="5">
        <v>-7</v>
      </c>
    </row>
    <row r="868" spans="1:13" x14ac:dyDescent="0.2">
      <c r="A868">
        <v>866</v>
      </c>
      <c r="B868" s="1">
        <v>43618</v>
      </c>
      <c r="C868" t="s">
        <v>83</v>
      </c>
      <c r="D868" t="s">
        <v>12</v>
      </c>
      <c r="E868" t="s">
        <v>13</v>
      </c>
      <c r="F868" t="s">
        <v>57</v>
      </c>
      <c r="G868" t="s">
        <v>58</v>
      </c>
      <c r="H868">
        <v>4</v>
      </c>
      <c r="I868">
        <v>1</v>
      </c>
      <c r="K868" s="5">
        <v>0</v>
      </c>
      <c r="L868" s="5">
        <v>0</v>
      </c>
      <c r="M868" s="5">
        <v>-3</v>
      </c>
    </row>
    <row r="869" spans="1:13" x14ac:dyDescent="0.2">
      <c r="A869">
        <v>867</v>
      </c>
      <c r="B869" s="1">
        <v>43618</v>
      </c>
      <c r="C869" t="s">
        <v>83</v>
      </c>
      <c r="D869" t="s">
        <v>49</v>
      </c>
      <c r="E869" t="s">
        <v>50</v>
      </c>
      <c r="F869" t="s">
        <v>32</v>
      </c>
      <c r="G869" t="s">
        <v>33</v>
      </c>
      <c r="H869">
        <v>9</v>
      </c>
      <c r="I869">
        <v>7</v>
      </c>
      <c r="K869" s="5">
        <v>0</v>
      </c>
      <c r="L869" s="5">
        <v>0</v>
      </c>
      <c r="M869" s="5">
        <v>-2</v>
      </c>
    </row>
    <row r="870" spans="1:13" x14ac:dyDescent="0.2">
      <c r="A870">
        <v>868</v>
      </c>
      <c r="B870" s="1">
        <v>43618</v>
      </c>
      <c r="C870" t="s">
        <v>95</v>
      </c>
      <c r="D870" t="s">
        <v>25</v>
      </c>
      <c r="E870" t="s">
        <v>26</v>
      </c>
      <c r="F870" t="s">
        <v>20</v>
      </c>
      <c r="G870" t="s">
        <v>21</v>
      </c>
      <c r="H870">
        <v>4</v>
      </c>
      <c r="I870">
        <v>7</v>
      </c>
      <c r="K870" s="5">
        <v>0</v>
      </c>
      <c r="L870" s="5">
        <v>0</v>
      </c>
      <c r="M870" s="5">
        <v>3</v>
      </c>
    </row>
    <row r="871" spans="1:13" x14ac:dyDescent="0.2">
      <c r="A871">
        <v>869</v>
      </c>
      <c r="B871" s="1">
        <v>43618</v>
      </c>
      <c r="C871" t="s">
        <v>84</v>
      </c>
      <c r="D871" t="s">
        <v>17</v>
      </c>
      <c r="E871" t="s">
        <v>18</v>
      </c>
      <c r="F871" t="s">
        <v>55</v>
      </c>
      <c r="G871" t="s">
        <v>56</v>
      </c>
      <c r="H871">
        <v>4</v>
      </c>
      <c r="I871">
        <v>2</v>
      </c>
      <c r="K871" s="5">
        <v>0</v>
      </c>
      <c r="L871" s="5">
        <v>0</v>
      </c>
      <c r="M871" s="5">
        <v>-2</v>
      </c>
    </row>
    <row r="872" spans="1:13" x14ac:dyDescent="0.2">
      <c r="A872">
        <v>870</v>
      </c>
      <c r="B872" s="1">
        <v>43618</v>
      </c>
      <c r="C872" t="s">
        <v>14</v>
      </c>
      <c r="D872" t="s">
        <v>47</v>
      </c>
      <c r="E872" t="s">
        <v>48</v>
      </c>
      <c r="F872" t="s">
        <v>64</v>
      </c>
      <c r="G872" t="s">
        <v>65</v>
      </c>
      <c r="H872">
        <v>0</v>
      </c>
      <c r="I872">
        <v>2</v>
      </c>
      <c r="K872" s="5">
        <v>0</v>
      </c>
      <c r="L872" s="5">
        <v>0</v>
      </c>
      <c r="M872" s="5">
        <v>2</v>
      </c>
    </row>
    <row r="873" spans="1:13" x14ac:dyDescent="0.2">
      <c r="A873">
        <v>871</v>
      </c>
      <c r="B873" s="1">
        <v>43618</v>
      </c>
      <c r="C873" t="s">
        <v>75</v>
      </c>
      <c r="D873" t="s">
        <v>35</v>
      </c>
      <c r="E873" t="s">
        <v>36</v>
      </c>
      <c r="F873" t="s">
        <v>15</v>
      </c>
      <c r="G873" t="s">
        <v>16</v>
      </c>
      <c r="H873">
        <v>1</v>
      </c>
      <c r="I873">
        <v>2</v>
      </c>
      <c r="K873" s="5">
        <v>0</v>
      </c>
      <c r="L873" s="5">
        <v>0</v>
      </c>
      <c r="M873" s="5">
        <v>1</v>
      </c>
    </row>
    <row r="874" spans="1:13" x14ac:dyDescent="0.2">
      <c r="A874">
        <v>872</v>
      </c>
      <c r="B874" s="1">
        <v>43618</v>
      </c>
      <c r="C874" t="s">
        <v>19</v>
      </c>
      <c r="D874" t="s">
        <v>66</v>
      </c>
      <c r="E874" t="s">
        <v>67</v>
      </c>
      <c r="F874" t="s">
        <v>37</v>
      </c>
      <c r="G874" t="s">
        <v>38</v>
      </c>
      <c r="H874">
        <v>1</v>
      </c>
      <c r="I874">
        <v>5</v>
      </c>
      <c r="K874" s="5">
        <v>0</v>
      </c>
      <c r="L874" s="5">
        <v>0</v>
      </c>
      <c r="M874" s="5">
        <v>4</v>
      </c>
    </row>
    <row r="875" spans="1:13" x14ac:dyDescent="0.2">
      <c r="A875">
        <v>873</v>
      </c>
      <c r="B875" s="1">
        <v>43618</v>
      </c>
      <c r="C875" t="s">
        <v>107</v>
      </c>
      <c r="D875" t="s">
        <v>27</v>
      </c>
      <c r="E875" t="s">
        <v>28</v>
      </c>
      <c r="F875" t="s">
        <v>51</v>
      </c>
      <c r="G875" t="s">
        <v>52</v>
      </c>
      <c r="H875">
        <v>1</v>
      </c>
      <c r="I875">
        <v>5</v>
      </c>
      <c r="K875" s="5">
        <v>0</v>
      </c>
      <c r="L875" s="5">
        <v>0</v>
      </c>
      <c r="M875" s="5">
        <v>4</v>
      </c>
    </row>
    <row r="876" spans="1:13" x14ac:dyDescent="0.2">
      <c r="A876">
        <v>874</v>
      </c>
      <c r="B876" s="1">
        <v>43618</v>
      </c>
      <c r="C876" t="s">
        <v>39</v>
      </c>
      <c r="D876" t="s">
        <v>30</v>
      </c>
      <c r="E876" t="s">
        <v>31</v>
      </c>
      <c r="F876" t="s">
        <v>3</v>
      </c>
      <c r="G876" t="s">
        <v>4</v>
      </c>
      <c r="H876">
        <v>6</v>
      </c>
      <c r="I876">
        <v>4</v>
      </c>
      <c r="K876" s="5">
        <v>0</v>
      </c>
      <c r="L876" s="5">
        <v>0</v>
      </c>
      <c r="M876" s="5">
        <v>-2</v>
      </c>
    </row>
    <row r="877" spans="1:13" x14ac:dyDescent="0.2">
      <c r="A877">
        <v>875</v>
      </c>
      <c r="B877" s="1">
        <v>43618</v>
      </c>
      <c r="C877" t="s">
        <v>42</v>
      </c>
      <c r="D877" t="s">
        <v>40</v>
      </c>
      <c r="E877" t="s">
        <v>41</v>
      </c>
      <c r="F877" t="s">
        <v>1</v>
      </c>
      <c r="G877" t="s">
        <v>2</v>
      </c>
      <c r="H877">
        <v>13</v>
      </c>
      <c r="I877">
        <v>3</v>
      </c>
      <c r="K877" s="5">
        <v>0</v>
      </c>
      <c r="L877" s="5">
        <v>0</v>
      </c>
      <c r="M877" s="5">
        <v>-10</v>
      </c>
    </row>
    <row r="878" spans="1:13" x14ac:dyDescent="0.2">
      <c r="A878">
        <v>876</v>
      </c>
      <c r="B878" s="1">
        <v>43618</v>
      </c>
      <c r="C878" t="s">
        <v>42</v>
      </c>
      <c r="D878" t="s">
        <v>10</v>
      </c>
      <c r="E878" t="s">
        <v>11</v>
      </c>
      <c r="F878" t="s">
        <v>59</v>
      </c>
      <c r="G878" t="s">
        <v>60</v>
      </c>
      <c r="H878">
        <v>1</v>
      </c>
      <c r="I878">
        <v>7</v>
      </c>
      <c r="K878" s="5">
        <v>0</v>
      </c>
      <c r="L878" s="5">
        <v>0</v>
      </c>
      <c r="M878" s="5">
        <v>6</v>
      </c>
    </row>
    <row r="879" spans="1:13" x14ac:dyDescent="0.2">
      <c r="A879">
        <v>877</v>
      </c>
      <c r="B879" s="1">
        <v>43618</v>
      </c>
      <c r="C879" t="s">
        <v>42</v>
      </c>
      <c r="D879" t="s">
        <v>22</v>
      </c>
      <c r="E879" t="s">
        <v>23</v>
      </c>
      <c r="F879" t="s">
        <v>61</v>
      </c>
      <c r="G879" t="s">
        <v>62</v>
      </c>
      <c r="H879">
        <v>0</v>
      </c>
      <c r="I879">
        <v>8</v>
      </c>
      <c r="K879" s="5">
        <v>0</v>
      </c>
      <c r="L879" s="5">
        <v>0</v>
      </c>
      <c r="M879" s="5">
        <v>8</v>
      </c>
    </row>
    <row r="880" spans="1:13" x14ac:dyDescent="0.2">
      <c r="A880">
        <v>878</v>
      </c>
      <c r="B880" s="1">
        <v>43618</v>
      </c>
      <c r="C880" t="s">
        <v>77</v>
      </c>
      <c r="D880" t="s">
        <v>53</v>
      </c>
      <c r="E880" t="s">
        <v>54</v>
      </c>
      <c r="F880" t="s">
        <v>45</v>
      </c>
      <c r="G880" t="s">
        <v>46</v>
      </c>
      <c r="H880">
        <v>9</v>
      </c>
      <c r="I880">
        <v>3</v>
      </c>
      <c r="K880" s="5">
        <v>0</v>
      </c>
      <c r="L880" s="5">
        <v>0</v>
      </c>
      <c r="M880" s="5">
        <v>-6</v>
      </c>
    </row>
    <row r="881" spans="1:13" x14ac:dyDescent="0.2">
      <c r="A881">
        <v>879</v>
      </c>
      <c r="B881" s="1">
        <v>43618</v>
      </c>
      <c r="C881" t="s">
        <v>85</v>
      </c>
      <c r="D881" t="s">
        <v>69</v>
      </c>
      <c r="E881" t="s">
        <v>70</v>
      </c>
      <c r="F881" t="s">
        <v>8</v>
      </c>
      <c r="G881" t="s">
        <v>9</v>
      </c>
      <c r="H881">
        <v>8</v>
      </c>
      <c r="I881">
        <v>5</v>
      </c>
      <c r="K881" s="5">
        <v>0</v>
      </c>
      <c r="L881" s="5">
        <v>0</v>
      </c>
      <c r="M881" s="5">
        <v>-3</v>
      </c>
    </row>
    <row r="882" spans="1:13" x14ac:dyDescent="0.2">
      <c r="A882">
        <v>880</v>
      </c>
      <c r="B882" s="1">
        <v>43619</v>
      </c>
      <c r="C882" t="s">
        <v>34</v>
      </c>
      <c r="D882" t="s">
        <v>40</v>
      </c>
      <c r="E882" t="s">
        <v>41</v>
      </c>
      <c r="F882" t="s">
        <v>35</v>
      </c>
      <c r="G882" t="s">
        <v>36</v>
      </c>
      <c r="H882">
        <v>1</v>
      </c>
      <c r="I882">
        <v>8</v>
      </c>
      <c r="K882" s="5">
        <v>-144.65100000000001</v>
      </c>
      <c r="L882" s="5">
        <v>0</v>
      </c>
      <c r="M882" s="5">
        <v>7</v>
      </c>
    </row>
    <row r="883" spans="1:13" x14ac:dyDescent="0.2">
      <c r="A883">
        <v>881</v>
      </c>
      <c r="B883" s="1">
        <v>43619</v>
      </c>
      <c r="C883" t="s">
        <v>100</v>
      </c>
      <c r="D883" t="s">
        <v>61</v>
      </c>
      <c r="E883" t="s">
        <v>62</v>
      </c>
      <c r="F883" t="s">
        <v>59</v>
      </c>
      <c r="G883" t="s">
        <v>60</v>
      </c>
      <c r="H883">
        <v>3</v>
      </c>
      <c r="I883">
        <v>1</v>
      </c>
      <c r="K883" s="5">
        <v>0</v>
      </c>
      <c r="L883" s="5">
        <v>0</v>
      </c>
      <c r="M883" s="5">
        <v>-2</v>
      </c>
    </row>
    <row r="884" spans="1:13" x14ac:dyDescent="0.2">
      <c r="A884">
        <v>882</v>
      </c>
      <c r="B884" s="1">
        <v>43619</v>
      </c>
      <c r="C884" t="s">
        <v>74</v>
      </c>
      <c r="D884" t="s">
        <v>22</v>
      </c>
      <c r="E884" t="s">
        <v>23</v>
      </c>
      <c r="F884" t="s">
        <v>45</v>
      </c>
      <c r="G884" t="s">
        <v>46</v>
      </c>
      <c r="H884">
        <v>2</v>
      </c>
      <c r="I884">
        <v>8</v>
      </c>
      <c r="K884" s="5">
        <v>0</v>
      </c>
      <c r="L884" s="5">
        <v>0</v>
      </c>
      <c r="M884" s="5">
        <v>6</v>
      </c>
    </row>
    <row r="885" spans="1:13" x14ac:dyDescent="0.2">
      <c r="A885">
        <v>883</v>
      </c>
      <c r="B885" s="1">
        <v>43619</v>
      </c>
      <c r="C885" t="s">
        <v>74</v>
      </c>
      <c r="D885" t="s">
        <v>30</v>
      </c>
      <c r="E885" t="s">
        <v>31</v>
      </c>
      <c r="F885" t="s">
        <v>1</v>
      </c>
      <c r="G885" t="s">
        <v>2</v>
      </c>
      <c r="H885">
        <v>4</v>
      </c>
      <c r="I885">
        <v>2</v>
      </c>
      <c r="K885" s="5">
        <v>0</v>
      </c>
      <c r="L885" s="5">
        <v>0</v>
      </c>
      <c r="M885" s="5">
        <v>-2</v>
      </c>
    </row>
    <row r="886" spans="1:13" x14ac:dyDescent="0.2">
      <c r="A886">
        <v>884</v>
      </c>
      <c r="B886" s="1">
        <v>43620</v>
      </c>
      <c r="C886" t="s">
        <v>85</v>
      </c>
      <c r="D886" t="s">
        <v>20</v>
      </c>
      <c r="E886" t="s">
        <v>21</v>
      </c>
      <c r="F886" t="s">
        <v>55</v>
      </c>
      <c r="G886" t="s">
        <v>56</v>
      </c>
      <c r="H886">
        <v>12</v>
      </c>
      <c r="I886">
        <v>5</v>
      </c>
      <c r="K886" s="5">
        <v>0</v>
      </c>
      <c r="L886" s="5">
        <v>0</v>
      </c>
      <c r="M886" s="5">
        <v>-7</v>
      </c>
    </row>
    <row r="887" spans="1:13" x14ac:dyDescent="0.2">
      <c r="A887">
        <v>885</v>
      </c>
      <c r="B887" s="1">
        <v>43620</v>
      </c>
      <c r="C887" t="s">
        <v>85</v>
      </c>
      <c r="D887" t="s">
        <v>64</v>
      </c>
      <c r="E887" t="s">
        <v>65</v>
      </c>
      <c r="F887" t="s">
        <v>12</v>
      </c>
      <c r="G887" t="s">
        <v>13</v>
      </c>
      <c r="H887">
        <v>5</v>
      </c>
      <c r="I887">
        <v>9</v>
      </c>
      <c r="K887" s="5">
        <v>-11.247999999999999</v>
      </c>
      <c r="L887" s="5">
        <v>0</v>
      </c>
      <c r="M887" s="5">
        <v>4</v>
      </c>
    </row>
    <row r="888" spans="1:13" x14ac:dyDescent="0.2">
      <c r="A888">
        <v>886</v>
      </c>
      <c r="B888" s="1">
        <v>43620</v>
      </c>
      <c r="C888" t="s">
        <v>71</v>
      </c>
      <c r="D888" t="s">
        <v>8</v>
      </c>
      <c r="E888" t="s">
        <v>9</v>
      </c>
      <c r="F888" t="s">
        <v>27</v>
      </c>
      <c r="G888" t="s">
        <v>28</v>
      </c>
      <c r="H888">
        <v>3</v>
      </c>
      <c r="I888">
        <v>4</v>
      </c>
      <c r="K888" s="5">
        <v>0</v>
      </c>
      <c r="L888" s="5">
        <v>-51.678699999999999</v>
      </c>
      <c r="M888" s="5">
        <v>1</v>
      </c>
    </row>
    <row r="889" spans="1:13" x14ac:dyDescent="0.2">
      <c r="A889">
        <v>887</v>
      </c>
      <c r="B889" s="1">
        <v>43620</v>
      </c>
      <c r="C889" t="s">
        <v>68</v>
      </c>
      <c r="D889" t="s">
        <v>43</v>
      </c>
      <c r="E889" t="s">
        <v>44</v>
      </c>
      <c r="F889" t="s">
        <v>10</v>
      </c>
      <c r="G889" t="s">
        <v>11</v>
      </c>
      <c r="H889">
        <v>9</v>
      </c>
      <c r="I889">
        <v>3</v>
      </c>
      <c r="K889" s="5">
        <v>0</v>
      </c>
      <c r="L889" s="5">
        <v>-126.358</v>
      </c>
      <c r="M889" s="5">
        <v>-6</v>
      </c>
    </row>
    <row r="890" spans="1:13" x14ac:dyDescent="0.2">
      <c r="A890">
        <v>888</v>
      </c>
      <c r="B890" s="1">
        <v>43620</v>
      </c>
      <c r="C890" t="s">
        <v>68</v>
      </c>
      <c r="D890" t="s">
        <v>32</v>
      </c>
      <c r="E890" t="s">
        <v>33</v>
      </c>
      <c r="F890" t="s">
        <v>25</v>
      </c>
      <c r="G890" t="s">
        <v>26</v>
      </c>
      <c r="H890">
        <v>6</v>
      </c>
      <c r="I890">
        <v>9</v>
      </c>
      <c r="K890" s="5">
        <v>0</v>
      </c>
      <c r="L890" s="5">
        <v>0</v>
      </c>
      <c r="M890" s="5">
        <v>3</v>
      </c>
    </row>
    <row r="891" spans="1:13" x14ac:dyDescent="0.2">
      <c r="A891">
        <v>889</v>
      </c>
      <c r="B891" s="1">
        <v>43620</v>
      </c>
      <c r="C891" t="s">
        <v>68</v>
      </c>
      <c r="D891" t="s">
        <v>49</v>
      </c>
      <c r="E891" t="s">
        <v>50</v>
      </c>
      <c r="F891" t="s">
        <v>47</v>
      </c>
      <c r="G891" t="s">
        <v>48</v>
      </c>
      <c r="H891">
        <v>2</v>
      </c>
      <c r="I891">
        <v>5</v>
      </c>
      <c r="K891" s="5">
        <v>0</v>
      </c>
      <c r="L891" s="5">
        <v>-5.8089700000000004</v>
      </c>
      <c r="M891" s="5">
        <v>3</v>
      </c>
    </row>
    <row r="892" spans="1:13" x14ac:dyDescent="0.2">
      <c r="A892">
        <v>890</v>
      </c>
      <c r="B892" s="1">
        <v>43620</v>
      </c>
      <c r="C892" t="s">
        <v>102</v>
      </c>
      <c r="D892" t="s">
        <v>53</v>
      </c>
      <c r="E892" t="s">
        <v>54</v>
      </c>
      <c r="F892" t="s">
        <v>17</v>
      </c>
      <c r="G892" t="s">
        <v>18</v>
      </c>
      <c r="H892">
        <v>16</v>
      </c>
      <c r="I892">
        <v>0</v>
      </c>
      <c r="K892" s="5">
        <v>-70.014099999999999</v>
      </c>
      <c r="L892" s="5">
        <v>8.2745890000000006</v>
      </c>
      <c r="M892" s="5">
        <v>-16</v>
      </c>
    </row>
    <row r="893" spans="1:13" x14ac:dyDescent="0.2">
      <c r="A893">
        <v>891</v>
      </c>
      <c r="B893" s="1">
        <v>43620</v>
      </c>
      <c r="C893" t="s">
        <v>78</v>
      </c>
      <c r="D893" t="s">
        <v>51</v>
      </c>
      <c r="E893" t="s">
        <v>52</v>
      </c>
      <c r="F893" t="s">
        <v>35</v>
      </c>
      <c r="G893" t="s">
        <v>36</v>
      </c>
      <c r="H893">
        <v>3</v>
      </c>
      <c r="I893">
        <v>6</v>
      </c>
      <c r="K893" s="5">
        <v>-31.717199999999998</v>
      </c>
      <c r="L893" s="5">
        <v>0</v>
      </c>
      <c r="M893" s="5">
        <v>3</v>
      </c>
    </row>
    <row r="894" spans="1:13" x14ac:dyDescent="0.2">
      <c r="A894">
        <v>892</v>
      </c>
      <c r="B894" s="1">
        <v>43620</v>
      </c>
      <c r="C894" t="s">
        <v>78</v>
      </c>
      <c r="D894" t="s">
        <v>6</v>
      </c>
      <c r="E894" t="s">
        <v>7</v>
      </c>
      <c r="F894" t="s">
        <v>37</v>
      </c>
      <c r="G894" t="s">
        <v>38</v>
      </c>
      <c r="H894">
        <v>12</v>
      </c>
      <c r="I894">
        <v>11</v>
      </c>
      <c r="K894" s="5">
        <v>39.553220000000003</v>
      </c>
      <c r="L894" s="5">
        <v>0</v>
      </c>
      <c r="M894" s="5">
        <v>-1</v>
      </c>
    </row>
    <row r="895" spans="1:13" x14ac:dyDescent="0.2">
      <c r="A895">
        <v>893</v>
      </c>
      <c r="B895" s="1">
        <v>43620</v>
      </c>
      <c r="C895" t="s">
        <v>88</v>
      </c>
      <c r="D895" t="s">
        <v>57</v>
      </c>
      <c r="E895" t="s">
        <v>58</v>
      </c>
      <c r="F895" t="s">
        <v>15</v>
      </c>
      <c r="G895" t="s">
        <v>16</v>
      </c>
      <c r="H895">
        <v>4</v>
      </c>
      <c r="I895">
        <v>1</v>
      </c>
      <c r="K895" s="5">
        <v>9.8949829999999999</v>
      </c>
      <c r="L895" s="5">
        <v>0</v>
      </c>
      <c r="M895" s="5">
        <v>-3</v>
      </c>
    </row>
    <row r="896" spans="1:13" x14ac:dyDescent="0.2">
      <c r="A896">
        <v>894</v>
      </c>
      <c r="B896" s="1">
        <v>43620</v>
      </c>
      <c r="C896" t="s">
        <v>88</v>
      </c>
      <c r="D896" t="s">
        <v>69</v>
      </c>
      <c r="E896" t="s">
        <v>70</v>
      </c>
      <c r="F896" t="s">
        <v>66</v>
      </c>
      <c r="G896" t="s">
        <v>67</v>
      </c>
      <c r="H896">
        <v>8</v>
      </c>
      <c r="I896">
        <v>3</v>
      </c>
      <c r="K896" s="5">
        <v>43.441519999999997</v>
      </c>
      <c r="L896" s="5">
        <v>0</v>
      </c>
      <c r="M896" s="5">
        <v>-5</v>
      </c>
    </row>
    <row r="897" spans="1:13" x14ac:dyDescent="0.2">
      <c r="A897">
        <v>895</v>
      </c>
      <c r="B897" s="1">
        <v>43620</v>
      </c>
      <c r="C897" t="s">
        <v>100</v>
      </c>
      <c r="D897" t="s">
        <v>61</v>
      </c>
      <c r="E897" t="s">
        <v>62</v>
      </c>
      <c r="F897" t="s">
        <v>59</v>
      </c>
      <c r="G897" t="s">
        <v>60</v>
      </c>
      <c r="H897">
        <v>9</v>
      </c>
      <c r="I897">
        <v>0</v>
      </c>
      <c r="K897" s="5">
        <v>0</v>
      </c>
      <c r="L897" s="5">
        <v>0</v>
      </c>
      <c r="M897" s="5">
        <v>-9</v>
      </c>
    </row>
    <row r="898" spans="1:13" x14ac:dyDescent="0.2">
      <c r="A898">
        <v>896</v>
      </c>
      <c r="B898" s="1">
        <v>43620</v>
      </c>
      <c r="C898" t="s">
        <v>73</v>
      </c>
      <c r="D898" t="s">
        <v>3</v>
      </c>
      <c r="E898" t="s">
        <v>4</v>
      </c>
      <c r="F898" t="s">
        <v>40</v>
      </c>
      <c r="G898" t="s">
        <v>41</v>
      </c>
      <c r="H898">
        <v>4</v>
      </c>
      <c r="I898">
        <v>2</v>
      </c>
      <c r="K898" s="5">
        <v>0</v>
      </c>
      <c r="L898" s="5">
        <v>573.98170000000005</v>
      </c>
      <c r="M898" s="5">
        <v>-2</v>
      </c>
    </row>
    <row r="899" spans="1:13" x14ac:dyDescent="0.2">
      <c r="A899">
        <v>897</v>
      </c>
      <c r="B899" s="1">
        <v>43620</v>
      </c>
      <c r="C899" t="s">
        <v>74</v>
      </c>
      <c r="D899" t="s">
        <v>22</v>
      </c>
      <c r="E899" t="s">
        <v>23</v>
      </c>
      <c r="F899" t="s">
        <v>45</v>
      </c>
      <c r="G899" t="s">
        <v>46</v>
      </c>
      <c r="H899">
        <v>9</v>
      </c>
      <c r="I899">
        <v>6</v>
      </c>
      <c r="K899" s="5">
        <v>0</v>
      </c>
      <c r="L899" s="5">
        <v>0</v>
      </c>
      <c r="M899" s="5">
        <v>-3</v>
      </c>
    </row>
    <row r="900" spans="1:13" x14ac:dyDescent="0.2">
      <c r="A900">
        <v>898</v>
      </c>
      <c r="B900" s="1">
        <v>43620</v>
      </c>
      <c r="C900" t="s">
        <v>74</v>
      </c>
      <c r="D900" t="s">
        <v>30</v>
      </c>
      <c r="E900" t="s">
        <v>31</v>
      </c>
      <c r="F900" t="s">
        <v>1</v>
      </c>
      <c r="G900" t="s">
        <v>2</v>
      </c>
      <c r="H900">
        <v>11</v>
      </c>
      <c r="I900">
        <v>5</v>
      </c>
      <c r="K900" s="5">
        <v>0</v>
      </c>
      <c r="L900" s="5">
        <v>0</v>
      </c>
      <c r="M900" s="5">
        <v>-6</v>
      </c>
    </row>
    <row r="901" spans="1:13" x14ac:dyDescent="0.2">
      <c r="A901">
        <v>899</v>
      </c>
      <c r="B901" s="1">
        <v>43621</v>
      </c>
      <c r="C901" t="s">
        <v>5</v>
      </c>
      <c r="D901" t="s">
        <v>64</v>
      </c>
      <c r="E901" t="s">
        <v>65</v>
      </c>
      <c r="F901" t="s">
        <v>12</v>
      </c>
      <c r="G901" t="s">
        <v>13</v>
      </c>
      <c r="H901">
        <v>4</v>
      </c>
      <c r="I901">
        <v>6</v>
      </c>
      <c r="K901" s="5">
        <v>0</v>
      </c>
      <c r="L901" s="5">
        <v>0</v>
      </c>
      <c r="M901" s="5">
        <v>2</v>
      </c>
    </row>
    <row r="902" spans="1:13" x14ac:dyDescent="0.2">
      <c r="A902">
        <v>900</v>
      </c>
      <c r="B902" s="1">
        <v>43621</v>
      </c>
      <c r="C902" t="s">
        <v>91</v>
      </c>
      <c r="D902" t="s">
        <v>61</v>
      </c>
      <c r="E902" t="s">
        <v>62</v>
      </c>
      <c r="F902" t="s">
        <v>59</v>
      </c>
      <c r="G902" t="s">
        <v>60</v>
      </c>
      <c r="H902">
        <v>2</v>
      </c>
      <c r="I902">
        <v>3</v>
      </c>
      <c r="K902" s="5">
        <v>0</v>
      </c>
      <c r="L902" s="5">
        <v>0</v>
      </c>
      <c r="M902" s="5">
        <v>1</v>
      </c>
    </row>
    <row r="903" spans="1:13" x14ac:dyDescent="0.2">
      <c r="A903">
        <v>901</v>
      </c>
      <c r="B903" s="1">
        <v>43621</v>
      </c>
      <c r="C903" t="s">
        <v>91</v>
      </c>
      <c r="D903" t="s">
        <v>22</v>
      </c>
      <c r="E903" t="s">
        <v>23</v>
      </c>
      <c r="F903" t="s">
        <v>45</v>
      </c>
      <c r="G903" t="s">
        <v>46</v>
      </c>
      <c r="H903">
        <v>7</v>
      </c>
      <c r="I903">
        <v>5</v>
      </c>
      <c r="K903" s="5">
        <v>0</v>
      </c>
      <c r="L903" s="5">
        <v>0</v>
      </c>
      <c r="M903" s="5">
        <v>-2</v>
      </c>
    </row>
    <row r="904" spans="1:13" x14ac:dyDescent="0.2">
      <c r="A904">
        <v>902</v>
      </c>
      <c r="B904" s="1">
        <v>43621</v>
      </c>
      <c r="C904" t="s">
        <v>85</v>
      </c>
      <c r="D904" t="s">
        <v>20</v>
      </c>
      <c r="E904" t="s">
        <v>21</v>
      </c>
      <c r="F904" t="s">
        <v>55</v>
      </c>
      <c r="G904" t="s">
        <v>56</v>
      </c>
      <c r="H904">
        <v>4</v>
      </c>
      <c r="I904">
        <v>7</v>
      </c>
      <c r="K904" s="5">
        <v>0</v>
      </c>
      <c r="L904" s="5">
        <v>0</v>
      </c>
      <c r="M904" s="5">
        <v>3</v>
      </c>
    </row>
    <row r="905" spans="1:13" x14ac:dyDescent="0.2">
      <c r="A905">
        <v>903</v>
      </c>
      <c r="B905" s="1">
        <v>43621</v>
      </c>
      <c r="C905" t="s">
        <v>71</v>
      </c>
      <c r="D905" t="s">
        <v>8</v>
      </c>
      <c r="E905" t="s">
        <v>9</v>
      </c>
      <c r="F905" t="s">
        <v>27</v>
      </c>
      <c r="G905" t="s">
        <v>28</v>
      </c>
      <c r="H905">
        <v>7</v>
      </c>
      <c r="I905">
        <v>11</v>
      </c>
      <c r="K905" s="5">
        <v>0</v>
      </c>
      <c r="L905" s="5">
        <v>0</v>
      </c>
      <c r="M905" s="5">
        <v>4</v>
      </c>
    </row>
    <row r="906" spans="1:13" x14ac:dyDescent="0.2">
      <c r="A906">
        <v>904</v>
      </c>
      <c r="B906" s="1">
        <v>43621</v>
      </c>
      <c r="C906" t="s">
        <v>68</v>
      </c>
      <c r="D906" t="s">
        <v>43</v>
      </c>
      <c r="E906" t="s">
        <v>44</v>
      </c>
      <c r="F906" t="s">
        <v>10</v>
      </c>
      <c r="G906" t="s">
        <v>11</v>
      </c>
      <c r="H906">
        <v>0</v>
      </c>
      <c r="I906">
        <v>7</v>
      </c>
      <c r="K906" s="5">
        <v>0</v>
      </c>
      <c r="L906" s="5">
        <v>0</v>
      </c>
      <c r="M906" s="5">
        <v>7</v>
      </c>
    </row>
    <row r="907" spans="1:13" x14ac:dyDescent="0.2">
      <c r="A907">
        <v>905</v>
      </c>
      <c r="B907" s="1">
        <v>43621</v>
      </c>
      <c r="C907" t="s">
        <v>68</v>
      </c>
      <c r="D907" t="s">
        <v>32</v>
      </c>
      <c r="E907" t="s">
        <v>33</v>
      </c>
      <c r="F907" t="s">
        <v>25</v>
      </c>
      <c r="G907" t="s">
        <v>26</v>
      </c>
      <c r="H907">
        <v>4</v>
      </c>
      <c r="I907">
        <v>0</v>
      </c>
      <c r="K907" s="5">
        <v>0</v>
      </c>
      <c r="L907" s="5">
        <v>0</v>
      </c>
      <c r="M907" s="5">
        <v>-4</v>
      </c>
    </row>
    <row r="908" spans="1:13" x14ac:dyDescent="0.2">
      <c r="A908">
        <v>906</v>
      </c>
      <c r="B908" s="1">
        <v>43621</v>
      </c>
      <c r="C908" t="s">
        <v>68</v>
      </c>
      <c r="D908" t="s">
        <v>49</v>
      </c>
      <c r="E908" t="s">
        <v>50</v>
      </c>
      <c r="F908" t="s">
        <v>47</v>
      </c>
      <c r="G908" t="s">
        <v>48</v>
      </c>
      <c r="H908">
        <v>7</v>
      </c>
      <c r="I908">
        <v>9</v>
      </c>
      <c r="K908" s="5">
        <v>0</v>
      </c>
      <c r="L908" s="5">
        <v>0</v>
      </c>
      <c r="M908" s="5">
        <v>2</v>
      </c>
    </row>
    <row r="909" spans="1:13" x14ac:dyDescent="0.2">
      <c r="A909">
        <v>907</v>
      </c>
      <c r="B909" s="1">
        <v>43621</v>
      </c>
      <c r="C909" t="s">
        <v>102</v>
      </c>
      <c r="D909" t="s">
        <v>53</v>
      </c>
      <c r="E909" t="s">
        <v>54</v>
      </c>
      <c r="F909" t="s">
        <v>17</v>
      </c>
      <c r="G909" t="s">
        <v>18</v>
      </c>
      <c r="H909">
        <v>8</v>
      </c>
      <c r="I909">
        <v>3</v>
      </c>
      <c r="K909" s="5">
        <v>0</v>
      </c>
      <c r="L909" s="5">
        <v>0</v>
      </c>
      <c r="M909" s="5">
        <v>-5</v>
      </c>
    </row>
    <row r="910" spans="1:13" x14ac:dyDescent="0.2">
      <c r="A910">
        <v>908</v>
      </c>
      <c r="B910" s="1">
        <v>43621</v>
      </c>
      <c r="C910" t="s">
        <v>78</v>
      </c>
      <c r="D910" t="s">
        <v>51</v>
      </c>
      <c r="E910" t="s">
        <v>52</v>
      </c>
      <c r="F910" t="s">
        <v>35</v>
      </c>
      <c r="G910" t="s">
        <v>36</v>
      </c>
      <c r="H910">
        <v>8</v>
      </c>
      <c r="I910">
        <v>9</v>
      </c>
      <c r="K910" s="5">
        <v>0</v>
      </c>
      <c r="L910" s="5">
        <v>0</v>
      </c>
      <c r="M910" s="5">
        <v>1</v>
      </c>
    </row>
    <row r="911" spans="1:13" x14ac:dyDescent="0.2">
      <c r="A911">
        <v>909</v>
      </c>
      <c r="B911" s="1">
        <v>43621</v>
      </c>
      <c r="C911" t="s">
        <v>78</v>
      </c>
      <c r="D911" t="s">
        <v>6</v>
      </c>
      <c r="E911" t="s">
        <v>7</v>
      </c>
      <c r="F911" t="s">
        <v>37</v>
      </c>
      <c r="G911" t="s">
        <v>38</v>
      </c>
      <c r="H911">
        <v>1</v>
      </c>
      <c r="I911">
        <v>2</v>
      </c>
      <c r="K911" s="5">
        <v>0</v>
      </c>
      <c r="L911" s="5">
        <v>0</v>
      </c>
      <c r="M911" s="5">
        <v>1</v>
      </c>
    </row>
    <row r="912" spans="1:13" x14ac:dyDescent="0.2">
      <c r="A912">
        <v>910</v>
      </c>
      <c r="B912" s="1">
        <v>43621</v>
      </c>
      <c r="C912" t="s">
        <v>88</v>
      </c>
      <c r="D912" t="s">
        <v>69</v>
      </c>
      <c r="E912" t="s">
        <v>70</v>
      </c>
      <c r="F912" t="s">
        <v>66</v>
      </c>
      <c r="G912" t="s">
        <v>67</v>
      </c>
      <c r="H912">
        <v>8</v>
      </c>
      <c r="I912">
        <v>0</v>
      </c>
      <c r="K912" s="5">
        <v>0</v>
      </c>
      <c r="L912" s="5">
        <v>0</v>
      </c>
      <c r="M912" s="5">
        <v>-8</v>
      </c>
    </row>
    <row r="913" spans="1:13" x14ac:dyDescent="0.2">
      <c r="A913">
        <v>911</v>
      </c>
      <c r="B913" s="1">
        <v>43621</v>
      </c>
      <c r="C913" t="s">
        <v>73</v>
      </c>
      <c r="D913" t="s">
        <v>3</v>
      </c>
      <c r="E913" t="s">
        <v>4</v>
      </c>
      <c r="F913" t="s">
        <v>40</v>
      </c>
      <c r="G913" t="s">
        <v>41</v>
      </c>
      <c r="H913">
        <v>9</v>
      </c>
      <c r="I913">
        <v>10</v>
      </c>
      <c r="K913" s="5">
        <v>0</v>
      </c>
      <c r="L913" s="5">
        <v>0</v>
      </c>
      <c r="M913" s="5">
        <v>1</v>
      </c>
    </row>
    <row r="914" spans="1:13" x14ac:dyDescent="0.2">
      <c r="A914">
        <v>912</v>
      </c>
      <c r="B914" s="1">
        <v>43621</v>
      </c>
      <c r="C914" t="s">
        <v>74</v>
      </c>
      <c r="D914" t="s">
        <v>30</v>
      </c>
      <c r="E914" t="s">
        <v>31</v>
      </c>
      <c r="F914" t="s">
        <v>1</v>
      </c>
      <c r="G914" t="s">
        <v>2</v>
      </c>
      <c r="H914">
        <v>1</v>
      </c>
      <c r="I914">
        <v>14</v>
      </c>
      <c r="K914" s="5">
        <v>0</v>
      </c>
      <c r="L914" s="5">
        <v>0</v>
      </c>
      <c r="M914" s="5">
        <v>13</v>
      </c>
    </row>
    <row r="915" spans="1:13" x14ac:dyDescent="0.2">
      <c r="A915">
        <v>913</v>
      </c>
      <c r="B915" s="1">
        <v>43622</v>
      </c>
      <c r="C915" t="s">
        <v>108</v>
      </c>
      <c r="D915" t="s">
        <v>43</v>
      </c>
      <c r="E915" t="s">
        <v>44</v>
      </c>
      <c r="F915" t="s">
        <v>10</v>
      </c>
      <c r="G915" t="s">
        <v>11</v>
      </c>
      <c r="H915">
        <v>3</v>
      </c>
      <c r="I915">
        <v>7</v>
      </c>
      <c r="K915" s="5">
        <v>0</v>
      </c>
      <c r="L915" s="5">
        <v>0</v>
      </c>
      <c r="M915" s="5">
        <v>4</v>
      </c>
    </row>
    <row r="916" spans="1:13" x14ac:dyDescent="0.2">
      <c r="A916">
        <v>914</v>
      </c>
      <c r="B916" s="1">
        <v>43622</v>
      </c>
      <c r="C916" t="s">
        <v>89</v>
      </c>
      <c r="D916" t="s">
        <v>20</v>
      </c>
      <c r="E916" t="s">
        <v>21</v>
      </c>
      <c r="F916" t="s">
        <v>55</v>
      </c>
      <c r="G916" t="s">
        <v>56</v>
      </c>
      <c r="H916">
        <v>1</v>
      </c>
      <c r="I916">
        <v>6</v>
      </c>
      <c r="K916" s="5">
        <v>0</v>
      </c>
      <c r="L916" s="5">
        <v>0</v>
      </c>
      <c r="M916" s="5">
        <v>5</v>
      </c>
    </row>
    <row r="917" spans="1:13" x14ac:dyDescent="0.2">
      <c r="A917">
        <v>915</v>
      </c>
      <c r="B917" s="1">
        <v>43622</v>
      </c>
      <c r="C917" t="s">
        <v>83</v>
      </c>
      <c r="D917" t="s">
        <v>32</v>
      </c>
      <c r="E917" t="s">
        <v>33</v>
      </c>
      <c r="F917" t="s">
        <v>25</v>
      </c>
      <c r="G917" t="s">
        <v>26</v>
      </c>
      <c r="H917">
        <v>6</v>
      </c>
      <c r="I917">
        <v>1</v>
      </c>
      <c r="K917" s="5">
        <v>0</v>
      </c>
      <c r="L917" s="5">
        <v>0</v>
      </c>
      <c r="M917" s="5">
        <v>-5</v>
      </c>
    </row>
    <row r="918" spans="1:13" x14ac:dyDescent="0.2">
      <c r="A918">
        <v>916</v>
      </c>
      <c r="B918" s="1">
        <v>43622</v>
      </c>
      <c r="C918" t="s">
        <v>90</v>
      </c>
      <c r="D918" t="s">
        <v>57</v>
      </c>
      <c r="E918" t="s">
        <v>58</v>
      </c>
      <c r="F918" t="s">
        <v>15</v>
      </c>
      <c r="G918" t="s">
        <v>16</v>
      </c>
      <c r="H918">
        <v>1</v>
      </c>
      <c r="I918">
        <v>3</v>
      </c>
      <c r="K918" s="5">
        <v>0</v>
      </c>
      <c r="L918" s="5">
        <v>0</v>
      </c>
      <c r="M918" s="5">
        <v>2</v>
      </c>
    </row>
    <row r="919" spans="1:13" x14ac:dyDescent="0.2">
      <c r="A919">
        <v>917</v>
      </c>
      <c r="B919" s="1">
        <v>43622</v>
      </c>
      <c r="C919" t="s">
        <v>90</v>
      </c>
      <c r="D919" t="s">
        <v>69</v>
      </c>
      <c r="E919" t="s">
        <v>70</v>
      </c>
      <c r="F919" t="s">
        <v>66</v>
      </c>
      <c r="G919" t="s">
        <v>67</v>
      </c>
      <c r="H919">
        <v>7</v>
      </c>
      <c r="I919">
        <v>5</v>
      </c>
      <c r="K919" s="5">
        <v>0</v>
      </c>
      <c r="L919" s="5">
        <v>0</v>
      </c>
      <c r="M919" s="5">
        <v>-2</v>
      </c>
    </row>
    <row r="920" spans="1:13" x14ac:dyDescent="0.2">
      <c r="A920">
        <v>918</v>
      </c>
      <c r="B920" s="1">
        <v>43622</v>
      </c>
      <c r="C920" t="s">
        <v>14</v>
      </c>
      <c r="D920" t="s">
        <v>53</v>
      </c>
      <c r="E920" t="s">
        <v>54</v>
      </c>
      <c r="F920" t="s">
        <v>17</v>
      </c>
      <c r="G920" t="s">
        <v>18</v>
      </c>
      <c r="H920">
        <v>1</v>
      </c>
      <c r="I920">
        <v>5</v>
      </c>
      <c r="K920" s="5">
        <v>0</v>
      </c>
      <c r="L920" s="5">
        <v>0</v>
      </c>
      <c r="M920" s="5">
        <v>4</v>
      </c>
    </row>
    <row r="921" spans="1:13" x14ac:dyDescent="0.2">
      <c r="A921">
        <v>919</v>
      </c>
      <c r="B921" s="1">
        <v>43622</v>
      </c>
      <c r="C921" t="s">
        <v>97</v>
      </c>
      <c r="D921" t="s">
        <v>51</v>
      </c>
      <c r="E921" t="s">
        <v>52</v>
      </c>
      <c r="F921" t="s">
        <v>35</v>
      </c>
      <c r="G921" t="s">
        <v>36</v>
      </c>
      <c r="H921">
        <v>3</v>
      </c>
      <c r="I921">
        <v>1</v>
      </c>
      <c r="K921" s="5">
        <v>0</v>
      </c>
      <c r="L921" s="5">
        <v>0</v>
      </c>
      <c r="M921" s="5">
        <v>-2</v>
      </c>
    </row>
    <row r="922" spans="1:13" x14ac:dyDescent="0.2">
      <c r="A922">
        <v>920</v>
      </c>
      <c r="B922" s="1">
        <v>43622</v>
      </c>
      <c r="C922" t="s">
        <v>91</v>
      </c>
      <c r="D922" t="s">
        <v>30</v>
      </c>
      <c r="E922" t="s">
        <v>31</v>
      </c>
      <c r="F922" t="s">
        <v>1</v>
      </c>
      <c r="G922" t="s">
        <v>2</v>
      </c>
      <c r="H922">
        <v>8</v>
      </c>
      <c r="I922">
        <v>7</v>
      </c>
      <c r="K922" s="5">
        <v>0</v>
      </c>
      <c r="L922" s="5">
        <v>0</v>
      </c>
      <c r="M922" s="5">
        <v>-1</v>
      </c>
    </row>
    <row r="923" spans="1:13" x14ac:dyDescent="0.2">
      <c r="A923">
        <v>921</v>
      </c>
      <c r="B923" s="1">
        <v>43622</v>
      </c>
      <c r="C923" t="s">
        <v>71</v>
      </c>
      <c r="D923" t="s">
        <v>8</v>
      </c>
      <c r="E923" t="s">
        <v>9</v>
      </c>
      <c r="F923" t="s">
        <v>27</v>
      </c>
      <c r="G923" t="s">
        <v>28</v>
      </c>
      <c r="H923">
        <v>6</v>
      </c>
      <c r="I923">
        <v>2</v>
      </c>
      <c r="K923" s="5">
        <v>0</v>
      </c>
      <c r="L923" s="5">
        <v>0</v>
      </c>
      <c r="M923" s="5">
        <v>-4</v>
      </c>
    </row>
    <row r="924" spans="1:13" x14ac:dyDescent="0.2">
      <c r="A924">
        <v>922</v>
      </c>
      <c r="B924" s="1">
        <v>43622</v>
      </c>
      <c r="C924" t="s">
        <v>68</v>
      </c>
      <c r="D924" t="s">
        <v>49</v>
      </c>
      <c r="E924" t="s">
        <v>50</v>
      </c>
      <c r="F924" t="s">
        <v>47</v>
      </c>
      <c r="G924" t="s">
        <v>48</v>
      </c>
      <c r="H924">
        <v>5</v>
      </c>
      <c r="I924">
        <v>4</v>
      </c>
      <c r="K924" s="5">
        <v>0</v>
      </c>
      <c r="L924" s="5">
        <v>0</v>
      </c>
      <c r="M924" s="5">
        <v>-1</v>
      </c>
    </row>
    <row r="925" spans="1:13" x14ac:dyDescent="0.2">
      <c r="A925">
        <v>923</v>
      </c>
      <c r="B925" s="1">
        <v>43622</v>
      </c>
      <c r="C925" t="s">
        <v>78</v>
      </c>
      <c r="D925" t="s">
        <v>6</v>
      </c>
      <c r="E925" t="s">
        <v>7</v>
      </c>
      <c r="F925" t="s">
        <v>37</v>
      </c>
      <c r="G925" t="s">
        <v>38</v>
      </c>
      <c r="H925">
        <v>3</v>
      </c>
      <c r="I925">
        <v>4</v>
      </c>
      <c r="K925" s="5">
        <v>0</v>
      </c>
      <c r="L925" s="5">
        <v>0</v>
      </c>
      <c r="M925" s="5">
        <v>1</v>
      </c>
    </row>
    <row r="926" spans="1:13" x14ac:dyDescent="0.2">
      <c r="A926">
        <v>924</v>
      </c>
      <c r="B926" s="1">
        <v>43622</v>
      </c>
      <c r="C926" t="s">
        <v>73</v>
      </c>
      <c r="D926" t="s">
        <v>3</v>
      </c>
      <c r="E926" t="s">
        <v>4</v>
      </c>
      <c r="F926" t="s">
        <v>40</v>
      </c>
      <c r="G926" t="s">
        <v>41</v>
      </c>
      <c r="H926">
        <v>7</v>
      </c>
      <c r="I926">
        <v>4</v>
      </c>
      <c r="K926" s="5">
        <v>0</v>
      </c>
      <c r="L926" s="5">
        <v>0</v>
      </c>
      <c r="M926" s="5">
        <v>-3</v>
      </c>
    </row>
    <row r="927" spans="1:13" x14ac:dyDescent="0.2">
      <c r="A927">
        <v>925</v>
      </c>
      <c r="B927" s="1">
        <v>43622</v>
      </c>
      <c r="C927" t="s">
        <v>74</v>
      </c>
      <c r="D927" t="s">
        <v>12</v>
      </c>
      <c r="E927" t="s">
        <v>13</v>
      </c>
      <c r="F927" t="s">
        <v>45</v>
      </c>
      <c r="G927" t="s">
        <v>46</v>
      </c>
      <c r="H927">
        <v>4</v>
      </c>
      <c r="I927">
        <v>5</v>
      </c>
      <c r="K927" s="5">
        <v>750.25599999999997</v>
      </c>
      <c r="L927" s="5">
        <v>0</v>
      </c>
      <c r="M927" s="5">
        <v>1</v>
      </c>
    </row>
    <row r="928" spans="1:13" x14ac:dyDescent="0.2">
      <c r="A928">
        <v>926</v>
      </c>
      <c r="B928" s="1">
        <v>43623</v>
      </c>
      <c r="C928" t="s">
        <v>97</v>
      </c>
      <c r="D928" t="s">
        <v>15</v>
      </c>
      <c r="E928" t="s">
        <v>16</v>
      </c>
      <c r="F928" t="s">
        <v>35</v>
      </c>
      <c r="G928" t="s">
        <v>36</v>
      </c>
      <c r="H928">
        <v>1</v>
      </c>
      <c r="I928">
        <v>3</v>
      </c>
      <c r="K928" s="5">
        <v>0</v>
      </c>
      <c r="L928" s="5">
        <v>0</v>
      </c>
      <c r="M928" s="5">
        <v>2</v>
      </c>
    </row>
    <row r="929" spans="1:13" x14ac:dyDescent="0.2">
      <c r="A929">
        <v>927</v>
      </c>
      <c r="B929" s="1">
        <v>43623</v>
      </c>
      <c r="C929" t="s">
        <v>85</v>
      </c>
      <c r="D929" t="s">
        <v>57</v>
      </c>
      <c r="E929" t="s">
        <v>58</v>
      </c>
      <c r="F929" t="s">
        <v>22</v>
      </c>
      <c r="G929" t="s">
        <v>23</v>
      </c>
      <c r="H929">
        <v>2</v>
      </c>
      <c r="I929">
        <v>4</v>
      </c>
      <c r="K929" s="5">
        <v>-18.830400000000001</v>
      </c>
      <c r="L929" s="5">
        <v>-123.488</v>
      </c>
      <c r="M929" s="5">
        <v>2</v>
      </c>
    </row>
    <row r="930" spans="1:13" x14ac:dyDescent="0.2">
      <c r="A930">
        <v>928</v>
      </c>
      <c r="B930" s="1">
        <v>43623</v>
      </c>
      <c r="C930" t="s">
        <v>71</v>
      </c>
      <c r="D930" t="s">
        <v>59</v>
      </c>
      <c r="E930" t="s">
        <v>60</v>
      </c>
      <c r="F930" t="s">
        <v>27</v>
      </c>
      <c r="G930" t="s">
        <v>28</v>
      </c>
      <c r="H930">
        <v>8</v>
      </c>
      <c r="I930">
        <v>2</v>
      </c>
      <c r="K930" s="5">
        <v>-109.983</v>
      </c>
      <c r="L930" s="5">
        <v>0</v>
      </c>
      <c r="M930" s="5">
        <v>-6</v>
      </c>
    </row>
    <row r="931" spans="1:13" x14ac:dyDescent="0.2">
      <c r="A931">
        <v>929</v>
      </c>
      <c r="B931" s="1">
        <v>43623</v>
      </c>
      <c r="C931" t="s">
        <v>68</v>
      </c>
      <c r="D931" t="s">
        <v>51</v>
      </c>
      <c r="E931" t="s">
        <v>52</v>
      </c>
      <c r="F931" t="s">
        <v>10</v>
      </c>
      <c r="G931" t="s">
        <v>11</v>
      </c>
      <c r="H931">
        <v>5</v>
      </c>
      <c r="I931">
        <v>1</v>
      </c>
      <c r="K931" s="5">
        <v>-24.977900000000002</v>
      </c>
      <c r="L931" s="5">
        <v>0</v>
      </c>
      <c r="M931" s="5">
        <v>-4</v>
      </c>
    </row>
    <row r="932" spans="1:13" x14ac:dyDescent="0.2">
      <c r="A932">
        <v>930</v>
      </c>
      <c r="B932" s="1">
        <v>43623</v>
      </c>
      <c r="C932" t="s">
        <v>68</v>
      </c>
      <c r="D932" t="s">
        <v>49</v>
      </c>
      <c r="E932" t="s">
        <v>50</v>
      </c>
      <c r="F932" t="s">
        <v>25</v>
      </c>
      <c r="G932" t="s">
        <v>26</v>
      </c>
      <c r="H932">
        <v>6</v>
      </c>
      <c r="I932">
        <v>3</v>
      </c>
      <c r="K932" s="5">
        <v>0</v>
      </c>
      <c r="L932" s="5">
        <v>0</v>
      </c>
      <c r="M932" s="5">
        <v>-3</v>
      </c>
    </row>
    <row r="933" spans="1:13" x14ac:dyDescent="0.2">
      <c r="A933">
        <v>931</v>
      </c>
      <c r="B933" s="1">
        <v>43623</v>
      </c>
      <c r="C933" t="s">
        <v>68</v>
      </c>
      <c r="D933" t="s">
        <v>32</v>
      </c>
      <c r="E933" t="s">
        <v>33</v>
      </c>
      <c r="F933" t="s">
        <v>69</v>
      </c>
      <c r="G933" t="s">
        <v>70</v>
      </c>
      <c r="H933">
        <v>5</v>
      </c>
      <c r="I933">
        <v>1</v>
      </c>
      <c r="K933" s="5">
        <v>0</v>
      </c>
      <c r="L933" s="5">
        <v>-41.508699999999997</v>
      </c>
      <c r="M933" s="5">
        <v>-4</v>
      </c>
    </row>
    <row r="934" spans="1:13" x14ac:dyDescent="0.2">
      <c r="A934">
        <v>932</v>
      </c>
      <c r="B934" s="1">
        <v>43623</v>
      </c>
      <c r="C934" t="s">
        <v>68</v>
      </c>
      <c r="D934" t="s">
        <v>20</v>
      </c>
      <c r="E934" t="s">
        <v>21</v>
      </c>
      <c r="F934" t="s">
        <v>53</v>
      </c>
      <c r="G934" t="s">
        <v>54</v>
      </c>
      <c r="H934">
        <v>7</v>
      </c>
      <c r="I934">
        <v>1</v>
      </c>
      <c r="K934" s="5">
        <v>0</v>
      </c>
      <c r="L934" s="5">
        <v>-43.784700000000001</v>
      </c>
      <c r="M934" s="5">
        <v>-6</v>
      </c>
    </row>
    <row r="935" spans="1:13" x14ac:dyDescent="0.2">
      <c r="A935">
        <v>933</v>
      </c>
      <c r="B935" s="1">
        <v>43623</v>
      </c>
      <c r="C935" t="s">
        <v>68</v>
      </c>
      <c r="D935" t="s">
        <v>8</v>
      </c>
      <c r="E935" t="s">
        <v>9</v>
      </c>
      <c r="F935" t="s">
        <v>47</v>
      </c>
      <c r="G935" t="s">
        <v>48</v>
      </c>
      <c r="H935">
        <v>2</v>
      </c>
      <c r="I935">
        <v>5</v>
      </c>
      <c r="K935" s="5">
        <v>0</v>
      </c>
      <c r="L935" s="5">
        <v>0</v>
      </c>
      <c r="M935" s="5">
        <v>3</v>
      </c>
    </row>
    <row r="936" spans="1:13" x14ac:dyDescent="0.2">
      <c r="A936">
        <v>934</v>
      </c>
      <c r="B936" s="1">
        <v>43623</v>
      </c>
      <c r="C936" t="s">
        <v>78</v>
      </c>
      <c r="D936" t="s">
        <v>3</v>
      </c>
      <c r="E936" t="s">
        <v>4</v>
      </c>
      <c r="F936" t="s">
        <v>37</v>
      </c>
      <c r="G936" t="s">
        <v>38</v>
      </c>
      <c r="H936">
        <v>5</v>
      </c>
      <c r="I936">
        <v>3</v>
      </c>
      <c r="K936" s="5">
        <v>-109.41</v>
      </c>
      <c r="L936" s="5">
        <v>0</v>
      </c>
      <c r="M936" s="5">
        <v>-2</v>
      </c>
    </row>
    <row r="937" spans="1:13" x14ac:dyDescent="0.2">
      <c r="A937">
        <v>935</v>
      </c>
      <c r="B937" s="1">
        <v>43623</v>
      </c>
      <c r="C937" t="s">
        <v>72</v>
      </c>
      <c r="D937" t="s">
        <v>55</v>
      </c>
      <c r="E937" t="s">
        <v>56</v>
      </c>
      <c r="F937" t="s">
        <v>17</v>
      </c>
      <c r="G937" t="s">
        <v>18</v>
      </c>
      <c r="H937">
        <v>4</v>
      </c>
      <c r="I937">
        <v>10</v>
      </c>
      <c r="K937" s="5">
        <v>59.013280000000002</v>
      </c>
      <c r="L937" s="5">
        <v>0</v>
      </c>
      <c r="M937" s="5">
        <v>6</v>
      </c>
    </row>
    <row r="938" spans="1:13" x14ac:dyDescent="0.2">
      <c r="A938">
        <v>936</v>
      </c>
      <c r="B938" s="1">
        <v>43623</v>
      </c>
      <c r="C938" t="s">
        <v>72</v>
      </c>
      <c r="D938" t="s">
        <v>6</v>
      </c>
      <c r="E938" t="s">
        <v>7</v>
      </c>
      <c r="F938" t="s">
        <v>30</v>
      </c>
      <c r="G938" t="s">
        <v>31</v>
      </c>
      <c r="H938">
        <v>3</v>
      </c>
      <c r="I938">
        <v>4</v>
      </c>
      <c r="K938" s="5">
        <v>0</v>
      </c>
      <c r="L938" s="5">
        <v>-839.827</v>
      </c>
      <c r="M938" s="5">
        <v>1</v>
      </c>
    </row>
    <row r="939" spans="1:13" x14ac:dyDescent="0.2">
      <c r="A939">
        <v>937</v>
      </c>
      <c r="B939" s="1">
        <v>43623</v>
      </c>
      <c r="C939" t="s">
        <v>88</v>
      </c>
      <c r="D939" t="s">
        <v>64</v>
      </c>
      <c r="E939" t="s">
        <v>65</v>
      </c>
      <c r="F939" t="s">
        <v>66</v>
      </c>
      <c r="G939" t="s">
        <v>67</v>
      </c>
      <c r="H939">
        <v>4</v>
      </c>
      <c r="I939">
        <v>6</v>
      </c>
      <c r="K939" s="5">
        <v>30.077269999999999</v>
      </c>
      <c r="L939" s="5">
        <v>0</v>
      </c>
      <c r="M939" s="5">
        <v>2</v>
      </c>
    </row>
    <row r="940" spans="1:13" x14ac:dyDescent="0.2">
      <c r="A940">
        <v>938</v>
      </c>
      <c r="B940" s="1">
        <v>43623</v>
      </c>
      <c r="C940" t="s">
        <v>73</v>
      </c>
      <c r="D940" t="s">
        <v>1</v>
      </c>
      <c r="E940" t="s">
        <v>2</v>
      </c>
      <c r="F940" t="s">
        <v>40</v>
      </c>
      <c r="G940" t="s">
        <v>41</v>
      </c>
      <c r="H940">
        <v>6</v>
      </c>
      <c r="I940">
        <v>2</v>
      </c>
      <c r="K940" s="5">
        <v>0</v>
      </c>
      <c r="L940" s="5">
        <v>0</v>
      </c>
      <c r="M940" s="5">
        <v>-4</v>
      </c>
    </row>
    <row r="941" spans="1:13" x14ac:dyDescent="0.2">
      <c r="A941">
        <v>939</v>
      </c>
      <c r="B941" s="1">
        <v>43623</v>
      </c>
      <c r="C941" t="s">
        <v>74</v>
      </c>
      <c r="D941" t="s">
        <v>12</v>
      </c>
      <c r="E941" t="s">
        <v>13</v>
      </c>
      <c r="F941" t="s">
        <v>45</v>
      </c>
      <c r="G941" t="s">
        <v>46</v>
      </c>
      <c r="H941">
        <v>4</v>
      </c>
      <c r="I941">
        <v>5</v>
      </c>
      <c r="K941" s="5">
        <v>0</v>
      </c>
      <c r="L941" s="5">
        <v>0</v>
      </c>
      <c r="M941" s="5">
        <v>1</v>
      </c>
    </row>
    <row r="942" spans="1:13" x14ac:dyDescent="0.2">
      <c r="A942">
        <v>940</v>
      </c>
      <c r="B942" s="1">
        <v>43623</v>
      </c>
      <c r="C942" t="s">
        <v>103</v>
      </c>
      <c r="D942" t="s">
        <v>61</v>
      </c>
      <c r="E942" t="s">
        <v>62</v>
      </c>
      <c r="F942" t="s">
        <v>43</v>
      </c>
      <c r="G942" t="s">
        <v>44</v>
      </c>
      <c r="H942">
        <v>1</v>
      </c>
      <c r="I942">
        <v>2</v>
      </c>
      <c r="K942" s="5">
        <v>0</v>
      </c>
      <c r="L942" s="5">
        <v>765.16800000000001</v>
      </c>
      <c r="M942" s="5">
        <v>1</v>
      </c>
    </row>
    <row r="943" spans="1:13" x14ac:dyDescent="0.2">
      <c r="A943">
        <v>941</v>
      </c>
      <c r="B943" s="1">
        <v>43624</v>
      </c>
      <c r="C943" t="s">
        <v>5</v>
      </c>
      <c r="D943" t="s">
        <v>32</v>
      </c>
      <c r="E943" t="s">
        <v>33</v>
      </c>
      <c r="F943" t="s">
        <v>69</v>
      </c>
      <c r="G943" t="s">
        <v>70</v>
      </c>
      <c r="H943">
        <v>9</v>
      </c>
      <c r="I943">
        <v>2</v>
      </c>
      <c r="K943" s="5">
        <v>0</v>
      </c>
      <c r="L943" s="5">
        <v>0</v>
      </c>
      <c r="M943" s="5">
        <v>-7</v>
      </c>
    </row>
    <row r="944" spans="1:13" x14ac:dyDescent="0.2">
      <c r="A944">
        <v>942</v>
      </c>
      <c r="B944" s="1">
        <v>43624</v>
      </c>
      <c r="C944" t="s">
        <v>94</v>
      </c>
      <c r="D944" t="s">
        <v>3</v>
      </c>
      <c r="E944" t="s">
        <v>4</v>
      </c>
      <c r="F944" t="s">
        <v>37</v>
      </c>
      <c r="G944" t="s">
        <v>38</v>
      </c>
      <c r="H944">
        <v>5</v>
      </c>
      <c r="I944">
        <v>10</v>
      </c>
      <c r="K944" s="5">
        <v>0</v>
      </c>
      <c r="L944" s="5">
        <v>0</v>
      </c>
      <c r="M944" s="5">
        <v>5</v>
      </c>
    </row>
    <row r="945" spans="1:13" x14ac:dyDescent="0.2">
      <c r="A945">
        <v>943</v>
      </c>
      <c r="B945" s="1">
        <v>43624</v>
      </c>
      <c r="C945" t="s">
        <v>75</v>
      </c>
      <c r="D945" t="s">
        <v>64</v>
      </c>
      <c r="E945" t="s">
        <v>65</v>
      </c>
      <c r="F945" t="s">
        <v>66</v>
      </c>
      <c r="G945" t="s">
        <v>67</v>
      </c>
      <c r="H945">
        <v>2</v>
      </c>
      <c r="I945">
        <v>0</v>
      </c>
      <c r="K945" s="5">
        <v>0</v>
      </c>
      <c r="L945" s="5">
        <v>0</v>
      </c>
      <c r="M945" s="5">
        <v>-2</v>
      </c>
    </row>
    <row r="946" spans="1:13" x14ac:dyDescent="0.2">
      <c r="A946">
        <v>944</v>
      </c>
      <c r="B946" s="1">
        <v>43624</v>
      </c>
      <c r="C946" t="s">
        <v>76</v>
      </c>
      <c r="D946" t="s">
        <v>59</v>
      </c>
      <c r="E946" t="s">
        <v>60</v>
      </c>
      <c r="F946" t="s">
        <v>27</v>
      </c>
      <c r="G946" t="s">
        <v>28</v>
      </c>
      <c r="H946">
        <v>6</v>
      </c>
      <c r="I946">
        <v>0</v>
      </c>
      <c r="K946" s="5">
        <v>0</v>
      </c>
      <c r="L946" s="5">
        <v>0</v>
      </c>
      <c r="M946" s="5">
        <v>-6</v>
      </c>
    </row>
    <row r="947" spans="1:13" x14ac:dyDescent="0.2">
      <c r="A947">
        <v>945</v>
      </c>
      <c r="B947" s="1">
        <v>43624</v>
      </c>
      <c r="C947" t="s">
        <v>34</v>
      </c>
      <c r="D947" t="s">
        <v>57</v>
      </c>
      <c r="E947" t="s">
        <v>58</v>
      </c>
      <c r="F947" t="s">
        <v>22</v>
      </c>
      <c r="G947" t="s">
        <v>23</v>
      </c>
      <c r="H947">
        <v>1</v>
      </c>
      <c r="I947">
        <v>4</v>
      </c>
      <c r="K947" s="5">
        <v>0</v>
      </c>
      <c r="L947" s="5">
        <v>0</v>
      </c>
      <c r="M947" s="5">
        <v>3</v>
      </c>
    </row>
    <row r="948" spans="1:13" x14ac:dyDescent="0.2">
      <c r="A948">
        <v>946</v>
      </c>
      <c r="B948" s="1">
        <v>43624</v>
      </c>
      <c r="C948" t="s">
        <v>42</v>
      </c>
      <c r="D948" t="s">
        <v>55</v>
      </c>
      <c r="E948" t="s">
        <v>56</v>
      </c>
      <c r="F948" t="s">
        <v>17</v>
      </c>
      <c r="G948" t="s">
        <v>18</v>
      </c>
      <c r="H948">
        <v>3</v>
      </c>
      <c r="I948">
        <v>5</v>
      </c>
      <c r="K948" s="5">
        <v>0</v>
      </c>
      <c r="L948" s="5">
        <v>0</v>
      </c>
      <c r="M948" s="5">
        <v>2</v>
      </c>
    </row>
    <row r="949" spans="1:13" x14ac:dyDescent="0.2">
      <c r="A949">
        <v>947</v>
      </c>
      <c r="B949" s="1">
        <v>43624</v>
      </c>
      <c r="C949" t="s">
        <v>42</v>
      </c>
      <c r="D949" t="s">
        <v>49</v>
      </c>
      <c r="E949" t="s">
        <v>50</v>
      </c>
      <c r="F949" t="s">
        <v>25</v>
      </c>
      <c r="G949" t="s">
        <v>26</v>
      </c>
      <c r="H949">
        <v>3</v>
      </c>
      <c r="I949">
        <v>9</v>
      </c>
      <c r="K949" s="5">
        <v>0</v>
      </c>
      <c r="L949" s="5">
        <v>0</v>
      </c>
      <c r="M949" s="5">
        <v>6</v>
      </c>
    </row>
    <row r="950" spans="1:13" x14ac:dyDescent="0.2">
      <c r="A950">
        <v>948</v>
      </c>
      <c r="B950" s="1">
        <v>43624</v>
      </c>
      <c r="C950" t="s">
        <v>42</v>
      </c>
      <c r="D950" t="s">
        <v>20</v>
      </c>
      <c r="E950" t="s">
        <v>21</v>
      </c>
      <c r="F950" t="s">
        <v>53</v>
      </c>
      <c r="G950" t="s">
        <v>54</v>
      </c>
      <c r="H950">
        <v>1</v>
      </c>
      <c r="I950">
        <v>0</v>
      </c>
      <c r="K950" s="5">
        <v>0</v>
      </c>
      <c r="L950" s="5">
        <v>0</v>
      </c>
      <c r="M950" s="5">
        <v>-1</v>
      </c>
    </row>
    <row r="951" spans="1:13" x14ac:dyDescent="0.2">
      <c r="A951">
        <v>949</v>
      </c>
      <c r="B951" s="1">
        <v>43624</v>
      </c>
      <c r="C951" t="s">
        <v>42</v>
      </c>
      <c r="D951" t="s">
        <v>6</v>
      </c>
      <c r="E951" t="s">
        <v>7</v>
      </c>
      <c r="F951" t="s">
        <v>30</v>
      </c>
      <c r="G951" t="s">
        <v>31</v>
      </c>
      <c r="H951">
        <v>4</v>
      </c>
      <c r="I951">
        <v>1</v>
      </c>
      <c r="K951" s="5">
        <v>0</v>
      </c>
      <c r="L951" s="5">
        <v>0</v>
      </c>
      <c r="M951" s="5">
        <v>-3</v>
      </c>
    </row>
    <row r="952" spans="1:13" x14ac:dyDescent="0.2">
      <c r="A952">
        <v>950</v>
      </c>
      <c r="B952" s="1">
        <v>43624</v>
      </c>
      <c r="C952" t="s">
        <v>42</v>
      </c>
      <c r="D952" t="s">
        <v>8</v>
      </c>
      <c r="E952" t="s">
        <v>9</v>
      </c>
      <c r="F952" t="s">
        <v>47</v>
      </c>
      <c r="G952" t="s">
        <v>48</v>
      </c>
      <c r="H952">
        <v>4</v>
      </c>
      <c r="I952">
        <v>8</v>
      </c>
      <c r="K952" s="5">
        <v>0</v>
      </c>
      <c r="L952" s="5">
        <v>0</v>
      </c>
      <c r="M952" s="5">
        <v>4</v>
      </c>
    </row>
    <row r="953" spans="1:13" x14ac:dyDescent="0.2">
      <c r="A953">
        <v>951</v>
      </c>
      <c r="B953" s="1">
        <v>43624</v>
      </c>
      <c r="C953" t="s">
        <v>77</v>
      </c>
      <c r="D953" t="s">
        <v>32</v>
      </c>
      <c r="E953" t="s">
        <v>33</v>
      </c>
      <c r="F953" t="s">
        <v>69</v>
      </c>
      <c r="G953" t="s">
        <v>70</v>
      </c>
      <c r="H953">
        <v>1</v>
      </c>
      <c r="I953">
        <v>5</v>
      </c>
      <c r="K953" s="5">
        <v>0</v>
      </c>
      <c r="L953" s="5">
        <v>0</v>
      </c>
      <c r="M953" s="5">
        <v>4</v>
      </c>
    </row>
    <row r="954" spans="1:13" x14ac:dyDescent="0.2">
      <c r="A954">
        <v>952</v>
      </c>
      <c r="B954" s="1">
        <v>43624</v>
      </c>
      <c r="C954" t="s">
        <v>104</v>
      </c>
      <c r="D954" t="s">
        <v>15</v>
      </c>
      <c r="E954" t="s">
        <v>16</v>
      </c>
      <c r="F954" t="s">
        <v>35</v>
      </c>
      <c r="G954" t="s">
        <v>36</v>
      </c>
      <c r="H954">
        <v>4</v>
      </c>
      <c r="I954">
        <v>9</v>
      </c>
      <c r="K954" s="5">
        <v>0</v>
      </c>
      <c r="L954" s="5">
        <v>0</v>
      </c>
      <c r="M954" s="5">
        <v>5</v>
      </c>
    </row>
    <row r="955" spans="1:13" x14ac:dyDescent="0.2">
      <c r="A955">
        <v>953</v>
      </c>
      <c r="B955" s="1">
        <v>43624</v>
      </c>
      <c r="C955" t="s">
        <v>104</v>
      </c>
      <c r="D955" t="s">
        <v>61</v>
      </c>
      <c r="E955" t="s">
        <v>62</v>
      </c>
      <c r="F955" t="s">
        <v>43</v>
      </c>
      <c r="G955" t="s">
        <v>44</v>
      </c>
      <c r="H955">
        <v>7</v>
      </c>
      <c r="I955">
        <v>2</v>
      </c>
      <c r="K955" s="5">
        <v>0</v>
      </c>
      <c r="L955" s="5">
        <v>0</v>
      </c>
      <c r="M955" s="5">
        <v>-5</v>
      </c>
    </row>
    <row r="956" spans="1:13" x14ac:dyDescent="0.2">
      <c r="A956">
        <v>954</v>
      </c>
      <c r="B956" s="1">
        <v>43624</v>
      </c>
      <c r="C956" t="s">
        <v>104</v>
      </c>
      <c r="D956" t="s">
        <v>51</v>
      </c>
      <c r="E956" t="s">
        <v>52</v>
      </c>
      <c r="F956" t="s">
        <v>10</v>
      </c>
      <c r="G956" t="s">
        <v>11</v>
      </c>
      <c r="H956">
        <v>3</v>
      </c>
      <c r="I956">
        <v>5</v>
      </c>
      <c r="K956" s="5">
        <v>0</v>
      </c>
      <c r="L956" s="5">
        <v>0</v>
      </c>
      <c r="M956" s="5">
        <v>2</v>
      </c>
    </row>
    <row r="957" spans="1:13" x14ac:dyDescent="0.2">
      <c r="A957">
        <v>955</v>
      </c>
      <c r="B957" s="1">
        <v>43624</v>
      </c>
      <c r="C957" t="s">
        <v>112</v>
      </c>
      <c r="D957" t="s">
        <v>3</v>
      </c>
      <c r="E957" t="s">
        <v>4</v>
      </c>
      <c r="F957" t="s">
        <v>37</v>
      </c>
      <c r="G957" t="s">
        <v>38</v>
      </c>
      <c r="H957">
        <v>1</v>
      </c>
      <c r="I957">
        <v>3</v>
      </c>
      <c r="K957" s="5">
        <v>0</v>
      </c>
      <c r="L957" s="5">
        <v>0</v>
      </c>
      <c r="M957" s="5">
        <v>2</v>
      </c>
    </row>
    <row r="958" spans="1:13" x14ac:dyDescent="0.2">
      <c r="A958">
        <v>956</v>
      </c>
      <c r="B958" s="1">
        <v>43624</v>
      </c>
      <c r="C958" t="s">
        <v>73</v>
      </c>
      <c r="D958" t="s">
        <v>1</v>
      </c>
      <c r="E958" t="s">
        <v>2</v>
      </c>
      <c r="F958" t="s">
        <v>40</v>
      </c>
      <c r="G958" t="s">
        <v>41</v>
      </c>
      <c r="H958">
        <v>3</v>
      </c>
      <c r="I958">
        <v>12</v>
      </c>
      <c r="K958" s="5">
        <v>0</v>
      </c>
      <c r="L958" s="5">
        <v>0</v>
      </c>
      <c r="M958" s="5">
        <v>9</v>
      </c>
    </row>
    <row r="959" spans="1:13" x14ac:dyDescent="0.2">
      <c r="A959">
        <v>957</v>
      </c>
      <c r="B959" s="1">
        <v>43624</v>
      </c>
      <c r="C959" t="s">
        <v>74</v>
      </c>
      <c r="D959" t="s">
        <v>12</v>
      </c>
      <c r="E959" t="s">
        <v>13</v>
      </c>
      <c r="F959" t="s">
        <v>45</v>
      </c>
      <c r="G959" t="s">
        <v>46</v>
      </c>
      <c r="H959">
        <v>4</v>
      </c>
      <c r="I959">
        <v>1</v>
      </c>
      <c r="K959" s="5">
        <v>0</v>
      </c>
      <c r="L959" s="5">
        <v>0</v>
      </c>
      <c r="M959" s="5">
        <v>-3</v>
      </c>
    </row>
    <row r="960" spans="1:13" x14ac:dyDescent="0.2">
      <c r="A960">
        <v>958</v>
      </c>
      <c r="B960" s="1">
        <v>43625</v>
      </c>
      <c r="C960" t="s">
        <v>5</v>
      </c>
      <c r="D960" t="s">
        <v>57</v>
      </c>
      <c r="E960" t="s">
        <v>58</v>
      </c>
      <c r="F960" t="s">
        <v>22</v>
      </c>
      <c r="G960" t="s">
        <v>23</v>
      </c>
      <c r="H960">
        <v>4</v>
      </c>
      <c r="I960">
        <v>3</v>
      </c>
      <c r="K960" s="5">
        <v>0</v>
      </c>
      <c r="L960" s="5">
        <v>0</v>
      </c>
      <c r="M960" s="5">
        <v>-1</v>
      </c>
    </row>
    <row r="961" spans="1:13" x14ac:dyDescent="0.2">
      <c r="A961">
        <v>959</v>
      </c>
      <c r="B961" s="1">
        <v>43625</v>
      </c>
      <c r="C961" t="s">
        <v>5</v>
      </c>
      <c r="D961" t="s">
        <v>32</v>
      </c>
      <c r="E961" t="s">
        <v>33</v>
      </c>
      <c r="F961" t="s">
        <v>69</v>
      </c>
      <c r="G961" t="s">
        <v>70</v>
      </c>
      <c r="H961">
        <v>6</v>
      </c>
      <c r="I961">
        <v>1</v>
      </c>
      <c r="K961" s="5">
        <v>0</v>
      </c>
      <c r="L961" s="5">
        <v>0</v>
      </c>
      <c r="M961" s="5">
        <v>-5</v>
      </c>
    </row>
    <row r="962" spans="1:13" x14ac:dyDescent="0.2">
      <c r="A962">
        <v>960</v>
      </c>
      <c r="B962" s="1">
        <v>43625</v>
      </c>
      <c r="C962" t="s">
        <v>82</v>
      </c>
      <c r="D962" t="s">
        <v>59</v>
      </c>
      <c r="E962" t="s">
        <v>60</v>
      </c>
      <c r="F962" t="s">
        <v>27</v>
      </c>
      <c r="G962" t="s">
        <v>28</v>
      </c>
      <c r="H962">
        <v>8</v>
      </c>
      <c r="I962">
        <v>2</v>
      </c>
      <c r="K962" s="5">
        <v>0</v>
      </c>
      <c r="L962" s="5">
        <v>0</v>
      </c>
      <c r="M962" s="5">
        <v>-6</v>
      </c>
    </row>
    <row r="963" spans="1:13" x14ac:dyDescent="0.2">
      <c r="A963">
        <v>961</v>
      </c>
      <c r="B963" s="1">
        <v>43625</v>
      </c>
      <c r="C963" t="s">
        <v>83</v>
      </c>
      <c r="D963" t="s">
        <v>51</v>
      </c>
      <c r="E963" t="s">
        <v>52</v>
      </c>
      <c r="F963" t="s">
        <v>10</v>
      </c>
      <c r="G963" t="s">
        <v>11</v>
      </c>
      <c r="H963">
        <v>1</v>
      </c>
      <c r="I963">
        <v>6</v>
      </c>
      <c r="K963" s="5">
        <v>0</v>
      </c>
      <c r="L963" s="5">
        <v>0</v>
      </c>
      <c r="M963" s="5">
        <v>5</v>
      </c>
    </row>
    <row r="964" spans="1:13" x14ac:dyDescent="0.2">
      <c r="A964">
        <v>962</v>
      </c>
      <c r="B964" s="1">
        <v>43625</v>
      </c>
      <c r="C964" t="s">
        <v>83</v>
      </c>
      <c r="D964" t="s">
        <v>49</v>
      </c>
      <c r="E964" t="s">
        <v>50</v>
      </c>
      <c r="F964" t="s">
        <v>25</v>
      </c>
      <c r="G964" t="s">
        <v>26</v>
      </c>
      <c r="H964">
        <v>12</v>
      </c>
      <c r="I964">
        <v>2</v>
      </c>
      <c r="K964" s="5">
        <v>0</v>
      </c>
      <c r="L964" s="5">
        <v>0</v>
      </c>
      <c r="M964" s="5">
        <v>-10</v>
      </c>
    </row>
    <row r="965" spans="1:13" x14ac:dyDescent="0.2">
      <c r="A965">
        <v>963</v>
      </c>
      <c r="B965" s="1">
        <v>43625</v>
      </c>
      <c r="C965" t="s">
        <v>83</v>
      </c>
      <c r="D965" t="s">
        <v>20</v>
      </c>
      <c r="E965" t="s">
        <v>21</v>
      </c>
      <c r="F965" t="s">
        <v>53</v>
      </c>
      <c r="G965" t="s">
        <v>54</v>
      </c>
      <c r="H965">
        <v>7</v>
      </c>
      <c r="I965">
        <v>6</v>
      </c>
      <c r="K965" s="5">
        <v>0</v>
      </c>
      <c r="L965" s="5">
        <v>0</v>
      </c>
      <c r="M965" s="5">
        <v>-1</v>
      </c>
    </row>
    <row r="966" spans="1:13" x14ac:dyDescent="0.2">
      <c r="A966">
        <v>964</v>
      </c>
      <c r="B966" s="1">
        <v>43625</v>
      </c>
      <c r="C966" t="s">
        <v>83</v>
      </c>
      <c r="D966" t="s">
        <v>8</v>
      </c>
      <c r="E966" t="s">
        <v>9</v>
      </c>
      <c r="F966" t="s">
        <v>47</v>
      </c>
      <c r="G966" t="s">
        <v>48</v>
      </c>
      <c r="H966">
        <v>7</v>
      </c>
      <c r="I966">
        <v>6</v>
      </c>
      <c r="K966" s="5">
        <v>0</v>
      </c>
      <c r="L966" s="5">
        <v>0</v>
      </c>
      <c r="M966" s="5">
        <v>-1</v>
      </c>
    </row>
    <row r="967" spans="1:13" x14ac:dyDescent="0.2">
      <c r="A967">
        <v>965</v>
      </c>
      <c r="B967" s="1">
        <v>43625</v>
      </c>
      <c r="C967" t="s">
        <v>14</v>
      </c>
      <c r="D967" t="s">
        <v>55</v>
      </c>
      <c r="E967" t="s">
        <v>56</v>
      </c>
      <c r="F967" t="s">
        <v>17</v>
      </c>
      <c r="G967" t="s">
        <v>18</v>
      </c>
      <c r="H967">
        <v>2</v>
      </c>
      <c r="I967">
        <v>5</v>
      </c>
      <c r="K967" s="5">
        <v>0</v>
      </c>
      <c r="L967" s="5">
        <v>0</v>
      </c>
      <c r="M967" s="5">
        <v>3</v>
      </c>
    </row>
    <row r="968" spans="1:13" x14ac:dyDescent="0.2">
      <c r="A968">
        <v>966</v>
      </c>
      <c r="B968" s="1">
        <v>43625</v>
      </c>
      <c r="C968" t="s">
        <v>14</v>
      </c>
      <c r="D968" t="s">
        <v>6</v>
      </c>
      <c r="E968" t="s">
        <v>7</v>
      </c>
      <c r="F968" t="s">
        <v>30</v>
      </c>
      <c r="G968" t="s">
        <v>31</v>
      </c>
      <c r="H968">
        <v>0</v>
      </c>
      <c r="I968">
        <v>4</v>
      </c>
      <c r="K968" s="5">
        <v>0</v>
      </c>
      <c r="L968" s="5">
        <v>0</v>
      </c>
      <c r="M968" s="5">
        <v>4</v>
      </c>
    </row>
    <row r="969" spans="1:13" x14ac:dyDescent="0.2">
      <c r="A969">
        <v>967</v>
      </c>
      <c r="B969" s="1">
        <v>43625</v>
      </c>
      <c r="C969" t="s">
        <v>75</v>
      </c>
      <c r="D969" t="s">
        <v>64</v>
      </c>
      <c r="E969" t="s">
        <v>65</v>
      </c>
      <c r="F969" t="s">
        <v>66</v>
      </c>
      <c r="G969" t="s">
        <v>67</v>
      </c>
      <c r="H969">
        <v>5</v>
      </c>
      <c r="I969">
        <v>2</v>
      </c>
      <c r="K969" s="5">
        <v>0</v>
      </c>
      <c r="L969" s="5">
        <v>0</v>
      </c>
      <c r="M969" s="5">
        <v>-3</v>
      </c>
    </row>
    <row r="970" spans="1:13" x14ac:dyDescent="0.2">
      <c r="A970">
        <v>968</v>
      </c>
      <c r="B970" s="1">
        <v>43625</v>
      </c>
      <c r="C970" t="s">
        <v>19</v>
      </c>
      <c r="D970" t="s">
        <v>3</v>
      </c>
      <c r="E970" t="s">
        <v>4</v>
      </c>
      <c r="F970" t="s">
        <v>37</v>
      </c>
      <c r="G970" t="s">
        <v>38</v>
      </c>
      <c r="H970">
        <v>9</v>
      </c>
      <c r="I970">
        <v>8</v>
      </c>
      <c r="K970" s="5">
        <v>0</v>
      </c>
      <c r="L970" s="5">
        <v>0</v>
      </c>
      <c r="M970" s="5">
        <v>-1</v>
      </c>
    </row>
    <row r="971" spans="1:13" x14ac:dyDescent="0.2">
      <c r="A971">
        <v>969</v>
      </c>
      <c r="B971" s="1">
        <v>43625</v>
      </c>
      <c r="C971" t="s">
        <v>34</v>
      </c>
      <c r="D971" t="s">
        <v>61</v>
      </c>
      <c r="E971" t="s">
        <v>62</v>
      </c>
      <c r="F971" t="s">
        <v>43</v>
      </c>
      <c r="G971" t="s">
        <v>44</v>
      </c>
      <c r="H971">
        <v>1</v>
      </c>
      <c r="I971">
        <v>0</v>
      </c>
      <c r="K971" s="5">
        <v>0</v>
      </c>
      <c r="L971" s="5">
        <v>0</v>
      </c>
      <c r="M971" s="5">
        <v>-1</v>
      </c>
    </row>
    <row r="972" spans="1:13" x14ac:dyDescent="0.2">
      <c r="A972">
        <v>970</v>
      </c>
      <c r="B972" s="1">
        <v>43625</v>
      </c>
      <c r="C972" t="s">
        <v>39</v>
      </c>
      <c r="D972" t="s">
        <v>1</v>
      </c>
      <c r="E972" t="s">
        <v>2</v>
      </c>
      <c r="F972" t="s">
        <v>40</v>
      </c>
      <c r="G972" t="s">
        <v>41</v>
      </c>
      <c r="H972">
        <v>9</v>
      </c>
      <c r="I972">
        <v>3</v>
      </c>
      <c r="K972" s="5">
        <v>0</v>
      </c>
      <c r="L972" s="5">
        <v>0</v>
      </c>
      <c r="M972" s="5">
        <v>-6</v>
      </c>
    </row>
    <row r="973" spans="1:13" x14ac:dyDescent="0.2">
      <c r="A973">
        <v>971</v>
      </c>
      <c r="B973" s="1">
        <v>43625</v>
      </c>
      <c r="C973" t="s">
        <v>42</v>
      </c>
      <c r="D973" t="s">
        <v>12</v>
      </c>
      <c r="E973" t="s">
        <v>13</v>
      </c>
      <c r="F973" t="s">
        <v>45</v>
      </c>
      <c r="G973" t="s">
        <v>46</v>
      </c>
      <c r="H973">
        <v>5</v>
      </c>
      <c r="I973">
        <v>2</v>
      </c>
      <c r="K973" s="5">
        <v>0</v>
      </c>
      <c r="L973" s="5">
        <v>0</v>
      </c>
      <c r="M973" s="5">
        <v>-3</v>
      </c>
    </row>
    <row r="974" spans="1:13" x14ac:dyDescent="0.2">
      <c r="A974">
        <v>972</v>
      </c>
      <c r="B974" s="1">
        <v>43625</v>
      </c>
      <c r="C974" t="s">
        <v>85</v>
      </c>
      <c r="D974" t="s">
        <v>15</v>
      </c>
      <c r="E974" t="s">
        <v>16</v>
      </c>
      <c r="F974" t="s">
        <v>35</v>
      </c>
      <c r="G974" t="s">
        <v>36</v>
      </c>
      <c r="H974">
        <v>1</v>
      </c>
      <c r="I974">
        <v>5</v>
      </c>
      <c r="K974" s="5">
        <v>0</v>
      </c>
      <c r="L974" s="5">
        <v>0</v>
      </c>
      <c r="M974" s="5">
        <v>4</v>
      </c>
    </row>
    <row r="975" spans="1:13" x14ac:dyDescent="0.2">
      <c r="A975">
        <v>973</v>
      </c>
      <c r="B975" s="1">
        <v>43626</v>
      </c>
      <c r="C975" t="s">
        <v>85</v>
      </c>
      <c r="D975" t="s">
        <v>59</v>
      </c>
      <c r="E975" t="s">
        <v>60</v>
      </c>
      <c r="F975" t="s">
        <v>22</v>
      </c>
      <c r="G975" t="s">
        <v>23</v>
      </c>
      <c r="H975">
        <v>13</v>
      </c>
      <c r="I975">
        <v>8</v>
      </c>
      <c r="K975" s="5">
        <v>0</v>
      </c>
      <c r="L975" s="5">
        <v>0</v>
      </c>
      <c r="M975" s="5">
        <v>-5</v>
      </c>
    </row>
    <row r="976" spans="1:13" x14ac:dyDescent="0.2">
      <c r="A976">
        <v>974</v>
      </c>
      <c r="B976" s="1">
        <v>43626</v>
      </c>
      <c r="C976" t="s">
        <v>68</v>
      </c>
      <c r="D976" t="s">
        <v>37</v>
      </c>
      <c r="E976" t="s">
        <v>38</v>
      </c>
      <c r="F976" t="s">
        <v>69</v>
      </c>
      <c r="G976" t="s">
        <v>70</v>
      </c>
      <c r="H976">
        <v>4</v>
      </c>
      <c r="I976">
        <v>3</v>
      </c>
      <c r="K976" s="5">
        <v>-55.628599999999999</v>
      </c>
      <c r="L976" s="5">
        <v>0</v>
      </c>
      <c r="M976" s="5">
        <v>-1</v>
      </c>
    </row>
    <row r="977" spans="1:13" x14ac:dyDescent="0.2">
      <c r="A977">
        <v>975</v>
      </c>
      <c r="B977" s="1">
        <v>43626</v>
      </c>
      <c r="C977" t="s">
        <v>68</v>
      </c>
      <c r="D977" t="s">
        <v>15</v>
      </c>
      <c r="E977" t="s">
        <v>16</v>
      </c>
      <c r="F977" t="s">
        <v>53</v>
      </c>
      <c r="G977" t="s">
        <v>54</v>
      </c>
      <c r="H977">
        <v>4</v>
      </c>
      <c r="I977">
        <v>1</v>
      </c>
      <c r="K977" s="5">
        <v>-49.609900000000003</v>
      </c>
      <c r="L977" s="5">
        <v>0</v>
      </c>
      <c r="M977" s="5">
        <v>-3</v>
      </c>
    </row>
    <row r="978" spans="1:13" x14ac:dyDescent="0.2">
      <c r="A978">
        <v>976</v>
      </c>
      <c r="B978" s="1">
        <v>43626</v>
      </c>
      <c r="C978" t="s">
        <v>68</v>
      </c>
      <c r="D978" t="s">
        <v>3</v>
      </c>
      <c r="E978" t="s">
        <v>4</v>
      </c>
      <c r="F978" t="s">
        <v>32</v>
      </c>
      <c r="G978" t="s">
        <v>33</v>
      </c>
      <c r="H978">
        <v>2</v>
      </c>
      <c r="I978">
        <v>6</v>
      </c>
      <c r="K978" s="5">
        <v>-32.988</v>
      </c>
      <c r="L978" s="5">
        <v>0</v>
      </c>
      <c r="M978" s="5">
        <v>4</v>
      </c>
    </row>
    <row r="979" spans="1:13" x14ac:dyDescent="0.2">
      <c r="A979">
        <v>977</v>
      </c>
      <c r="B979" s="1">
        <v>43626</v>
      </c>
      <c r="C979" t="s">
        <v>92</v>
      </c>
      <c r="D979" t="s">
        <v>55</v>
      </c>
      <c r="E979" t="s">
        <v>56</v>
      </c>
      <c r="F979" t="s">
        <v>20</v>
      </c>
      <c r="G979" t="s">
        <v>21</v>
      </c>
      <c r="H979">
        <v>7</v>
      </c>
      <c r="I979">
        <v>13</v>
      </c>
      <c r="K979" s="5">
        <v>-22.595300000000002</v>
      </c>
      <c r="L979" s="5">
        <v>0</v>
      </c>
      <c r="M979" s="5">
        <v>6</v>
      </c>
    </row>
    <row r="980" spans="1:13" x14ac:dyDescent="0.2">
      <c r="A980">
        <v>978</v>
      </c>
      <c r="B980" s="1">
        <v>43626</v>
      </c>
      <c r="C980" t="s">
        <v>72</v>
      </c>
      <c r="D980" t="s">
        <v>12</v>
      </c>
      <c r="E980" t="s">
        <v>13</v>
      </c>
      <c r="F980" t="s">
        <v>64</v>
      </c>
      <c r="G980" t="s">
        <v>65</v>
      </c>
      <c r="H980">
        <v>12</v>
      </c>
      <c r="I980">
        <v>1</v>
      </c>
      <c r="K980" s="5">
        <v>-865.423</v>
      </c>
      <c r="L980" s="5">
        <v>0</v>
      </c>
      <c r="M980" s="5">
        <v>-11</v>
      </c>
    </row>
    <row r="981" spans="1:13" x14ac:dyDescent="0.2">
      <c r="A981">
        <v>979</v>
      </c>
      <c r="B981" s="1">
        <v>43626</v>
      </c>
      <c r="C981" t="s">
        <v>79</v>
      </c>
      <c r="D981" t="s">
        <v>35</v>
      </c>
      <c r="E981" t="s">
        <v>36</v>
      </c>
      <c r="F981" t="s">
        <v>51</v>
      </c>
      <c r="G981" t="s">
        <v>52</v>
      </c>
      <c r="H981">
        <v>5</v>
      </c>
      <c r="I981">
        <v>6</v>
      </c>
      <c r="K981" s="5">
        <v>579.25570000000005</v>
      </c>
      <c r="L981" s="5">
        <v>436.0926</v>
      </c>
      <c r="M981" s="5">
        <v>1</v>
      </c>
    </row>
    <row r="982" spans="1:13" x14ac:dyDescent="0.2">
      <c r="A982">
        <v>980</v>
      </c>
      <c r="B982" s="1">
        <v>43626</v>
      </c>
      <c r="C982" t="s">
        <v>73</v>
      </c>
      <c r="D982" t="s">
        <v>61</v>
      </c>
      <c r="E982" t="s">
        <v>62</v>
      </c>
      <c r="F982" t="s">
        <v>40</v>
      </c>
      <c r="G982" t="s">
        <v>41</v>
      </c>
      <c r="H982">
        <v>3</v>
      </c>
      <c r="I982">
        <v>5</v>
      </c>
      <c r="K982" s="5">
        <v>0</v>
      </c>
      <c r="L982" s="5">
        <v>0</v>
      </c>
      <c r="M982" s="5">
        <v>2</v>
      </c>
    </row>
    <row r="983" spans="1:13" x14ac:dyDescent="0.2">
      <c r="A983">
        <v>981</v>
      </c>
      <c r="B983" s="1">
        <v>43627</v>
      </c>
      <c r="C983" t="s">
        <v>5</v>
      </c>
      <c r="D983" t="s">
        <v>10</v>
      </c>
      <c r="E983" t="s">
        <v>11</v>
      </c>
      <c r="F983" t="s">
        <v>8</v>
      </c>
      <c r="G983" t="s">
        <v>9</v>
      </c>
      <c r="H983">
        <v>5</v>
      </c>
      <c r="I983">
        <v>12</v>
      </c>
      <c r="K983" s="5">
        <v>0</v>
      </c>
      <c r="L983" s="5">
        <v>0</v>
      </c>
      <c r="M983" s="5">
        <v>7</v>
      </c>
    </row>
    <row r="984" spans="1:13" x14ac:dyDescent="0.2">
      <c r="A984">
        <v>982</v>
      </c>
      <c r="B984" s="1">
        <v>43627</v>
      </c>
      <c r="C984" t="s">
        <v>85</v>
      </c>
      <c r="D984" t="s">
        <v>10</v>
      </c>
      <c r="E984" t="s">
        <v>11</v>
      </c>
      <c r="F984" t="s">
        <v>8</v>
      </c>
      <c r="G984" t="s">
        <v>9</v>
      </c>
      <c r="H984">
        <v>10</v>
      </c>
      <c r="I984">
        <v>4</v>
      </c>
      <c r="K984" s="5">
        <v>0</v>
      </c>
      <c r="L984" s="5">
        <v>0</v>
      </c>
      <c r="M984" s="5">
        <v>-6</v>
      </c>
    </row>
    <row r="985" spans="1:13" x14ac:dyDescent="0.2">
      <c r="A985">
        <v>983</v>
      </c>
      <c r="B985" s="1">
        <v>43627</v>
      </c>
      <c r="C985" t="s">
        <v>85</v>
      </c>
      <c r="D985" t="s">
        <v>59</v>
      </c>
      <c r="E985" t="s">
        <v>60</v>
      </c>
      <c r="F985" t="s">
        <v>22</v>
      </c>
      <c r="G985" t="s">
        <v>23</v>
      </c>
      <c r="H985">
        <v>4</v>
      </c>
      <c r="I985">
        <v>7</v>
      </c>
      <c r="K985" s="5">
        <v>0</v>
      </c>
      <c r="L985" s="5">
        <v>0</v>
      </c>
      <c r="M985" s="5">
        <v>3</v>
      </c>
    </row>
    <row r="986" spans="1:13" x14ac:dyDescent="0.2">
      <c r="A986">
        <v>984</v>
      </c>
      <c r="B986" s="1">
        <v>43627</v>
      </c>
      <c r="C986" t="s">
        <v>85</v>
      </c>
      <c r="D986" t="s">
        <v>27</v>
      </c>
      <c r="E986" t="s">
        <v>28</v>
      </c>
      <c r="F986" t="s">
        <v>6</v>
      </c>
      <c r="G986" t="s">
        <v>7</v>
      </c>
      <c r="H986">
        <v>2</v>
      </c>
      <c r="I986">
        <v>4</v>
      </c>
      <c r="K986" s="5">
        <v>0</v>
      </c>
      <c r="L986" s="5">
        <v>-23.612300000000001</v>
      </c>
      <c r="M986" s="5">
        <v>2</v>
      </c>
    </row>
    <row r="987" spans="1:13" x14ac:dyDescent="0.2">
      <c r="A987">
        <v>985</v>
      </c>
      <c r="B987" s="1">
        <v>43627</v>
      </c>
      <c r="C987" t="s">
        <v>68</v>
      </c>
      <c r="D987" t="s">
        <v>37</v>
      </c>
      <c r="E987" t="s">
        <v>38</v>
      </c>
      <c r="F987" t="s">
        <v>69</v>
      </c>
      <c r="G987" t="s">
        <v>70</v>
      </c>
      <c r="H987">
        <v>9</v>
      </c>
      <c r="I987">
        <v>5</v>
      </c>
      <c r="K987" s="5">
        <v>0</v>
      </c>
      <c r="L987" s="5">
        <v>0</v>
      </c>
      <c r="M987" s="5">
        <v>-4</v>
      </c>
    </row>
    <row r="988" spans="1:13" x14ac:dyDescent="0.2">
      <c r="A988">
        <v>986</v>
      </c>
      <c r="B988" s="1">
        <v>43627</v>
      </c>
      <c r="C988" t="s">
        <v>68</v>
      </c>
      <c r="D988" t="s">
        <v>15</v>
      </c>
      <c r="E988" t="s">
        <v>16</v>
      </c>
      <c r="F988" t="s">
        <v>53</v>
      </c>
      <c r="G988" t="s">
        <v>54</v>
      </c>
      <c r="H988">
        <v>7</v>
      </c>
      <c r="I988">
        <v>1</v>
      </c>
      <c r="K988" s="5">
        <v>0</v>
      </c>
      <c r="L988" s="5">
        <v>0</v>
      </c>
      <c r="M988" s="5">
        <v>-6</v>
      </c>
    </row>
    <row r="989" spans="1:13" x14ac:dyDescent="0.2">
      <c r="A989">
        <v>987</v>
      </c>
      <c r="B989" s="1">
        <v>43627</v>
      </c>
      <c r="C989" t="s">
        <v>68</v>
      </c>
      <c r="D989" t="s">
        <v>57</v>
      </c>
      <c r="E989" t="s">
        <v>58</v>
      </c>
      <c r="F989" t="s">
        <v>47</v>
      </c>
      <c r="G989" t="s">
        <v>48</v>
      </c>
      <c r="H989">
        <v>1</v>
      </c>
      <c r="I989">
        <v>2</v>
      </c>
      <c r="K989" s="5">
        <v>0</v>
      </c>
      <c r="L989" s="5">
        <v>0</v>
      </c>
      <c r="M989" s="5">
        <v>1</v>
      </c>
    </row>
    <row r="990" spans="1:13" x14ac:dyDescent="0.2">
      <c r="A990">
        <v>988</v>
      </c>
      <c r="B990" s="1">
        <v>43627</v>
      </c>
      <c r="C990" t="s">
        <v>68</v>
      </c>
      <c r="D990" t="s">
        <v>3</v>
      </c>
      <c r="E990" t="s">
        <v>4</v>
      </c>
      <c r="F990" t="s">
        <v>32</v>
      </c>
      <c r="G990" t="s">
        <v>33</v>
      </c>
      <c r="H990">
        <v>4</v>
      </c>
      <c r="I990">
        <v>3</v>
      </c>
      <c r="K990" s="5">
        <v>0</v>
      </c>
      <c r="L990" s="5">
        <v>0</v>
      </c>
      <c r="M990" s="5">
        <v>-1</v>
      </c>
    </row>
    <row r="991" spans="1:13" x14ac:dyDescent="0.2">
      <c r="A991">
        <v>989</v>
      </c>
      <c r="B991" s="1">
        <v>43627</v>
      </c>
      <c r="C991" t="s">
        <v>92</v>
      </c>
      <c r="D991" t="s">
        <v>55</v>
      </c>
      <c r="E991" t="s">
        <v>56</v>
      </c>
      <c r="F991" t="s">
        <v>20</v>
      </c>
      <c r="G991" t="s">
        <v>21</v>
      </c>
      <c r="H991">
        <v>5</v>
      </c>
      <c r="I991">
        <v>7</v>
      </c>
      <c r="K991" s="5">
        <v>0</v>
      </c>
      <c r="L991" s="5">
        <v>0</v>
      </c>
      <c r="M991" s="5">
        <v>2</v>
      </c>
    </row>
    <row r="992" spans="1:13" x14ac:dyDescent="0.2">
      <c r="A992">
        <v>990</v>
      </c>
      <c r="B992" s="1">
        <v>43627</v>
      </c>
      <c r="C992" t="s">
        <v>72</v>
      </c>
      <c r="D992" t="s">
        <v>1</v>
      </c>
      <c r="E992" t="s">
        <v>2</v>
      </c>
      <c r="F992" t="s">
        <v>49</v>
      </c>
      <c r="G992" t="s">
        <v>50</v>
      </c>
      <c r="H992">
        <v>5</v>
      </c>
      <c r="I992">
        <v>6</v>
      </c>
      <c r="K992" s="5">
        <v>-108.039</v>
      </c>
      <c r="L992" s="5">
        <v>17.49981</v>
      </c>
      <c r="M992" s="5">
        <v>1</v>
      </c>
    </row>
    <row r="993" spans="1:13" x14ac:dyDescent="0.2">
      <c r="A993">
        <v>991</v>
      </c>
      <c r="B993" s="1">
        <v>43627</v>
      </c>
      <c r="C993" t="s">
        <v>72</v>
      </c>
      <c r="D993" t="s">
        <v>17</v>
      </c>
      <c r="E993" t="s">
        <v>18</v>
      </c>
      <c r="F993" t="s">
        <v>30</v>
      </c>
      <c r="G993" t="s">
        <v>31</v>
      </c>
      <c r="H993">
        <v>8</v>
      </c>
      <c r="I993">
        <v>10</v>
      </c>
      <c r="K993" s="5">
        <v>0</v>
      </c>
      <c r="L993" s="5">
        <v>0</v>
      </c>
      <c r="M993" s="5">
        <v>2</v>
      </c>
    </row>
    <row r="994" spans="1:13" x14ac:dyDescent="0.2">
      <c r="A994">
        <v>992</v>
      </c>
      <c r="B994" s="1">
        <v>43627</v>
      </c>
      <c r="C994" t="s">
        <v>72</v>
      </c>
      <c r="D994" t="s">
        <v>12</v>
      </c>
      <c r="E994" t="s">
        <v>13</v>
      </c>
      <c r="F994" t="s">
        <v>64</v>
      </c>
      <c r="G994" t="s">
        <v>65</v>
      </c>
      <c r="H994">
        <v>5</v>
      </c>
      <c r="I994">
        <v>7</v>
      </c>
      <c r="K994" s="5">
        <v>0</v>
      </c>
      <c r="L994" s="5">
        <v>0</v>
      </c>
      <c r="M994" s="5">
        <v>2</v>
      </c>
    </row>
    <row r="995" spans="1:13" x14ac:dyDescent="0.2">
      <c r="A995">
        <v>993</v>
      </c>
      <c r="B995" s="1">
        <v>43627</v>
      </c>
      <c r="C995" t="s">
        <v>88</v>
      </c>
      <c r="D995" t="s">
        <v>25</v>
      </c>
      <c r="E995" t="s">
        <v>26</v>
      </c>
      <c r="F995" t="s">
        <v>66</v>
      </c>
      <c r="G995" t="s">
        <v>67</v>
      </c>
      <c r="H995">
        <v>2</v>
      </c>
      <c r="I995">
        <v>3</v>
      </c>
      <c r="K995" s="5">
        <v>20.586099999999998</v>
      </c>
      <c r="L995" s="5">
        <v>0</v>
      </c>
      <c r="M995" s="5">
        <v>1</v>
      </c>
    </row>
    <row r="996" spans="1:13" x14ac:dyDescent="0.2">
      <c r="A996">
        <v>994</v>
      </c>
      <c r="B996" s="1">
        <v>43627</v>
      </c>
      <c r="C996" t="s">
        <v>79</v>
      </c>
      <c r="D996" t="s">
        <v>35</v>
      </c>
      <c r="E996" t="s">
        <v>36</v>
      </c>
      <c r="F996" t="s">
        <v>51</v>
      </c>
      <c r="G996" t="s">
        <v>52</v>
      </c>
      <c r="H996">
        <v>3</v>
      </c>
      <c r="I996">
        <v>10</v>
      </c>
      <c r="K996" s="5">
        <v>0</v>
      </c>
      <c r="L996" s="5">
        <v>0</v>
      </c>
      <c r="M996" s="5">
        <v>7</v>
      </c>
    </row>
    <row r="997" spans="1:13" x14ac:dyDescent="0.2">
      <c r="A997">
        <v>995</v>
      </c>
      <c r="B997" s="1">
        <v>43627</v>
      </c>
      <c r="C997" t="s">
        <v>99</v>
      </c>
      <c r="D997" t="s">
        <v>45</v>
      </c>
      <c r="E997" t="s">
        <v>46</v>
      </c>
      <c r="F997" t="s">
        <v>43</v>
      </c>
      <c r="G997" t="s">
        <v>44</v>
      </c>
      <c r="H997">
        <v>5</v>
      </c>
      <c r="I997">
        <v>6</v>
      </c>
      <c r="K997" s="5">
        <v>0</v>
      </c>
      <c r="L997" s="5">
        <v>0</v>
      </c>
      <c r="M997" s="5">
        <v>1</v>
      </c>
    </row>
    <row r="998" spans="1:13" x14ac:dyDescent="0.2">
      <c r="A998">
        <v>996</v>
      </c>
      <c r="B998" s="1">
        <v>43627</v>
      </c>
      <c r="C998" t="s">
        <v>73</v>
      </c>
      <c r="D998" t="s">
        <v>61</v>
      </c>
      <c r="E998" t="s">
        <v>62</v>
      </c>
      <c r="F998" t="s">
        <v>40</v>
      </c>
      <c r="G998" t="s">
        <v>41</v>
      </c>
      <c r="H998">
        <v>3</v>
      </c>
      <c r="I998">
        <v>5</v>
      </c>
      <c r="K998" s="5">
        <v>0</v>
      </c>
      <c r="L998" s="5">
        <v>0</v>
      </c>
      <c r="M998" s="5">
        <v>2</v>
      </c>
    </row>
    <row r="999" spans="1:13" x14ac:dyDescent="0.2">
      <c r="A999">
        <v>997</v>
      </c>
      <c r="B999" s="1">
        <v>43628</v>
      </c>
      <c r="C999" t="s">
        <v>108</v>
      </c>
      <c r="D999" t="s">
        <v>3</v>
      </c>
      <c r="E999" t="s">
        <v>4</v>
      </c>
      <c r="F999" t="s">
        <v>32</v>
      </c>
      <c r="G999" t="s">
        <v>33</v>
      </c>
      <c r="H999">
        <v>6</v>
      </c>
      <c r="I999">
        <v>2</v>
      </c>
      <c r="K999" s="5">
        <v>0</v>
      </c>
      <c r="L999" s="5">
        <v>0</v>
      </c>
      <c r="M999" s="5">
        <v>-4</v>
      </c>
    </row>
    <row r="1000" spans="1:13" x14ac:dyDescent="0.2">
      <c r="A1000">
        <v>998</v>
      </c>
      <c r="B1000" s="1">
        <v>43628</v>
      </c>
      <c r="C1000" t="s">
        <v>83</v>
      </c>
      <c r="D1000" t="s">
        <v>57</v>
      </c>
      <c r="E1000" t="s">
        <v>58</v>
      </c>
      <c r="F1000" t="s">
        <v>47</v>
      </c>
      <c r="G1000" t="s">
        <v>48</v>
      </c>
      <c r="H1000">
        <v>7</v>
      </c>
      <c r="I1000">
        <v>2</v>
      </c>
      <c r="K1000" s="5">
        <v>0</v>
      </c>
      <c r="L1000" s="5">
        <v>0</v>
      </c>
      <c r="M1000" s="5">
        <v>-5</v>
      </c>
    </row>
    <row r="1001" spans="1:13" x14ac:dyDescent="0.2">
      <c r="A1001">
        <v>999</v>
      </c>
      <c r="B1001" s="1">
        <v>43628</v>
      </c>
      <c r="C1001" t="s">
        <v>107</v>
      </c>
      <c r="D1001" t="s">
        <v>35</v>
      </c>
      <c r="E1001" t="s">
        <v>36</v>
      </c>
      <c r="F1001" t="s">
        <v>51</v>
      </c>
      <c r="G1001" t="s">
        <v>52</v>
      </c>
      <c r="H1001">
        <v>10</v>
      </c>
      <c r="I1001">
        <v>1</v>
      </c>
      <c r="K1001" s="5">
        <v>0</v>
      </c>
      <c r="L1001" s="5">
        <v>0</v>
      </c>
      <c r="M1001" s="5">
        <v>-9</v>
      </c>
    </row>
    <row r="1002" spans="1:13" x14ac:dyDescent="0.2">
      <c r="A1002">
        <v>1000</v>
      </c>
      <c r="B1002" s="1">
        <v>43628</v>
      </c>
      <c r="C1002" t="s">
        <v>34</v>
      </c>
      <c r="D1002" t="s">
        <v>37</v>
      </c>
      <c r="E1002" t="s">
        <v>38</v>
      </c>
      <c r="F1002" t="s">
        <v>69</v>
      </c>
      <c r="G1002" t="s">
        <v>70</v>
      </c>
      <c r="H1002">
        <v>3</v>
      </c>
      <c r="I1002">
        <v>4</v>
      </c>
      <c r="K1002" s="5">
        <v>0</v>
      </c>
      <c r="L1002" s="5">
        <v>0</v>
      </c>
      <c r="M1002" s="5">
        <v>1</v>
      </c>
    </row>
    <row r="1003" spans="1:13" x14ac:dyDescent="0.2">
      <c r="A1003">
        <v>1001</v>
      </c>
      <c r="B1003" s="1">
        <v>43628</v>
      </c>
      <c r="C1003" t="s">
        <v>85</v>
      </c>
      <c r="D1003" t="s">
        <v>59</v>
      </c>
      <c r="E1003" t="s">
        <v>60</v>
      </c>
      <c r="F1003" t="s">
        <v>22</v>
      </c>
      <c r="G1003" t="s">
        <v>23</v>
      </c>
      <c r="H1003">
        <v>2</v>
      </c>
      <c r="I1003">
        <v>0</v>
      </c>
      <c r="K1003" s="5">
        <v>0</v>
      </c>
      <c r="L1003" s="5">
        <v>0</v>
      </c>
      <c r="M1003" s="5">
        <v>-2</v>
      </c>
    </row>
    <row r="1004" spans="1:13" x14ac:dyDescent="0.2">
      <c r="A1004">
        <v>1002</v>
      </c>
      <c r="B1004" s="1">
        <v>43628</v>
      </c>
      <c r="C1004" t="s">
        <v>85</v>
      </c>
      <c r="D1004" t="s">
        <v>27</v>
      </c>
      <c r="E1004" t="s">
        <v>28</v>
      </c>
      <c r="F1004" t="s">
        <v>6</v>
      </c>
      <c r="G1004" t="s">
        <v>7</v>
      </c>
      <c r="H1004">
        <v>8</v>
      </c>
      <c r="I1004">
        <v>6</v>
      </c>
      <c r="K1004" s="5">
        <v>0</v>
      </c>
      <c r="L1004" s="5">
        <v>0</v>
      </c>
      <c r="M1004" s="5">
        <v>-2</v>
      </c>
    </row>
    <row r="1005" spans="1:13" x14ac:dyDescent="0.2">
      <c r="A1005">
        <v>1003</v>
      </c>
      <c r="B1005" s="1">
        <v>43628</v>
      </c>
      <c r="C1005" t="s">
        <v>68</v>
      </c>
      <c r="D1005" t="s">
        <v>15</v>
      </c>
      <c r="E1005" t="s">
        <v>16</v>
      </c>
      <c r="F1005" t="s">
        <v>53</v>
      </c>
      <c r="G1005" t="s">
        <v>54</v>
      </c>
      <c r="H1005">
        <v>0</v>
      </c>
      <c r="I1005">
        <v>9</v>
      </c>
      <c r="K1005" s="5">
        <v>0</v>
      </c>
      <c r="L1005" s="5">
        <v>0</v>
      </c>
      <c r="M1005" s="5">
        <v>9</v>
      </c>
    </row>
    <row r="1006" spans="1:13" x14ac:dyDescent="0.2">
      <c r="A1006">
        <v>1004</v>
      </c>
      <c r="B1006" s="1">
        <v>43628</v>
      </c>
      <c r="C1006" t="s">
        <v>92</v>
      </c>
      <c r="D1006" t="s">
        <v>55</v>
      </c>
      <c r="E1006" t="s">
        <v>56</v>
      </c>
      <c r="F1006" t="s">
        <v>20</v>
      </c>
      <c r="G1006" t="s">
        <v>21</v>
      </c>
      <c r="H1006">
        <v>7</v>
      </c>
      <c r="I1006">
        <v>8</v>
      </c>
      <c r="K1006" s="5">
        <v>0</v>
      </c>
      <c r="L1006" s="5">
        <v>0</v>
      </c>
      <c r="M1006" s="5">
        <v>1</v>
      </c>
    </row>
    <row r="1007" spans="1:13" x14ac:dyDescent="0.2">
      <c r="A1007">
        <v>1005</v>
      </c>
      <c r="B1007" s="1">
        <v>43628</v>
      </c>
      <c r="C1007" t="s">
        <v>72</v>
      </c>
      <c r="D1007" t="s">
        <v>1</v>
      </c>
      <c r="E1007" t="s">
        <v>2</v>
      </c>
      <c r="F1007" t="s">
        <v>49</v>
      </c>
      <c r="G1007" t="s">
        <v>50</v>
      </c>
      <c r="H1007">
        <v>9</v>
      </c>
      <c r="I1007">
        <v>6</v>
      </c>
      <c r="K1007" s="5">
        <v>0</v>
      </c>
      <c r="L1007" s="5">
        <v>0</v>
      </c>
      <c r="M1007" s="5">
        <v>-3</v>
      </c>
    </row>
    <row r="1008" spans="1:13" x14ac:dyDescent="0.2">
      <c r="A1008">
        <v>1006</v>
      </c>
      <c r="B1008" s="1">
        <v>43628</v>
      </c>
      <c r="C1008" t="s">
        <v>72</v>
      </c>
      <c r="D1008" t="s">
        <v>17</v>
      </c>
      <c r="E1008" t="s">
        <v>18</v>
      </c>
      <c r="F1008" t="s">
        <v>30</v>
      </c>
      <c r="G1008" t="s">
        <v>31</v>
      </c>
      <c r="H1008">
        <v>6</v>
      </c>
      <c r="I1008">
        <v>3</v>
      </c>
      <c r="K1008" s="5">
        <v>0</v>
      </c>
      <c r="L1008" s="5">
        <v>0</v>
      </c>
      <c r="M1008" s="5">
        <v>-3</v>
      </c>
    </row>
    <row r="1009" spans="1:13" x14ac:dyDescent="0.2">
      <c r="A1009">
        <v>1007</v>
      </c>
      <c r="B1009" s="1">
        <v>43628</v>
      </c>
      <c r="C1009" t="s">
        <v>88</v>
      </c>
      <c r="D1009" t="s">
        <v>25</v>
      </c>
      <c r="E1009" t="s">
        <v>26</v>
      </c>
      <c r="F1009" t="s">
        <v>66</v>
      </c>
      <c r="G1009" t="s">
        <v>67</v>
      </c>
      <c r="H1009">
        <v>3</v>
      </c>
      <c r="I1009">
        <v>2</v>
      </c>
      <c r="K1009" s="5">
        <v>0</v>
      </c>
      <c r="L1009" s="5">
        <v>0</v>
      </c>
      <c r="M1009" s="5">
        <v>-1</v>
      </c>
    </row>
    <row r="1010" spans="1:13" x14ac:dyDescent="0.2">
      <c r="A1010">
        <v>1008</v>
      </c>
      <c r="B1010" s="1">
        <v>43628</v>
      </c>
      <c r="C1010" t="s">
        <v>99</v>
      </c>
      <c r="D1010" t="s">
        <v>45</v>
      </c>
      <c r="E1010" t="s">
        <v>46</v>
      </c>
      <c r="F1010" t="s">
        <v>43</v>
      </c>
      <c r="G1010" t="s">
        <v>44</v>
      </c>
      <c r="H1010">
        <v>2</v>
      </c>
      <c r="I1010">
        <v>4</v>
      </c>
      <c r="K1010" s="5">
        <v>0</v>
      </c>
      <c r="L1010" s="5">
        <v>0</v>
      </c>
      <c r="M1010" s="5">
        <v>2</v>
      </c>
    </row>
    <row r="1011" spans="1:13" x14ac:dyDescent="0.2">
      <c r="A1011">
        <v>1009</v>
      </c>
      <c r="B1011" s="1">
        <v>43629</v>
      </c>
      <c r="C1011" t="s">
        <v>108</v>
      </c>
      <c r="D1011" t="s">
        <v>55</v>
      </c>
      <c r="E1011" t="s">
        <v>56</v>
      </c>
      <c r="F1011" t="s">
        <v>20</v>
      </c>
      <c r="G1011" t="s">
        <v>21</v>
      </c>
      <c r="H1011">
        <v>5</v>
      </c>
      <c r="I1011">
        <v>6</v>
      </c>
      <c r="K1011" s="5">
        <v>0</v>
      </c>
      <c r="L1011" s="5">
        <v>0</v>
      </c>
      <c r="M1011" s="5">
        <v>1</v>
      </c>
    </row>
    <row r="1012" spans="1:13" x14ac:dyDescent="0.2">
      <c r="A1012">
        <v>1010</v>
      </c>
      <c r="B1012" s="1">
        <v>43629</v>
      </c>
      <c r="C1012" t="s">
        <v>83</v>
      </c>
      <c r="D1012" t="s">
        <v>1</v>
      </c>
      <c r="E1012" t="s">
        <v>2</v>
      </c>
      <c r="F1012" t="s">
        <v>49</v>
      </c>
      <c r="G1012" t="s">
        <v>50</v>
      </c>
      <c r="H1012">
        <v>5</v>
      </c>
      <c r="I1012">
        <v>10</v>
      </c>
      <c r="K1012" s="5">
        <v>0</v>
      </c>
      <c r="L1012" s="5">
        <v>0</v>
      </c>
      <c r="M1012" s="5">
        <v>5</v>
      </c>
    </row>
    <row r="1013" spans="1:13" x14ac:dyDescent="0.2">
      <c r="A1013">
        <v>1011</v>
      </c>
      <c r="B1013" s="1">
        <v>43629</v>
      </c>
      <c r="C1013" t="s">
        <v>85</v>
      </c>
      <c r="D1013" t="s">
        <v>59</v>
      </c>
      <c r="E1013" t="s">
        <v>60</v>
      </c>
      <c r="F1013" t="s">
        <v>12</v>
      </c>
      <c r="G1013" t="s">
        <v>13</v>
      </c>
      <c r="H1013">
        <v>5</v>
      </c>
      <c r="I1013">
        <v>0</v>
      </c>
      <c r="K1013" s="5">
        <v>0</v>
      </c>
      <c r="L1013" s="5">
        <v>-8.3930399999999992</v>
      </c>
      <c r="M1013" s="5">
        <v>-5</v>
      </c>
    </row>
    <row r="1014" spans="1:13" x14ac:dyDescent="0.2">
      <c r="A1014">
        <v>1012</v>
      </c>
      <c r="B1014" s="1">
        <v>43629</v>
      </c>
      <c r="C1014" t="s">
        <v>85</v>
      </c>
      <c r="D1014" t="s">
        <v>27</v>
      </c>
      <c r="E1014" t="s">
        <v>28</v>
      </c>
      <c r="F1014" t="s">
        <v>6</v>
      </c>
      <c r="G1014" t="s">
        <v>7</v>
      </c>
      <c r="H1014">
        <v>12</v>
      </c>
      <c r="I1014">
        <v>3</v>
      </c>
      <c r="K1014" s="5">
        <v>0</v>
      </c>
      <c r="L1014" s="5">
        <v>0</v>
      </c>
      <c r="M1014" s="5">
        <v>-9</v>
      </c>
    </row>
    <row r="1015" spans="1:13" x14ac:dyDescent="0.2">
      <c r="A1015">
        <v>1013</v>
      </c>
      <c r="B1015" s="1">
        <v>43629</v>
      </c>
      <c r="C1015" t="s">
        <v>68</v>
      </c>
      <c r="D1015" t="s">
        <v>37</v>
      </c>
      <c r="E1015" t="s">
        <v>38</v>
      </c>
      <c r="F1015" t="s">
        <v>69</v>
      </c>
      <c r="G1015" t="s">
        <v>70</v>
      </c>
      <c r="H1015">
        <v>6</v>
      </c>
      <c r="I1015">
        <v>7</v>
      </c>
      <c r="K1015" s="5">
        <v>0</v>
      </c>
      <c r="L1015" s="5">
        <v>0</v>
      </c>
      <c r="M1015" s="5">
        <v>1</v>
      </c>
    </row>
    <row r="1016" spans="1:13" x14ac:dyDescent="0.2">
      <c r="A1016">
        <v>1014</v>
      </c>
      <c r="B1016" s="1">
        <v>43629</v>
      </c>
      <c r="C1016" t="s">
        <v>68</v>
      </c>
      <c r="D1016" t="s">
        <v>40</v>
      </c>
      <c r="E1016" t="s">
        <v>41</v>
      </c>
      <c r="F1016" t="s">
        <v>32</v>
      </c>
      <c r="G1016" t="s">
        <v>33</v>
      </c>
      <c r="H1016">
        <v>5</v>
      </c>
      <c r="I1016">
        <v>3</v>
      </c>
      <c r="K1016" s="5">
        <v>-92.182599999999994</v>
      </c>
      <c r="L1016" s="5">
        <v>0</v>
      </c>
      <c r="M1016" s="5">
        <v>-2</v>
      </c>
    </row>
    <row r="1017" spans="1:13" x14ac:dyDescent="0.2">
      <c r="A1017">
        <v>1015</v>
      </c>
      <c r="B1017" s="1">
        <v>43629</v>
      </c>
      <c r="C1017" t="s">
        <v>78</v>
      </c>
      <c r="D1017" t="s">
        <v>25</v>
      </c>
      <c r="E1017" t="s">
        <v>26</v>
      </c>
      <c r="F1017" t="s">
        <v>66</v>
      </c>
      <c r="G1017" t="s">
        <v>67</v>
      </c>
      <c r="H1017">
        <v>3</v>
      </c>
      <c r="I1017">
        <v>7</v>
      </c>
      <c r="K1017" s="5">
        <v>0</v>
      </c>
      <c r="L1017" s="5">
        <v>0</v>
      </c>
      <c r="M1017" s="5">
        <v>4</v>
      </c>
    </row>
    <row r="1018" spans="1:13" x14ac:dyDescent="0.2">
      <c r="A1018">
        <v>1016</v>
      </c>
      <c r="B1018" s="1">
        <v>43629</v>
      </c>
      <c r="C1018" t="s">
        <v>72</v>
      </c>
      <c r="D1018" t="s">
        <v>8</v>
      </c>
      <c r="E1018" t="s">
        <v>9</v>
      </c>
      <c r="F1018" t="s">
        <v>64</v>
      </c>
      <c r="G1018" t="s">
        <v>65</v>
      </c>
      <c r="H1018">
        <v>4</v>
      </c>
      <c r="I1018">
        <v>5</v>
      </c>
      <c r="K1018" s="5">
        <v>28.458410000000001</v>
      </c>
      <c r="L1018" s="5">
        <v>0</v>
      </c>
      <c r="M1018" s="5">
        <v>1</v>
      </c>
    </row>
    <row r="1019" spans="1:13" x14ac:dyDescent="0.2">
      <c r="A1019">
        <v>1017</v>
      </c>
      <c r="B1019" s="1">
        <v>43629</v>
      </c>
      <c r="C1019" t="s">
        <v>79</v>
      </c>
      <c r="D1019" t="s">
        <v>45</v>
      </c>
      <c r="E1019" t="s">
        <v>46</v>
      </c>
      <c r="F1019" t="s">
        <v>51</v>
      </c>
      <c r="G1019" t="s">
        <v>52</v>
      </c>
      <c r="H1019">
        <v>6</v>
      </c>
      <c r="I1019">
        <v>9</v>
      </c>
      <c r="K1019" s="5">
        <v>-41.259500000000003</v>
      </c>
      <c r="L1019" s="5">
        <v>0</v>
      </c>
      <c r="M1019" s="5">
        <v>3</v>
      </c>
    </row>
    <row r="1020" spans="1:13" x14ac:dyDescent="0.2">
      <c r="A1020">
        <v>1018</v>
      </c>
      <c r="B1020" s="1">
        <v>43629</v>
      </c>
      <c r="C1020" t="s">
        <v>74</v>
      </c>
      <c r="D1020" t="s">
        <v>35</v>
      </c>
      <c r="E1020" t="s">
        <v>36</v>
      </c>
      <c r="F1020" t="s">
        <v>61</v>
      </c>
      <c r="G1020" t="s">
        <v>62</v>
      </c>
      <c r="H1020">
        <v>3</v>
      </c>
      <c r="I1020">
        <v>7</v>
      </c>
      <c r="K1020" s="5">
        <v>118.4584</v>
      </c>
      <c r="L1020" s="5">
        <v>0</v>
      </c>
      <c r="M1020" s="5">
        <v>4</v>
      </c>
    </row>
    <row r="1021" spans="1:13" x14ac:dyDescent="0.2">
      <c r="A1021">
        <v>1019</v>
      </c>
      <c r="B1021" s="1">
        <v>43630</v>
      </c>
      <c r="C1021" t="s">
        <v>90</v>
      </c>
      <c r="D1021" t="s">
        <v>15</v>
      </c>
      <c r="E1021" t="s">
        <v>16</v>
      </c>
      <c r="F1021" t="s">
        <v>10</v>
      </c>
      <c r="G1021" t="s">
        <v>11</v>
      </c>
      <c r="H1021">
        <v>5</v>
      </c>
      <c r="I1021">
        <v>4</v>
      </c>
      <c r="K1021" s="5">
        <v>0</v>
      </c>
      <c r="L1021" s="5">
        <v>0</v>
      </c>
      <c r="M1021" s="5">
        <v>-1</v>
      </c>
    </row>
    <row r="1022" spans="1:13" x14ac:dyDescent="0.2">
      <c r="A1022">
        <v>1020</v>
      </c>
      <c r="B1022" s="1">
        <v>43630</v>
      </c>
      <c r="C1022" t="s">
        <v>85</v>
      </c>
      <c r="D1022" t="s">
        <v>59</v>
      </c>
      <c r="E1022" t="s">
        <v>60</v>
      </c>
      <c r="F1022" t="s">
        <v>12</v>
      </c>
      <c r="G1022" t="s">
        <v>13</v>
      </c>
      <c r="H1022">
        <v>3</v>
      </c>
      <c r="I1022">
        <v>7</v>
      </c>
      <c r="K1022" s="5">
        <v>0</v>
      </c>
      <c r="L1022" s="5">
        <v>0</v>
      </c>
      <c r="M1022" s="5">
        <v>4</v>
      </c>
    </row>
    <row r="1023" spans="1:13" x14ac:dyDescent="0.2">
      <c r="A1023">
        <v>1021</v>
      </c>
      <c r="B1023" s="1">
        <v>43630</v>
      </c>
      <c r="C1023" t="s">
        <v>85</v>
      </c>
      <c r="D1023" t="s">
        <v>69</v>
      </c>
      <c r="E1023" t="s">
        <v>70</v>
      </c>
      <c r="F1023" t="s">
        <v>6</v>
      </c>
      <c r="G1023" t="s">
        <v>7</v>
      </c>
      <c r="H1023">
        <v>13</v>
      </c>
      <c r="I1023">
        <v>2</v>
      </c>
      <c r="K1023" s="5">
        <v>0</v>
      </c>
      <c r="L1023" s="5">
        <v>0</v>
      </c>
      <c r="M1023" s="5">
        <v>-11</v>
      </c>
    </row>
    <row r="1024" spans="1:13" x14ac:dyDescent="0.2">
      <c r="A1024">
        <v>1022</v>
      </c>
      <c r="B1024" s="1">
        <v>43630</v>
      </c>
      <c r="C1024" t="s">
        <v>68</v>
      </c>
      <c r="D1024" t="s">
        <v>37</v>
      </c>
      <c r="E1024" t="s">
        <v>38</v>
      </c>
      <c r="F1024" t="s">
        <v>57</v>
      </c>
      <c r="G1024" t="s">
        <v>58</v>
      </c>
      <c r="H1024">
        <v>7</v>
      </c>
      <c r="I1024">
        <v>1</v>
      </c>
      <c r="K1024" s="5">
        <v>0</v>
      </c>
      <c r="L1024" s="5">
        <v>0</v>
      </c>
      <c r="M1024" s="5">
        <v>-6</v>
      </c>
    </row>
    <row r="1025" spans="1:13" x14ac:dyDescent="0.2">
      <c r="A1025">
        <v>1023</v>
      </c>
      <c r="B1025" s="1">
        <v>43630</v>
      </c>
      <c r="C1025" t="s">
        <v>68</v>
      </c>
      <c r="D1025" t="s">
        <v>15</v>
      </c>
      <c r="E1025" t="s">
        <v>16</v>
      </c>
      <c r="F1025" t="s">
        <v>10</v>
      </c>
      <c r="G1025" t="s">
        <v>11</v>
      </c>
      <c r="H1025">
        <v>9</v>
      </c>
      <c r="I1025">
        <v>5</v>
      </c>
      <c r="K1025" s="5">
        <v>0</v>
      </c>
      <c r="L1025" s="5">
        <v>0</v>
      </c>
      <c r="M1025" s="5">
        <v>-4</v>
      </c>
    </row>
    <row r="1026" spans="1:13" x14ac:dyDescent="0.2">
      <c r="A1026">
        <v>1024</v>
      </c>
      <c r="B1026" s="1">
        <v>43630</v>
      </c>
      <c r="C1026" t="s">
        <v>68</v>
      </c>
      <c r="D1026" t="s">
        <v>47</v>
      </c>
      <c r="E1026" t="s">
        <v>48</v>
      </c>
      <c r="F1026" t="s">
        <v>25</v>
      </c>
      <c r="G1026" t="s">
        <v>26</v>
      </c>
      <c r="H1026">
        <v>13</v>
      </c>
      <c r="I1026">
        <v>4</v>
      </c>
      <c r="K1026" s="5">
        <v>0</v>
      </c>
      <c r="L1026" s="5">
        <v>-13.5905</v>
      </c>
      <c r="M1026" s="5">
        <v>-9</v>
      </c>
    </row>
    <row r="1027" spans="1:13" x14ac:dyDescent="0.2">
      <c r="A1027">
        <v>1025</v>
      </c>
      <c r="B1027" s="1">
        <v>43630</v>
      </c>
      <c r="C1027" t="s">
        <v>68</v>
      </c>
      <c r="D1027" t="s">
        <v>55</v>
      </c>
      <c r="E1027" t="s">
        <v>56</v>
      </c>
      <c r="F1027" t="s">
        <v>53</v>
      </c>
      <c r="G1027" t="s">
        <v>54</v>
      </c>
      <c r="H1027">
        <v>11</v>
      </c>
      <c r="I1027">
        <v>0</v>
      </c>
      <c r="K1027" s="5">
        <v>0</v>
      </c>
      <c r="L1027" s="5">
        <v>0</v>
      </c>
      <c r="M1027" s="5">
        <v>-11</v>
      </c>
    </row>
    <row r="1028" spans="1:13" x14ac:dyDescent="0.2">
      <c r="A1028">
        <v>1026</v>
      </c>
      <c r="B1028" s="1">
        <v>43630</v>
      </c>
      <c r="C1028" t="s">
        <v>68</v>
      </c>
      <c r="D1028" t="s">
        <v>40</v>
      </c>
      <c r="E1028" t="s">
        <v>41</v>
      </c>
      <c r="F1028" t="s">
        <v>32</v>
      </c>
      <c r="G1028" t="s">
        <v>33</v>
      </c>
      <c r="H1028">
        <v>4</v>
      </c>
      <c r="I1028">
        <v>9</v>
      </c>
      <c r="K1028" s="5">
        <v>0</v>
      </c>
      <c r="L1028" s="5">
        <v>0</v>
      </c>
      <c r="M1028" s="5">
        <v>5</v>
      </c>
    </row>
    <row r="1029" spans="1:13" x14ac:dyDescent="0.2">
      <c r="A1029">
        <v>1027</v>
      </c>
      <c r="B1029" s="1">
        <v>43630</v>
      </c>
      <c r="C1029" t="s">
        <v>92</v>
      </c>
      <c r="D1029" t="s">
        <v>22</v>
      </c>
      <c r="E1029" t="s">
        <v>23</v>
      </c>
      <c r="F1029" t="s">
        <v>20</v>
      </c>
      <c r="G1029" t="s">
        <v>21</v>
      </c>
      <c r="H1029">
        <v>8</v>
      </c>
      <c r="I1029">
        <v>9</v>
      </c>
      <c r="K1029" s="5">
        <v>0</v>
      </c>
      <c r="L1029" s="5">
        <v>0</v>
      </c>
      <c r="M1029" s="5">
        <v>1</v>
      </c>
    </row>
    <row r="1030" spans="1:13" x14ac:dyDescent="0.2">
      <c r="A1030">
        <v>1028</v>
      </c>
      <c r="B1030" s="1">
        <v>43630</v>
      </c>
      <c r="C1030" t="s">
        <v>72</v>
      </c>
      <c r="D1030" t="s">
        <v>66</v>
      </c>
      <c r="E1030" t="s">
        <v>67</v>
      </c>
      <c r="F1030" t="s">
        <v>49</v>
      </c>
      <c r="G1030" t="s">
        <v>50</v>
      </c>
      <c r="H1030">
        <v>0</v>
      </c>
      <c r="I1030">
        <v>2</v>
      </c>
      <c r="K1030" s="5">
        <v>0</v>
      </c>
      <c r="L1030" s="5">
        <v>0</v>
      </c>
      <c r="M1030" s="5">
        <v>2</v>
      </c>
    </row>
    <row r="1031" spans="1:13" x14ac:dyDescent="0.2">
      <c r="A1031">
        <v>1029</v>
      </c>
      <c r="B1031" s="1">
        <v>43630</v>
      </c>
      <c r="C1031" t="s">
        <v>72</v>
      </c>
      <c r="D1031" t="s">
        <v>8</v>
      </c>
      <c r="E1031" t="s">
        <v>9</v>
      </c>
      <c r="F1031" t="s">
        <v>64</v>
      </c>
      <c r="G1031" t="s">
        <v>65</v>
      </c>
      <c r="H1031">
        <v>2</v>
      </c>
      <c r="I1031">
        <v>10</v>
      </c>
      <c r="K1031" s="5">
        <v>0</v>
      </c>
      <c r="L1031" s="5">
        <v>0</v>
      </c>
      <c r="M1031" s="5">
        <v>8</v>
      </c>
    </row>
    <row r="1032" spans="1:13" x14ac:dyDescent="0.2">
      <c r="A1032">
        <v>1030</v>
      </c>
      <c r="B1032" s="1">
        <v>43630</v>
      </c>
      <c r="C1032" t="s">
        <v>72</v>
      </c>
      <c r="D1032" t="s">
        <v>27</v>
      </c>
      <c r="E1032" t="s">
        <v>28</v>
      </c>
      <c r="F1032" t="s">
        <v>30</v>
      </c>
      <c r="G1032" t="s">
        <v>31</v>
      </c>
      <c r="H1032">
        <v>2</v>
      </c>
      <c r="I1032">
        <v>15</v>
      </c>
      <c r="K1032" s="5">
        <v>1153.3720000000001</v>
      </c>
      <c r="L1032" s="5">
        <v>0</v>
      </c>
      <c r="M1032" s="5">
        <v>13</v>
      </c>
    </row>
    <row r="1033" spans="1:13" x14ac:dyDescent="0.2">
      <c r="A1033">
        <v>1031</v>
      </c>
      <c r="B1033" s="1">
        <v>43630</v>
      </c>
      <c r="C1033" t="s">
        <v>79</v>
      </c>
      <c r="D1033" t="s">
        <v>45</v>
      </c>
      <c r="E1033" t="s">
        <v>46</v>
      </c>
      <c r="F1033" t="s">
        <v>51</v>
      </c>
      <c r="G1033" t="s">
        <v>52</v>
      </c>
      <c r="H1033">
        <v>16</v>
      </c>
      <c r="I1033">
        <v>12</v>
      </c>
      <c r="K1033" s="5">
        <v>0</v>
      </c>
      <c r="L1033" s="5">
        <v>0</v>
      </c>
      <c r="M1033" s="5">
        <v>-4</v>
      </c>
    </row>
    <row r="1034" spans="1:13" x14ac:dyDescent="0.2">
      <c r="A1034">
        <v>1032</v>
      </c>
      <c r="B1034" s="1">
        <v>43630</v>
      </c>
      <c r="C1034" t="s">
        <v>111</v>
      </c>
      <c r="D1034" t="s">
        <v>1</v>
      </c>
      <c r="E1034" t="s">
        <v>2</v>
      </c>
      <c r="F1034" t="s">
        <v>3</v>
      </c>
      <c r="G1034" t="s">
        <v>4</v>
      </c>
      <c r="H1034">
        <v>9</v>
      </c>
      <c r="I1034">
        <v>2</v>
      </c>
      <c r="K1034" s="5">
        <v>371.84519999999998</v>
      </c>
      <c r="L1034" s="5">
        <v>213.42959999999999</v>
      </c>
      <c r="M1034" s="5">
        <v>-7</v>
      </c>
    </row>
    <row r="1035" spans="1:13" x14ac:dyDescent="0.2">
      <c r="A1035">
        <v>1033</v>
      </c>
      <c r="B1035" s="1">
        <v>43630</v>
      </c>
      <c r="C1035" t="s">
        <v>74</v>
      </c>
      <c r="D1035" t="s">
        <v>35</v>
      </c>
      <c r="E1035" t="s">
        <v>36</v>
      </c>
      <c r="F1035" t="s">
        <v>61</v>
      </c>
      <c r="G1035" t="s">
        <v>62</v>
      </c>
      <c r="H1035">
        <v>3</v>
      </c>
      <c r="I1035">
        <v>5</v>
      </c>
      <c r="K1035" s="5">
        <v>0</v>
      </c>
      <c r="L1035" s="5">
        <v>0</v>
      </c>
      <c r="M1035" s="5">
        <v>2</v>
      </c>
    </row>
    <row r="1036" spans="1:13" x14ac:dyDescent="0.2">
      <c r="A1036">
        <v>1034</v>
      </c>
      <c r="B1036" s="1">
        <v>43630</v>
      </c>
      <c r="C1036" t="s">
        <v>103</v>
      </c>
      <c r="D1036" t="s">
        <v>17</v>
      </c>
      <c r="E1036" t="s">
        <v>18</v>
      </c>
      <c r="F1036" t="s">
        <v>43</v>
      </c>
      <c r="G1036" t="s">
        <v>44</v>
      </c>
      <c r="H1036">
        <v>3</v>
      </c>
      <c r="I1036">
        <v>5</v>
      </c>
      <c r="K1036" s="5">
        <v>65.559370000000001</v>
      </c>
      <c r="L1036" s="5">
        <v>0</v>
      </c>
      <c r="M1036" s="5">
        <v>2</v>
      </c>
    </row>
    <row r="1037" spans="1:13" x14ac:dyDescent="0.2">
      <c r="A1037">
        <v>1035</v>
      </c>
      <c r="B1037" s="1">
        <v>43631</v>
      </c>
      <c r="C1037" t="s">
        <v>83</v>
      </c>
      <c r="D1037" t="s">
        <v>40</v>
      </c>
      <c r="E1037" t="s">
        <v>41</v>
      </c>
      <c r="F1037" t="s">
        <v>32</v>
      </c>
      <c r="G1037" t="s">
        <v>33</v>
      </c>
      <c r="H1037">
        <v>5</v>
      </c>
      <c r="I1037">
        <v>3</v>
      </c>
      <c r="K1037" s="5">
        <v>0</v>
      </c>
      <c r="L1037" s="5">
        <v>0</v>
      </c>
      <c r="M1037" s="5">
        <v>-2</v>
      </c>
    </row>
    <row r="1038" spans="1:13" x14ac:dyDescent="0.2">
      <c r="A1038">
        <v>1036</v>
      </c>
      <c r="B1038" s="1">
        <v>43631</v>
      </c>
      <c r="C1038" t="s">
        <v>34</v>
      </c>
      <c r="D1038" t="s">
        <v>59</v>
      </c>
      <c r="E1038" t="s">
        <v>60</v>
      </c>
      <c r="F1038" t="s">
        <v>12</v>
      </c>
      <c r="G1038" t="s">
        <v>13</v>
      </c>
      <c r="H1038">
        <v>10</v>
      </c>
      <c r="I1038">
        <v>3</v>
      </c>
      <c r="K1038" s="5">
        <v>0</v>
      </c>
      <c r="L1038" s="5">
        <v>0</v>
      </c>
      <c r="M1038" s="5">
        <v>-7</v>
      </c>
    </row>
    <row r="1039" spans="1:13" x14ac:dyDescent="0.2">
      <c r="A1039">
        <v>1037</v>
      </c>
      <c r="B1039" s="1">
        <v>43631</v>
      </c>
      <c r="C1039" t="s">
        <v>34</v>
      </c>
      <c r="D1039" t="s">
        <v>69</v>
      </c>
      <c r="E1039" t="s">
        <v>70</v>
      </c>
      <c r="F1039" t="s">
        <v>6</v>
      </c>
      <c r="G1039" t="s">
        <v>7</v>
      </c>
      <c r="H1039">
        <v>7</v>
      </c>
      <c r="I1039">
        <v>2</v>
      </c>
      <c r="K1039" s="5">
        <v>0</v>
      </c>
      <c r="L1039" s="5">
        <v>0</v>
      </c>
      <c r="M1039" s="5">
        <v>-5</v>
      </c>
    </row>
    <row r="1040" spans="1:13" x14ac:dyDescent="0.2">
      <c r="A1040">
        <v>1038</v>
      </c>
      <c r="B1040" s="1">
        <v>43631</v>
      </c>
      <c r="C1040" t="s">
        <v>34</v>
      </c>
      <c r="D1040" t="s">
        <v>17</v>
      </c>
      <c r="E1040" t="s">
        <v>18</v>
      </c>
      <c r="F1040" t="s">
        <v>43</v>
      </c>
      <c r="G1040" t="s">
        <v>44</v>
      </c>
      <c r="H1040">
        <v>7</v>
      </c>
      <c r="I1040">
        <v>8</v>
      </c>
      <c r="K1040" s="5">
        <v>0</v>
      </c>
      <c r="L1040" s="5">
        <v>0</v>
      </c>
      <c r="M1040" s="5">
        <v>1</v>
      </c>
    </row>
    <row r="1041" spans="1:13" x14ac:dyDescent="0.2">
      <c r="A1041">
        <v>1039</v>
      </c>
      <c r="B1041" s="1">
        <v>43631</v>
      </c>
      <c r="C1041" t="s">
        <v>42</v>
      </c>
      <c r="D1041" t="s">
        <v>27</v>
      </c>
      <c r="E1041" t="s">
        <v>28</v>
      </c>
      <c r="F1041" t="s">
        <v>30</v>
      </c>
      <c r="G1041" t="s">
        <v>31</v>
      </c>
      <c r="H1041">
        <v>2</v>
      </c>
      <c r="I1041">
        <v>7</v>
      </c>
      <c r="K1041" s="5">
        <v>0</v>
      </c>
      <c r="L1041" s="5">
        <v>0</v>
      </c>
      <c r="M1041" s="5">
        <v>5</v>
      </c>
    </row>
    <row r="1042" spans="1:13" x14ac:dyDescent="0.2">
      <c r="A1042">
        <v>1040</v>
      </c>
      <c r="B1042" s="1">
        <v>43631</v>
      </c>
      <c r="C1042" t="s">
        <v>77</v>
      </c>
      <c r="D1042" t="s">
        <v>47</v>
      </c>
      <c r="E1042" t="s">
        <v>48</v>
      </c>
      <c r="F1042" t="s">
        <v>25</v>
      </c>
      <c r="G1042" t="s">
        <v>26</v>
      </c>
      <c r="H1042">
        <v>4</v>
      </c>
      <c r="I1042">
        <v>2</v>
      </c>
      <c r="K1042" s="5">
        <v>0</v>
      </c>
      <c r="L1042" s="5">
        <v>0</v>
      </c>
      <c r="M1042" s="5">
        <v>-2</v>
      </c>
    </row>
    <row r="1043" spans="1:13" x14ac:dyDescent="0.2">
      <c r="A1043">
        <v>1041</v>
      </c>
      <c r="B1043" s="1">
        <v>43631</v>
      </c>
      <c r="C1043" t="s">
        <v>77</v>
      </c>
      <c r="D1043" t="s">
        <v>55</v>
      </c>
      <c r="E1043" t="s">
        <v>56</v>
      </c>
      <c r="F1043" t="s">
        <v>53</v>
      </c>
      <c r="G1043" t="s">
        <v>54</v>
      </c>
      <c r="H1043">
        <v>3</v>
      </c>
      <c r="I1043">
        <v>4</v>
      </c>
      <c r="K1043" s="5">
        <v>0</v>
      </c>
      <c r="L1043" s="5">
        <v>0</v>
      </c>
      <c r="M1043" s="5">
        <v>1</v>
      </c>
    </row>
    <row r="1044" spans="1:13" x14ac:dyDescent="0.2">
      <c r="A1044">
        <v>1042</v>
      </c>
      <c r="B1044" s="1">
        <v>43631</v>
      </c>
      <c r="C1044" t="s">
        <v>68</v>
      </c>
      <c r="D1044" t="s">
        <v>37</v>
      </c>
      <c r="E1044" t="s">
        <v>38</v>
      </c>
      <c r="F1044" t="s">
        <v>57</v>
      </c>
      <c r="G1044" t="s">
        <v>58</v>
      </c>
      <c r="H1044">
        <v>4</v>
      </c>
      <c r="I1044">
        <v>3</v>
      </c>
      <c r="K1044" s="5">
        <v>0</v>
      </c>
      <c r="L1044" s="5">
        <v>0</v>
      </c>
      <c r="M1044" s="5">
        <v>-1</v>
      </c>
    </row>
    <row r="1045" spans="1:13" x14ac:dyDescent="0.2">
      <c r="A1045">
        <v>1043</v>
      </c>
      <c r="B1045" s="1">
        <v>43631</v>
      </c>
      <c r="C1045" t="s">
        <v>68</v>
      </c>
      <c r="D1045" t="s">
        <v>15</v>
      </c>
      <c r="E1045" t="s">
        <v>16</v>
      </c>
      <c r="F1045" t="s">
        <v>10</v>
      </c>
      <c r="G1045" t="s">
        <v>11</v>
      </c>
      <c r="H1045">
        <v>7</v>
      </c>
      <c r="I1045">
        <v>8</v>
      </c>
      <c r="K1045" s="5">
        <v>0</v>
      </c>
      <c r="L1045" s="5">
        <v>0</v>
      </c>
      <c r="M1045" s="5">
        <v>1</v>
      </c>
    </row>
    <row r="1046" spans="1:13" x14ac:dyDescent="0.2">
      <c r="A1046">
        <v>1044</v>
      </c>
      <c r="B1046" s="1">
        <v>43631</v>
      </c>
      <c r="C1046" t="s">
        <v>68</v>
      </c>
      <c r="D1046" t="s">
        <v>66</v>
      </c>
      <c r="E1046" t="s">
        <v>67</v>
      </c>
      <c r="F1046" t="s">
        <v>49</v>
      </c>
      <c r="G1046" t="s">
        <v>50</v>
      </c>
      <c r="H1046">
        <v>4</v>
      </c>
      <c r="I1046">
        <v>5</v>
      </c>
      <c r="K1046" s="5">
        <v>0</v>
      </c>
      <c r="L1046" s="5">
        <v>0</v>
      </c>
      <c r="M1046" s="5">
        <v>1</v>
      </c>
    </row>
    <row r="1047" spans="1:13" x14ac:dyDescent="0.2">
      <c r="A1047">
        <v>1045</v>
      </c>
      <c r="B1047" s="1">
        <v>43631</v>
      </c>
      <c r="C1047" t="s">
        <v>68</v>
      </c>
      <c r="D1047" t="s">
        <v>8</v>
      </c>
      <c r="E1047" t="s">
        <v>9</v>
      </c>
      <c r="F1047" t="s">
        <v>64</v>
      </c>
      <c r="G1047" t="s">
        <v>65</v>
      </c>
      <c r="H1047">
        <v>8</v>
      </c>
      <c r="I1047">
        <v>4</v>
      </c>
      <c r="K1047" s="5">
        <v>0</v>
      </c>
      <c r="L1047" s="5">
        <v>0</v>
      </c>
      <c r="M1047" s="5">
        <v>-4</v>
      </c>
    </row>
    <row r="1048" spans="1:13" x14ac:dyDescent="0.2">
      <c r="A1048">
        <v>1046</v>
      </c>
      <c r="B1048" s="1">
        <v>43631</v>
      </c>
      <c r="C1048" t="s">
        <v>92</v>
      </c>
      <c r="D1048" t="s">
        <v>22</v>
      </c>
      <c r="E1048" t="s">
        <v>23</v>
      </c>
      <c r="F1048" t="s">
        <v>20</v>
      </c>
      <c r="G1048" t="s">
        <v>21</v>
      </c>
      <c r="H1048">
        <v>6</v>
      </c>
      <c r="I1048">
        <v>5</v>
      </c>
      <c r="K1048" s="5">
        <v>0</v>
      </c>
      <c r="L1048" s="5">
        <v>0</v>
      </c>
      <c r="M1048" s="5">
        <v>-1</v>
      </c>
    </row>
    <row r="1049" spans="1:13" x14ac:dyDescent="0.2">
      <c r="A1049">
        <v>1047</v>
      </c>
      <c r="B1049" s="1">
        <v>43631</v>
      </c>
      <c r="C1049" t="s">
        <v>72</v>
      </c>
      <c r="D1049" t="s">
        <v>45</v>
      </c>
      <c r="E1049" t="s">
        <v>46</v>
      </c>
      <c r="F1049" t="s">
        <v>51</v>
      </c>
      <c r="G1049" t="s">
        <v>52</v>
      </c>
      <c r="H1049">
        <v>8</v>
      </c>
      <c r="I1049">
        <v>14</v>
      </c>
      <c r="K1049" s="5">
        <v>0</v>
      </c>
      <c r="L1049" s="5">
        <v>0</v>
      </c>
      <c r="M1049" s="5">
        <v>6</v>
      </c>
    </row>
    <row r="1050" spans="1:13" x14ac:dyDescent="0.2">
      <c r="A1050">
        <v>1048</v>
      </c>
      <c r="B1050" s="1">
        <v>43631</v>
      </c>
      <c r="C1050" t="s">
        <v>80</v>
      </c>
      <c r="D1050" t="s">
        <v>1</v>
      </c>
      <c r="E1050" t="s">
        <v>2</v>
      </c>
      <c r="F1050" t="s">
        <v>3</v>
      </c>
      <c r="G1050" t="s">
        <v>4</v>
      </c>
      <c r="H1050">
        <v>2</v>
      </c>
      <c r="I1050">
        <v>11</v>
      </c>
      <c r="K1050" s="5">
        <v>0</v>
      </c>
      <c r="L1050" s="5">
        <v>0</v>
      </c>
      <c r="M1050" s="5">
        <v>9</v>
      </c>
    </row>
    <row r="1051" spans="1:13" x14ac:dyDescent="0.2">
      <c r="A1051">
        <v>1049</v>
      </c>
      <c r="B1051" s="1">
        <v>43631</v>
      </c>
      <c r="C1051" t="s">
        <v>81</v>
      </c>
      <c r="D1051" t="s">
        <v>35</v>
      </c>
      <c r="E1051" t="s">
        <v>36</v>
      </c>
      <c r="F1051" t="s">
        <v>61</v>
      </c>
      <c r="G1051" t="s">
        <v>62</v>
      </c>
      <c r="H1051">
        <v>2</v>
      </c>
      <c r="I1051">
        <v>1</v>
      </c>
      <c r="K1051" s="5">
        <v>0</v>
      </c>
      <c r="L1051" s="5">
        <v>0</v>
      </c>
      <c r="M1051" s="5">
        <v>-1</v>
      </c>
    </row>
    <row r="1052" spans="1:13" x14ac:dyDescent="0.2">
      <c r="A1052">
        <v>1050</v>
      </c>
      <c r="B1052" s="1">
        <v>43632</v>
      </c>
      <c r="C1052" t="s">
        <v>5</v>
      </c>
      <c r="D1052" t="s">
        <v>69</v>
      </c>
      <c r="E1052" t="s">
        <v>70</v>
      </c>
      <c r="F1052" t="s">
        <v>6</v>
      </c>
      <c r="G1052" t="s">
        <v>7</v>
      </c>
      <c r="H1052">
        <v>8</v>
      </c>
      <c r="I1052">
        <v>6</v>
      </c>
      <c r="K1052" s="5">
        <v>0</v>
      </c>
      <c r="L1052" s="5">
        <v>0</v>
      </c>
      <c r="M1052" s="5">
        <v>-2</v>
      </c>
    </row>
    <row r="1053" spans="1:13" x14ac:dyDescent="0.2">
      <c r="A1053">
        <v>1051</v>
      </c>
      <c r="B1053" s="1">
        <v>43632</v>
      </c>
      <c r="C1053" t="s">
        <v>83</v>
      </c>
      <c r="D1053" t="s">
        <v>15</v>
      </c>
      <c r="E1053" t="s">
        <v>16</v>
      </c>
      <c r="F1053" t="s">
        <v>10</v>
      </c>
      <c r="G1053" t="s">
        <v>11</v>
      </c>
      <c r="H1053">
        <v>4</v>
      </c>
      <c r="I1053">
        <v>3</v>
      </c>
      <c r="K1053" s="5">
        <v>0</v>
      </c>
      <c r="L1053" s="5">
        <v>0</v>
      </c>
      <c r="M1053" s="5">
        <v>-1</v>
      </c>
    </row>
    <row r="1054" spans="1:13" x14ac:dyDescent="0.2">
      <c r="A1054">
        <v>1052</v>
      </c>
      <c r="B1054" s="1">
        <v>43632</v>
      </c>
      <c r="C1054" t="s">
        <v>83</v>
      </c>
      <c r="D1054" t="s">
        <v>47</v>
      </c>
      <c r="E1054" t="s">
        <v>48</v>
      </c>
      <c r="F1054" t="s">
        <v>25</v>
      </c>
      <c r="G1054" t="s">
        <v>26</v>
      </c>
      <c r="H1054">
        <v>8</v>
      </c>
      <c r="I1054">
        <v>0</v>
      </c>
      <c r="K1054" s="5">
        <v>0</v>
      </c>
      <c r="L1054" s="5">
        <v>0</v>
      </c>
      <c r="M1054" s="5">
        <v>-8</v>
      </c>
    </row>
    <row r="1055" spans="1:13" x14ac:dyDescent="0.2">
      <c r="A1055">
        <v>1053</v>
      </c>
      <c r="B1055" s="1">
        <v>43632</v>
      </c>
      <c r="C1055" t="s">
        <v>83</v>
      </c>
      <c r="D1055" t="s">
        <v>55</v>
      </c>
      <c r="E1055" t="s">
        <v>56</v>
      </c>
      <c r="F1055" t="s">
        <v>53</v>
      </c>
      <c r="G1055" t="s">
        <v>54</v>
      </c>
      <c r="H1055">
        <v>5</v>
      </c>
      <c r="I1055">
        <v>4</v>
      </c>
      <c r="K1055" s="5">
        <v>0</v>
      </c>
      <c r="L1055" s="5">
        <v>0</v>
      </c>
      <c r="M1055" s="5">
        <v>-1</v>
      </c>
    </row>
    <row r="1056" spans="1:13" x14ac:dyDescent="0.2">
      <c r="A1056">
        <v>1054</v>
      </c>
      <c r="B1056" s="1">
        <v>43632</v>
      </c>
      <c r="C1056" t="s">
        <v>83</v>
      </c>
      <c r="D1056" t="s">
        <v>37</v>
      </c>
      <c r="E1056" t="s">
        <v>38</v>
      </c>
      <c r="F1056" t="s">
        <v>57</v>
      </c>
      <c r="G1056" t="s">
        <v>58</v>
      </c>
      <c r="H1056">
        <v>3</v>
      </c>
      <c r="I1056">
        <v>11</v>
      </c>
      <c r="K1056" s="5">
        <v>0</v>
      </c>
      <c r="L1056" s="5">
        <v>0</v>
      </c>
      <c r="M1056" s="5">
        <v>8</v>
      </c>
    </row>
    <row r="1057" spans="1:13" x14ac:dyDescent="0.2">
      <c r="A1057">
        <v>1055</v>
      </c>
      <c r="B1057" s="1">
        <v>43632</v>
      </c>
      <c r="C1057" t="s">
        <v>83</v>
      </c>
      <c r="D1057" t="s">
        <v>40</v>
      </c>
      <c r="E1057" t="s">
        <v>41</v>
      </c>
      <c r="F1057" t="s">
        <v>32</v>
      </c>
      <c r="G1057" t="s">
        <v>33</v>
      </c>
      <c r="H1057">
        <v>5</v>
      </c>
      <c r="I1057">
        <v>6</v>
      </c>
      <c r="K1057" s="5">
        <v>0</v>
      </c>
      <c r="L1057" s="5">
        <v>0</v>
      </c>
      <c r="M1057" s="5">
        <v>1</v>
      </c>
    </row>
    <row r="1058" spans="1:13" x14ac:dyDescent="0.2">
      <c r="A1058">
        <v>1056</v>
      </c>
      <c r="B1058" s="1">
        <v>43632</v>
      </c>
      <c r="C1058" t="s">
        <v>95</v>
      </c>
      <c r="D1058" t="s">
        <v>22</v>
      </c>
      <c r="E1058" t="s">
        <v>23</v>
      </c>
      <c r="F1058" t="s">
        <v>20</v>
      </c>
      <c r="G1058" t="s">
        <v>21</v>
      </c>
      <c r="H1058">
        <v>1</v>
      </c>
      <c r="I1058">
        <v>15</v>
      </c>
      <c r="K1058" s="5">
        <v>0</v>
      </c>
      <c r="L1058" s="5">
        <v>0</v>
      </c>
      <c r="M1058" s="5">
        <v>14</v>
      </c>
    </row>
    <row r="1059" spans="1:13" x14ac:dyDescent="0.2">
      <c r="A1059">
        <v>1057</v>
      </c>
      <c r="B1059" s="1">
        <v>43632</v>
      </c>
      <c r="C1059" t="s">
        <v>84</v>
      </c>
      <c r="D1059" t="s">
        <v>59</v>
      </c>
      <c r="E1059" t="s">
        <v>60</v>
      </c>
      <c r="F1059" t="s">
        <v>12</v>
      </c>
      <c r="G1059" t="s">
        <v>13</v>
      </c>
      <c r="H1059">
        <v>5</v>
      </c>
      <c r="I1059">
        <v>15</v>
      </c>
      <c r="K1059" s="5">
        <v>0</v>
      </c>
      <c r="L1059" s="5">
        <v>0</v>
      </c>
      <c r="M1059" s="5">
        <v>10</v>
      </c>
    </row>
    <row r="1060" spans="1:13" x14ac:dyDescent="0.2">
      <c r="A1060">
        <v>1058</v>
      </c>
      <c r="B1060" s="1">
        <v>43632</v>
      </c>
      <c r="C1060" t="s">
        <v>14</v>
      </c>
      <c r="D1060" t="s">
        <v>66</v>
      </c>
      <c r="E1060" t="s">
        <v>67</v>
      </c>
      <c r="F1060" t="s">
        <v>49</v>
      </c>
      <c r="G1060" t="s">
        <v>50</v>
      </c>
      <c r="H1060">
        <v>8</v>
      </c>
      <c r="I1060">
        <v>6</v>
      </c>
      <c r="K1060" s="5">
        <v>0</v>
      </c>
      <c r="L1060" s="5">
        <v>0</v>
      </c>
      <c r="M1060" s="5">
        <v>-2</v>
      </c>
    </row>
    <row r="1061" spans="1:13" x14ac:dyDescent="0.2">
      <c r="A1061">
        <v>1059</v>
      </c>
      <c r="B1061" s="1">
        <v>43632</v>
      </c>
      <c r="C1061" t="s">
        <v>14</v>
      </c>
      <c r="D1061" t="s">
        <v>27</v>
      </c>
      <c r="E1061" t="s">
        <v>28</v>
      </c>
      <c r="F1061" t="s">
        <v>30</v>
      </c>
      <c r="G1061" t="s">
        <v>31</v>
      </c>
      <c r="H1061">
        <v>12</v>
      </c>
      <c r="I1061">
        <v>0</v>
      </c>
      <c r="K1061" s="5">
        <v>0</v>
      </c>
      <c r="L1061" s="5">
        <v>0</v>
      </c>
      <c r="M1061" s="5">
        <v>-12</v>
      </c>
    </row>
    <row r="1062" spans="1:13" x14ac:dyDescent="0.2">
      <c r="A1062">
        <v>1060</v>
      </c>
      <c r="B1062" s="1">
        <v>43632</v>
      </c>
      <c r="C1062" t="s">
        <v>14</v>
      </c>
      <c r="D1062" t="s">
        <v>8</v>
      </c>
      <c r="E1062" t="s">
        <v>9</v>
      </c>
      <c r="F1062" t="s">
        <v>64</v>
      </c>
      <c r="G1062" t="s">
        <v>65</v>
      </c>
      <c r="H1062">
        <v>10</v>
      </c>
      <c r="I1062">
        <v>3</v>
      </c>
      <c r="K1062" s="5">
        <v>0</v>
      </c>
      <c r="L1062" s="5">
        <v>0</v>
      </c>
      <c r="M1062" s="5">
        <v>-7</v>
      </c>
    </row>
    <row r="1063" spans="1:13" x14ac:dyDescent="0.2">
      <c r="A1063">
        <v>1061</v>
      </c>
      <c r="B1063" s="1">
        <v>43632</v>
      </c>
      <c r="C1063" t="s">
        <v>107</v>
      </c>
      <c r="D1063" t="s">
        <v>45</v>
      </c>
      <c r="E1063" t="s">
        <v>46</v>
      </c>
      <c r="F1063" t="s">
        <v>51</v>
      </c>
      <c r="G1063" t="s">
        <v>52</v>
      </c>
      <c r="H1063">
        <v>14</v>
      </c>
      <c r="I1063">
        <v>13</v>
      </c>
      <c r="K1063" s="5">
        <v>0</v>
      </c>
      <c r="L1063" s="5">
        <v>0</v>
      </c>
      <c r="M1063" s="5">
        <v>-1</v>
      </c>
    </row>
    <row r="1064" spans="1:13" x14ac:dyDescent="0.2">
      <c r="A1064">
        <v>1062</v>
      </c>
      <c r="B1064" s="1">
        <v>43632</v>
      </c>
      <c r="C1064" t="s">
        <v>34</v>
      </c>
      <c r="D1064" t="s">
        <v>17</v>
      </c>
      <c r="E1064" t="s">
        <v>18</v>
      </c>
      <c r="F1064" t="s">
        <v>43</v>
      </c>
      <c r="G1064" t="s">
        <v>44</v>
      </c>
      <c r="H1064">
        <v>5</v>
      </c>
      <c r="I1064">
        <v>3</v>
      </c>
      <c r="K1064" s="5">
        <v>0</v>
      </c>
      <c r="L1064" s="5">
        <v>0</v>
      </c>
      <c r="M1064" s="5">
        <v>-2</v>
      </c>
    </row>
    <row r="1065" spans="1:13" x14ac:dyDescent="0.2">
      <c r="A1065">
        <v>1063</v>
      </c>
      <c r="B1065" s="1">
        <v>43632</v>
      </c>
      <c r="C1065" t="s">
        <v>39</v>
      </c>
      <c r="D1065" t="s">
        <v>1</v>
      </c>
      <c r="E1065" t="s">
        <v>2</v>
      </c>
      <c r="F1065" t="s">
        <v>3</v>
      </c>
      <c r="G1065" t="s">
        <v>4</v>
      </c>
      <c r="H1065">
        <v>6</v>
      </c>
      <c r="I1065">
        <v>3</v>
      </c>
      <c r="K1065" s="5">
        <v>0</v>
      </c>
      <c r="L1065" s="5">
        <v>0</v>
      </c>
      <c r="M1065" s="5">
        <v>-3</v>
      </c>
    </row>
    <row r="1066" spans="1:13" x14ac:dyDescent="0.2">
      <c r="A1066">
        <v>1064</v>
      </c>
      <c r="B1066" s="1">
        <v>43632</v>
      </c>
      <c r="C1066" t="s">
        <v>85</v>
      </c>
      <c r="D1066" t="s">
        <v>35</v>
      </c>
      <c r="E1066" t="s">
        <v>36</v>
      </c>
      <c r="F1066" t="s">
        <v>61</v>
      </c>
      <c r="G1066" t="s">
        <v>62</v>
      </c>
      <c r="H1066">
        <v>2</v>
      </c>
      <c r="I1066">
        <v>3</v>
      </c>
      <c r="K1066" s="5">
        <v>0</v>
      </c>
      <c r="L1066" s="5">
        <v>0</v>
      </c>
      <c r="M1066" s="5">
        <v>1</v>
      </c>
    </row>
    <row r="1067" spans="1:13" x14ac:dyDescent="0.2">
      <c r="A1067">
        <v>1065</v>
      </c>
      <c r="B1067" s="1">
        <v>43633</v>
      </c>
      <c r="C1067" t="s">
        <v>85</v>
      </c>
      <c r="D1067" t="s">
        <v>32</v>
      </c>
      <c r="E1067" t="s">
        <v>33</v>
      </c>
      <c r="F1067" t="s">
        <v>8</v>
      </c>
      <c r="G1067" t="s">
        <v>9</v>
      </c>
      <c r="H1067">
        <v>0</v>
      </c>
      <c r="I1067">
        <v>3</v>
      </c>
      <c r="K1067" s="5">
        <v>0</v>
      </c>
      <c r="L1067" s="5">
        <v>-24.6858</v>
      </c>
      <c r="M1067" s="5">
        <v>3</v>
      </c>
    </row>
    <row r="1068" spans="1:13" x14ac:dyDescent="0.2">
      <c r="A1068">
        <v>1066</v>
      </c>
      <c r="B1068" s="1">
        <v>43633</v>
      </c>
      <c r="C1068" t="s">
        <v>71</v>
      </c>
      <c r="D1068" t="s">
        <v>40</v>
      </c>
      <c r="E1068" t="s">
        <v>41</v>
      </c>
      <c r="F1068" t="s">
        <v>27</v>
      </c>
      <c r="G1068" t="s">
        <v>28</v>
      </c>
      <c r="H1068">
        <v>10</v>
      </c>
      <c r="I1068">
        <v>5</v>
      </c>
      <c r="K1068" s="5">
        <v>0</v>
      </c>
      <c r="L1068" s="5">
        <v>-44.914700000000003</v>
      </c>
      <c r="M1068" s="5">
        <v>-5</v>
      </c>
    </row>
    <row r="1069" spans="1:13" x14ac:dyDescent="0.2">
      <c r="A1069">
        <v>1067</v>
      </c>
      <c r="B1069" s="1">
        <v>43633</v>
      </c>
      <c r="C1069" t="s">
        <v>68</v>
      </c>
      <c r="D1069" t="s">
        <v>30</v>
      </c>
      <c r="E1069" t="s">
        <v>31</v>
      </c>
      <c r="F1069" t="s">
        <v>57</v>
      </c>
      <c r="G1069" t="s">
        <v>58</v>
      </c>
      <c r="H1069">
        <v>2</v>
      </c>
      <c r="I1069">
        <v>3</v>
      </c>
      <c r="K1069" s="5">
        <v>-30.772400000000001</v>
      </c>
      <c r="L1069" s="5">
        <v>0</v>
      </c>
      <c r="M1069" s="5">
        <v>1</v>
      </c>
    </row>
    <row r="1070" spans="1:13" x14ac:dyDescent="0.2">
      <c r="A1070">
        <v>1068</v>
      </c>
      <c r="B1070" s="1">
        <v>43633</v>
      </c>
      <c r="C1070" t="s">
        <v>92</v>
      </c>
      <c r="D1070" t="s">
        <v>10</v>
      </c>
      <c r="E1070" t="s">
        <v>11</v>
      </c>
      <c r="F1070" t="s">
        <v>20</v>
      </c>
      <c r="G1070" t="s">
        <v>21</v>
      </c>
      <c r="H1070">
        <v>3</v>
      </c>
      <c r="I1070">
        <v>12</v>
      </c>
      <c r="K1070" s="5">
        <v>0</v>
      </c>
      <c r="L1070" s="5">
        <v>0</v>
      </c>
      <c r="M1070" s="5">
        <v>9</v>
      </c>
    </row>
    <row r="1071" spans="1:13" x14ac:dyDescent="0.2">
      <c r="A1071">
        <v>1069</v>
      </c>
      <c r="B1071" s="1">
        <v>43633</v>
      </c>
      <c r="C1071" t="s">
        <v>78</v>
      </c>
      <c r="D1071" t="s">
        <v>47</v>
      </c>
      <c r="E1071" t="s">
        <v>48</v>
      </c>
      <c r="F1071" t="s">
        <v>37</v>
      </c>
      <c r="G1071" t="s">
        <v>38</v>
      </c>
      <c r="H1071">
        <v>2</v>
      </c>
      <c r="I1071">
        <v>7</v>
      </c>
      <c r="K1071" s="5">
        <v>146.4194</v>
      </c>
      <c r="L1071" s="5">
        <v>119.726</v>
      </c>
      <c r="M1071" s="5">
        <v>5</v>
      </c>
    </row>
    <row r="1072" spans="1:13" x14ac:dyDescent="0.2">
      <c r="A1072">
        <v>1070</v>
      </c>
      <c r="B1072" s="1">
        <v>43633</v>
      </c>
      <c r="C1072" t="s">
        <v>72</v>
      </c>
      <c r="D1072" t="s">
        <v>69</v>
      </c>
      <c r="E1072" t="s">
        <v>70</v>
      </c>
      <c r="F1072" t="s">
        <v>49</v>
      </c>
      <c r="G1072" t="s">
        <v>50</v>
      </c>
      <c r="H1072">
        <v>2</v>
      </c>
      <c r="I1072">
        <v>0</v>
      </c>
      <c r="K1072" s="5">
        <v>132.3638</v>
      </c>
      <c r="L1072" s="5">
        <v>0</v>
      </c>
      <c r="M1072" s="5">
        <v>-2</v>
      </c>
    </row>
    <row r="1073" spans="1:13" x14ac:dyDescent="0.2">
      <c r="A1073">
        <v>1071</v>
      </c>
      <c r="B1073" s="1">
        <v>43633</v>
      </c>
      <c r="C1073" t="s">
        <v>88</v>
      </c>
      <c r="D1073" t="s">
        <v>53</v>
      </c>
      <c r="E1073" t="s">
        <v>54</v>
      </c>
      <c r="F1073" t="s">
        <v>15</v>
      </c>
      <c r="G1073" t="s">
        <v>16</v>
      </c>
      <c r="H1073">
        <v>0</v>
      </c>
      <c r="I1073">
        <v>5</v>
      </c>
      <c r="K1073" s="5">
        <v>149.69649999999999</v>
      </c>
      <c r="L1073" s="5">
        <v>124.27419999999999</v>
      </c>
      <c r="M1073" s="5">
        <v>5</v>
      </c>
    </row>
    <row r="1074" spans="1:13" x14ac:dyDescent="0.2">
      <c r="A1074">
        <v>1072</v>
      </c>
      <c r="B1074" s="1">
        <v>43633</v>
      </c>
      <c r="C1074" t="s">
        <v>73</v>
      </c>
      <c r="D1074" t="s">
        <v>6</v>
      </c>
      <c r="E1074" t="s">
        <v>7</v>
      </c>
      <c r="F1074" t="s">
        <v>3</v>
      </c>
      <c r="G1074" t="s">
        <v>4</v>
      </c>
      <c r="H1074">
        <v>2</v>
      </c>
      <c r="I1074">
        <v>3</v>
      </c>
      <c r="K1074" s="5">
        <v>810.36519999999996</v>
      </c>
      <c r="L1074" s="5">
        <v>0</v>
      </c>
      <c r="M1074" s="5">
        <v>1</v>
      </c>
    </row>
    <row r="1075" spans="1:13" x14ac:dyDescent="0.2">
      <c r="A1075">
        <v>1073</v>
      </c>
      <c r="B1075" s="1">
        <v>43633</v>
      </c>
      <c r="C1075" t="s">
        <v>74</v>
      </c>
      <c r="D1075" t="s">
        <v>17</v>
      </c>
      <c r="E1075" t="s">
        <v>18</v>
      </c>
      <c r="F1075" t="s">
        <v>45</v>
      </c>
      <c r="G1075" t="s">
        <v>46</v>
      </c>
      <c r="H1075">
        <v>0</v>
      </c>
      <c r="I1075">
        <v>2</v>
      </c>
      <c r="K1075" s="5">
        <v>0</v>
      </c>
      <c r="L1075" s="5">
        <v>119.0628</v>
      </c>
      <c r="M1075" s="5">
        <v>2</v>
      </c>
    </row>
    <row r="1076" spans="1:13" x14ac:dyDescent="0.2">
      <c r="A1076">
        <v>1074</v>
      </c>
      <c r="B1076" s="1">
        <v>43633</v>
      </c>
      <c r="C1076" t="s">
        <v>74</v>
      </c>
      <c r="D1076" t="s">
        <v>66</v>
      </c>
      <c r="E1076" t="s">
        <v>67</v>
      </c>
      <c r="F1076" t="s">
        <v>1</v>
      </c>
      <c r="G1076" t="s">
        <v>2</v>
      </c>
      <c r="H1076">
        <v>6</v>
      </c>
      <c r="I1076">
        <v>4</v>
      </c>
      <c r="K1076" s="5">
        <v>347.6857</v>
      </c>
      <c r="L1076" s="5">
        <v>0</v>
      </c>
      <c r="M1076" s="5">
        <v>-2</v>
      </c>
    </row>
    <row r="1077" spans="1:13" x14ac:dyDescent="0.2">
      <c r="A1077">
        <v>1075</v>
      </c>
      <c r="B1077" s="1">
        <v>43633</v>
      </c>
      <c r="C1077" t="s">
        <v>74</v>
      </c>
      <c r="D1077" t="s">
        <v>43</v>
      </c>
      <c r="E1077" t="s">
        <v>44</v>
      </c>
      <c r="F1077" t="s">
        <v>61</v>
      </c>
      <c r="G1077" t="s">
        <v>62</v>
      </c>
      <c r="H1077">
        <v>3</v>
      </c>
      <c r="I1077">
        <v>2</v>
      </c>
      <c r="K1077" s="5">
        <v>0</v>
      </c>
      <c r="L1077" s="5">
        <v>0</v>
      </c>
      <c r="M1077" s="5">
        <v>-1</v>
      </c>
    </row>
    <row r="1078" spans="1:13" x14ac:dyDescent="0.2">
      <c r="A1078">
        <v>1076</v>
      </c>
      <c r="B1078" s="1">
        <v>43634</v>
      </c>
      <c r="C1078" t="s">
        <v>85</v>
      </c>
      <c r="D1078" t="s">
        <v>32</v>
      </c>
      <c r="E1078" t="s">
        <v>33</v>
      </c>
      <c r="F1078" t="s">
        <v>8</v>
      </c>
      <c r="G1078" t="s">
        <v>9</v>
      </c>
      <c r="H1078">
        <v>3</v>
      </c>
      <c r="I1078">
        <v>6</v>
      </c>
      <c r="K1078" s="5">
        <v>0</v>
      </c>
      <c r="L1078" s="5">
        <v>0</v>
      </c>
      <c r="M1078" s="5">
        <v>3</v>
      </c>
    </row>
    <row r="1079" spans="1:13" x14ac:dyDescent="0.2">
      <c r="A1079">
        <v>1077</v>
      </c>
      <c r="B1079" s="1">
        <v>43634</v>
      </c>
      <c r="C1079" t="s">
        <v>85</v>
      </c>
      <c r="D1079" t="s">
        <v>25</v>
      </c>
      <c r="E1079" t="s">
        <v>26</v>
      </c>
      <c r="F1079" t="s">
        <v>55</v>
      </c>
      <c r="G1079" t="s">
        <v>56</v>
      </c>
      <c r="H1079">
        <v>5</v>
      </c>
      <c r="I1079">
        <v>4</v>
      </c>
      <c r="K1079" s="5">
        <v>0</v>
      </c>
      <c r="L1079" s="5">
        <v>0</v>
      </c>
      <c r="M1079" s="5">
        <v>-1</v>
      </c>
    </row>
    <row r="1080" spans="1:13" x14ac:dyDescent="0.2">
      <c r="A1080">
        <v>1078</v>
      </c>
      <c r="B1080" s="1">
        <v>43634</v>
      </c>
      <c r="C1080" t="s">
        <v>71</v>
      </c>
      <c r="D1080" t="s">
        <v>40</v>
      </c>
      <c r="E1080" t="s">
        <v>41</v>
      </c>
      <c r="F1080" t="s">
        <v>27</v>
      </c>
      <c r="G1080" t="s">
        <v>28</v>
      </c>
      <c r="H1080">
        <v>3</v>
      </c>
      <c r="I1080">
        <v>1</v>
      </c>
      <c r="K1080" s="5">
        <v>0</v>
      </c>
      <c r="L1080" s="5">
        <v>0</v>
      </c>
      <c r="M1080" s="5">
        <v>-2</v>
      </c>
    </row>
    <row r="1081" spans="1:13" x14ac:dyDescent="0.2">
      <c r="A1081">
        <v>1079</v>
      </c>
      <c r="B1081" s="1">
        <v>43634</v>
      </c>
      <c r="C1081" t="s">
        <v>68</v>
      </c>
      <c r="D1081" t="s">
        <v>30</v>
      </c>
      <c r="E1081" t="s">
        <v>31</v>
      </c>
      <c r="F1081" t="s">
        <v>57</v>
      </c>
      <c r="G1081" t="s">
        <v>58</v>
      </c>
      <c r="H1081">
        <v>3</v>
      </c>
      <c r="I1081">
        <v>4</v>
      </c>
      <c r="K1081" s="5">
        <v>0</v>
      </c>
      <c r="L1081" s="5">
        <v>0</v>
      </c>
      <c r="M1081" s="5">
        <v>1</v>
      </c>
    </row>
    <row r="1082" spans="1:13" x14ac:dyDescent="0.2">
      <c r="A1082">
        <v>1080</v>
      </c>
      <c r="B1082" s="1">
        <v>43634</v>
      </c>
      <c r="C1082" t="s">
        <v>92</v>
      </c>
      <c r="D1082" t="s">
        <v>10</v>
      </c>
      <c r="E1082" t="s">
        <v>11</v>
      </c>
      <c r="F1082" t="s">
        <v>20</v>
      </c>
      <c r="G1082" t="s">
        <v>21</v>
      </c>
      <c r="H1082">
        <v>10</v>
      </c>
      <c r="I1082">
        <v>2</v>
      </c>
      <c r="K1082" s="5">
        <v>0</v>
      </c>
      <c r="L1082" s="5">
        <v>0</v>
      </c>
      <c r="M1082" s="5">
        <v>-8</v>
      </c>
    </row>
    <row r="1083" spans="1:13" x14ac:dyDescent="0.2">
      <c r="A1083">
        <v>1081</v>
      </c>
      <c r="B1083" s="1">
        <v>43634</v>
      </c>
      <c r="C1083" t="s">
        <v>78</v>
      </c>
      <c r="D1083" t="s">
        <v>64</v>
      </c>
      <c r="E1083" t="s">
        <v>65</v>
      </c>
      <c r="F1083" t="s">
        <v>35</v>
      </c>
      <c r="G1083" t="s">
        <v>36</v>
      </c>
      <c r="H1083">
        <v>3</v>
      </c>
      <c r="I1083">
        <v>1</v>
      </c>
      <c r="K1083" s="5">
        <v>0</v>
      </c>
      <c r="L1083" s="5">
        <v>-139.274</v>
      </c>
      <c r="M1083" s="5">
        <v>-2</v>
      </c>
    </row>
    <row r="1084" spans="1:13" x14ac:dyDescent="0.2">
      <c r="A1084">
        <v>1082</v>
      </c>
      <c r="B1084" s="1">
        <v>43634</v>
      </c>
      <c r="C1084" t="s">
        <v>78</v>
      </c>
      <c r="D1084" t="s">
        <v>47</v>
      </c>
      <c r="E1084" t="s">
        <v>48</v>
      </c>
      <c r="F1084" t="s">
        <v>37</v>
      </c>
      <c r="G1084" t="s">
        <v>38</v>
      </c>
      <c r="H1084">
        <v>10</v>
      </c>
      <c r="I1084">
        <v>3</v>
      </c>
      <c r="K1084" s="5">
        <v>0</v>
      </c>
      <c r="L1084" s="5">
        <v>0</v>
      </c>
      <c r="M1084" s="5">
        <v>-7</v>
      </c>
    </row>
    <row r="1085" spans="1:13" x14ac:dyDescent="0.2">
      <c r="A1085">
        <v>1083</v>
      </c>
      <c r="B1085" s="1">
        <v>43634</v>
      </c>
      <c r="C1085" t="s">
        <v>72</v>
      </c>
      <c r="D1085" t="s">
        <v>69</v>
      </c>
      <c r="E1085" t="s">
        <v>70</v>
      </c>
      <c r="F1085" t="s">
        <v>49</v>
      </c>
      <c r="G1085" t="s">
        <v>50</v>
      </c>
      <c r="H1085">
        <v>3</v>
      </c>
      <c r="I1085">
        <v>4</v>
      </c>
      <c r="K1085" s="5">
        <v>0</v>
      </c>
      <c r="L1085" s="5">
        <v>0</v>
      </c>
      <c r="M1085" s="5">
        <v>1</v>
      </c>
    </row>
    <row r="1086" spans="1:13" x14ac:dyDescent="0.2">
      <c r="A1086">
        <v>1084</v>
      </c>
      <c r="B1086" s="1">
        <v>43634</v>
      </c>
      <c r="C1086" t="s">
        <v>88</v>
      </c>
      <c r="D1086" t="s">
        <v>53</v>
      </c>
      <c r="E1086" t="s">
        <v>54</v>
      </c>
      <c r="F1086" t="s">
        <v>15</v>
      </c>
      <c r="G1086" t="s">
        <v>16</v>
      </c>
      <c r="H1086">
        <v>6</v>
      </c>
      <c r="I1086">
        <v>0</v>
      </c>
      <c r="K1086" s="5">
        <v>0</v>
      </c>
      <c r="L1086" s="5">
        <v>0</v>
      </c>
      <c r="M1086" s="5">
        <v>-6</v>
      </c>
    </row>
    <row r="1087" spans="1:13" x14ac:dyDescent="0.2">
      <c r="A1087">
        <v>1085</v>
      </c>
      <c r="B1087" s="1">
        <v>43634</v>
      </c>
      <c r="C1087" t="s">
        <v>100</v>
      </c>
      <c r="D1087" t="s">
        <v>51</v>
      </c>
      <c r="E1087" t="s">
        <v>52</v>
      </c>
      <c r="F1087" t="s">
        <v>59</v>
      </c>
      <c r="G1087" t="s">
        <v>60</v>
      </c>
      <c r="H1087">
        <v>8</v>
      </c>
      <c r="I1087">
        <v>1</v>
      </c>
      <c r="K1087" s="5">
        <v>19.217700000000001</v>
      </c>
      <c r="L1087" s="5">
        <v>185.04509999999999</v>
      </c>
      <c r="M1087" s="5">
        <v>-7</v>
      </c>
    </row>
    <row r="1088" spans="1:13" x14ac:dyDescent="0.2">
      <c r="A1088">
        <v>1086</v>
      </c>
      <c r="B1088" s="1">
        <v>43634</v>
      </c>
      <c r="C1088" t="s">
        <v>73</v>
      </c>
      <c r="D1088" t="s">
        <v>6</v>
      </c>
      <c r="E1088" t="s">
        <v>7</v>
      </c>
      <c r="F1088" t="s">
        <v>3</v>
      </c>
      <c r="G1088" t="s">
        <v>4</v>
      </c>
      <c r="H1088">
        <v>2</v>
      </c>
      <c r="I1088">
        <v>16</v>
      </c>
      <c r="K1088" s="5">
        <v>0</v>
      </c>
      <c r="L1088" s="5">
        <v>0</v>
      </c>
      <c r="M1088" s="5">
        <v>14</v>
      </c>
    </row>
    <row r="1089" spans="1:13" x14ac:dyDescent="0.2">
      <c r="A1089">
        <v>1087</v>
      </c>
      <c r="B1089" s="1">
        <v>43634</v>
      </c>
      <c r="C1089" t="s">
        <v>74</v>
      </c>
      <c r="D1089" t="s">
        <v>17</v>
      </c>
      <c r="E1089" t="s">
        <v>18</v>
      </c>
      <c r="F1089" t="s">
        <v>45</v>
      </c>
      <c r="G1089" t="s">
        <v>46</v>
      </c>
      <c r="H1089">
        <v>1</v>
      </c>
      <c r="I1089">
        <v>4</v>
      </c>
      <c r="K1089" s="5">
        <v>0</v>
      </c>
      <c r="L1089" s="5">
        <v>0</v>
      </c>
      <c r="M1089" s="5">
        <v>3</v>
      </c>
    </row>
    <row r="1090" spans="1:13" x14ac:dyDescent="0.2">
      <c r="A1090">
        <v>1088</v>
      </c>
      <c r="B1090" s="1">
        <v>43634</v>
      </c>
      <c r="C1090" t="s">
        <v>74</v>
      </c>
      <c r="D1090" t="s">
        <v>66</v>
      </c>
      <c r="E1090" t="s">
        <v>67</v>
      </c>
      <c r="F1090" t="s">
        <v>1</v>
      </c>
      <c r="G1090" t="s">
        <v>2</v>
      </c>
      <c r="H1090">
        <v>9</v>
      </c>
      <c r="I1090">
        <v>0</v>
      </c>
      <c r="K1090" s="5">
        <v>0</v>
      </c>
      <c r="L1090" s="5">
        <v>0</v>
      </c>
      <c r="M1090" s="5">
        <v>-9</v>
      </c>
    </row>
    <row r="1091" spans="1:13" x14ac:dyDescent="0.2">
      <c r="A1091">
        <v>1089</v>
      </c>
      <c r="B1091" s="1">
        <v>43634</v>
      </c>
      <c r="C1091" t="s">
        <v>74</v>
      </c>
      <c r="D1091" t="s">
        <v>43</v>
      </c>
      <c r="E1091" t="s">
        <v>44</v>
      </c>
      <c r="F1091" t="s">
        <v>61</v>
      </c>
      <c r="G1091" t="s">
        <v>62</v>
      </c>
      <c r="H1091">
        <v>0</v>
      </c>
      <c r="I1091">
        <v>9</v>
      </c>
      <c r="K1091" s="5">
        <v>0</v>
      </c>
      <c r="L1091" s="5">
        <v>0</v>
      </c>
      <c r="M1091" s="5">
        <v>9</v>
      </c>
    </row>
    <row r="1092" spans="1:13" x14ac:dyDescent="0.2">
      <c r="A1092">
        <v>1090</v>
      </c>
      <c r="B1092" s="1">
        <v>43635</v>
      </c>
      <c r="C1092" t="s">
        <v>89</v>
      </c>
      <c r="D1092" t="s">
        <v>30</v>
      </c>
      <c r="E1092" t="s">
        <v>31</v>
      </c>
      <c r="F1092" t="s">
        <v>57</v>
      </c>
      <c r="G1092" t="s">
        <v>58</v>
      </c>
      <c r="H1092">
        <v>2</v>
      </c>
      <c r="I1092">
        <v>3</v>
      </c>
      <c r="K1092" s="5">
        <v>0</v>
      </c>
      <c r="L1092" s="5">
        <v>0</v>
      </c>
      <c r="M1092" s="5">
        <v>1</v>
      </c>
    </row>
    <row r="1093" spans="1:13" x14ac:dyDescent="0.2">
      <c r="A1093">
        <v>1091</v>
      </c>
      <c r="B1093" s="1">
        <v>43635</v>
      </c>
      <c r="C1093" t="s">
        <v>5</v>
      </c>
      <c r="D1093" t="s">
        <v>32</v>
      </c>
      <c r="E1093" t="s">
        <v>33</v>
      </c>
      <c r="F1093" t="s">
        <v>8</v>
      </c>
      <c r="G1093" t="s">
        <v>9</v>
      </c>
      <c r="H1093">
        <v>1</v>
      </c>
      <c r="I1093">
        <v>12</v>
      </c>
      <c r="K1093" s="5">
        <v>0</v>
      </c>
      <c r="L1093" s="5">
        <v>0</v>
      </c>
      <c r="M1093" s="5">
        <v>11</v>
      </c>
    </row>
    <row r="1094" spans="1:13" x14ac:dyDescent="0.2">
      <c r="A1094">
        <v>1092</v>
      </c>
      <c r="B1094" s="1">
        <v>43635</v>
      </c>
      <c r="C1094" t="s">
        <v>5</v>
      </c>
      <c r="D1094" t="s">
        <v>22</v>
      </c>
      <c r="E1094" t="s">
        <v>23</v>
      </c>
      <c r="F1094" t="s">
        <v>12</v>
      </c>
      <c r="G1094" t="s">
        <v>13</v>
      </c>
      <c r="H1094">
        <v>2</v>
      </c>
      <c r="I1094">
        <v>6</v>
      </c>
      <c r="K1094" s="5">
        <v>0</v>
      </c>
      <c r="L1094" s="5">
        <v>0</v>
      </c>
      <c r="M1094" s="5">
        <v>4</v>
      </c>
    </row>
    <row r="1095" spans="1:13" x14ac:dyDescent="0.2">
      <c r="A1095">
        <v>1093</v>
      </c>
      <c r="B1095" s="1">
        <v>43635</v>
      </c>
      <c r="C1095" t="s">
        <v>24</v>
      </c>
      <c r="D1095" t="s">
        <v>6</v>
      </c>
      <c r="E1095" t="s">
        <v>7</v>
      </c>
      <c r="F1095" t="s">
        <v>3</v>
      </c>
      <c r="G1095" t="s">
        <v>4</v>
      </c>
      <c r="H1095">
        <v>3</v>
      </c>
      <c r="I1095">
        <v>8</v>
      </c>
      <c r="K1095" s="5">
        <v>0</v>
      </c>
      <c r="L1095" s="5">
        <v>0</v>
      </c>
      <c r="M1095" s="5">
        <v>5</v>
      </c>
    </row>
    <row r="1096" spans="1:13" x14ac:dyDescent="0.2">
      <c r="A1096">
        <v>1094</v>
      </c>
      <c r="B1096" s="1">
        <v>43635</v>
      </c>
      <c r="C1096" t="s">
        <v>91</v>
      </c>
      <c r="D1096" t="s">
        <v>17</v>
      </c>
      <c r="E1096" t="s">
        <v>18</v>
      </c>
      <c r="F1096" t="s">
        <v>45</v>
      </c>
      <c r="G1096" t="s">
        <v>46</v>
      </c>
      <c r="H1096">
        <v>7</v>
      </c>
      <c r="I1096">
        <v>8</v>
      </c>
      <c r="K1096" s="5">
        <v>0</v>
      </c>
      <c r="L1096" s="5">
        <v>0</v>
      </c>
      <c r="M1096" s="5">
        <v>1</v>
      </c>
    </row>
    <row r="1097" spans="1:13" x14ac:dyDescent="0.2">
      <c r="A1097">
        <v>1095</v>
      </c>
      <c r="B1097" s="1">
        <v>43635</v>
      </c>
      <c r="C1097" t="s">
        <v>87</v>
      </c>
      <c r="D1097" t="s">
        <v>66</v>
      </c>
      <c r="E1097" t="s">
        <v>67</v>
      </c>
      <c r="F1097" t="s">
        <v>1</v>
      </c>
      <c r="G1097" t="s">
        <v>2</v>
      </c>
      <c r="H1097">
        <v>2</v>
      </c>
      <c r="I1097">
        <v>8</v>
      </c>
      <c r="K1097" s="5">
        <v>0</v>
      </c>
      <c r="L1097" s="5">
        <v>0</v>
      </c>
      <c r="M1097" s="5">
        <v>6</v>
      </c>
    </row>
    <row r="1098" spans="1:13" x14ac:dyDescent="0.2">
      <c r="A1098">
        <v>1096</v>
      </c>
      <c r="B1098" s="1">
        <v>43635</v>
      </c>
      <c r="C1098" t="s">
        <v>85</v>
      </c>
      <c r="D1098" t="s">
        <v>22</v>
      </c>
      <c r="E1098" t="s">
        <v>23</v>
      </c>
      <c r="F1098" t="s">
        <v>12</v>
      </c>
      <c r="G1098" t="s">
        <v>13</v>
      </c>
      <c r="H1098">
        <v>0</v>
      </c>
      <c r="I1098">
        <v>2</v>
      </c>
      <c r="K1098" s="5">
        <v>0</v>
      </c>
      <c r="L1098" s="5">
        <v>0</v>
      </c>
      <c r="M1098" s="5">
        <v>2</v>
      </c>
    </row>
    <row r="1099" spans="1:13" x14ac:dyDescent="0.2">
      <c r="A1099">
        <v>1097</v>
      </c>
      <c r="B1099" s="1">
        <v>43635</v>
      </c>
      <c r="C1099" t="s">
        <v>85</v>
      </c>
      <c r="D1099" t="s">
        <v>25</v>
      </c>
      <c r="E1099" t="s">
        <v>26</v>
      </c>
      <c r="F1099" t="s">
        <v>55</v>
      </c>
      <c r="G1099" t="s">
        <v>56</v>
      </c>
      <c r="H1099">
        <v>7</v>
      </c>
      <c r="I1099">
        <v>8</v>
      </c>
      <c r="K1099" s="5">
        <v>0</v>
      </c>
      <c r="L1099" s="5">
        <v>0</v>
      </c>
      <c r="M1099" s="5">
        <v>1</v>
      </c>
    </row>
    <row r="1100" spans="1:13" x14ac:dyDescent="0.2">
      <c r="A1100">
        <v>1098</v>
      </c>
      <c r="B1100" s="1">
        <v>43635</v>
      </c>
      <c r="C1100" t="s">
        <v>71</v>
      </c>
      <c r="D1100" t="s">
        <v>40</v>
      </c>
      <c r="E1100" t="s">
        <v>41</v>
      </c>
      <c r="F1100" t="s">
        <v>27</v>
      </c>
      <c r="G1100" t="s">
        <v>28</v>
      </c>
      <c r="H1100">
        <v>11</v>
      </c>
      <c r="I1100">
        <v>6</v>
      </c>
      <c r="K1100" s="5">
        <v>0</v>
      </c>
      <c r="L1100" s="5">
        <v>0</v>
      </c>
      <c r="M1100" s="5">
        <v>-5</v>
      </c>
    </row>
    <row r="1101" spans="1:13" x14ac:dyDescent="0.2">
      <c r="A1101">
        <v>1099</v>
      </c>
      <c r="B1101" s="1">
        <v>43635</v>
      </c>
      <c r="C1101" t="s">
        <v>92</v>
      </c>
      <c r="D1101" t="s">
        <v>10</v>
      </c>
      <c r="E1101" t="s">
        <v>11</v>
      </c>
      <c r="F1101" t="s">
        <v>20</v>
      </c>
      <c r="G1101" t="s">
        <v>21</v>
      </c>
      <c r="H1101">
        <v>2</v>
      </c>
      <c r="I1101">
        <v>7</v>
      </c>
      <c r="K1101" s="5">
        <v>0</v>
      </c>
      <c r="L1101" s="5">
        <v>0</v>
      </c>
      <c r="M1101" s="5">
        <v>5</v>
      </c>
    </row>
    <row r="1102" spans="1:13" x14ac:dyDescent="0.2">
      <c r="A1102">
        <v>1100</v>
      </c>
      <c r="B1102" s="1">
        <v>43635</v>
      </c>
      <c r="C1102" t="s">
        <v>78</v>
      </c>
      <c r="D1102" t="s">
        <v>64</v>
      </c>
      <c r="E1102" t="s">
        <v>65</v>
      </c>
      <c r="F1102" t="s">
        <v>35</v>
      </c>
      <c r="G1102" t="s">
        <v>36</v>
      </c>
      <c r="H1102">
        <v>3</v>
      </c>
      <c r="I1102">
        <v>7</v>
      </c>
      <c r="K1102" s="5">
        <v>0</v>
      </c>
      <c r="L1102" s="5">
        <v>0</v>
      </c>
      <c r="M1102" s="5">
        <v>4</v>
      </c>
    </row>
    <row r="1103" spans="1:13" x14ac:dyDescent="0.2">
      <c r="A1103">
        <v>1101</v>
      </c>
      <c r="B1103" s="1">
        <v>43635</v>
      </c>
      <c r="C1103" t="s">
        <v>78</v>
      </c>
      <c r="D1103" t="s">
        <v>47</v>
      </c>
      <c r="E1103" t="s">
        <v>48</v>
      </c>
      <c r="F1103" t="s">
        <v>37</v>
      </c>
      <c r="G1103" t="s">
        <v>38</v>
      </c>
      <c r="H1103">
        <v>10</v>
      </c>
      <c r="I1103">
        <v>4</v>
      </c>
      <c r="K1103" s="5">
        <v>0</v>
      </c>
      <c r="L1103" s="5">
        <v>0</v>
      </c>
      <c r="M1103" s="5">
        <v>-6</v>
      </c>
    </row>
    <row r="1104" spans="1:13" x14ac:dyDescent="0.2">
      <c r="A1104">
        <v>1102</v>
      </c>
      <c r="B1104" s="1">
        <v>43635</v>
      </c>
      <c r="C1104" t="s">
        <v>72</v>
      </c>
      <c r="D1104" t="s">
        <v>69</v>
      </c>
      <c r="E1104" t="s">
        <v>70</v>
      </c>
      <c r="F1104" t="s">
        <v>49</v>
      </c>
      <c r="G1104" t="s">
        <v>50</v>
      </c>
      <c r="H1104">
        <v>9</v>
      </c>
      <c r="I1104">
        <v>4</v>
      </c>
      <c r="K1104" s="5">
        <v>0</v>
      </c>
      <c r="L1104" s="5">
        <v>0</v>
      </c>
      <c r="M1104" s="5">
        <v>-5</v>
      </c>
    </row>
    <row r="1105" spans="1:13" x14ac:dyDescent="0.2">
      <c r="A1105">
        <v>1103</v>
      </c>
      <c r="B1105" s="1">
        <v>43635</v>
      </c>
      <c r="C1105" t="s">
        <v>88</v>
      </c>
      <c r="D1105" t="s">
        <v>53</v>
      </c>
      <c r="E1105" t="s">
        <v>54</v>
      </c>
      <c r="F1105" t="s">
        <v>15</v>
      </c>
      <c r="G1105" t="s">
        <v>16</v>
      </c>
      <c r="H1105">
        <v>1</v>
      </c>
      <c r="I1105">
        <v>2</v>
      </c>
      <c r="K1105" s="5">
        <v>0</v>
      </c>
      <c r="L1105" s="5">
        <v>0</v>
      </c>
      <c r="M1105" s="5">
        <v>1</v>
      </c>
    </row>
    <row r="1106" spans="1:13" x14ac:dyDescent="0.2">
      <c r="A1106">
        <v>1104</v>
      </c>
      <c r="B1106" s="1">
        <v>43635</v>
      </c>
      <c r="C1106" t="s">
        <v>100</v>
      </c>
      <c r="D1106" t="s">
        <v>51</v>
      </c>
      <c r="E1106" t="s">
        <v>52</v>
      </c>
      <c r="F1106" t="s">
        <v>59</v>
      </c>
      <c r="G1106" t="s">
        <v>60</v>
      </c>
      <c r="H1106">
        <v>6</v>
      </c>
      <c r="I1106">
        <v>4</v>
      </c>
      <c r="K1106" s="5">
        <v>0</v>
      </c>
      <c r="L1106" s="5">
        <v>0</v>
      </c>
      <c r="M1106" s="5">
        <v>-2</v>
      </c>
    </row>
    <row r="1107" spans="1:13" x14ac:dyDescent="0.2">
      <c r="A1107">
        <v>1105</v>
      </c>
      <c r="B1107" s="1">
        <v>43635</v>
      </c>
      <c r="C1107" t="s">
        <v>74</v>
      </c>
      <c r="D1107" t="s">
        <v>43</v>
      </c>
      <c r="E1107" t="s">
        <v>44</v>
      </c>
      <c r="F1107" t="s">
        <v>61</v>
      </c>
      <c r="G1107" t="s">
        <v>62</v>
      </c>
      <c r="H1107">
        <v>2</v>
      </c>
      <c r="I1107">
        <v>9</v>
      </c>
      <c r="K1107" s="5">
        <v>0</v>
      </c>
      <c r="L1107" s="5">
        <v>0</v>
      </c>
      <c r="M1107" s="5">
        <v>7</v>
      </c>
    </row>
    <row r="1108" spans="1:13" x14ac:dyDescent="0.2">
      <c r="A1108">
        <v>1106</v>
      </c>
      <c r="B1108" s="1">
        <v>43636</v>
      </c>
      <c r="C1108" t="s">
        <v>94</v>
      </c>
      <c r="D1108" t="s">
        <v>47</v>
      </c>
      <c r="E1108" t="s">
        <v>48</v>
      </c>
      <c r="F1108" t="s">
        <v>37</v>
      </c>
      <c r="G1108" t="s">
        <v>38</v>
      </c>
      <c r="H1108">
        <v>2</v>
      </c>
      <c r="I1108">
        <v>4</v>
      </c>
      <c r="K1108" s="5">
        <v>0</v>
      </c>
      <c r="L1108" s="5">
        <v>0</v>
      </c>
      <c r="M1108" s="5">
        <v>2</v>
      </c>
    </row>
    <row r="1109" spans="1:13" x14ac:dyDescent="0.2">
      <c r="A1109">
        <v>1107</v>
      </c>
      <c r="B1109" s="1">
        <v>43636</v>
      </c>
      <c r="C1109" t="s">
        <v>91</v>
      </c>
      <c r="D1109" t="s">
        <v>51</v>
      </c>
      <c r="E1109" t="s">
        <v>52</v>
      </c>
      <c r="F1109" t="s">
        <v>59</v>
      </c>
      <c r="G1109" t="s">
        <v>60</v>
      </c>
      <c r="H1109">
        <v>6</v>
      </c>
      <c r="I1109">
        <v>4</v>
      </c>
      <c r="K1109" s="5">
        <v>0</v>
      </c>
      <c r="L1109" s="5">
        <v>0</v>
      </c>
      <c r="M1109" s="5">
        <v>-2</v>
      </c>
    </row>
    <row r="1110" spans="1:13" x14ac:dyDescent="0.2">
      <c r="A1110">
        <v>1108</v>
      </c>
      <c r="B1110" s="1">
        <v>43636</v>
      </c>
      <c r="C1110" t="s">
        <v>85</v>
      </c>
      <c r="D1110" t="s">
        <v>30</v>
      </c>
      <c r="E1110" t="s">
        <v>31</v>
      </c>
      <c r="F1110" t="s">
        <v>8</v>
      </c>
      <c r="G1110" t="s">
        <v>9</v>
      </c>
      <c r="H1110">
        <v>6</v>
      </c>
      <c r="I1110">
        <v>10</v>
      </c>
      <c r="K1110" s="5">
        <v>0</v>
      </c>
      <c r="L1110" s="5">
        <v>0</v>
      </c>
      <c r="M1110" s="5">
        <v>4</v>
      </c>
    </row>
    <row r="1111" spans="1:13" x14ac:dyDescent="0.2">
      <c r="A1111">
        <v>1109</v>
      </c>
      <c r="B1111" s="1">
        <v>43636</v>
      </c>
      <c r="C1111" t="s">
        <v>85</v>
      </c>
      <c r="D1111" t="s">
        <v>22</v>
      </c>
      <c r="E1111" t="s">
        <v>23</v>
      </c>
      <c r="F1111" t="s">
        <v>12</v>
      </c>
      <c r="G1111" t="s">
        <v>13</v>
      </c>
      <c r="H1111">
        <v>4</v>
      </c>
      <c r="I1111">
        <v>7</v>
      </c>
      <c r="K1111" s="5">
        <v>0</v>
      </c>
      <c r="L1111" s="5">
        <v>0</v>
      </c>
      <c r="M1111" s="5">
        <v>3</v>
      </c>
    </row>
    <row r="1112" spans="1:13" x14ac:dyDescent="0.2">
      <c r="A1112">
        <v>1110</v>
      </c>
      <c r="B1112" s="1">
        <v>43636</v>
      </c>
      <c r="C1112" t="s">
        <v>71</v>
      </c>
      <c r="D1112" t="s">
        <v>40</v>
      </c>
      <c r="E1112" t="s">
        <v>41</v>
      </c>
      <c r="F1112" t="s">
        <v>27</v>
      </c>
      <c r="G1112" t="s">
        <v>28</v>
      </c>
      <c r="H1112">
        <v>5</v>
      </c>
      <c r="I1112">
        <v>7</v>
      </c>
      <c r="K1112" s="5">
        <v>0</v>
      </c>
      <c r="L1112" s="5">
        <v>0</v>
      </c>
      <c r="M1112" s="5">
        <v>2</v>
      </c>
    </row>
    <row r="1113" spans="1:13" x14ac:dyDescent="0.2">
      <c r="A1113">
        <v>1111</v>
      </c>
      <c r="B1113" s="1">
        <v>43636</v>
      </c>
      <c r="C1113" t="s">
        <v>104</v>
      </c>
      <c r="D1113" t="s">
        <v>53</v>
      </c>
      <c r="E1113" t="s">
        <v>54</v>
      </c>
      <c r="F1113" t="s">
        <v>15</v>
      </c>
      <c r="G1113" t="s">
        <v>16</v>
      </c>
      <c r="H1113">
        <v>7</v>
      </c>
      <c r="I1113">
        <v>6</v>
      </c>
      <c r="K1113" s="5">
        <v>0</v>
      </c>
      <c r="L1113" s="5">
        <v>0</v>
      </c>
      <c r="M1113" s="5">
        <v>-1</v>
      </c>
    </row>
    <row r="1114" spans="1:13" x14ac:dyDescent="0.2">
      <c r="A1114">
        <v>1112</v>
      </c>
      <c r="B1114" s="1">
        <v>43636</v>
      </c>
      <c r="C1114" t="s">
        <v>78</v>
      </c>
      <c r="D1114" t="s">
        <v>10</v>
      </c>
      <c r="E1114" t="s">
        <v>11</v>
      </c>
      <c r="F1114" t="s">
        <v>35</v>
      </c>
      <c r="G1114" t="s">
        <v>36</v>
      </c>
      <c r="H1114">
        <v>4</v>
      </c>
      <c r="I1114">
        <v>7</v>
      </c>
      <c r="K1114" s="5">
        <v>777.49770000000001</v>
      </c>
      <c r="L1114" s="5">
        <v>0</v>
      </c>
      <c r="M1114" s="5">
        <v>3</v>
      </c>
    </row>
    <row r="1115" spans="1:13" x14ac:dyDescent="0.2">
      <c r="A1115">
        <v>1113</v>
      </c>
      <c r="B1115" s="1">
        <v>43636</v>
      </c>
      <c r="C1115" t="s">
        <v>72</v>
      </c>
      <c r="D1115" t="s">
        <v>57</v>
      </c>
      <c r="E1115" t="s">
        <v>58</v>
      </c>
      <c r="F1115" t="s">
        <v>17</v>
      </c>
      <c r="G1115" t="s">
        <v>18</v>
      </c>
      <c r="H1115">
        <v>7</v>
      </c>
      <c r="I1115">
        <v>1</v>
      </c>
      <c r="K1115" s="5">
        <v>42.983269999999997</v>
      </c>
      <c r="L1115" s="5">
        <v>-770.15599999999995</v>
      </c>
      <c r="M1115" s="5">
        <v>-6</v>
      </c>
    </row>
    <row r="1116" spans="1:13" x14ac:dyDescent="0.2">
      <c r="A1116">
        <v>1114</v>
      </c>
      <c r="B1116" s="1">
        <v>43636</v>
      </c>
      <c r="C1116" t="s">
        <v>88</v>
      </c>
      <c r="D1116" t="s">
        <v>49</v>
      </c>
      <c r="E1116" t="s">
        <v>50</v>
      </c>
      <c r="F1116" t="s">
        <v>66</v>
      </c>
      <c r="G1116" t="s">
        <v>67</v>
      </c>
      <c r="H1116">
        <v>1</v>
      </c>
      <c r="I1116">
        <v>4</v>
      </c>
      <c r="K1116" s="5">
        <v>0</v>
      </c>
      <c r="L1116" s="5">
        <v>-1906.01</v>
      </c>
      <c r="M1116" s="5">
        <v>3</v>
      </c>
    </row>
    <row r="1117" spans="1:13" x14ac:dyDescent="0.2">
      <c r="A1117">
        <v>1115</v>
      </c>
      <c r="B1117" s="1">
        <v>43636</v>
      </c>
      <c r="C1117" t="s">
        <v>73</v>
      </c>
      <c r="D1117" t="s">
        <v>32</v>
      </c>
      <c r="E1117" t="s">
        <v>33</v>
      </c>
      <c r="F1117" t="s">
        <v>3</v>
      </c>
      <c r="G1117" t="s">
        <v>4</v>
      </c>
      <c r="H1117">
        <v>4</v>
      </c>
      <c r="I1117">
        <v>5</v>
      </c>
      <c r="K1117" s="5">
        <v>849.40909999999997</v>
      </c>
      <c r="L1117" s="5">
        <v>0</v>
      </c>
      <c r="M1117" s="5">
        <v>1</v>
      </c>
    </row>
    <row r="1118" spans="1:13" x14ac:dyDescent="0.2">
      <c r="A1118">
        <v>1116</v>
      </c>
      <c r="B1118" s="1">
        <v>43636</v>
      </c>
      <c r="C1118" t="s">
        <v>74</v>
      </c>
      <c r="D1118" t="s">
        <v>6</v>
      </c>
      <c r="E1118" t="s">
        <v>7</v>
      </c>
      <c r="F1118" t="s">
        <v>1</v>
      </c>
      <c r="G1118" t="s">
        <v>2</v>
      </c>
      <c r="H1118">
        <v>2</v>
      </c>
      <c r="I1118">
        <v>5</v>
      </c>
      <c r="K1118" s="5">
        <v>0</v>
      </c>
      <c r="L1118" s="5">
        <v>0</v>
      </c>
      <c r="M1118" s="5">
        <v>3</v>
      </c>
    </row>
    <row r="1119" spans="1:13" x14ac:dyDescent="0.2">
      <c r="A1119">
        <v>1117</v>
      </c>
      <c r="B1119" s="1">
        <v>43636</v>
      </c>
      <c r="C1119" t="s">
        <v>74</v>
      </c>
      <c r="D1119" t="s">
        <v>43</v>
      </c>
      <c r="E1119" t="s">
        <v>44</v>
      </c>
      <c r="F1119" t="s">
        <v>61</v>
      </c>
      <c r="G1119" t="s">
        <v>62</v>
      </c>
      <c r="H1119">
        <v>8</v>
      </c>
      <c r="I1119">
        <v>9</v>
      </c>
      <c r="K1119" s="5">
        <v>0</v>
      </c>
      <c r="L1119" s="5">
        <v>0</v>
      </c>
      <c r="M1119" s="5">
        <v>1</v>
      </c>
    </row>
    <row r="1120" spans="1:13" x14ac:dyDescent="0.2">
      <c r="A1120">
        <v>1118</v>
      </c>
      <c r="B1120" s="1">
        <v>43637</v>
      </c>
      <c r="C1120" t="s">
        <v>97</v>
      </c>
      <c r="D1120" t="s">
        <v>10</v>
      </c>
      <c r="E1120" t="s">
        <v>11</v>
      </c>
      <c r="F1120" t="s">
        <v>35</v>
      </c>
      <c r="G1120" t="s">
        <v>36</v>
      </c>
      <c r="H1120">
        <v>5</v>
      </c>
      <c r="I1120">
        <v>4</v>
      </c>
      <c r="K1120" s="5">
        <v>0</v>
      </c>
      <c r="L1120" s="5">
        <v>0</v>
      </c>
      <c r="M1120" s="5">
        <v>-1</v>
      </c>
    </row>
    <row r="1121" spans="1:13" x14ac:dyDescent="0.2">
      <c r="A1121">
        <v>1119</v>
      </c>
      <c r="B1121" s="1">
        <v>43637</v>
      </c>
      <c r="C1121" t="s">
        <v>85</v>
      </c>
      <c r="D1121" t="s">
        <v>30</v>
      </c>
      <c r="E1121" t="s">
        <v>31</v>
      </c>
      <c r="F1121" t="s">
        <v>8</v>
      </c>
      <c r="G1121" t="s">
        <v>9</v>
      </c>
      <c r="H1121">
        <v>1</v>
      </c>
      <c r="I1121">
        <v>4</v>
      </c>
      <c r="K1121" s="5">
        <v>0</v>
      </c>
      <c r="L1121" s="5">
        <v>0</v>
      </c>
      <c r="M1121" s="5">
        <v>3</v>
      </c>
    </row>
    <row r="1122" spans="1:13" x14ac:dyDescent="0.2">
      <c r="A1122">
        <v>1120</v>
      </c>
      <c r="B1122" s="1">
        <v>43637</v>
      </c>
      <c r="C1122" t="s">
        <v>85</v>
      </c>
      <c r="D1122" t="s">
        <v>20</v>
      </c>
      <c r="E1122" t="s">
        <v>21</v>
      </c>
      <c r="F1122" t="s">
        <v>12</v>
      </c>
      <c r="G1122" t="s">
        <v>13</v>
      </c>
      <c r="H1122">
        <v>3</v>
      </c>
      <c r="I1122">
        <v>4</v>
      </c>
      <c r="K1122" s="5">
        <v>0</v>
      </c>
      <c r="L1122" s="5">
        <v>0</v>
      </c>
      <c r="M1122" s="5">
        <v>1</v>
      </c>
    </row>
    <row r="1123" spans="1:13" x14ac:dyDescent="0.2">
      <c r="A1123">
        <v>1121</v>
      </c>
      <c r="B1123" s="1">
        <v>43637</v>
      </c>
      <c r="C1123" t="s">
        <v>85</v>
      </c>
      <c r="D1123" t="s">
        <v>53</v>
      </c>
      <c r="E1123" t="s">
        <v>54</v>
      </c>
      <c r="F1123" t="s">
        <v>22</v>
      </c>
      <c r="G1123" t="s">
        <v>23</v>
      </c>
      <c r="H1123">
        <v>2</v>
      </c>
      <c r="I1123">
        <v>1</v>
      </c>
      <c r="K1123" s="5">
        <v>-23.570900000000002</v>
      </c>
      <c r="L1123" s="5">
        <v>0</v>
      </c>
      <c r="M1123" s="5">
        <v>-1</v>
      </c>
    </row>
    <row r="1124" spans="1:13" x14ac:dyDescent="0.2">
      <c r="A1124">
        <v>1122</v>
      </c>
      <c r="B1124" s="1">
        <v>43637</v>
      </c>
      <c r="C1124" t="s">
        <v>85</v>
      </c>
      <c r="D1124" t="s">
        <v>45</v>
      </c>
      <c r="E1124" t="s">
        <v>46</v>
      </c>
      <c r="F1124" t="s">
        <v>55</v>
      </c>
      <c r="G1124" t="s">
        <v>56</v>
      </c>
      <c r="H1124">
        <v>1</v>
      </c>
      <c r="I1124">
        <v>2</v>
      </c>
      <c r="K1124" s="5">
        <v>-123.282</v>
      </c>
      <c r="L1124" s="5">
        <v>0</v>
      </c>
      <c r="M1124" s="5">
        <v>1</v>
      </c>
    </row>
    <row r="1125" spans="1:13" x14ac:dyDescent="0.2">
      <c r="A1125">
        <v>1123</v>
      </c>
      <c r="B1125" s="1">
        <v>43637</v>
      </c>
      <c r="C1125" t="s">
        <v>68</v>
      </c>
      <c r="D1125" t="s">
        <v>27</v>
      </c>
      <c r="E1125" t="s">
        <v>28</v>
      </c>
      <c r="F1125" t="s">
        <v>69</v>
      </c>
      <c r="G1125" t="s">
        <v>70</v>
      </c>
      <c r="H1125">
        <v>5</v>
      </c>
      <c r="I1125">
        <v>7</v>
      </c>
      <c r="K1125" s="5">
        <v>0</v>
      </c>
      <c r="L1125" s="5">
        <v>-15.773199999999999</v>
      </c>
      <c r="M1125" s="5">
        <v>2</v>
      </c>
    </row>
    <row r="1126" spans="1:13" x14ac:dyDescent="0.2">
      <c r="A1126">
        <v>1124</v>
      </c>
      <c r="B1126" s="1">
        <v>43637</v>
      </c>
      <c r="C1126" t="s">
        <v>68</v>
      </c>
      <c r="D1126" t="s">
        <v>25</v>
      </c>
      <c r="E1126" t="s">
        <v>26</v>
      </c>
      <c r="F1126" t="s">
        <v>47</v>
      </c>
      <c r="G1126" t="s">
        <v>48</v>
      </c>
      <c r="H1126">
        <v>6</v>
      </c>
      <c r="I1126">
        <v>7</v>
      </c>
      <c r="K1126" s="5">
        <v>0</v>
      </c>
      <c r="L1126" s="5">
        <v>-35.730400000000003</v>
      </c>
      <c r="M1126" s="5">
        <v>1</v>
      </c>
    </row>
    <row r="1127" spans="1:13" x14ac:dyDescent="0.2">
      <c r="A1127">
        <v>1125</v>
      </c>
      <c r="B1127" s="1">
        <v>43637</v>
      </c>
      <c r="C1127" t="s">
        <v>78</v>
      </c>
      <c r="D1127" t="s">
        <v>64</v>
      </c>
      <c r="E1127" t="s">
        <v>65</v>
      </c>
      <c r="F1127" t="s">
        <v>37</v>
      </c>
      <c r="G1127" t="s">
        <v>38</v>
      </c>
      <c r="H1127">
        <v>5</v>
      </c>
      <c r="I1127">
        <v>4</v>
      </c>
      <c r="K1127" s="5">
        <v>0</v>
      </c>
      <c r="L1127" s="5">
        <v>0</v>
      </c>
      <c r="M1127" s="5">
        <v>-1</v>
      </c>
    </row>
    <row r="1128" spans="1:13" x14ac:dyDescent="0.2">
      <c r="A1128">
        <v>1126</v>
      </c>
      <c r="B1128" s="1">
        <v>43637</v>
      </c>
      <c r="C1128" t="s">
        <v>72</v>
      </c>
      <c r="D1128" t="s">
        <v>57</v>
      </c>
      <c r="E1128" t="s">
        <v>58</v>
      </c>
      <c r="F1128" t="s">
        <v>17</v>
      </c>
      <c r="G1128" t="s">
        <v>18</v>
      </c>
      <c r="H1128">
        <v>11</v>
      </c>
      <c r="I1128">
        <v>7</v>
      </c>
      <c r="K1128" s="5">
        <v>0</v>
      </c>
      <c r="L1128" s="5">
        <v>0</v>
      </c>
      <c r="M1128" s="5">
        <v>-4</v>
      </c>
    </row>
    <row r="1129" spans="1:13" x14ac:dyDescent="0.2">
      <c r="A1129">
        <v>1127</v>
      </c>
      <c r="B1129" s="1">
        <v>43637</v>
      </c>
      <c r="C1129" t="s">
        <v>88</v>
      </c>
      <c r="D1129" t="s">
        <v>40</v>
      </c>
      <c r="E1129" t="s">
        <v>41</v>
      </c>
      <c r="F1129" t="s">
        <v>15</v>
      </c>
      <c r="G1129" t="s">
        <v>16</v>
      </c>
      <c r="H1129">
        <v>1</v>
      </c>
      <c r="I1129">
        <v>5</v>
      </c>
      <c r="K1129" s="5">
        <v>582.16759999999999</v>
      </c>
      <c r="L1129" s="5">
        <v>0</v>
      </c>
      <c r="M1129" s="5">
        <v>4</v>
      </c>
    </row>
    <row r="1130" spans="1:13" x14ac:dyDescent="0.2">
      <c r="A1130">
        <v>1128</v>
      </c>
      <c r="B1130" s="1">
        <v>43637</v>
      </c>
      <c r="C1130" t="s">
        <v>88</v>
      </c>
      <c r="D1130" t="s">
        <v>49</v>
      </c>
      <c r="E1130" t="s">
        <v>50</v>
      </c>
      <c r="F1130" t="s">
        <v>66</v>
      </c>
      <c r="G1130" t="s">
        <v>67</v>
      </c>
      <c r="H1130">
        <v>8</v>
      </c>
      <c r="I1130">
        <v>7</v>
      </c>
      <c r="K1130" s="5">
        <v>0</v>
      </c>
      <c r="L1130" s="5">
        <v>0</v>
      </c>
      <c r="M1130" s="5">
        <v>-1</v>
      </c>
    </row>
    <row r="1131" spans="1:13" x14ac:dyDescent="0.2">
      <c r="A1131">
        <v>1129</v>
      </c>
      <c r="B1131" s="1">
        <v>43637</v>
      </c>
      <c r="C1131" t="s">
        <v>100</v>
      </c>
      <c r="D1131" t="s">
        <v>43</v>
      </c>
      <c r="E1131" t="s">
        <v>44</v>
      </c>
      <c r="F1131" t="s">
        <v>59</v>
      </c>
      <c r="G1131" t="s">
        <v>60</v>
      </c>
      <c r="H1131">
        <v>11</v>
      </c>
      <c r="I1131">
        <v>5</v>
      </c>
      <c r="K1131" s="5">
        <v>0</v>
      </c>
      <c r="L1131" s="5">
        <v>0</v>
      </c>
      <c r="M1131" s="5">
        <v>-6</v>
      </c>
    </row>
    <row r="1132" spans="1:13" x14ac:dyDescent="0.2">
      <c r="A1132">
        <v>1130</v>
      </c>
      <c r="B1132" s="1">
        <v>43637</v>
      </c>
      <c r="C1132" t="s">
        <v>73</v>
      </c>
      <c r="D1132" t="s">
        <v>32</v>
      </c>
      <c r="E1132" t="s">
        <v>33</v>
      </c>
      <c r="F1132" t="s">
        <v>3</v>
      </c>
      <c r="G1132" t="s">
        <v>4</v>
      </c>
      <c r="H1132">
        <v>5</v>
      </c>
      <c r="I1132">
        <v>3</v>
      </c>
      <c r="K1132" s="5">
        <v>0</v>
      </c>
      <c r="L1132" s="5">
        <v>0</v>
      </c>
      <c r="M1132" s="5">
        <v>-2</v>
      </c>
    </row>
    <row r="1133" spans="1:13" x14ac:dyDescent="0.2">
      <c r="A1133">
        <v>1131</v>
      </c>
      <c r="B1133" s="1">
        <v>43637</v>
      </c>
      <c r="C1133" t="s">
        <v>74</v>
      </c>
      <c r="D1133" t="s">
        <v>6</v>
      </c>
      <c r="E1133" t="s">
        <v>7</v>
      </c>
      <c r="F1133" t="s">
        <v>1</v>
      </c>
      <c r="G1133" t="s">
        <v>2</v>
      </c>
      <c r="H1133">
        <v>9</v>
      </c>
      <c r="I1133">
        <v>10</v>
      </c>
      <c r="K1133" s="5">
        <v>0</v>
      </c>
      <c r="L1133" s="5">
        <v>0</v>
      </c>
      <c r="M1133" s="5">
        <v>1</v>
      </c>
    </row>
    <row r="1134" spans="1:13" x14ac:dyDescent="0.2">
      <c r="A1134">
        <v>1132</v>
      </c>
      <c r="B1134" s="1">
        <v>43637</v>
      </c>
      <c r="C1134" t="s">
        <v>74</v>
      </c>
      <c r="D1134" t="s">
        <v>51</v>
      </c>
      <c r="E1134" t="s">
        <v>52</v>
      </c>
      <c r="F1134" t="s">
        <v>61</v>
      </c>
      <c r="G1134" t="s">
        <v>62</v>
      </c>
      <c r="H1134">
        <v>2</v>
      </c>
      <c r="I1134">
        <v>4</v>
      </c>
      <c r="K1134" s="5">
        <v>0</v>
      </c>
      <c r="L1134" s="5">
        <v>0</v>
      </c>
      <c r="M1134" s="5">
        <v>2</v>
      </c>
    </row>
    <row r="1135" spans="1:13" x14ac:dyDescent="0.2">
      <c r="A1135">
        <v>1133</v>
      </c>
      <c r="B1135" s="1">
        <v>43638</v>
      </c>
      <c r="C1135" t="s">
        <v>75</v>
      </c>
      <c r="D1135" t="s">
        <v>40</v>
      </c>
      <c r="E1135" t="s">
        <v>41</v>
      </c>
      <c r="F1135" t="s">
        <v>15</v>
      </c>
      <c r="G1135" t="s">
        <v>16</v>
      </c>
      <c r="H1135">
        <v>2</v>
      </c>
      <c r="I1135">
        <v>4</v>
      </c>
      <c r="K1135" s="5">
        <v>0</v>
      </c>
      <c r="L1135" s="5">
        <v>0</v>
      </c>
      <c r="M1135" s="5">
        <v>2</v>
      </c>
    </row>
    <row r="1136" spans="1:13" x14ac:dyDescent="0.2">
      <c r="A1136">
        <v>1134</v>
      </c>
      <c r="B1136" s="1">
        <v>43638</v>
      </c>
      <c r="C1136" t="s">
        <v>75</v>
      </c>
      <c r="D1136" t="s">
        <v>49</v>
      </c>
      <c r="E1136" t="s">
        <v>50</v>
      </c>
      <c r="F1136" t="s">
        <v>66</v>
      </c>
      <c r="G1136" t="s">
        <v>67</v>
      </c>
      <c r="H1136">
        <v>5</v>
      </c>
      <c r="I1136">
        <v>3</v>
      </c>
      <c r="K1136" s="5">
        <v>0</v>
      </c>
      <c r="L1136" s="5">
        <v>0</v>
      </c>
      <c r="M1136" s="5">
        <v>-2</v>
      </c>
    </row>
    <row r="1137" spans="1:13" x14ac:dyDescent="0.2">
      <c r="A1137">
        <v>1135</v>
      </c>
      <c r="B1137" s="1">
        <v>43638</v>
      </c>
      <c r="C1137" t="s">
        <v>97</v>
      </c>
      <c r="D1137" t="s">
        <v>10</v>
      </c>
      <c r="E1137" t="s">
        <v>11</v>
      </c>
      <c r="F1137" t="s">
        <v>35</v>
      </c>
      <c r="G1137" t="s">
        <v>36</v>
      </c>
      <c r="H1137">
        <v>10</v>
      </c>
      <c r="I1137">
        <v>2</v>
      </c>
      <c r="K1137" s="5">
        <v>0</v>
      </c>
      <c r="L1137" s="5">
        <v>0</v>
      </c>
      <c r="M1137" s="5">
        <v>-8</v>
      </c>
    </row>
    <row r="1138" spans="1:13" x14ac:dyDescent="0.2">
      <c r="A1138">
        <v>1136</v>
      </c>
      <c r="B1138" s="1">
        <v>43638</v>
      </c>
      <c r="C1138" t="s">
        <v>34</v>
      </c>
      <c r="D1138" t="s">
        <v>53</v>
      </c>
      <c r="E1138" t="s">
        <v>54</v>
      </c>
      <c r="F1138" t="s">
        <v>22</v>
      </c>
      <c r="G1138" t="s">
        <v>23</v>
      </c>
      <c r="H1138">
        <v>5</v>
      </c>
      <c r="I1138">
        <v>3</v>
      </c>
      <c r="K1138" s="5">
        <v>0</v>
      </c>
      <c r="L1138" s="5">
        <v>0</v>
      </c>
      <c r="M1138" s="5">
        <v>-2</v>
      </c>
    </row>
    <row r="1139" spans="1:13" x14ac:dyDescent="0.2">
      <c r="A1139">
        <v>1137</v>
      </c>
      <c r="B1139" s="1">
        <v>43638</v>
      </c>
      <c r="C1139" t="s">
        <v>34</v>
      </c>
      <c r="D1139" t="s">
        <v>45</v>
      </c>
      <c r="E1139" t="s">
        <v>46</v>
      </c>
      <c r="F1139" t="s">
        <v>55</v>
      </c>
      <c r="G1139" t="s">
        <v>56</v>
      </c>
      <c r="H1139">
        <v>3</v>
      </c>
      <c r="I1139">
        <v>6</v>
      </c>
      <c r="K1139" s="5">
        <v>0</v>
      </c>
      <c r="L1139" s="5">
        <v>0</v>
      </c>
      <c r="M1139" s="5">
        <v>3</v>
      </c>
    </row>
    <row r="1140" spans="1:13" x14ac:dyDescent="0.2">
      <c r="A1140">
        <v>1138</v>
      </c>
      <c r="B1140" s="1">
        <v>43638</v>
      </c>
      <c r="C1140" t="s">
        <v>34</v>
      </c>
      <c r="D1140" t="s">
        <v>27</v>
      </c>
      <c r="E1140" t="s">
        <v>28</v>
      </c>
      <c r="F1140" t="s">
        <v>69</v>
      </c>
      <c r="G1140" t="s">
        <v>70</v>
      </c>
      <c r="H1140">
        <v>8</v>
      </c>
      <c r="I1140">
        <v>7</v>
      </c>
      <c r="K1140" s="5">
        <v>0</v>
      </c>
      <c r="L1140" s="5">
        <v>0</v>
      </c>
      <c r="M1140" s="5">
        <v>-1</v>
      </c>
    </row>
    <row r="1141" spans="1:13" x14ac:dyDescent="0.2">
      <c r="A1141">
        <v>1139</v>
      </c>
      <c r="B1141" s="1">
        <v>43638</v>
      </c>
      <c r="C1141" t="s">
        <v>39</v>
      </c>
      <c r="D1141" t="s">
        <v>32</v>
      </c>
      <c r="E1141" t="s">
        <v>33</v>
      </c>
      <c r="F1141" t="s">
        <v>3</v>
      </c>
      <c r="G1141" t="s">
        <v>4</v>
      </c>
      <c r="H1141">
        <v>2</v>
      </c>
      <c r="I1141">
        <v>4</v>
      </c>
      <c r="K1141" s="5">
        <v>0</v>
      </c>
      <c r="L1141" s="5">
        <v>0</v>
      </c>
      <c r="M1141" s="5">
        <v>2</v>
      </c>
    </row>
    <row r="1142" spans="1:13" x14ac:dyDescent="0.2">
      <c r="A1142">
        <v>1140</v>
      </c>
      <c r="B1142" s="1">
        <v>43638</v>
      </c>
      <c r="C1142" t="s">
        <v>42</v>
      </c>
      <c r="D1142" t="s">
        <v>57</v>
      </c>
      <c r="E1142" t="s">
        <v>58</v>
      </c>
      <c r="F1142" t="s">
        <v>17</v>
      </c>
      <c r="G1142" t="s">
        <v>18</v>
      </c>
      <c r="H1142">
        <v>5</v>
      </c>
      <c r="I1142">
        <v>6</v>
      </c>
      <c r="K1142" s="5">
        <v>0</v>
      </c>
      <c r="L1142" s="5">
        <v>0</v>
      </c>
      <c r="M1142" s="5">
        <v>1</v>
      </c>
    </row>
    <row r="1143" spans="1:13" x14ac:dyDescent="0.2">
      <c r="A1143">
        <v>1141</v>
      </c>
      <c r="B1143" s="1">
        <v>43638</v>
      </c>
      <c r="C1143" t="s">
        <v>42</v>
      </c>
      <c r="D1143" t="s">
        <v>6</v>
      </c>
      <c r="E1143" t="s">
        <v>7</v>
      </c>
      <c r="F1143" t="s">
        <v>1</v>
      </c>
      <c r="G1143" t="s">
        <v>2</v>
      </c>
      <c r="H1143">
        <v>8</v>
      </c>
      <c r="I1143">
        <v>4</v>
      </c>
      <c r="K1143" s="5">
        <v>0</v>
      </c>
      <c r="L1143" s="5">
        <v>0</v>
      </c>
      <c r="M1143" s="5">
        <v>-4</v>
      </c>
    </row>
    <row r="1144" spans="1:13" x14ac:dyDescent="0.2">
      <c r="A1144">
        <v>1142</v>
      </c>
      <c r="B1144" s="1">
        <v>43638</v>
      </c>
      <c r="C1144" t="s">
        <v>42</v>
      </c>
      <c r="D1144" t="s">
        <v>25</v>
      </c>
      <c r="E1144" t="s">
        <v>26</v>
      </c>
      <c r="F1144" t="s">
        <v>47</v>
      </c>
      <c r="G1144" t="s">
        <v>48</v>
      </c>
      <c r="H1144">
        <v>0</v>
      </c>
      <c r="I1144">
        <v>2</v>
      </c>
      <c r="K1144" s="5">
        <v>0</v>
      </c>
      <c r="L1144" s="5">
        <v>0</v>
      </c>
      <c r="M1144" s="5">
        <v>2</v>
      </c>
    </row>
    <row r="1145" spans="1:13" x14ac:dyDescent="0.2">
      <c r="A1145">
        <v>1143</v>
      </c>
      <c r="B1145" s="1">
        <v>43638</v>
      </c>
      <c r="C1145" t="s">
        <v>104</v>
      </c>
      <c r="D1145" t="s">
        <v>51</v>
      </c>
      <c r="E1145" t="s">
        <v>52</v>
      </c>
      <c r="F1145" t="s">
        <v>61</v>
      </c>
      <c r="G1145" t="s">
        <v>62</v>
      </c>
      <c r="H1145">
        <v>4</v>
      </c>
      <c r="I1145">
        <v>5</v>
      </c>
      <c r="K1145" s="5">
        <v>0</v>
      </c>
      <c r="L1145" s="5">
        <v>0</v>
      </c>
      <c r="M1145" s="5">
        <v>1</v>
      </c>
    </row>
    <row r="1146" spans="1:13" x14ac:dyDescent="0.2">
      <c r="A1146">
        <v>1144</v>
      </c>
      <c r="B1146" s="1">
        <v>43638</v>
      </c>
      <c r="C1146" t="s">
        <v>104</v>
      </c>
      <c r="D1146" t="s">
        <v>30</v>
      </c>
      <c r="E1146" t="s">
        <v>31</v>
      </c>
      <c r="F1146" t="s">
        <v>8</v>
      </c>
      <c r="G1146" t="s">
        <v>9</v>
      </c>
      <c r="H1146">
        <v>5</v>
      </c>
      <c r="I1146">
        <v>7</v>
      </c>
      <c r="K1146" s="5">
        <v>0</v>
      </c>
      <c r="L1146" s="5">
        <v>0</v>
      </c>
      <c r="M1146" s="5">
        <v>2</v>
      </c>
    </row>
    <row r="1147" spans="1:13" x14ac:dyDescent="0.2">
      <c r="A1147">
        <v>1145</v>
      </c>
      <c r="B1147" s="1">
        <v>43638</v>
      </c>
      <c r="C1147" t="s">
        <v>104</v>
      </c>
      <c r="D1147" t="s">
        <v>20</v>
      </c>
      <c r="E1147" t="s">
        <v>21</v>
      </c>
      <c r="F1147" t="s">
        <v>12</v>
      </c>
      <c r="G1147" t="s">
        <v>13</v>
      </c>
      <c r="H1147">
        <v>13</v>
      </c>
      <c r="I1147">
        <v>9</v>
      </c>
      <c r="K1147" s="5">
        <v>0</v>
      </c>
      <c r="L1147" s="5">
        <v>0</v>
      </c>
      <c r="M1147" s="5">
        <v>-4</v>
      </c>
    </row>
    <row r="1148" spans="1:13" x14ac:dyDescent="0.2">
      <c r="A1148">
        <v>1146</v>
      </c>
      <c r="B1148" s="1">
        <v>43638</v>
      </c>
      <c r="C1148" t="s">
        <v>112</v>
      </c>
      <c r="D1148" t="s">
        <v>64</v>
      </c>
      <c r="E1148" t="s">
        <v>65</v>
      </c>
      <c r="F1148" t="s">
        <v>37</v>
      </c>
      <c r="G1148" t="s">
        <v>38</v>
      </c>
      <c r="H1148">
        <v>5</v>
      </c>
      <c r="I1148">
        <v>6</v>
      </c>
      <c r="K1148" s="5">
        <v>0</v>
      </c>
      <c r="L1148" s="5">
        <v>0</v>
      </c>
      <c r="M1148" s="5">
        <v>1</v>
      </c>
    </row>
    <row r="1149" spans="1:13" x14ac:dyDescent="0.2">
      <c r="A1149">
        <v>1147</v>
      </c>
      <c r="B1149" s="1">
        <v>43638</v>
      </c>
      <c r="C1149" t="s">
        <v>74</v>
      </c>
      <c r="D1149" t="s">
        <v>43</v>
      </c>
      <c r="E1149" t="s">
        <v>44</v>
      </c>
      <c r="F1149" t="s">
        <v>59</v>
      </c>
      <c r="G1149" t="s">
        <v>60</v>
      </c>
      <c r="H1149">
        <v>7</v>
      </c>
      <c r="I1149">
        <v>4</v>
      </c>
      <c r="K1149" s="5">
        <v>0</v>
      </c>
      <c r="L1149" s="5">
        <v>0</v>
      </c>
      <c r="M1149" s="5">
        <v>-3</v>
      </c>
    </row>
    <row r="1150" spans="1:13" x14ac:dyDescent="0.2">
      <c r="A1150">
        <v>1148</v>
      </c>
      <c r="B1150" s="1">
        <v>43639</v>
      </c>
      <c r="C1150" t="s">
        <v>5</v>
      </c>
      <c r="D1150" t="s">
        <v>27</v>
      </c>
      <c r="E1150" t="s">
        <v>28</v>
      </c>
      <c r="F1150" t="s">
        <v>69</v>
      </c>
      <c r="G1150" t="s">
        <v>70</v>
      </c>
      <c r="H1150">
        <v>6</v>
      </c>
      <c r="I1150">
        <v>1</v>
      </c>
      <c r="K1150" s="5">
        <v>0</v>
      </c>
      <c r="L1150" s="5">
        <v>0</v>
      </c>
      <c r="M1150" s="5">
        <v>-5</v>
      </c>
    </row>
    <row r="1151" spans="1:13" x14ac:dyDescent="0.2">
      <c r="A1151">
        <v>1149</v>
      </c>
      <c r="B1151" s="1">
        <v>43639</v>
      </c>
      <c r="C1151" t="s">
        <v>5</v>
      </c>
      <c r="D1151" t="s">
        <v>53</v>
      </c>
      <c r="E1151" t="s">
        <v>54</v>
      </c>
      <c r="F1151" t="s">
        <v>22</v>
      </c>
      <c r="G1151" t="s">
        <v>23</v>
      </c>
      <c r="H1151">
        <v>6</v>
      </c>
      <c r="I1151">
        <v>4</v>
      </c>
      <c r="K1151" s="5">
        <v>0</v>
      </c>
      <c r="L1151" s="5">
        <v>0</v>
      </c>
      <c r="M1151" s="5">
        <v>-2</v>
      </c>
    </row>
    <row r="1152" spans="1:13" x14ac:dyDescent="0.2">
      <c r="A1152">
        <v>1150</v>
      </c>
      <c r="B1152" s="1">
        <v>43639</v>
      </c>
      <c r="C1152" t="s">
        <v>83</v>
      </c>
      <c r="D1152" t="s">
        <v>25</v>
      </c>
      <c r="E1152" t="s">
        <v>26</v>
      </c>
      <c r="F1152" t="s">
        <v>47</v>
      </c>
      <c r="G1152" t="s">
        <v>48</v>
      </c>
      <c r="H1152">
        <v>3</v>
      </c>
      <c r="I1152">
        <v>8</v>
      </c>
      <c r="K1152" s="5">
        <v>0</v>
      </c>
      <c r="L1152" s="5">
        <v>0</v>
      </c>
      <c r="M1152" s="5">
        <v>5</v>
      </c>
    </row>
    <row r="1153" spans="1:13" x14ac:dyDescent="0.2">
      <c r="A1153">
        <v>1151</v>
      </c>
      <c r="B1153" s="1">
        <v>43639</v>
      </c>
      <c r="C1153" t="s">
        <v>84</v>
      </c>
      <c r="D1153" t="s">
        <v>20</v>
      </c>
      <c r="E1153" t="s">
        <v>21</v>
      </c>
      <c r="F1153" t="s">
        <v>12</v>
      </c>
      <c r="G1153" t="s">
        <v>13</v>
      </c>
      <c r="H1153">
        <v>4</v>
      </c>
      <c r="I1153">
        <v>3</v>
      </c>
      <c r="K1153" s="5">
        <v>0</v>
      </c>
      <c r="L1153" s="5">
        <v>0</v>
      </c>
      <c r="M1153" s="5">
        <v>-1</v>
      </c>
    </row>
    <row r="1154" spans="1:13" x14ac:dyDescent="0.2">
      <c r="A1154">
        <v>1152</v>
      </c>
      <c r="B1154" s="1">
        <v>43639</v>
      </c>
      <c r="C1154" t="s">
        <v>84</v>
      </c>
      <c r="D1154" t="s">
        <v>45</v>
      </c>
      <c r="E1154" t="s">
        <v>46</v>
      </c>
      <c r="F1154" t="s">
        <v>55</v>
      </c>
      <c r="G1154" t="s">
        <v>56</v>
      </c>
      <c r="H1154">
        <v>10</v>
      </c>
      <c r="I1154">
        <v>11</v>
      </c>
      <c r="K1154" s="5">
        <v>0</v>
      </c>
      <c r="L1154" s="5">
        <v>0</v>
      </c>
      <c r="M1154" s="5">
        <v>1</v>
      </c>
    </row>
    <row r="1155" spans="1:13" x14ac:dyDescent="0.2">
      <c r="A1155">
        <v>1153</v>
      </c>
      <c r="B1155" s="1">
        <v>43639</v>
      </c>
      <c r="C1155" t="s">
        <v>94</v>
      </c>
      <c r="D1155" t="s">
        <v>30</v>
      </c>
      <c r="E1155" t="s">
        <v>31</v>
      </c>
      <c r="F1155" t="s">
        <v>8</v>
      </c>
      <c r="G1155" t="s">
        <v>9</v>
      </c>
      <c r="H1155">
        <v>9</v>
      </c>
      <c r="I1155">
        <v>4</v>
      </c>
      <c r="K1155" s="5">
        <v>0</v>
      </c>
      <c r="L1155" s="5">
        <v>0</v>
      </c>
      <c r="M1155" s="5">
        <v>-5</v>
      </c>
    </row>
    <row r="1156" spans="1:13" x14ac:dyDescent="0.2">
      <c r="A1156">
        <v>1154</v>
      </c>
      <c r="B1156" s="1">
        <v>43639</v>
      </c>
      <c r="C1156" t="s">
        <v>14</v>
      </c>
      <c r="D1156" t="s">
        <v>57</v>
      </c>
      <c r="E1156" t="s">
        <v>58</v>
      </c>
      <c r="F1156" t="s">
        <v>17</v>
      </c>
      <c r="G1156" t="s">
        <v>18</v>
      </c>
      <c r="H1156">
        <v>5</v>
      </c>
      <c r="I1156">
        <v>7</v>
      </c>
      <c r="K1156" s="5">
        <v>0</v>
      </c>
      <c r="L1156" s="5">
        <v>0</v>
      </c>
      <c r="M1156" s="5">
        <v>2</v>
      </c>
    </row>
    <row r="1157" spans="1:13" x14ac:dyDescent="0.2">
      <c r="A1157">
        <v>1155</v>
      </c>
      <c r="B1157" s="1">
        <v>43639</v>
      </c>
      <c r="C1157" t="s">
        <v>75</v>
      </c>
      <c r="D1157" t="s">
        <v>49</v>
      </c>
      <c r="E1157" t="s">
        <v>50</v>
      </c>
      <c r="F1157" t="s">
        <v>66</v>
      </c>
      <c r="G1157" t="s">
        <v>67</v>
      </c>
      <c r="H1157">
        <v>1</v>
      </c>
      <c r="I1157">
        <v>6</v>
      </c>
      <c r="K1157" s="5">
        <v>0</v>
      </c>
      <c r="L1157" s="5">
        <v>0</v>
      </c>
      <c r="M1157" s="5">
        <v>5</v>
      </c>
    </row>
    <row r="1158" spans="1:13" x14ac:dyDescent="0.2">
      <c r="A1158">
        <v>1156</v>
      </c>
      <c r="B1158" s="1">
        <v>43639</v>
      </c>
      <c r="C1158" t="s">
        <v>97</v>
      </c>
      <c r="D1158" t="s">
        <v>10</v>
      </c>
      <c r="E1158" t="s">
        <v>11</v>
      </c>
      <c r="F1158" t="s">
        <v>35</v>
      </c>
      <c r="G1158" t="s">
        <v>36</v>
      </c>
      <c r="H1158">
        <v>3</v>
      </c>
      <c r="I1158">
        <v>5</v>
      </c>
      <c r="K1158" s="5">
        <v>0</v>
      </c>
      <c r="L1158" s="5">
        <v>0</v>
      </c>
      <c r="M1158" s="5">
        <v>2</v>
      </c>
    </row>
    <row r="1159" spans="1:13" x14ac:dyDescent="0.2">
      <c r="A1159">
        <v>1157</v>
      </c>
      <c r="B1159" s="1">
        <v>43639</v>
      </c>
      <c r="C1159" t="s">
        <v>19</v>
      </c>
      <c r="D1159" t="s">
        <v>64</v>
      </c>
      <c r="E1159" t="s">
        <v>65</v>
      </c>
      <c r="F1159" t="s">
        <v>37</v>
      </c>
      <c r="G1159" t="s">
        <v>38</v>
      </c>
      <c r="H1159">
        <v>4</v>
      </c>
      <c r="I1159">
        <v>7</v>
      </c>
      <c r="K1159" s="5">
        <v>0</v>
      </c>
      <c r="L1159" s="5">
        <v>0</v>
      </c>
      <c r="M1159" s="5">
        <v>3</v>
      </c>
    </row>
    <row r="1160" spans="1:13" x14ac:dyDescent="0.2">
      <c r="A1160">
        <v>1158</v>
      </c>
      <c r="B1160" s="1">
        <v>43639</v>
      </c>
      <c r="C1160" t="s">
        <v>39</v>
      </c>
      <c r="D1160" t="s">
        <v>32</v>
      </c>
      <c r="E1160" t="s">
        <v>33</v>
      </c>
      <c r="F1160" t="s">
        <v>3</v>
      </c>
      <c r="G1160" t="s">
        <v>4</v>
      </c>
      <c r="H1160">
        <v>8</v>
      </c>
      <c r="I1160">
        <v>2</v>
      </c>
      <c r="K1160" s="5">
        <v>0</v>
      </c>
      <c r="L1160" s="5">
        <v>0</v>
      </c>
      <c r="M1160" s="5">
        <v>-6</v>
      </c>
    </row>
    <row r="1161" spans="1:13" x14ac:dyDescent="0.2">
      <c r="A1161">
        <v>1159</v>
      </c>
      <c r="B1161" s="1">
        <v>43639</v>
      </c>
      <c r="C1161" t="s">
        <v>42</v>
      </c>
      <c r="D1161" t="s">
        <v>51</v>
      </c>
      <c r="E1161" t="s">
        <v>52</v>
      </c>
      <c r="F1161" t="s">
        <v>61</v>
      </c>
      <c r="G1161" t="s">
        <v>62</v>
      </c>
      <c r="H1161">
        <v>3</v>
      </c>
      <c r="I1161">
        <v>6</v>
      </c>
      <c r="K1161" s="5">
        <v>0</v>
      </c>
      <c r="L1161" s="5">
        <v>0</v>
      </c>
      <c r="M1161" s="5">
        <v>3</v>
      </c>
    </row>
    <row r="1162" spans="1:13" x14ac:dyDescent="0.2">
      <c r="A1162">
        <v>1160</v>
      </c>
      <c r="B1162" s="1">
        <v>43639</v>
      </c>
      <c r="C1162" t="s">
        <v>42</v>
      </c>
      <c r="D1162" t="s">
        <v>6</v>
      </c>
      <c r="E1162" t="s">
        <v>7</v>
      </c>
      <c r="F1162" t="s">
        <v>1</v>
      </c>
      <c r="G1162" t="s">
        <v>2</v>
      </c>
      <c r="H1162">
        <v>3</v>
      </c>
      <c r="I1162">
        <v>13</v>
      </c>
      <c r="K1162" s="5">
        <v>0</v>
      </c>
      <c r="L1162" s="5">
        <v>0</v>
      </c>
      <c r="M1162" s="5">
        <v>10</v>
      </c>
    </row>
    <row r="1163" spans="1:13" x14ac:dyDescent="0.2">
      <c r="A1163">
        <v>1161</v>
      </c>
      <c r="B1163" s="1">
        <v>43639</v>
      </c>
      <c r="C1163" t="s">
        <v>42</v>
      </c>
      <c r="D1163" t="s">
        <v>43</v>
      </c>
      <c r="E1163" t="s">
        <v>44</v>
      </c>
      <c r="F1163" t="s">
        <v>59</v>
      </c>
      <c r="G1163" t="s">
        <v>60</v>
      </c>
      <c r="H1163">
        <v>2</v>
      </c>
      <c r="I1163">
        <v>3</v>
      </c>
      <c r="K1163" s="5">
        <v>0</v>
      </c>
      <c r="L1163" s="5">
        <v>0</v>
      </c>
      <c r="M1163" s="5">
        <v>1</v>
      </c>
    </row>
    <row r="1164" spans="1:13" x14ac:dyDescent="0.2">
      <c r="A1164">
        <v>1162</v>
      </c>
      <c r="B1164" s="1">
        <v>43639</v>
      </c>
      <c r="C1164" t="s">
        <v>85</v>
      </c>
      <c r="D1164" t="s">
        <v>40</v>
      </c>
      <c r="E1164" t="s">
        <v>41</v>
      </c>
      <c r="F1164" t="s">
        <v>15</v>
      </c>
      <c r="G1164" t="s">
        <v>16</v>
      </c>
      <c r="H1164">
        <v>6</v>
      </c>
      <c r="I1164">
        <v>4</v>
      </c>
      <c r="K1164" s="5">
        <v>0</v>
      </c>
      <c r="L1164" s="5">
        <v>0</v>
      </c>
      <c r="M1164" s="5">
        <v>-2</v>
      </c>
    </row>
    <row r="1165" spans="1:13" x14ac:dyDescent="0.2">
      <c r="A1165">
        <v>1163</v>
      </c>
      <c r="B1165" s="1">
        <v>43640</v>
      </c>
      <c r="C1165" t="s">
        <v>85</v>
      </c>
      <c r="D1165" t="s">
        <v>27</v>
      </c>
      <c r="E1165" t="s">
        <v>28</v>
      </c>
      <c r="F1165" t="s">
        <v>8</v>
      </c>
      <c r="G1165" t="s">
        <v>9</v>
      </c>
      <c r="H1165">
        <v>8</v>
      </c>
      <c r="I1165">
        <v>10</v>
      </c>
      <c r="K1165" s="5">
        <v>0</v>
      </c>
      <c r="L1165" s="5">
        <v>0</v>
      </c>
      <c r="M1165" s="5">
        <v>2</v>
      </c>
    </row>
    <row r="1166" spans="1:13" x14ac:dyDescent="0.2">
      <c r="A1166">
        <v>1164</v>
      </c>
      <c r="B1166" s="1">
        <v>43640</v>
      </c>
      <c r="C1166" t="s">
        <v>85</v>
      </c>
      <c r="D1166" t="s">
        <v>10</v>
      </c>
      <c r="E1166" t="s">
        <v>11</v>
      </c>
      <c r="F1166" t="s">
        <v>22</v>
      </c>
      <c r="G1166" t="s">
        <v>23</v>
      </c>
      <c r="H1166">
        <v>7</v>
      </c>
      <c r="I1166">
        <v>13</v>
      </c>
      <c r="K1166" s="5">
        <v>-14.2911</v>
      </c>
      <c r="L1166" s="5">
        <v>0</v>
      </c>
      <c r="M1166" s="5">
        <v>6</v>
      </c>
    </row>
    <row r="1167" spans="1:13" x14ac:dyDescent="0.2">
      <c r="A1167">
        <v>1165</v>
      </c>
      <c r="B1167" s="1">
        <v>43640</v>
      </c>
      <c r="C1167" t="s">
        <v>68</v>
      </c>
      <c r="D1167" t="s">
        <v>64</v>
      </c>
      <c r="E1167" t="s">
        <v>65</v>
      </c>
      <c r="F1167" t="s">
        <v>69</v>
      </c>
      <c r="G1167" t="s">
        <v>70</v>
      </c>
      <c r="H1167">
        <v>5</v>
      </c>
      <c r="I1167">
        <v>6</v>
      </c>
      <c r="K1167" s="5">
        <v>-55.628599999999999</v>
      </c>
      <c r="L1167" s="5">
        <v>0</v>
      </c>
      <c r="M1167" s="5">
        <v>1</v>
      </c>
    </row>
    <row r="1168" spans="1:13" x14ac:dyDescent="0.2">
      <c r="A1168">
        <v>1166</v>
      </c>
      <c r="B1168" s="1">
        <v>43640</v>
      </c>
      <c r="C1168" t="s">
        <v>68</v>
      </c>
      <c r="D1168" t="s">
        <v>66</v>
      </c>
      <c r="E1168" t="s">
        <v>67</v>
      </c>
      <c r="F1168" t="s">
        <v>47</v>
      </c>
      <c r="G1168" t="s">
        <v>48</v>
      </c>
      <c r="H1168">
        <v>2</v>
      </c>
      <c r="I1168">
        <v>3</v>
      </c>
      <c r="K1168" s="5">
        <v>-24.022200000000002</v>
      </c>
      <c r="L1168" s="5">
        <v>0</v>
      </c>
      <c r="M1168" s="5">
        <v>1</v>
      </c>
    </row>
    <row r="1169" spans="1:13" x14ac:dyDescent="0.2">
      <c r="A1169">
        <v>1167</v>
      </c>
      <c r="B1169" s="1">
        <v>43640</v>
      </c>
      <c r="C1169" t="s">
        <v>78</v>
      </c>
      <c r="D1169" t="s">
        <v>20</v>
      </c>
      <c r="E1169" t="s">
        <v>21</v>
      </c>
      <c r="F1169" t="s">
        <v>35</v>
      </c>
      <c r="G1169" t="s">
        <v>36</v>
      </c>
      <c r="H1169">
        <v>3</v>
      </c>
      <c r="I1169">
        <v>8</v>
      </c>
      <c r="K1169" s="5">
        <v>92.098730000000003</v>
      </c>
      <c r="L1169" s="5">
        <v>0</v>
      </c>
      <c r="M1169" s="5">
        <v>5</v>
      </c>
    </row>
    <row r="1170" spans="1:13" x14ac:dyDescent="0.2">
      <c r="A1170">
        <v>1168</v>
      </c>
      <c r="B1170" s="1">
        <v>43640</v>
      </c>
      <c r="C1170" t="s">
        <v>100</v>
      </c>
      <c r="D1170" t="s">
        <v>61</v>
      </c>
      <c r="E1170" t="s">
        <v>62</v>
      </c>
      <c r="F1170" t="s">
        <v>59</v>
      </c>
      <c r="G1170" t="s">
        <v>60</v>
      </c>
      <c r="H1170">
        <v>5</v>
      </c>
      <c r="I1170">
        <v>8</v>
      </c>
      <c r="K1170" s="5">
        <v>0</v>
      </c>
      <c r="L1170" s="5">
        <v>0</v>
      </c>
      <c r="M1170" s="5">
        <v>3</v>
      </c>
    </row>
    <row r="1171" spans="1:13" x14ac:dyDescent="0.2">
      <c r="A1171">
        <v>1169</v>
      </c>
      <c r="B1171" s="1">
        <v>43640</v>
      </c>
      <c r="C1171" t="s">
        <v>114</v>
      </c>
      <c r="D1171" t="s">
        <v>51</v>
      </c>
      <c r="E1171" t="s">
        <v>52</v>
      </c>
      <c r="F1171" t="s">
        <v>43</v>
      </c>
      <c r="G1171" t="s">
        <v>44</v>
      </c>
      <c r="H1171">
        <v>2</v>
      </c>
      <c r="I1171">
        <v>0</v>
      </c>
      <c r="K1171" s="5">
        <v>0</v>
      </c>
      <c r="L1171" s="5">
        <v>0</v>
      </c>
      <c r="M1171" s="5">
        <v>-2</v>
      </c>
    </row>
    <row r="1172" spans="1:13" x14ac:dyDescent="0.2">
      <c r="A1172">
        <v>1170</v>
      </c>
      <c r="B1172" s="1">
        <v>43641</v>
      </c>
      <c r="C1172" t="s">
        <v>85</v>
      </c>
      <c r="D1172" t="s">
        <v>10</v>
      </c>
      <c r="E1172" t="s">
        <v>11</v>
      </c>
      <c r="F1172" t="s">
        <v>22</v>
      </c>
      <c r="G1172" t="s">
        <v>23</v>
      </c>
      <c r="H1172">
        <v>5</v>
      </c>
      <c r="I1172">
        <v>7</v>
      </c>
      <c r="K1172" s="5">
        <v>0</v>
      </c>
      <c r="L1172" s="5">
        <v>0</v>
      </c>
      <c r="M1172" s="5">
        <v>2</v>
      </c>
    </row>
    <row r="1173" spans="1:13" x14ac:dyDescent="0.2">
      <c r="A1173">
        <v>1171</v>
      </c>
      <c r="B1173" s="1">
        <v>43641</v>
      </c>
      <c r="C1173" t="s">
        <v>85</v>
      </c>
      <c r="D1173" t="s">
        <v>45</v>
      </c>
      <c r="E1173" t="s">
        <v>46</v>
      </c>
      <c r="F1173" t="s">
        <v>6</v>
      </c>
      <c r="G1173" t="s">
        <v>7</v>
      </c>
      <c r="H1173">
        <v>8</v>
      </c>
      <c r="I1173">
        <v>3</v>
      </c>
      <c r="K1173" s="5">
        <v>0</v>
      </c>
      <c r="L1173" s="5">
        <v>-137.178</v>
      </c>
      <c r="M1173" s="5">
        <v>-5</v>
      </c>
    </row>
    <row r="1174" spans="1:13" x14ac:dyDescent="0.2">
      <c r="A1174">
        <v>1172</v>
      </c>
      <c r="B1174" s="1">
        <v>43641</v>
      </c>
      <c r="C1174" t="s">
        <v>85</v>
      </c>
      <c r="D1174" t="s">
        <v>27</v>
      </c>
      <c r="E1174" t="s">
        <v>28</v>
      </c>
      <c r="F1174" t="s">
        <v>8</v>
      </c>
      <c r="G1174" t="s">
        <v>9</v>
      </c>
      <c r="H1174">
        <v>3</v>
      </c>
      <c r="I1174">
        <v>4</v>
      </c>
      <c r="K1174" s="5">
        <v>0</v>
      </c>
      <c r="L1174" s="5">
        <v>0</v>
      </c>
      <c r="M1174" s="5">
        <v>1</v>
      </c>
    </row>
    <row r="1175" spans="1:13" x14ac:dyDescent="0.2">
      <c r="A1175">
        <v>1173</v>
      </c>
      <c r="B1175" s="1">
        <v>43641</v>
      </c>
      <c r="C1175" t="s">
        <v>68</v>
      </c>
      <c r="D1175" t="s">
        <v>64</v>
      </c>
      <c r="E1175" t="s">
        <v>65</v>
      </c>
      <c r="F1175" t="s">
        <v>69</v>
      </c>
      <c r="G1175" t="s">
        <v>70</v>
      </c>
      <c r="H1175">
        <v>3</v>
      </c>
      <c r="I1175">
        <v>6</v>
      </c>
      <c r="K1175" s="5">
        <v>0</v>
      </c>
      <c r="L1175" s="5">
        <v>0</v>
      </c>
      <c r="M1175" s="5">
        <v>3</v>
      </c>
    </row>
    <row r="1176" spans="1:13" x14ac:dyDescent="0.2">
      <c r="A1176">
        <v>1174</v>
      </c>
      <c r="B1176" s="1">
        <v>43641</v>
      </c>
      <c r="C1176" t="s">
        <v>68</v>
      </c>
      <c r="D1176" t="s">
        <v>12</v>
      </c>
      <c r="E1176" t="s">
        <v>13</v>
      </c>
      <c r="F1176" t="s">
        <v>53</v>
      </c>
      <c r="G1176" t="s">
        <v>54</v>
      </c>
      <c r="H1176">
        <v>6</v>
      </c>
      <c r="I1176">
        <v>1</v>
      </c>
      <c r="K1176" s="5">
        <v>0</v>
      </c>
      <c r="L1176" s="5">
        <v>0</v>
      </c>
      <c r="M1176" s="5">
        <v>-5</v>
      </c>
    </row>
    <row r="1177" spans="1:13" x14ac:dyDescent="0.2">
      <c r="A1177">
        <v>1175</v>
      </c>
      <c r="B1177" s="1">
        <v>43641</v>
      </c>
      <c r="C1177" t="s">
        <v>68</v>
      </c>
      <c r="D1177" t="s">
        <v>66</v>
      </c>
      <c r="E1177" t="s">
        <v>67</v>
      </c>
      <c r="F1177" t="s">
        <v>47</v>
      </c>
      <c r="G1177" t="s">
        <v>48</v>
      </c>
      <c r="H1177">
        <v>8</v>
      </c>
      <c r="I1177">
        <v>6</v>
      </c>
      <c r="K1177" s="5">
        <v>0</v>
      </c>
      <c r="L1177" s="5">
        <v>0</v>
      </c>
      <c r="M1177" s="5">
        <v>-2</v>
      </c>
    </row>
    <row r="1178" spans="1:13" x14ac:dyDescent="0.2">
      <c r="A1178">
        <v>1176</v>
      </c>
      <c r="B1178" s="1">
        <v>43641</v>
      </c>
      <c r="C1178" t="s">
        <v>68</v>
      </c>
      <c r="D1178" t="s">
        <v>37</v>
      </c>
      <c r="E1178" t="s">
        <v>38</v>
      </c>
      <c r="F1178" t="s">
        <v>25</v>
      </c>
      <c r="G1178" t="s">
        <v>26</v>
      </c>
      <c r="H1178">
        <v>5</v>
      </c>
      <c r="I1178">
        <v>3</v>
      </c>
      <c r="K1178" s="5">
        <v>-19.444500000000001</v>
      </c>
      <c r="L1178" s="5">
        <v>0</v>
      </c>
      <c r="M1178" s="5">
        <v>-2</v>
      </c>
    </row>
    <row r="1179" spans="1:13" x14ac:dyDescent="0.2">
      <c r="A1179">
        <v>1177</v>
      </c>
      <c r="B1179" s="1">
        <v>43641</v>
      </c>
      <c r="C1179" t="s">
        <v>78</v>
      </c>
      <c r="D1179" t="s">
        <v>20</v>
      </c>
      <c r="E1179" t="s">
        <v>21</v>
      </c>
      <c r="F1179" t="s">
        <v>35</v>
      </c>
      <c r="G1179" t="s">
        <v>36</v>
      </c>
      <c r="H1179">
        <v>3</v>
      </c>
      <c r="I1179">
        <v>2</v>
      </c>
      <c r="K1179" s="5">
        <v>0</v>
      </c>
      <c r="L1179" s="5">
        <v>0</v>
      </c>
      <c r="M1179" s="5">
        <v>-1</v>
      </c>
    </row>
    <row r="1180" spans="1:13" x14ac:dyDescent="0.2">
      <c r="A1180">
        <v>1178</v>
      </c>
      <c r="B1180" s="1">
        <v>43641</v>
      </c>
      <c r="C1180" t="s">
        <v>72</v>
      </c>
      <c r="D1180" t="s">
        <v>32</v>
      </c>
      <c r="E1180" t="s">
        <v>33</v>
      </c>
      <c r="F1180" t="s">
        <v>49</v>
      </c>
      <c r="G1180" t="s">
        <v>50</v>
      </c>
      <c r="H1180">
        <v>4</v>
      </c>
      <c r="I1180">
        <v>9</v>
      </c>
      <c r="K1180" s="5">
        <v>-112.018</v>
      </c>
      <c r="L1180" s="5">
        <v>0</v>
      </c>
      <c r="M1180" s="5">
        <v>5</v>
      </c>
    </row>
    <row r="1181" spans="1:13" x14ac:dyDescent="0.2">
      <c r="A1181">
        <v>1179</v>
      </c>
      <c r="B1181" s="1">
        <v>43641</v>
      </c>
      <c r="C1181" t="s">
        <v>72</v>
      </c>
      <c r="D1181" t="s">
        <v>1</v>
      </c>
      <c r="E1181" t="s">
        <v>2</v>
      </c>
      <c r="F1181" t="s">
        <v>17</v>
      </c>
      <c r="G1181" t="s">
        <v>18</v>
      </c>
      <c r="H1181">
        <v>8</v>
      </c>
      <c r="I1181">
        <v>3</v>
      </c>
      <c r="K1181" s="5">
        <v>-120.349</v>
      </c>
      <c r="L1181" s="5">
        <v>0</v>
      </c>
      <c r="M1181" s="5">
        <v>-5</v>
      </c>
    </row>
    <row r="1182" spans="1:13" x14ac:dyDescent="0.2">
      <c r="A1182">
        <v>1180</v>
      </c>
      <c r="B1182" s="1">
        <v>43641</v>
      </c>
      <c r="C1182" t="s">
        <v>72</v>
      </c>
      <c r="D1182" t="s">
        <v>55</v>
      </c>
      <c r="E1182" t="s">
        <v>56</v>
      </c>
      <c r="F1182" t="s">
        <v>30</v>
      </c>
      <c r="G1182" t="s">
        <v>31</v>
      </c>
      <c r="H1182">
        <v>1</v>
      </c>
      <c r="I1182">
        <v>5</v>
      </c>
      <c r="K1182" s="5">
        <v>37.16037</v>
      </c>
      <c r="L1182" s="5">
        <v>47.347389999999997</v>
      </c>
      <c r="M1182" s="5">
        <v>4</v>
      </c>
    </row>
    <row r="1183" spans="1:13" x14ac:dyDescent="0.2">
      <c r="A1183">
        <v>1181</v>
      </c>
      <c r="B1183" s="1">
        <v>43641</v>
      </c>
      <c r="C1183" t="s">
        <v>88</v>
      </c>
      <c r="D1183" t="s">
        <v>3</v>
      </c>
      <c r="E1183" t="s">
        <v>4</v>
      </c>
      <c r="F1183" t="s">
        <v>15</v>
      </c>
      <c r="G1183" t="s">
        <v>16</v>
      </c>
      <c r="H1183">
        <v>7</v>
      </c>
      <c r="I1183">
        <v>3</v>
      </c>
      <c r="K1183" s="5">
        <v>-123.02500000000001</v>
      </c>
      <c r="L1183" s="5">
        <v>0</v>
      </c>
      <c r="M1183" s="5">
        <v>-4</v>
      </c>
    </row>
    <row r="1184" spans="1:13" x14ac:dyDescent="0.2">
      <c r="A1184">
        <v>1182</v>
      </c>
      <c r="B1184" s="1">
        <v>43641</v>
      </c>
      <c r="C1184" t="s">
        <v>100</v>
      </c>
      <c r="D1184" t="s">
        <v>61</v>
      </c>
      <c r="E1184" t="s">
        <v>62</v>
      </c>
      <c r="F1184" t="s">
        <v>59</v>
      </c>
      <c r="G1184" t="s">
        <v>60</v>
      </c>
      <c r="H1184">
        <v>3</v>
      </c>
      <c r="I1184">
        <v>2</v>
      </c>
      <c r="K1184" s="5">
        <v>0</v>
      </c>
      <c r="L1184" s="5">
        <v>0</v>
      </c>
      <c r="M1184" s="5">
        <v>-1</v>
      </c>
    </row>
    <row r="1185" spans="1:13" x14ac:dyDescent="0.2">
      <c r="A1185">
        <v>1183</v>
      </c>
      <c r="B1185" s="1">
        <v>43641</v>
      </c>
      <c r="C1185" t="s">
        <v>99</v>
      </c>
      <c r="D1185" t="s">
        <v>51</v>
      </c>
      <c r="E1185" t="s">
        <v>52</v>
      </c>
      <c r="F1185" t="s">
        <v>43</v>
      </c>
      <c r="G1185" t="s">
        <v>44</v>
      </c>
      <c r="H1185">
        <v>2</v>
      </c>
      <c r="I1185">
        <v>4</v>
      </c>
      <c r="K1185" s="5">
        <v>0</v>
      </c>
      <c r="L1185" s="5">
        <v>0</v>
      </c>
      <c r="M1185" s="5">
        <v>2</v>
      </c>
    </row>
    <row r="1186" spans="1:13" x14ac:dyDescent="0.2">
      <c r="A1186">
        <v>1184</v>
      </c>
      <c r="B1186" s="1">
        <v>43641</v>
      </c>
      <c r="C1186" t="s">
        <v>73</v>
      </c>
      <c r="D1186" t="s">
        <v>57</v>
      </c>
      <c r="E1186" t="s">
        <v>58</v>
      </c>
      <c r="F1186" t="s">
        <v>40</v>
      </c>
      <c r="G1186" t="s">
        <v>41</v>
      </c>
      <c r="H1186">
        <v>1</v>
      </c>
      <c r="I1186">
        <v>5</v>
      </c>
      <c r="K1186" s="5">
        <v>108.23099999999999</v>
      </c>
      <c r="L1186" s="5">
        <v>116.369</v>
      </c>
      <c r="M1186" s="5">
        <v>4</v>
      </c>
    </row>
    <row r="1187" spans="1:13" x14ac:dyDescent="0.2">
      <c r="A1187">
        <v>1185</v>
      </c>
      <c r="B1187" s="1">
        <v>43642</v>
      </c>
      <c r="C1187" t="s">
        <v>5</v>
      </c>
      <c r="D1187" t="s">
        <v>27</v>
      </c>
      <c r="E1187" t="s">
        <v>28</v>
      </c>
      <c r="F1187" t="s">
        <v>8</v>
      </c>
      <c r="G1187" t="s">
        <v>9</v>
      </c>
      <c r="H1187">
        <v>7</v>
      </c>
      <c r="I1187">
        <v>8</v>
      </c>
      <c r="K1187" s="5">
        <v>0</v>
      </c>
      <c r="L1187" s="5">
        <v>0</v>
      </c>
      <c r="M1187" s="5">
        <v>1</v>
      </c>
    </row>
    <row r="1188" spans="1:13" x14ac:dyDescent="0.2">
      <c r="A1188">
        <v>1186</v>
      </c>
      <c r="B1188" s="1">
        <v>43642</v>
      </c>
      <c r="C1188" t="s">
        <v>5</v>
      </c>
      <c r="D1188" t="s">
        <v>64</v>
      </c>
      <c r="E1188" t="s">
        <v>65</v>
      </c>
      <c r="F1188" t="s">
        <v>69</v>
      </c>
      <c r="G1188" t="s">
        <v>70</v>
      </c>
      <c r="H1188">
        <v>8</v>
      </c>
      <c r="I1188">
        <v>7</v>
      </c>
      <c r="K1188" s="5">
        <v>0</v>
      </c>
      <c r="L1188" s="5">
        <v>0</v>
      </c>
      <c r="M1188" s="5">
        <v>-1</v>
      </c>
    </row>
    <row r="1189" spans="1:13" x14ac:dyDescent="0.2">
      <c r="A1189">
        <v>1187</v>
      </c>
      <c r="B1189" s="1">
        <v>43642</v>
      </c>
      <c r="C1189" t="s">
        <v>83</v>
      </c>
      <c r="D1189" t="s">
        <v>66</v>
      </c>
      <c r="E1189" t="s">
        <v>67</v>
      </c>
      <c r="F1189" t="s">
        <v>47</v>
      </c>
      <c r="G1189" t="s">
        <v>48</v>
      </c>
      <c r="H1189">
        <v>3</v>
      </c>
      <c r="I1189">
        <v>5</v>
      </c>
      <c r="K1189" s="5">
        <v>0</v>
      </c>
      <c r="L1189" s="5">
        <v>0</v>
      </c>
      <c r="M1189" s="5">
        <v>2</v>
      </c>
    </row>
    <row r="1190" spans="1:13" x14ac:dyDescent="0.2">
      <c r="A1190">
        <v>1188</v>
      </c>
      <c r="B1190" s="1">
        <v>43642</v>
      </c>
      <c r="C1190" t="s">
        <v>19</v>
      </c>
      <c r="D1190" t="s">
        <v>45</v>
      </c>
      <c r="E1190" t="s">
        <v>46</v>
      </c>
      <c r="F1190" t="s">
        <v>6</v>
      </c>
      <c r="G1190" t="s">
        <v>7</v>
      </c>
      <c r="H1190">
        <v>10</v>
      </c>
      <c r="I1190">
        <v>5</v>
      </c>
      <c r="K1190" s="5">
        <v>0</v>
      </c>
      <c r="L1190" s="5">
        <v>0</v>
      </c>
      <c r="M1190" s="5">
        <v>-5</v>
      </c>
    </row>
    <row r="1191" spans="1:13" x14ac:dyDescent="0.2">
      <c r="A1191">
        <v>1189</v>
      </c>
      <c r="B1191" s="1">
        <v>43642</v>
      </c>
      <c r="C1191" t="s">
        <v>91</v>
      </c>
      <c r="D1191" t="s">
        <v>61</v>
      </c>
      <c r="E1191" t="s">
        <v>62</v>
      </c>
      <c r="F1191" t="s">
        <v>59</v>
      </c>
      <c r="G1191" t="s">
        <v>60</v>
      </c>
      <c r="H1191">
        <v>2</v>
      </c>
      <c r="I1191">
        <v>8</v>
      </c>
      <c r="K1191" s="5">
        <v>0</v>
      </c>
      <c r="L1191" s="5">
        <v>0</v>
      </c>
      <c r="M1191" s="5">
        <v>6</v>
      </c>
    </row>
    <row r="1192" spans="1:13" x14ac:dyDescent="0.2">
      <c r="A1192">
        <v>1190</v>
      </c>
      <c r="B1192" s="1">
        <v>43642</v>
      </c>
      <c r="C1192" t="s">
        <v>101</v>
      </c>
      <c r="D1192" t="s">
        <v>51</v>
      </c>
      <c r="E1192" t="s">
        <v>52</v>
      </c>
      <c r="F1192" t="s">
        <v>43</v>
      </c>
      <c r="G1192" t="s">
        <v>44</v>
      </c>
      <c r="H1192">
        <v>6</v>
      </c>
      <c r="I1192">
        <v>3</v>
      </c>
      <c r="K1192" s="5">
        <v>0</v>
      </c>
      <c r="L1192" s="5">
        <v>0</v>
      </c>
      <c r="M1192" s="5">
        <v>-3</v>
      </c>
    </row>
    <row r="1193" spans="1:13" x14ac:dyDescent="0.2">
      <c r="A1193">
        <v>1191</v>
      </c>
      <c r="B1193" s="1">
        <v>43642</v>
      </c>
      <c r="C1193" t="s">
        <v>85</v>
      </c>
      <c r="D1193" t="s">
        <v>10</v>
      </c>
      <c r="E1193" t="s">
        <v>11</v>
      </c>
      <c r="F1193" t="s">
        <v>22</v>
      </c>
      <c r="G1193" t="s">
        <v>23</v>
      </c>
      <c r="H1193">
        <v>4</v>
      </c>
      <c r="I1193">
        <v>5</v>
      </c>
      <c r="K1193" s="5">
        <v>0</v>
      </c>
      <c r="L1193" s="5">
        <v>0</v>
      </c>
      <c r="M1193" s="5">
        <v>1</v>
      </c>
    </row>
    <row r="1194" spans="1:13" x14ac:dyDescent="0.2">
      <c r="A1194">
        <v>1192</v>
      </c>
      <c r="B1194" s="1">
        <v>43642</v>
      </c>
      <c r="C1194" t="s">
        <v>68</v>
      </c>
      <c r="D1194" t="s">
        <v>37</v>
      </c>
      <c r="E1194" t="s">
        <v>38</v>
      </c>
      <c r="F1194" t="s">
        <v>25</v>
      </c>
      <c r="G1194" t="s">
        <v>26</v>
      </c>
      <c r="H1194">
        <v>4</v>
      </c>
      <c r="I1194">
        <v>1</v>
      </c>
      <c r="K1194" s="5">
        <v>0</v>
      </c>
      <c r="L1194" s="5">
        <v>0</v>
      </c>
      <c r="M1194" s="5">
        <v>-3</v>
      </c>
    </row>
    <row r="1195" spans="1:13" x14ac:dyDescent="0.2">
      <c r="A1195">
        <v>1193</v>
      </c>
      <c r="B1195" s="1">
        <v>43642</v>
      </c>
      <c r="C1195" t="s">
        <v>68</v>
      </c>
      <c r="D1195" t="s">
        <v>12</v>
      </c>
      <c r="E1195" t="s">
        <v>13</v>
      </c>
      <c r="F1195" t="s">
        <v>53</v>
      </c>
      <c r="G1195" t="s">
        <v>54</v>
      </c>
      <c r="H1195">
        <v>7</v>
      </c>
      <c r="I1195">
        <v>5</v>
      </c>
      <c r="K1195" s="5">
        <v>0</v>
      </c>
      <c r="L1195" s="5">
        <v>0</v>
      </c>
      <c r="M1195" s="5">
        <v>-2</v>
      </c>
    </row>
    <row r="1196" spans="1:13" x14ac:dyDescent="0.2">
      <c r="A1196">
        <v>1194</v>
      </c>
      <c r="B1196" s="1">
        <v>43642</v>
      </c>
      <c r="C1196" t="s">
        <v>104</v>
      </c>
      <c r="D1196" t="s">
        <v>3</v>
      </c>
      <c r="E1196" t="s">
        <v>4</v>
      </c>
      <c r="F1196" t="s">
        <v>15</v>
      </c>
      <c r="G1196" t="s">
        <v>16</v>
      </c>
      <c r="H1196">
        <v>2</v>
      </c>
      <c r="I1196">
        <v>0</v>
      </c>
      <c r="K1196" s="5">
        <v>0</v>
      </c>
      <c r="L1196" s="5">
        <v>0</v>
      </c>
      <c r="M1196" s="5">
        <v>-2</v>
      </c>
    </row>
    <row r="1197" spans="1:13" x14ac:dyDescent="0.2">
      <c r="A1197">
        <v>1195</v>
      </c>
      <c r="B1197" s="1">
        <v>43642</v>
      </c>
      <c r="C1197" t="s">
        <v>78</v>
      </c>
      <c r="D1197" t="s">
        <v>20</v>
      </c>
      <c r="E1197" t="s">
        <v>21</v>
      </c>
      <c r="F1197" t="s">
        <v>35</v>
      </c>
      <c r="G1197" t="s">
        <v>36</v>
      </c>
      <c r="H1197">
        <v>5</v>
      </c>
      <c r="I1197">
        <v>3</v>
      </c>
      <c r="K1197" s="5">
        <v>0</v>
      </c>
      <c r="L1197" s="5">
        <v>0</v>
      </c>
      <c r="M1197" s="5">
        <v>-2</v>
      </c>
    </row>
    <row r="1198" spans="1:13" x14ac:dyDescent="0.2">
      <c r="A1198">
        <v>1196</v>
      </c>
      <c r="B1198" s="1">
        <v>43642</v>
      </c>
      <c r="C1198" t="s">
        <v>115</v>
      </c>
      <c r="D1198" t="s">
        <v>57</v>
      </c>
      <c r="E1198" t="s">
        <v>58</v>
      </c>
      <c r="F1198" t="s">
        <v>40</v>
      </c>
      <c r="G1198" t="s">
        <v>41</v>
      </c>
      <c r="H1198">
        <v>1</v>
      </c>
      <c r="I1198">
        <v>5</v>
      </c>
      <c r="K1198" s="5">
        <v>0</v>
      </c>
      <c r="L1198" s="5">
        <v>0</v>
      </c>
      <c r="M1198" s="5">
        <v>4</v>
      </c>
    </row>
    <row r="1199" spans="1:13" x14ac:dyDescent="0.2">
      <c r="A1199">
        <v>1197</v>
      </c>
      <c r="B1199" s="1">
        <v>43642</v>
      </c>
      <c r="C1199" t="s">
        <v>72</v>
      </c>
      <c r="D1199" t="s">
        <v>1</v>
      </c>
      <c r="E1199" t="s">
        <v>2</v>
      </c>
      <c r="F1199" t="s">
        <v>17</v>
      </c>
      <c r="G1199" t="s">
        <v>18</v>
      </c>
      <c r="H1199">
        <v>4</v>
      </c>
      <c r="I1199">
        <v>2</v>
      </c>
      <c r="K1199" s="5">
        <v>0</v>
      </c>
      <c r="L1199" s="5">
        <v>0</v>
      </c>
      <c r="M1199" s="5">
        <v>-2</v>
      </c>
    </row>
    <row r="1200" spans="1:13" x14ac:dyDescent="0.2">
      <c r="A1200">
        <v>1198</v>
      </c>
      <c r="B1200" s="1">
        <v>43642</v>
      </c>
      <c r="C1200" t="s">
        <v>72</v>
      </c>
      <c r="D1200" t="s">
        <v>32</v>
      </c>
      <c r="E1200" t="s">
        <v>33</v>
      </c>
      <c r="F1200" t="s">
        <v>49</v>
      </c>
      <c r="G1200" t="s">
        <v>50</v>
      </c>
      <c r="H1200">
        <v>4</v>
      </c>
      <c r="I1200">
        <v>6</v>
      </c>
      <c r="K1200" s="5">
        <v>0</v>
      </c>
      <c r="L1200" s="5">
        <v>0</v>
      </c>
      <c r="M1200" s="5">
        <v>2</v>
      </c>
    </row>
    <row r="1201" spans="1:13" x14ac:dyDescent="0.2">
      <c r="A1201">
        <v>1199</v>
      </c>
      <c r="B1201" s="1">
        <v>43642</v>
      </c>
      <c r="C1201" t="s">
        <v>72</v>
      </c>
      <c r="D1201" t="s">
        <v>55</v>
      </c>
      <c r="E1201" t="s">
        <v>56</v>
      </c>
      <c r="F1201" t="s">
        <v>30</v>
      </c>
      <c r="G1201" t="s">
        <v>31</v>
      </c>
      <c r="H1201">
        <v>14</v>
      </c>
      <c r="I1201">
        <v>2</v>
      </c>
      <c r="K1201" s="5">
        <v>0</v>
      </c>
      <c r="L1201" s="5">
        <v>0</v>
      </c>
      <c r="M1201" s="5">
        <v>-12</v>
      </c>
    </row>
    <row r="1202" spans="1:13" x14ac:dyDescent="0.2">
      <c r="A1202">
        <v>1200</v>
      </c>
      <c r="B1202" s="1">
        <v>43643</v>
      </c>
      <c r="C1202" t="s">
        <v>5</v>
      </c>
      <c r="D1202" t="s">
        <v>10</v>
      </c>
      <c r="E1202" t="s">
        <v>11</v>
      </c>
      <c r="F1202" t="s">
        <v>22</v>
      </c>
      <c r="G1202" t="s">
        <v>23</v>
      </c>
      <c r="H1202">
        <v>3</v>
      </c>
      <c r="I1202">
        <v>6</v>
      </c>
      <c r="K1202" s="5">
        <v>0</v>
      </c>
      <c r="L1202" s="5">
        <v>0</v>
      </c>
      <c r="M1202" s="5">
        <v>3</v>
      </c>
    </row>
    <row r="1203" spans="1:13" x14ac:dyDescent="0.2">
      <c r="A1203">
        <v>1201</v>
      </c>
      <c r="B1203" s="1">
        <v>43643</v>
      </c>
      <c r="C1203" t="s">
        <v>83</v>
      </c>
      <c r="D1203" t="s">
        <v>32</v>
      </c>
      <c r="E1203" t="s">
        <v>33</v>
      </c>
      <c r="F1203" t="s">
        <v>49</v>
      </c>
      <c r="G1203" t="s">
        <v>50</v>
      </c>
      <c r="H1203">
        <v>5</v>
      </c>
      <c r="I1203">
        <v>2</v>
      </c>
      <c r="K1203" s="5">
        <v>0</v>
      </c>
      <c r="L1203" s="5">
        <v>0</v>
      </c>
      <c r="M1203" s="5">
        <v>-3</v>
      </c>
    </row>
    <row r="1204" spans="1:13" x14ac:dyDescent="0.2">
      <c r="A1204">
        <v>1202</v>
      </c>
      <c r="B1204" s="1">
        <v>43643</v>
      </c>
      <c r="C1204" t="s">
        <v>83</v>
      </c>
      <c r="D1204" t="s">
        <v>37</v>
      </c>
      <c r="E1204" t="s">
        <v>38</v>
      </c>
      <c r="F1204" t="s">
        <v>25</v>
      </c>
      <c r="G1204" t="s">
        <v>26</v>
      </c>
      <c r="H1204">
        <v>3</v>
      </c>
      <c r="I1204">
        <v>1</v>
      </c>
      <c r="K1204" s="5">
        <v>0</v>
      </c>
      <c r="L1204" s="5">
        <v>0</v>
      </c>
      <c r="M1204" s="5">
        <v>-2</v>
      </c>
    </row>
    <row r="1205" spans="1:13" x14ac:dyDescent="0.2">
      <c r="A1205">
        <v>1203</v>
      </c>
      <c r="B1205" s="1">
        <v>43643</v>
      </c>
      <c r="C1205" t="s">
        <v>14</v>
      </c>
      <c r="D1205" t="s">
        <v>1</v>
      </c>
      <c r="E1205" t="s">
        <v>2</v>
      </c>
      <c r="F1205" t="s">
        <v>17</v>
      </c>
      <c r="G1205" t="s">
        <v>18</v>
      </c>
      <c r="H1205">
        <v>2</v>
      </c>
      <c r="I1205">
        <v>4</v>
      </c>
      <c r="K1205" s="5">
        <v>0</v>
      </c>
      <c r="L1205" s="5">
        <v>0</v>
      </c>
      <c r="M1205" s="5">
        <v>2</v>
      </c>
    </row>
    <row r="1206" spans="1:13" x14ac:dyDescent="0.2">
      <c r="A1206">
        <v>1204</v>
      </c>
      <c r="B1206" s="1">
        <v>43643</v>
      </c>
      <c r="C1206" t="s">
        <v>14</v>
      </c>
      <c r="D1206" t="s">
        <v>55</v>
      </c>
      <c r="E1206" t="s">
        <v>56</v>
      </c>
      <c r="F1206" t="s">
        <v>30</v>
      </c>
      <c r="G1206" t="s">
        <v>31</v>
      </c>
      <c r="H1206">
        <v>10</v>
      </c>
      <c r="I1206">
        <v>0</v>
      </c>
      <c r="K1206" s="5">
        <v>0</v>
      </c>
      <c r="L1206" s="5">
        <v>0</v>
      </c>
      <c r="M1206" s="5">
        <v>-10</v>
      </c>
    </row>
    <row r="1207" spans="1:13" x14ac:dyDescent="0.2">
      <c r="A1207">
        <v>1205</v>
      </c>
      <c r="B1207" s="1">
        <v>43643</v>
      </c>
      <c r="C1207" t="s">
        <v>97</v>
      </c>
      <c r="D1207" t="s">
        <v>20</v>
      </c>
      <c r="E1207" t="s">
        <v>21</v>
      </c>
      <c r="F1207" t="s">
        <v>35</v>
      </c>
      <c r="G1207" t="s">
        <v>36</v>
      </c>
      <c r="H1207">
        <v>7</v>
      </c>
      <c r="I1207">
        <v>9</v>
      </c>
      <c r="K1207" s="5">
        <v>0</v>
      </c>
      <c r="L1207" s="5">
        <v>0</v>
      </c>
      <c r="M1207" s="5">
        <v>2</v>
      </c>
    </row>
    <row r="1208" spans="1:13" x14ac:dyDescent="0.2">
      <c r="A1208">
        <v>1206</v>
      </c>
      <c r="B1208" s="1">
        <v>43643</v>
      </c>
      <c r="C1208" t="s">
        <v>68</v>
      </c>
      <c r="D1208" t="s">
        <v>12</v>
      </c>
      <c r="E1208" t="s">
        <v>13</v>
      </c>
      <c r="F1208" t="s">
        <v>53</v>
      </c>
      <c r="G1208" t="s">
        <v>54</v>
      </c>
      <c r="H1208">
        <v>8</v>
      </c>
      <c r="I1208">
        <v>5</v>
      </c>
      <c r="K1208" s="5">
        <v>0</v>
      </c>
      <c r="L1208" s="5">
        <v>0</v>
      </c>
      <c r="M1208" s="5">
        <v>-3</v>
      </c>
    </row>
    <row r="1209" spans="1:13" x14ac:dyDescent="0.2">
      <c r="A1209">
        <v>1207</v>
      </c>
      <c r="B1209" s="1">
        <v>43643</v>
      </c>
      <c r="C1209" t="s">
        <v>79</v>
      </c>
      <c r="D1209" t="s">
        <v>61</v>
      </c>
      <c r="E1209" t="s">
        <v>62</v>
      </c>
      <c r="F1209" t="s">
        <v>51</v>
      </c>
      <c r="G1209" t="s">
        <v>52</v>
      </c>
      <c r="H1209">
        <v>12</v>
      </c>
      <c r="I1209">
        <v>8</v>
      </c>
      <c r="K1209" s="5">
        <v>-117.22799999999999</v>
      </c>
      <c r="L1209" s="5">
        <v>-192.31100000000001</v>
      </c>
      <c r="M1209" s="5">
        <v>-4</v>
      </c>
    </row>
    <row r="1210" spans="1:13" x14ac:dyDescent="0.2">
      <c r="A1210">
        <v>1208</v>
      </c>
      <c r="B1210" s="1">
        <v>43643</v>
      </c>
      <c r="C1210" t="s">
        <v>99</v>
      </c>
      <c r="D1210" t="s">
        <v>59</v>
      </c>
      <c r="E1210" t="s">
        <v>60</v>
      </c>
      <c r="F1210" t="s">
        <v>43</v>
      </c>
      <c r="G1210" t="s">
        <v>44</v>
      </c>
      <c r="H1210">
        <v>5</v>
      </c>
      <c r="I1210">
        <v>1</v>
      </c>
      <c r="K1210" s="5">
        <v>0</v>
      </c>
      <c r="L1210" s="5">
        <v>0</v>
      </c>
      <c r="M1210" s="5">
        <v>-4</v>
      </c>
    </row>
    <row r="1211" spans="1:13" x14ac:dyDescent="0.2">
      <c r="A1211">
        <v>1209</v>
      </c>
      <c r="B1211" s="1">
        <v>43643</v>
      </c>
      <c r="C1211" t="s">
        <v>73</v>
      </c>
      <c r="D1211" t="s">
        <v>3</v>
      </c>
      <c r="E1211" t="s">
        <v>4</v>
      </c>
      <c r="F1211" t="s">
        <v>40</v>
      </c>
      <c r="G1211" t="s">
        <v>41</v>
      </c>
      <c r="H1211">
        <v>3</v>
      </c>
      <c r="I1211">
        <v>8</v>
      </c>
      <c r="K1211" s="5">
        <v>1097.3869999999999</v>
      </c>
      <c r="L1211" s="5">
        <v>0</v>
      </c>
      <c r="M1211" s="5">
        <v>5</v>
      </c>
    </row>
    <row r="1212" spans="1:13" x14ac:dyDescent="0.2">
      <c r="A1212">
        <v>1210</v>
      </c>
      <c r="B1212" s="1">
        <v>43644</v>
      </c>
      <c r="C1212" t="s">
        <v>85</v>
      </c>
      <c r="D1212" t="s">
        <v>47</v>
      </c>
      <c r="E1212" t="s">
        <v>48</v>
      </c>
      <c r="F1212" t="s">
        <v>6</v>
      </c>
      <c r="G1212" t="s">
        <v>7</v>
      </c>
      <c r="H1212">
        <v>0</v>
      </c>
      <c r="I1212">
        <v>13</v>
      </c>
      <c r="K1212" s="5">
        <v>0</v>
      </c>
      <c r="L1212" s="5">
        <v>0</v>
      </c>
      <c r="M1212" s="5">
        <v>13</v>
      </c>
    </row>
    <row r="1213" spans="1:13" x14ac:dyDescent="0.2">
      <c r="A1213">
        <v>1211</v>
      </c>
      <c r="B1213" s="1">
        <v>43644</v>
      </c>
      <c r="C1213" t="s">
        <v>71</v>
      </c>
      <c r="D1213" t="s">
        <v>66</v>
      </c>
      <c r="E1213" t="s">
        <v>67</v>
      </c>
      <c r="F1213" t="s">
        <v>27</v>
      </c>
      <c r="G1213" t="s">
        <v>28</v>
      </c>
      <c r="H1213">
        <v>2</v>
      </c>
      <c r="I1213">
        <v>6</v>
      </c>
      <c r="K1213" s="5">
        <v>0</v>
      </c>
      <c r="L1213" s="5">
        <v>0</v>
      </c>
      <c r="M1213" s="5">
        <v>4</v>
      </c>
    </row>
    <row r="1214" spans="1:13" x14ac:dyDescent="0.2">
      <c r="A1214">
        <v>1212</v>
      </c>
      <c r="B1214" s="1">
        <v>43644</v>
      </c>
      <c r="C1214" t="s">
        <v>68</v>
      </c>
      <c r="D1214" t="s">
        <v>20</v>
      </c>
      <c r="E1214" t="s">
        <v>21</v>
      </c>
      <c r="F1214" t="s">
        <v>10</v>
      </c>
      <c r="G1214" t="s">
        <v>11</v>
      </c>
      <c r="H1214">
        <v>6</v>
      </c>
      <c r="I1214">
        <v>2</v>
      </c>
      <c r="K1214" s="5">
        <v>-24.977900000000002</v>
      </c>
      <c r="L1214" s="5">
        <v>0</v>
      </c>
      <c r="M1214" s="5">
        <v>-4</v>
      </c>
    </row>
    <row r="1215" spans="1:13" x14ac:dyDescent="0.2">
      <c r="A1215">
        <v>1213</v>
      </c>
      <c r="B1215" s="1">
        <v>43644</v>
      </c>
      <c r="C1215" t="s">
        <v>68</v>
      </c>
      <c r="D1215" t="s">
        <v>35</v>
      </c>
      <c r="E1215" t="s">
        <v>36</v>
      </c>
      <c r="F1215" t="s">
        <v>57</v>
      </c>
      <c r="G1215" t="s">
        <v>58</v>
      </c>
      <c r="H1215">
        <v>3</v>
      </c>
      <c r="I1215">
        <v>6</v>
      </c>
      <c r="K1215" s="5">
        <v>-8.9166399999999992</v>
      </c>
      <c r="L1215" s="5">
        <v>-79.371200000000002</v>
      </c>
      <c r="M1215" s="5">
        <v>3</v>
      </c>
    </row>
    <row r="1216" spans="1:13" x14ac:dyDescent="0.2">
      <c r="A1216">
        <v>1214</v>
      </c>
      <c r="B1216" s="1">
        <v>43644</v>
      </c>
      <c r="C1216" t="s">
        <v>68</v>
      </c>
      <c r="D1216" t="s">
        <v>12</v>
      </c>
      <c r="E1216" t="s">
        <v>13</v>
      </c>
      <c r="F1216" t="s">
        <v>25</v>
      </c>
      <c r="G1216" t="s">
        <v>26</v>
      </c>
      <c r="H1216">
        <v>3</v>
      </c>
      <c r="I1216">
        <v>1</v>
      </c>
      <c r="K1216" s="5">
        <v>0</v>
      </c>
      <c r="L1216" s="5">
        <v>0</v>
      </c>
      <c r="M1216" s="5">
        <v>-2</v>
      </c>
    </row>
    <row r="1217" spans="1:13" x14ac:dyDescent="0.2">
      <c r="A1217">
        <v>1215</v>
      </c>
      <c r="B1217" s="1">
        <v>43644</v>
      </c>
      <c r="C1217" t="s">
        <v>68</v>
      </c>
      <c r="D1217" t="s">
        <v>22</v>
      </c>
      <c r="E1217" t="s">
        <v>23</v>
      </c>
      <c r="F1217" t="s">
        <v>53</v>
      </c>
      <c r="G1217" t="s">
        <v>54</v>
      </c>
      <c r="H1217">
        <v>2</v>
      </c>
      <c r="I1217">
        <v>6</v>
      </c>
      <c r="K1217" s="5">
        <v>0</v>
      </c>
      <c r="L1217" s="5">
        <v>0</v>
      </c>
      <c r="M1217" s="5">
        <v>4</v>
      </c>
    </row>
    <row r="1218" spans="1:13" x14ac:dyDescent="0.2">
      <c r="A1218">
        <v>1216</v>
      </c>
      <c r="B1218" s="1">
        <v>43644</v>
      </c>
      <c r="C1218" t="s">
        <v>68</v>
      </c>
      <c r="D1218" t="s">
        <v>37</v>
      </c>
      <c r="E1218" t="s">
        <v>38</v>
      </c>
      <c r="F1218" t="s">
        <v>32</v>
      </c>
      <c r="G1218" t="s">
        <v>33</v>
      </c>
      <c r="H1218">
        <v>5</v>
      </c>
      <c r="I1218">
        <v>0</v>
      </c>
      <c r="K1218" s="5">
        <v>0</v>
      </c>
      <c r="L1218" s="5">
        <v>-44.180999999999997</v>
      </c>
      <c r="M1218" s="5">
        <v>-5</v>
      </c>
    </row>
    <row r="1219" spans="1:13" x14ac:dyDescent="0.2">
      <c r="A1219">
        <v>1217</v>
      </c>
      <c r="B1219" s="1">
        <v>43644</v>
      </c>
      <c r="C1219" t="s">
        <v>72</v>
      </c>
      <c r="D1219" t="s">
        <v>55</v>
      </c>
      <c r="E1219" t="s">
        <v>56</v>
      </c>
      <c r="F1219" t="s">
        <v>17</v>
      </c>
      <c r="G1219" t="s">
        <v>18</v>
      </c>
      <c r="H1219">
        <v>3</v>
      </c>
      <c r="I1219">
        <v>2</v>
      </c>
      <c r="K1219" s="5">
        <v>0</v>
      </c>
      <c r="L1219" s="5">
        <v>0</v>
      </c>
      <c r="M1219" s="5">
        <v>-1</v>
      </c>
    </row>
    <row r="1220" spans="1:13" x14ac:dyDescent="0.2">
      <c r="A1220">
        <v>1218</v>
      </c>
      <c r="B1220" s="1">
        <v>43644</v>
      </c>
      <c r="C1220" t="s">
        <v>72</v>
      </c>
      <c r="D1220" t="s">
        <v>1</v>
      </c>
      <c r="E1220" t="s">
        <v>2</v>
      </c>
      <c r="F1220" t="s">
        <v>30</v>
      </c>
      <c r="G1220" t="s">
        <v>31</v>
      </c>
      <c r="H1220">
        <v>1</v>
      </c>
      <c r="I1220">
        <v>2</v>
      </c>
      <c r="K1220" s="5">
        <v>0</v>
      </c>
      <c r="L1220" s="5">
        <v>0</v>
      </c>
      <c r="M1220" s="5">
        <v>1</v>
      </c>
    </row>
    <row r="1221" spans="1:13" x14ac:dyDescent="0.2">
      <c r="A1221">
        <v>1219</v>
      </c>
      <c r="B1221" s="1">
        <v>43644</v>
      </c>
      <c r="C1221" t="s">
        <v>72</v>
      </c>
      <c r="D1221" t="s">
        <v>49</v>
      </c>
      <c r="E1221" t="s">
        <v>50</v>
      </c>
      <c r="F1221" t="s">
        <v>64</v>
      </c>
      <c r="G1221" t="s">
        <v>65</v>
      </c>
      <c r="H1221">
        <v>4</v>
      </c>
      <c r="I1221">
        <v>6</v>
      </c>
      <c r="K1221" s="5">
        <v>0</v>
      </c>
      <c r="L1221" s="5">
        <v>27.261710000000001</v>
      </c>
      <c r="M1221" s="5">
        <v>2</v>
      </c>
    </row>
    <row r="1222" spans="1:13" x14ac:dyDescent="0.2">
      <c r="A1222">
        <v>1220</v>
      </c>
      <c r="B1222" s="1">
        <v>43644</v>
      </c>
      <c r="C1222" t="s">
        <v>79</v>
      </c>
      <c r="D1222" t="s">
        <v>61</v>
      </c>
      <c r="E1222" t="s">
        <v>62</v>
      </c>
      <c r="F1222" t="s">
        <v>51</v>
      </c>
      <c r="G1222" t="s">
        <v>52</v>
      </c>
      <c r="H1222">
        <v>9</v>
      </c>
      <c r="I1222">
        <v>13</v>
      </c>
      <c r="K1222" s="5">
        <v>0</v>
      </c>
      <c r="L1222" s="5">
        <v>0</v>
      </c>
      <c r="M1222" s="5">
        <v>4</v>
      </c>
    </row>
    <row r="1223" spans="1:13" x14ac:dyDescent="0.2">
      <c r="A1223">
        <v>1221</v>
      </c>
      <c r="B1223" s="1">
        <v>43644</v>
      </c>
      <c r="C1223" t="s">
        <v>73</v>
      </c>
      <c r="D1223" t="s">
        <v>3</v>
      </c>
      <c r="E1223" t="s">
        <v>4</v>
      </c>
      <c r="F1223" t="s">
        <v>40</v>
      </c>
      <c r="G1223" t="s">
        <v>41</v>
      </c>
      <c r="H1223">
        <v>7</v>
      </c>
      <c r="I1223">
        <v>2</v>
      </c>
      <c r="K1223" s="5">
        <v>0</v>
      </c>
      <c r="L1223" s="5">
        <v>0</v>
      </c>
      <c r="M1223" s="5">
        <v>-5</v>
      </c>
    </row>
    <row r="1224" spans="1:13" x14ac:dyDescent="0.2">
      <c r="A1224">
        <v>1222</v>
      </c>
      <c r="B1224" s="1">
        <v>43644</v>
      </c>
      <c r="C1224" t="s">
        <v>74</v>
      </c>
      <c r="D1224" t="s">
        <v>15</v>
      </c>
      <c r="E1224" t="s">
        <v>16</v>
      </c>
      <c r="F1224" t="s">
        <v>45</v>
      </c>
      <c r="G1224" t="s">
        <v>46</v>
      </c>
      <c r="H1224">
        <v>1</v>
      </c>
      <c r="I1224">
        <v>3</v>
      </c>
      <c r="K1224" s="5">
        <v>116.0318</v>
      </c>
      <c r="L1224" s="5">
        <v>221.1645</v>
      </c>
      <c r="M1224" s="5">
        <v>2</v>
      </c>
    </row>
    <row r="1225" spans="1:13" x14ac:dyDescent="0.2">
      <c r="A1225">
        <v>1223</v>
      </c>
      <c r="B1225" s="1">
        <v>43644</v>
      </c>
      <c r="C1225" t="s">
        <v>103</v>
      </c>
      <c r="D1225" t="s">
        <v>59</v>
      </c>
      <c r="E1225" t="s">
        <v>60</v>
      </c>
      <c r="F1225" t="s">
        <v>43</v>
      </c>
      <c r="G1225" t="s">
        <v>44</v>
      </c>
      <c r="H1225">
        <v>3</v>
      </c>
      <c r="I1225">
        <v>6</v>
      </c>
      <c r="K1225" s="5">
        <v>0</v>
      </c>
      <c r="L1225" s="5">
        <v>0</v>
      </c>
      <c r="M1225" s="5">
        <v>3</v>
      </c>
    </row>
    <row r="1226" spans="1:13" x14ac:dyDescent="0.2">
      <c r="A1226">
        <v>1224</v>
      </c>
      <c r="B1226" s="1">
        <v>43645</v>
      </c>
      <c r="C1226" t="s">
        <v>83</v>
      </c>
      <c r="D1226" t="s">
        <v>8</v>
      </c>
      <c r="E1226" t="s">
        <v>9</v>
      </c>
      <c r="F1226" t="s">
        <v>69</v>
      </c>
      <c r="G1226" t="s">
        <v>70</v>
      </c>
      <c r="H1226">
        <v>17</v>
      </c>
      <c r="I1226">
        <v>13</v>
      </c>
      <c r="K1226" s="5">
        <v>0</v>
      </c>
      <c r="L1226" s="5">
        <v>0</v>
      </c>
      <c r="M1226" s="5">
        <v>-4</v>
      </c>
    </row>
    <row r="1227" spans="1:13" x14ac:dyDescent="0.2">
      <c r="A1227">
        <v>1225</v>
      </c>
      <c r="B1227" s="1">
        <v>43645</v>
      </c>
      <c r="C1227" t="s">
        <v>34</v>
      </c>
      <c r="D1227" t="s">
        <v>47</v>
      </c>
      <c r="E1227" t="s">
        <v>48</v>
      </c>
      <c r="F1227" t="s">
        <v>6</v>
      </c>
      <c r="G1227" t="s">
        <v>7</v>
      </c>
      <c r="H1227">
        <v>0</v>
      </c>
      <c r="I1227">
        <v>13</v>
      </c>
      <c r="K1227" s="5">
        <v>0</v>
      </c>
      <c r="L1227" s="5">
        <v>0</v>
      </c>
      <c r="M1227" s="5">
        <v>13</v>
      </c>
    </row>
    <row r="1228" spans="1:13" x14ac:dyDescent="0.2">
      <c r="A1228">
        <v>1226</v>
      </c>
      <c r="B1228" s="1">
        <v>43645</v>
      </c>
      <c r="C1228" t="s">
        <v>39</v>
      </c>
      <c r="D1228" t="s">
        <v>66</v>
      </c>
      <c r="E1228" t="s">
        <v>67</v>
      </c>
      <c r="F1228" t="s">
        <v>27</v>
      </c>
      <c r="G1228" t="s">
        <v>28</v>
      </c>
      <c r="H1228">
        <v>5</v>
      </c>
      <c r="I1228">
        <v>7</v>
      </c>
      <c r="K1228" s="5">
        <v>0</v>
      </c>
      <c r="L1228" s="5">
        <v>0</v>
      </c>
      <c r="M1228" s="5">
        <v>2</v>
      </c>
    </row>
    <row r="1229" spans="1:13" x14ac:dyDescent="0.2">
      <c r="A1229">
        <v>1227</v>
      </c>
      <c r="B1229" s="1">
        <v>43645</v>
      </c>
      <c r="C1229" t="s">
        <v>42</v>
      </c>
      <c r="D1229" t="s">
        <v>20</v>
      </c>
      <c r="E1229" t="s">
        <v>21</v>
      </c>
      <c r="F1229" t="s">
        <v>10</v>
      </c>
      <c r="G1229" t="s">
        <v>11</v>
      </c>
      <c r="H1229">
        <v>5</v>
      </c>
      <c r="I1229">
        <v>4</v>
      </c>
      <c r="K1229" s="5">
        <v>0</v>
      </c>
      <c r="L1229" s="5">
        <v>0</v>
      </c>
      <c r="M1229" s="5">
        <v>-1</v>
      </c>
    </row>
    <row r="1230" spans="1:13" x14ac:dyDescent="0.2">
      <c r="A1230">
        <v>1228</v>
      </c>
      <c r="B1230" s="1">
        <v>43645</v>
      </c>
      <c r="C1230" t="s">
        <v>42</v>
      </c>
      <c r="D1230" t="s">
        <v>35</v>
      </c>
      <c r="E1230" t="s">
        <v>36</v>
      </c>
      <c r="F1230" t="s">
        <v>57</v>
      </c>
      <c r="G1230" t="s">
        <v>58</v>
      </c>
      <c r="H1230">
        <v>6</v>
      </c>
      <c r="I1230">
        <v>0</v>
      </c>
      <c r="K1230" s="5">
        <v>0</v>
      </c>
      <c r="L1230" s="5">
        <v>0</v>
      </c>
      <c r="M1230" s="5">
        <v>-6</v>
      </c>
    </row>
    <row r="1231" spans="1:13" x14ac:dyDescent="0.2">
      <c r="A1231">
        <v>1229</v>
      </c>
      <c r="B1231" s="1">
        <v>43645</v>
      </c>
      <c r="C1231" t="s">
        <v>42</v>
      </c>
      <c r="D1231" t="s">
        <v>12</v>
      </c>
      <c r="E1231" t="s">
        <v>13</v>
      </c>
      <c r="F1231" t="s">
        <v>25</v>
      </c>
      <c r="G1231" t="s">
        <v>26</v>
      </c>
      <c r="H1231">
        <v>5</v>
      </c>
      <c r="I1231">
        <v>7</v>
      </c>
      <c r="K1231" s="5">
        <v>0</v>
      </c>
      <c r="L1231" s="5">
        <v>0</v>
      </c>
      <c r="M1231" s="5">
        <v>2</v>
      </c>
    </row>
    <row r="1232" spans="1:13" x14ac:dyDescent="0.2">
      <c r="A1232">
        <v>1230</v>
      </c>
      <c r="B1232" s="1">
        <v>43645</v>
      </c>
      <c r="C1232" t="s">
        <v>42</v>
      </c>
      <c r="D1232" t="s">
        <v>22</v>
      </c>
      <c r="E1232" t="s">
        <v>23</v>
      </c>
      <c r="F1232" t="s">
        <v>53</v>
      </c>
      <c r="G1232" t="s">
        <v>54</v>
      </c>
      <c r="H1232">
        <v>6</v>
      </c>
      <c r="I1232">
        <v>9</v>
      </c>
      <c r="K1232" s="5">
        <v>0</v>
      </c>
      <c r="L1232" s="5">
        <v>0</v>
      </c>
      <c r="M1232" s="5">
        <v>3</v>
      </c>
    </row>
    <row r="1233" spans="1:13" x14ac:dyDescent="0.2">
      <c r="A1233">
        <v>1231</v>
      </c>
      <c r="B1233" s="1">
        <v>43645</v>
      </c>
      <c r="C1233" t="s">
        <v>42</v>
      </c>
      <c r="D1233" t="s">
        <v>37</v>
      </c>
      <c r="E1233" t="s">
        <v>38</v>
      </c>
      <c r="F1233" t="s">
        <v>32</v>
      </c>
      <c r="G1233" t="s">
        <v>33</v>
      </c>
      <c r="H1233">
        <v>2</v>
      </c>
      <c r="I1233">
        <v>5</v>
      </c>
      <c r="K1233" s="5">
        <v>0</v>
      </c>
      <c r="L1233" s="5">
        <v>0</v>
      </c>
      <c r="M1233" s="5">
        <v>3</v>
      </c>
    </row>
    <row r="1234" spans="1:13" x14ac:dyDescent="0.2">
      <c r="A1234">
        <v>1232</v>
      </c>
      <c r="B1234" s="1">
        <v>43645</v>
      </c>
      <c r="C1234" t="s">
        <v>116</v>
      </c>
      <c r="D1234" t="s">
        <v>49</v>
      </c>
      <c r="E1234" t="s">
        <v>50</v>
      </c>
      <c r="F1234" t="s">
        <v>64</v>
      </c>
      <c r="G1234" t="s">
        <v>65</v>
      </c>
      <c r="H1234">
        <v>10</v>
      </c>
      <c r="I1234">
        <v>3</v>
      </c>
      <c r="K1234" s="5">
        <v>0</v>
      </c>
      <c r="L1234" s="5">
        <v>0</v>
      </c>
      <c r="M1234" s="5">
        <v>-7</v>
      </c>
    </row>
    <row r="1235" spans="1:13" x14ac:dyDescent="0.2">
      <c r="A1235">
        <v>1233</v>
      </c>
      <c r="B1235" s="1">
        <v>43645</v>
      </c>
      <c r="C1235" t="s">
        <v>88</v>
      </c>
      <c r="D1235" t="s">
        <v>1</v>
      </c>
      <c r="E1235" t="s">
        <v>2</v>
      </c>
      <c r="F1235" t="s">
        <v>30</v>
      </c>
      <c r="G1235" t="s">
        <v>31</v>
      </c>
      <c r="H1235">
        <v>5</v>
      </c>
      <c r="I1235">
        <v>6</v>
      </c>
      <c r="K1235" s="5">
        <v>0</v>
      </c>
      <c r="L1235" s="5">
        <v>0</v>
      </c>
      <c r="M1235" s="5">
        <v>1</v>
      </c>
    </row>
    <row r="1236" spans="1:13" x14ac:dyDescent="0.2">
      <c r="A1236">
        <v>1234</v>
      </c>
      <c r="B1236" s="1">
        <v>43645</v>
      </c>
      <c r="C1236" t="s">
        <v>88</v>
      </c>
      <c r="D1236" t="s">
        <v>61</v>
      </c>
      <c r="E1236" t="s">
        <v>62</v>
      </c>
      <c r="F1236" t="s">
        <v>51</v>
      </c>
      <c r="G1236" t="s">
        <v>52</v>
      </c>
      <c r="H1236">
        <v>3</v>
      </c>
      <c r="I1236">
        <v>5</v>
      </c>
      <c r="K1236" s="5">
        <v>0</v>
      </c>
      <c r="L1236" s="5">
        <v>0</v>
      </c>
      <c r="M1236" s="5">
        <v>2</v>
      </c>
    </row>
    <row r="1237" spans="1:13" x14ac:dyDescent="0.2">
      <c r="A1237">
        <v>1235</v>
      </c>
      <c r="B1237" s="1">
        <v>43645</v>
      </c>
      <c r="C1237" t="s">
        <v>88</v>
      </c>
      <c r="D1237" t="s">
        <v>55</v>
      </c>
      <c r="E1237" t="s">
        <v>56</v>
      </c>
      <c r="F1237" t="s">
        <v>17</v>
      </c>
      <c r="G1237" t="s">
        <v>18</v>
      </c>
      <c r="H1237">
        <v>1</v>
      </c>
      <c r="I1237">
        <v>3</v>
      </c>
      <c r="K1237" s="5">
        <v>0</v>
      </c>
      <c r="L1237" s="5">
        <v>0</v>
      </c>
      <c r="M1237" s="5">
        <v>2</v>
      </c>
    </row>
    <row r="1238" spans="1:13" x14ac:dyDescent="0.2">
      <c r="A1238">
        <v>1236</v>
      </c>
      <c r="B1238" s="1">
        <v>43645</v>
      </c>
      <c r="C1238" t="s">
        <v>114</v>
      </c>
      <c r="D1238" t="s">
        <v>59</v>
      </c>
      <c r="E1238" t="s">
        <v>60</v>
      </c>
      <c r="F1238" t="s">
        <v>43</v>
      </c>
      <c r="G1238" t="s">
        <v>44</v>
      </c>
      <c r="H1238">
        <v>4</v>
      </c>
      <c r="I1238">
        <v>3</v>
      </c>
      <c r="K1238" s="5">
        <v>0</v>
      </c>
      <c r="L1238" s="5">
        <v>0</v>
      </c>
      <c r="M1238" s="5">
        <v>-1</v>
      </c>
    </row>
    <row r="1239" spans="1:13" x14ac:dyDescent="0.2">
      <c r="A1239">
        <v>1237</v>
      </c>
      <c r="B1239" s="1">
        <v>43645</v>
      </c>
      <c r="C1239" t="s">
        <v>73</v>
      </c>
      <c r="D1239" t="s">
        <v>3</v>
      </c>
      <c r="E1239" t="s">
        <v>4</v>
      </c>
      <c r="F1239" t="s">
        <v>40</v>
      </c>
      <c r="G1239" t="s">
        <v>41</v>
      </c>
      <c r="H1239">
        <v>4</v>
      </c>
      <c r="I1239">
        <v>0</v>
      </c>
      <c r="K1239" s="5">
        <v>0</v>
      </c>
      <c r="L1239" s="5">
        <v>0</v>
      </c>
      <c r="M1239" s="5">
        <v>-4</v>
      </c>
    </row>
    <row r="1240" spans="1:13" x14ac:dyDescent="0.2">
      <c r="A1240">
        <v>1238</v>
      </c>
      <c r="B1240" s="1">
        <v>43645</v>
      </c>
      <c r="C1240" t="s">
        <v>74</v>
      </c>
      <c r="D1240" t="s">
        <v>15</v>
      </c>
      <c r="E1240" t="s">
        <v>16</v>
      </c>
      <c r="F1240" t="s">
        <v>45</v>
      </c>
      <c r="G1240" t="s">
        <v>46</v>
      </c>
      <c r="H1240">
        <v>2</v>
      </c>
      <c r="I1240">
        <v>12</v>
      </c>
      <c r="K1240" s="5">
        <v>0</v>
      </c>
      <c r="L1240" s="5">
        <v>0</v>
      </c>
      <c r="M1240" s="5">
        <v>10</v>
      </c>
    </row>
    <row r="1241" spans="1:13" x14ac:dyDescent="0.2">
      <c r="A1241">
        <v>1239</v>
      </c>
      <c r="B1241" s="1">
        <v>43646</v>
      </c>
      <c r="C1241" t="s">
        <v>117</v>
      </c>
      <c r="D1241" t="s">
        <v>8</v>
      </c>
      <c r="E1241" t="s">
        <v>9</v>
      </c>
      <c r="F1241" t="s">
        <v>69</v>
      </c>
      <c r="G1241" t="s">
        <v>70</v>
      </c>
      <c r="H1241">
        <v>12</v>
      </c>
      <c r="I1241">
        <v>8</v>
      </c>
      <c r="K1241" s="5">
        <v>0</v>
      </c>
      <c r="L1241" s="5">
        <v>0</v>
      </c>
      <c r="M1241" s="5">
        <v>-4</v>
      </c>
    </row>
    <row r="1242" spans="1:13" x14ac:dyDescent="0.2">
      <c r="A1242">
        <v>1240</v>
      </c>
      <c r="B1242" s="1">
        <v>43646</v>
      </c>
      <c r="C1242" t="s">
        <v>5</v>
      </c>
      <c r="D1242" t="s">
        <v>47</v>
      </c>
      <c r="E1242" t="s">
        <v>48</v>
      </c>
      <c r="F1242" t="s">
        <v>6</v>
      </c>
      <c r="G1242" t="s">
        <v>7</v>
      </c>
      <c r="H1242">
        <v>2</v>
      </c>
      <c r="I1242">
        <v>0</v>
      </c>
      <c r="K1242" s="5">
        <v>0</v>
      </c>
      <c r="L1242" s="5">
        <v>0</v>
      </c>
      <c r="M1242" s="5">
        <v>-2</v>
      </c>
    </row>
    <row r="1243" spans="1:13" x14ac:dyDescent="0.2">
      <c r="A1243">
        <v>1241</v>
      </c>
      <c r="B1243" s="1">
        <v>43646</v>
      </c>
      <c r="C1243" t="s">
        <v>82</v>
      </c>
      <c r="D1243" t="s">
        <v>66</v>
      </c>
      <c r="E1243" t="s">
        <v>67</v>
      </c>
      <c r="F1243" t="s">
        <v>27</v>
      </c>
      <c r="G1243" t="s">
        <v>28</v>
      </c>
      <c r="H1243">
        <v>7</v>
      </c>
      <c r="I1243">
        <v>6</v>
      </c>
      <c r="K1243" s="5">
        <v>0</v>
      </c>
      <c r="L1243" s="5">
        <v>0</v>
      </c>
      <c r="M1243" s="5">
        <v>-1</v>
      </c>
    </row>
    <row r="1244" spans="1:13" x14ac:dyDescent="0.2">
      <c r="A1244">
        <v>1242</v>
      </c>
      <c r="B1244" s="1">
        <v>43646</v>
      </c>
      <c r="C1244" t="s">
        <v>83</v>
      </c>
      <c r="D1244" t="s">
        <v>35</v>
      </c>
      <c r="E1244" t="s">
        <v>36</v>
      </c>
      <c r="F1244" t="s">
        <v>57</v>
      </c>
      <c r="G1244" t="s">
        <v>58</v>
      </c>
      <c r="H1244">
        <v>6</v>
      </c>
      <c r="I1244">
        <v>8</v>
      </c>
      <c r="K1244" s="5">
        <v>0</v>
      </c>
      <c r="L1244" s="5">
        <v>0</v>
      </c>
      <c r="M1244" s="5">
        <v>2</v>
      </c>
    </row>
    <row r="1245" spans="1:13" x14ac:dyDescent="0.2">
      <c r="A1245">
        <v>1243</v>
      </c>
      <c r="B1245" s="1">
        <v>43646</v>
      </c>
      <c r="C1245" t="s">
        <v>83</v>
      </c>
      <c r="D1245" t="s">
        <v>12</v>
      </c>
      <c r="E1245" t="s">
        <v>13</v>
      </c>
      <c r="F1245" t="s">
        <v>25</v>
      </c>
      <c r="G1245" t="s">
        <v>26</v>
      </c>
      <c r="H1245">
        <v>2</v>
      </c>
      <c r="I1245">
        <v>1</v>
      </c>
      <c r="K1245" s="5">
        <v>0</v>
      </c>
      <c r="L1245" s="5">
        <v>0</v>
      </c>
      <c r="M1245" s="5">
        <v>-1</v>
      </c>
    </row>
    <row r="1246" spans="1:13" x14ac:dyDescent="0.2">
      <c r="A1246">
        <v>1244</v>
      </c>
      <c r="B1246" s="1">
        <v>43646</v>
      </c>
      <c r="C1246" t="s">
        <v>83</v>
      </c>
      <c r="D1246" t="s">
        <v>22</v>
      </c>
      <c r="E1246" t="s">
        <v>23</v>
      </c>
      <c r="F1246" t="s">
        <v>53</v>
      </c>
      <c r="G1246" t="s">
        <v>54</v>
      </c>
      <c r="H1246">
        <v>13</v>
      </c>
      <c r="I1246">
        <v>6</v>
      </c>
      <c r="K1246" s="5">
        <v>0</v>
      </c>
      <c r="L1246" s="5">
        <v>0</v>
      </c>
      <c r="M1246" s="5">
        <v>-7</v>
      </c>
    </row>
    <row r="1247" spans="1:13" x14ac:dyDescent="0.2">
      <c r="A1247">
        <v>1245</v>
      </c>
      <c r="B1247" s="1">
        <v>43646</v>
      </c>
      <c r="C1247" t="s">
        <v>14</v>
      </c>
      <c r="D1247" t="s">
        <v>55</v>
      </c>
      <c r="E1247" t="s">
        <v>56</v>
      </c>
      <c r="F1247" t="s">
        <v>17</v>
      </c>
      <c r="G1247" t="s">
        <v>18</v>
      </c>
      <c r="H1247">
        <v>1</v>
      </c>
      <c r="I1247">
        <v>2</v>
      </c>
      <c r="K1247" s="5">
        <v>0</v>
      </c>
      <c r="L1247" s="5">
        <v>0</v>
      </c>
      <c r="M1247" s="5">
        <v>1</v>
      </c>
    </row>
    <row r="1248" spans="1:13" x14ac:dyDescent="0.2">
      <c r="A1248">
        <v>1246</v>
      </c>
      <c r="B1248" s="1">
        <v>43646</v>
      </c>
      <c r="C1248" t="s">
        <v>14</v>
      </c>
      <c r="D1248" t="s">
        <v>1</v>
      </c>
      <c r="E1248" t="s">
        <v>2</v>
      </c>
      <c r="F1248" t="s">
        <v>30</v>
      </c>
      <c r="G1248" t="s">
        <v>31</v>
      </c>
      <c r="H1248">
        <v>1</v>
      </c>
      <c r="I1248">
        <v>6</v>
      </c>
      <c r="K1248" s="5">
        <v>0</v>
      </c>
      <c r="L1248" s="5">
        <v>0</v>
      </c>
      <c r="M1248" s="5">
        <v>5</v>
      </c>
    </row>
    <row r="1249" spans="1:13" x14ac:dyDescent="0.2">
      <c r="A1249">
        <v>1247</v>
      </c>
      <c r="B1249" s="1">
        <v>43646</v>
      </c>
      <c r="C1249" t="s">
        <v>14</v>
      </c>
      <c r="D1249" t="s">
        <v>49</v>
      </c>
      <c r="E1249" t="s">
        <v>50</v>
      </c>
      <c r="F1249" t="s">
        <v>64</v>
      </c>
      <c r="G1249" t="s">
        <v>65</v>
      </c>
      <c r="H1249">
        <v>3</v>
      </c>
      <c r="I1249">
        <v>4</v>
      </c>
      <c r="K1249" s="5">
        <v>0</v>
      </c>
      <c r="L1249" s="5">
        <v>0</v>
      </c>
      <c r="M1249" s="5">
        <v>1</v>
      </c>
    </row>
    <row r="1250" spans="1:13" x14ac:dyDescent="0.2">
      <c r="A1250">
        <v>1248</v>
      </c>
      <c r="B1250" s="1">
        <v>43646</v>
      </c>
      <c r="C1250" t="s">
        <v>14</v>
      </c>
      <c r="D1250" t="s">
        <v>37</v>
      </c>
      <c r="E1250" t="s">
        <v>38</v>
      </c>
      <c r="F1250" t="s">
        <v>32</v>
      </c>
      <c r="G1250" t="s">
        <v>33</v>
      </c>
      <c r="H1250">
        <v>2</v>
      </c>
      <c r="I1250">
        <v>6</v>
      </c>
      <c r="K1250" s="5">
        <v>0</v>
      </c>
      <c r="L1250" s="5">
        <v>0</v>
      </c>
      <c r="M1250" s="5">
        <v>4</v>
      </c>
    </row>
    <row r="1251" spans="1:13" x14ac:dyDescent="0.2">
      <c r="A1251">
        <v>1249</v>
      </c>
      <c r="B1251" s="1">
        <v>43646</v>
      </c>
      <c r="C1251" t="s">
        <v>107</v>
      </c>
      <c r="D1251" t="s">
        <v>61</v>
      </c>
      <c r="E1251" t="s">
        <v>62</v>
      </c>
      <c r="F1251" t="s">
        <v>51</v>
      </c>
      <c r="G1251" t="s">
        <v>52</v>
      </c>
      <c r="H1251">
        <v>10</v>
      </c>
      <c r="I1251">
        <v>5</v>
      </c>
      <c r="K1251" s="5">
        <v>0</v>
      </c>
      <c r="L1251" s="5">
        <v>0</v>
      </c>
      <c r="M1251" s="5">
        <v>-5</v>
      </c>
    </row>
    <row r="1252" spans="1:13" x14ac:dyDescent="0.2">
      <c r="A1252">
        <v>1250</v>
      </c>
      <c r="B1252" s="1">
        <v>43646</v>
      </c>
      <c r="C1252" t="s">
        <v>34</v>
      </c>
      <c r="D1252" t="s">
        <v>59</v>
      </c>
      <c r="E1252" t="s">
        <v>60</v>
      </c>
      <c r="F1252" t="s">
        <v>43</v>
      </c>
      <c r="G1252" t="s">
        <v>44</v>
      </c>
      <c r="H1252">
        <v>4</v>
      </c>
      <c r="I1252">
        <v>10</v>
      </c>
      <c r="K1252" s="5">
        <v>0</v>
      </c>
      <c r="L1252" s="5">
        <v>0</v>
      </c>
      <c r="M1252" s="5">
        <v>6</v>
      </c>
    </row>
    <row r="1253" spans="1:13" x14ac:dyDescent="0.2">
      <c r="A1253">
        <v>1251</v>
      </c>
      <c r="B1253" s="1">
        <v>43646</v>
      </c>
      <c r="C1253" t="s">
        <v>39</v>
      </c>
      <c r="D1253" t="s">
        <v>3</v>
      </c>
      <c r="E1253" t="s">
        <v>4</v>
      </c>
      <c r="F1253" t="s">
        <v>40</v>
      </c>
      <c r="G1253" t="s">
        <v>41</v>
      </c>
      <c r="H1253">
        <v>12</v>
      </c>
      <c r="I1253">
        <v>3</v>
      </c>
      <c r="K1253" s="5">
        <v>0</v>
      </c>
      <c r="L1253" s="5">
        <v>0</v>
      </c>
      <c r="M1253" s="5">
        <v>-9</v>
      </c>
    </row>
    <row r="1254" spans="1:13" x14ac:dyDescent="0.2">
      <c r="A1254">
        <v>1252</v>
      </c>
      <c r="B1254" s="1">
        <v>43646</v>
      </c>
      <c r="C1254" t="s">
        <v>42</v>
      </c>
      <c r="D1254" t="s">
        <v>15</v>
      </c>
      <c r="E1254" t="s">
        <v>16</v>
      </c>
      <c r="F1254" t="s">
        <v>45</v>
      </c>
      <c r="G1254" t="s">
        <v>46</v>
      </c>
      <c r="H1254">
        <v>5</v>
      </c>
      <c r="I1254">
        <v>3</v>
      </c>
      <c r="K1254" s="5">
        <v>0</v>
      </c>
      <c r="L1254" s="5">
        <v>0</v>
      </c>
      <c r="M1254" s="5">
        <v>-2</v>
      </c>
    </row>
    <row r="1255" spans="1:13" x14ac:dyDescent="0.2">
      <c r="A1255">
        <v>1253</v>
      </c>
      <c r="B1255" s="1">
        <v>43646</v>
      </c>
      <c r="C1255" t="s">
        <v>85</v>
      </c>
      <c r="D1255" t="s">
        <v>20</v>
      </c>
      <c r="E1255" t="s">
        <v>21</v>
      </c>
      <c r="F1255" t="s">
        <v>10</v>
      </c>
      <c r="G1255" t="s">
        <v>11</v>
      </c>
      <c r="H1255">
        <v>5</v>
      </c>
      <c r="I1255">
        <v>8</v>
      </c>
      <c r="K1255" s="5">
        <v>0</v>
      </c>
      <c r="L1255" s="5">
        <v>0</v>
      </c>
      <c r="M1255" s="5">
        <v>3</v>
      </c>
    </row>
    <row r="1256" spans="1:13" x14ac:dyDescent="0.2">
      <c r="A1256">
        <v>1254</v>
      </c>
      <c r="B1256" s="1">
        <v>43647</v>
      </c>
      <c r="C1256" t="s">
        <v>82</v>
      </c>
      <c r="D1256" t="s">
        <v>66</v>
      </c>
      <c r="E1256" t="s">
        <v>67</v>
      </c>
      <c r="F1256" t="s">
        <v>27</v>
      </c>
      <c r="G1256" t="s">
        <v>28</v>
      </c>
      <c r="H1256">
        <v>4</v>
      </c>
      <c r="I1256">
        <v>11</v>
      </c>
      <c r="K1256" s="5">
        <v>0</v>
      </c>
      <c r="L1256" s="5">
        <v>0</v>
      </c>
      <c r="M1256" s="5">
        <v>7</v>
      </c>
    </row>
    <row r="1257" spans="1:13" x14ac:dyDescent="0.2">
      <c r="A1257">
        <v>1255</v>
      </c>
      <c r="B1257" s="1">
        <v>43647</v>
      </c>
      <c r="C1257" t="s">
        <v>85</v>
      </c>
      <c r="D1257" t="s">
        <v>35</v>
      </c>
      <c r="E1257" t="s">
        <v>36</v>
      </c>
      <c r="F1257" t="s">
        <v>55</v>
      </c>
      <c r="G1257" t="s">
        <v>56</v>
      </c>
      <c r="H1257">
        <v>5</v>
      </c>
      <c r="I1257">
        <v>18</v>
      </c>
      <c r="K1257" s="5">
        <v>0</v>
      </c>
      <c r="L1257" s="5">
        <v>-15.476100000000001</v>
      </c>
      <c r="M1257" s="5">
        <v>13</v>
      </c>
    </row>
    <row r="1258" spans="1:13" x14ac:dyDescent="0.2">
      <c r="A1258">
        <v>1256</v>
      </c>
      <c r="B1258" s="1">
        <v>43647</v>
      </c>
      <c r="C1258" t="s">
        <v>68</v>
      </c>
      <c r="D1258" t="s">
        <v>17</v>
      </c>
      <c r="E1258" t="s">
        <v>18</v>
      </c>
      <c r="F1258" t="s">
        <v>57</v>
      </c>
      <c r="G1258" t="s">
        <v>58</v>
      </c>
      <c r="H1258">
        <v>8</v>
      </c>
      <c r="I1258">
        <v>6</v>
      </c>
      <c r="K1258" s="5">
        <v>-11.2399</v>
      </c>
      <c r="L1258" s="5">
        <v>0</v>
      </c>
      <c r="M1258" s="5">
        <v>-2</v>
      </c>
    </row>
    <row r="1259" spans="1:13" x14ac:dyDescent="0.2">
      <c r="A1259">
        <v>1257</v>
      </c>
      <c r="B1259" s="1">
        <v>43647</v>
      </c>
      <c r="C1259" t="s">
        <v>68</v>
      </c>
      <c r="D1259" t="s">
        <v>6</v>
      </c>
      <c r="E1259" t="s">
        <v>7</v>
      </c>
      <c r="F1259" t="s">
        <v>32</v>
      </c>
      <c r="G1259" t="s">
        <v>33</v>
      </c>
      <c r="H1259">
        <v>3</v>
      </c>
      <c r="I1259">
        <v>6</v>
      </c>
      <c r="K1259" s="5">
        <v>0</v>
      </c>
      <c r="L1259" s="5">
        <v>0</v>
      </c>
      <c r="M1259" s="5">
        <v>3</v>
      </c>
    </row>
    <row r="1260" spans="1:13" x14ac:dyDescent="0.2">
      <c r="A1260">
        <v>1258</v>
      </c>
      <c r="B1260" s="1">
        <v>43647</v>
      </c>
      <c r="C1260" t="s">
        <v>74</v>
      </c>
      <c r="D1260" t="s">
        <v>43</v>
      </c>
      <c r="E1260" t="s">
        <v>44</v>
      </c>
      <c r="F1260" t="s">
        <v>45</v>
      </c>
      <c r="G1260" t="s">
        <v>46</v>
      </c>
      <c r="H1260">
        <v>13</v>
      </c>
      <c r="I1260">
        <v>2</v>
      </c>
      <c r="K1260" s="5">
        <v>0</v>
      </c>
      <c r="L1260" s="5">
        <v>0</v>
      </c>
      <c r="M1260" s="5">
        <v>-11</v>
      </c>
    </row>
    <row r="1261" spans="1:13" x14ac:dyDescent="0.2">
      <c r="A1261">
        <v>1259</v>
      </c>
      <c r="B1261" s="1">
        <v>43648</v>
      </c>
      <c r="C1261" t="s">
        <v>85</v>
      </c>
      <c r="D1261" t="s">
        <v>53</v>
      </c>
      <c r="E1261" t="s">
        <v>54</v>
      </c>
      <c r="F1261" t="s">
        <v>12</v>
      </c>
      <c r="G1261" t="s">
        <v>13</v>
      </c>
      <c r="H1261">
        <v>2</v>
      </c>
      <c r="I1261">
        <v>3</v>
      </c>
      <c r="K1261" s="5">
        <v>0</v>
      </c>
      <c r="L1261" s="5">
        <v>0</v>
      </c>
      <c r="M1261" s="5">
        <v>1</v>
      </c>
    </row>
    <row r="1262" spans="1:13" x14ac:dyDescent="0.2">
      <c r="A1262">
        <v>1260</v>
      </c>
      <c r="B1262" s="1">
        <v>43648</v>
      </c>
      <c r="C1262" t="s">
        <v>85</v>
      </c>
      <c r="D1262" t="s">
        <v>35</v>
      </c>
      <c r="E1262" t="s">
        <v>36</v>
      </c>
      <c r="F1262" t="s">
        <v>55</v>
      </c>
      <c r="G1262" t="s">
        <v>56</v>
      </c>
      <c r="H1262">
        <v>1</v>
      </c>
      <c r="I1262">
        <v>5</v>
      </c>
      <c r="K1262" s="5">
        <v>0</v>
      </c>
      <c r="L1262" s="5">
        <v>0</v>
      </c>
      <c r="M1262" s="5">
        <v>4</v>
      </c>
    </row>
    <row r="1263" spans="1:13" x14ac:dyDescent="0.2">
      <c r="A1263">
        <v>1261</v>
      </c>
      <c r="B1263" s="1">
        <v>43648</v>
      </c>
      <c r="C1263" t="s">
        <v>71</v>
      </c>
      <c r="D1263" t="s">
        <v>69</v>
      </c>
      <c r="E1263" t="s">
        <v>70</v>
      </c>
      <c r="F1263" t="s">
        <v>27</v>
      </c>
      <c r="G1263" t="s">
        <v>28</v>
      </c>
      <c r="H1263">
        <v>10</v>
      </c>
      <c r="I1263">
        <v>6</v>
      </c>
      <c r="K1263" s="5">
        <v>0</v>
      </c>
      <c r="L1263" s="5">
        <v>0</v>
      </c>
      <c r="M1263" s="5">
        <v>-4</v>
      </c>
    </row>
    <row r="1264" spans="1:13" x14ac:dyDescent="0.2">
      <c r="A1264">
        <v>1262</v>
      </c>
      <c r="B1264" s="1">
        <v>43648</v>
      </c>
      <c r="C1264" t="s">
        <v>68</v>
      </c>
      <c r="D1264" t="s">
        <v>8</v>
      </c>
      <c r="E1264" t="s">
        <v>9</v>
      </c>
      <c r="F1264" t="s">
        <v>10</v>
      </c>
      <c r="G1264" t="s">
        <v>11</v>
      </c>
      <c r="H1264">
        <v>2</v>
      </c>
      <c r="I1264">
        <v>4</v>
      </c>
      <c r="K1264" s="5">
        <v>0</v>
      </c>
      <c r="L1264" s="5">
        <v>0</v>
      </c>
      <c r="M1264" s="5">
        <v>2</v>
      </c>
    </row>
    <row r="1265" spans="1:13" x14ac:dyDescent="0.2">
      <c r="A1265">
        <v>1263</v>
      </c>
      <c r="B1265" s="1">
        <v>43648</v>
      </c>
      <c r="C1265" t="s">
        <v>68</v>
      </c>
      <c r="D1265" t="s">
        <v>17</v>
      </c>
      <c r="E1265" t="s">
        <v>18</v>
      </c>
      <c r="F1265" t="s">
        <v>57</v>
      </c>
      <c r="G1265" t="s">
        <v>58</v>
      </c>
      <c r="H1265">
        <v>4</v>
      </c>
      <c r="I1265">
        <v>5</v>
      </c>
      <c r="K1265" s="5">
        <v>0</v>
      </c>
      <c r="L1265" s="5">
        <v>0</v>
      </c>
      <c r="M1265" s="5">
        <v>1</v>
      </c>
    </row>
    <row r="1266" spans="1:13" x14ac:dyDescent="0.2">
      <c r="A1266">
        <v>1264</v>
      </c>
      <c r="B1266" s="1">
        <v>43648</v>
      </c>
      <c r="C1266" t="s">
        <v>68</v>
      </c>
      <c r="D1266" t="s">
        <v>6</v>
      </c>
      <c r="E1266" t="s">
        <v>7</v>
      </c>
      <c r="F1266" t="s">
        <v>32</v>
      </c>
      <c r="G1266" t="s">
        <v>33</v>
      </c>
      <c r="H1266">
        <v>3</v>
      </c>
      <c r="I1266">
        <v>6</v>
      </c>
      <c r="K1266" s="5">
        <v>0</v>
      </c>
      <c r="L1266" s="5">
        <v>0</v>
      </c>
      <c r="M1266" s="5">
        <v>3</v>
      </c>
    </row>
    <row r="1267" spans="1:13" x14ac:dyDescent="0.2">
      <c r="A1267">
        <v>1265</v>
      </c>
      <c r="B1267" s="1">
        <v>43648</v>
      </c>
      <c r="C1267" t="s">
        <v>92</v>
      </c>
      <c r="D1267" t="s">
        <v>22</v>
      </c>
      <c r="E1267" t="s">
        <v>23</v>
      </c>
      <c r="F1267" t="s">
        <v>20</v>
      </c>
      <c r="G1267" t="s">
        <v>21</v>
      </c>
      <c r="H1267">
        <v>2</v>
      </c>
      <c r="I1267">
        <v>0</v>
      </c>
      <c r="K1267" s="5">
        <v>0</v>
      </c>
      <c r="L1267" s="5">
        <v>0</v>
      </c>
      <c r="M1267" s="5">
        <v>-2</v>
      </c>
    </row>
    <row r="1268" spans="1:13" x14ac:dyDescent="0.2">
      <c r="A1268">
        <v>1266</v>
      </c>
      <c r="B1268" s="1">
        <v>43648</v>
      </c>
      <c r="C1268" t="s">
        <v>78</v>
      </c>
      <c r="D1268" t="s">
        <v>40</v>
      </c>
      <c r="E1268" t="s">
        <v>41</v>
      </c>
      <c r="F1268" t="s">
        <v>37</v>
      </c>
      <c r="G1268" t="s">
        <v>38</v>
      </c>
      <c r="H1268">
        <v>9</v>
      </c>
      <c r="I1268">
        <v>4</v>
      </c>
      <c r="K1268" s="5">
        <v>-85.937100000000001</v>
      </c>
      <c r="L1268" s="5">
        <v>30.966480000000001</v>
      </c>
      <c r="M1268" s="5">
        <v>-5</v>
      </c>
    </row>
    <row r="1269" spans="1:13" x14ac:dyDescent="0.2">
      <c r="A1269">
        <v>1267</v>
      </c>
      <c r="B1269" s="1">
        <v>43648</v>
      </c>
      <c r="C1269" t="s">
        <v>72</v>
      </c>
      <c r="D1269" t="s">
        <v>30</v>
      </c>
      <c r="E1269" t="s">
        <v>31</v>
      </c>
      <c r="F1269" t="s">
        <v>51</v>
      </c>
      <c r="G1269" t="s">
        <v>52</v>
      </c>
      <c r="H1269">
        <v>9</v>
      </c>
      <c r="I1269">
        <v>8</v>
      </c>
      <c r="K1269" s="5">
        <v>29.337700000000002</v>
      </c>
      <c r="L1269" s="5">
        <v>0</v>
      </c>
      <c r="M1269" s="5">
        <v>-1</v>
      </c>
    </row>
    <row r="1270" spans="1:13" x14ac:dyDescent="0.2">
      <c r="A1270">
        <v>1268</v>
      </c>
      <c r="B1270" s="1">
        <v>43648</v>
      </c>
      <c r="C1270" t="s">
        <v>88</v>
      </c>
      <c r="D1270" t="s">
        <v>47</v>
      </c>
      <c r="E1270" t="s">
        <v>48</v>
      </c>
      <c r="F1270" t="s">
        <v>66</v>
      </c>
      <c r="G1270" t="s">
        <v>67</v>
      </c>
      <c r="H1270">
        <v>9</v>
      </c>
      <c r="I1270">
        <v>5</v>
      </c>
      <c r="K1270" s="5">
        <v>30.651289999999999</v>
      </c>
      <c r="L1270" s="5">
        <v>118.1857</v>
      </c>
      <c r="M1270" s="5">
        <v>-4</v>
      </c>
    </row>
    <row r="1271" spans="1:13" x14ac:dyDescent="0.2">
      <c r="A1271">
        <v>1269</v>
      </c>
      <c r="B1271" s="1">
        <v>43648</v>
      </c>
      <c r="C1271" t="s">
        <v>73</v>
      </c>
      <c r="D1271" t="s">
        <v>49</v>
      </c>
      <c r="E1271" t="s">
        <v>50</v>
      </c>
      <c r="F1271" t="s">
        <v>3</v>
      </c>
      <c r="G1271" t="s">
        <v>4</v>
      </c>
      <c r="H1271">
        <v>6</v>
      </c>
      <c r="I1271">
        <v>8</v>
      </c>
      <c r="K1271" s="5">
        <v>115.4366</v>
      </c>
      <c r="L1271" s="5">
        <v>0</v>
      </c>
      <c r="M1271" s="5">
        <v>2</v>
      </c>
    </row>
    <row r="1272" spans="1:13" x14ac:dyDescent="0.2">
      <c r="A1272">
        <v>1270</v>
      </c>
      <c r="B1272" s="1">
        <v>43648</v>
      </c>
      <c r="C1272" t="s">
        <v>74</v>
      </c>
      <c r="D1272" t="s">
        <v>43</v>
      </c>
      <c r="E1272" t="s">
        <v>44</v>
      </c>
      <c r="F1272" t="s">
        <v>45</v>
      </c>
      <c r="G1272" t="s">
        <v>46</v>
      </c>
      <c r="H1272">
        <v>10</v>
      </c>
      <c r="I1272">
        <v>4</v>
      </c>
      <c r="K1272" s="5">
        <v>0</v>
      </c>
      <c r="L1272" s="5">
        <v>0</v>
      </c>
      <c r="M1272" s="5">
        <v>-6</v>
      </c>
    </row>
    <row r="1273" spans="1:13" x14ac:dyDescent="0.2">
      <c r="A1273">
        <v>1271</v>
      </c>
      <c r="B1273" s="1">
        <v>43648</v>
      </c>
      <c r="C1273" t="s">
        <v>74</v>
      </c>
      <c r="D1273" t="s">
        <v>15</v>
      </c>
      <c r="E1273" t="s">
        <v>16</v>
      </c>
      <c r="F1273" t="s">
        <v>1</v>
      </c>
      <c r="G1273" t="s">
        <v>2</v>
      </c>
      <c r="H1273">
        <v>4</v>
      </c>
      <c r="I1273">
        <v>5</v>
      </c>
      <c r="K1273" s="5">
        <v>0</v>
      </c>
      <c r="L1273" s="5">
        <v>118.1006</v>
      </c>
      <c r="M1273" s="5">
        <v>1</v>
      </c>
    </row>
    <row r="1274" spans="1:13" x14ac:dyDescent="0.2">
      <c r="A1274">
        <v>1272</v>
      </c>
      <c r="B1274" s="1">
        <v>43648</v>
      </c>
      <c r="C1274" t="s">
        <v>74</v>
      </c>
      <c r="D1274" t="s">
        <v>59</v>
      </c>
      <c r="E1274" t="s">
        <v>60</v>
      </c>
      <c r="F1274" t="s">
        <v>61</v>
      </c>
      <c r="G1274" t="s">
        <v>62</v>
      </c>
      <c r="H1274">
        <v>4</v>
      </c>
      <c r="I1274">
        <v>5</v>
      </c>
      <c r="K1274" s="5">
        <v>0</v>
      </c>
      <c r="L1274" s="5">
        <v>26.74868</v>
      </c>
      <c r="M1274" s="5">
        <v>1</v>
      </c>
    </row>
    <row r="1275" spans="1:13" x14ac:dyDescent="0.2">
      <c r="A1275">
        <v>1273</v>
      </c>
      <c r="B1275" s="1">
        <v>43649</v>
      </c>
      <c r="C1275" t="s">
        <v>14</v>
      </c>
      <c r="D1275" t="s">
        <v>25</v>
      </c>
      <c r="E1275" t="s">
        <v>26</v>
      </c>
      <c r="F1275" t="s">
        <v>64</v>
      </c>
      <c r="G1275" t="s">
        <v>65</v>
      </c>
      <c r="H1275">
        <v>5</v>
      </c>
      <c r="I1275">
        <v>7</v>
      </c>
      <c r="K1275" s="5">
        <v>3.2565580000000001</v>
      </c>
      <c r="L1275" s="5">
        <v>0</v>
      </c>
      <c r="M1275" s="5">
        <v>2</v>
      </c>
    </row>
    <row r="1276" spans="1:13" x14ac:dyDescent="0.2">
      <c r="A1276">
        <v>1274</v>
      </c>
      <c r="B1276" s="1">
        <v>43649</v>
      </c>
      <c r="C1276" t="s">
        <v>109</v>
      </c>
      <c r="D1276" t="s">
        <v>53</v>
      </c>
      <c r="E1276" t="s">
        <v>54</v>
      </c>
      <c r="F1276" t="s">
        <v>12</v>
      </c>
      <c r="G1276" t="s">
        <v>13</v>
      </c>
      <c r="H1276">
        <v>1</v>
      </c>
      <c r="I1276">
        <v>3</v>
      </c>
      <c r="K1276" s="5">
        <v>0</v>
      </c>
      <c r="L1276" s="5">
        <v>0</v>
      </c>
      <c r="M1276" s="5">
        <v>2</v>
      </c>
    </row>
    <row r="1277" spans="1:13" x14ac:dyDescent="0.2">
      <c r="A1277">
        <v>1275</v>
      </c>
      <c r="B1277" s="1">
        <v>43649</v>
      </c>
      <c r="C1277" t="s">
        <v>85</v>
      </c>
      <c r="D1277" t="s">
        <v>35</v>
      </c>
      <c r="E1277" t="s">
        <v>36</v>
      </c>
      <c r="F1277" t="s">
        <v>55</v>
      </c>
      <c r="G1277" t="s">
        <v>56</v>
      </c>
      <c r="H1277">
        <v>5</v>
      </c>
      <c r="I1277">
        <v>6</v>
      </c>
      <c r="K1277" s="5">
        <v>0</v>
      </c>
      <c r="L1277" s="5">
        <v>0</v>
      </c>
      <c r="M1277" s="5">
        <v>1</v>
      </c>
    </row>
    <row r="1278" spans="1:13" x14ac:dyDescent="0.2">
      <c r="A1278">
        <v>1276</v>
      </c>
      <c r="B1278" s="1">
        <v>43649</v>
      </c>
      <c r="C1278" t="s">
        <v>71</v>
      </c>
      <c r="D1278" t="s">
        <v>69</v>
      </c>
      <c r="E1278" t="s">
        <v>70</v>
      </c>
      <c r="F1278" t="s">
        <v>27</v>
      </c>
      <c r="G1278" t="s">
        <v>28</v>
      </c>
      <c r="H1278">
        <v>3</v>
      </c>
      <c r="I1278">
        <v>6</v>
      </c>
      <c r="K1278" s="5">
        <v>0</v>
      </c>
      <c r="L1278" s="5">
        <v>0</v>
      </c>
      <c r="M1278" s="5">
        <v>3</v>
      </c>
    </row>
    <row r="1279" spans="1:13" x14ac:dyDescent="0.2">
      <c r="A1279">
        <v>1277</v>
      </c>
      <c r="B1279" s="1">
        <v>43649</v>
      </c>
      <c r="C1279" t="s">
        <v>68</v>
      </c>
      <c r="D1279" t="s">
        <v>8</v>
      </c>
      <c r="E1279" t="s">
        <v>9</v>
      </c>
      <c r="F1279" t="s">
        <v>10</v>
      </c>
      <c r="G1279" t="s">
        <v>11</v>
      </c>
      <c r="H1279">
        <v>5</v>
      </c>
      <c r="I1279">
        <v>1</v>
      </c>
      <c r="K1279" s="5">
        <v>0</v>
      </c>
      <c r="L1279" s="5">
        <v>0</v>
      </c>
      <c r="M1279" s="5">
        <v>-4</v>
      </c>
    </row>
    <row r="1280" spans="1:13" x14ac:dyDescent="0.2">
      <c r="A1280">
        <v>1278</v>
      </c>
      <c r="B1280" s="1">
        <v>43649</v>
      </c>
      <c r="C1280" t="s">
        <v>68</v>
      </c>
      <c r="D1280" t="s">
        <v>17</v>
      </c>
      <c r="E1280" t="s">
        <v>18</v>
      </c>
      <c r="F1280" t="s">
        <v>57</v>
      </c>
      <c r="G1280" t="s">
        <v>58</v>
      </c>
      <c r="H1280">
        <v>0</v>
      </c>
      <c r="I1280">
        <v>3</v>
      </c>
      <c r="K1280" s="5">
        <v>0</v>
      </c>
      <c r="L1280" s="5">
        <v>0</v>
      </c>
      <c r="M1280" s="5">
        <v>3</v>
      </c>
    </row>
    <row r="1281" spans="1:13" x14ac:dyDescent="0.2">
      <c r="A1281">
        <v>1279</v>
      </c>
      <c r="B1281" s="1">
        <v>43649</v>
      </c>
      <c r="C1281" t="s">
        <v>68</v>
      </c>
      <c r="D1281" t="s">
        <v>6</v>
      </c>
      <c r="E1281" t="s">
        <v>7</v>
      </c>
      <c r="F1281" t="s">
        <v>32</v>
      </c>
      <c r="G1281" t="s">
        <v>33</v>
      </c>
      <c r="H1281">
        <v>9</v>
      </c>
      <c r="I1281">
        <v>6</v>
      </c>
      <c r="K1281" s="5">
        <v>0</v>
      </c>
      <c r="L1281" s="5">
        <v>0</v>
      </c>
      <c r="M1281" s="5">
        <v>-3</v>
      </c>
    </row>
    <row r="1282" spans="1:13" x14ac:dyDescent="0.2">
      <c r="A1282">
        <v>1280</v>
      </c>
      <c r="B1282" s="1">
        <v>43649</v>
      </c>
      <c r="C1282" t="s">
        <v>92</v>
      </c>
      <c r="D1282" t="s">
        <v>22</v>
      </c>
      <c r="E1282" t="s">
        <v>23</v>
      </c>
      <c r="F1282" t="s">
        <v>20</v>
      </c>
      <c r="G1282" t="s">
        <v>21</v>
      </c>
      <c r="H1282">
        <v>2</v>
      </c>
      <c r="I1282">
        <v>9</v>
      </c>
      <c r="K1282" s="5">
        <v>0</v>
      </c>
      <c r="L1282" s="5">
        <v>0</v>
      </c>
      <c r="M1282" s="5">
        <v>7</v>
      </c>
    </row>
    <row r="1283" spans="1:13" x14ac:dyDescent="0.2">
      <c r="A1283">
        <v>1281</v>
      </c>
      <c r="B1283" s="1">
        <v>43649</v>
      </c>
      <c r="C1283" t="s">
        <v>78</v>
      </c>
      <c r="D1283" t="s">
        <v>40</v>
      </c>
      <c r="E1283" t="s">
        <v>41</v>
      </c>
      <c r="F1283" t="s">
        <v>37</v>
      </c>
      <c r="G1283" t="s">
        <v>38</v>
      </c>
      <c r="H1283">
        <v>6</v>
      </c>
      <c r="I1283">
        <v>2</v>
      </c>
      <c r="K1283" s="5">
        <v>0</v>
      </c>
      <c r="L1283" s="5">
        <v>0</v>
      </c>
      <c r="M1283" s="5">
        <v>-4</v>
      </c>
    </row>
    <row r="1284" spans="1:13" x14ac:dyDescent="0.2">
      <c r="A1284">
        <v>1282</v>
      </c>
      <c r="B1284" s="1">
        <v>43649</v>
      </c>
      <c r="C1284" t="s">
        <v>72</v>
      </c>
      <c r="D1284" t="s">
        <v>30</v>
      </c>
      <c r="E1284" t="s">
        <v>31</v>
      </c>
      <c r="F1284" t="s">
        <v>51</v>
      </c>
      <c r="G1284" t="s">
        <v>52</v>
      </c>
      <c r="H1284">
        <v>4</v>
      </c>
      <c r="I1284">
        <v>2</v>
      </c>
      <c r="K1284" s="5">
        <v>0</v>
      </c>
      <c r="L1284" s="5">
        <v>0</v>
      </c>
      <c r="M1284" s="5">
        <v>-2</v>
      </c>
    </row>
    <row r="1285" spans="1:13" x14ac:dyDescent="0.2">
      <c r="A1285">
        <v>1283</v>
      </c>
      <c r="B1285" s="1">
        <v>43649</v>
      </c>
      <c r="C1285" t="s">
        <v>72</v>
      </c>
      <c r="D1285" t="s">
        <v>25</v>
      </c>
      <c r="E1285" t="s">
        <v>26</v>
      </c>
      <c r="F1285" t="s">
        <v>64</v>
      </c>
      <c r="G1285" t="s">
        <v>65</v>
      </c>
      <c r="H1285">
        <v>6</v>
      </c>
      <c r="I1285">
        <v>9</v>
      </c>
      <c r="K1285" s="5">
        <v>0</v>
      </c>
      <c r="L1285" s="5">
        <v>0</v>
      </c>
      <c r="M1285" s="5">
        <v>3</v>
      </c>
    </row>
    <row r="1286" spans="1:13" x14ac:dyDescent="0.2">
      <c r="A1286">
        <v>1284</v>
      </c>
      <c r="B1286" s="1">
        <v>43649</v>
      </c>
      <c r="C1286" t="s">
        <v>88</v>
      </c>
      <c r="D1286" t="s">
        <v>47</v>
      </c>
      <c r="E1286" t="s">
        <v>48</v>
      </c>
      <c r="F1286" t="s">
        <v>66</v>
      </c>
      <c r="G1286" t="s">
        <v>67</v>
      </c>
      <c r="H1286">
        <v>4</v>
      </c>
      <c r="I1286">
        <v>0</v>
      </c>
      <c r="K1286" s="5">
        <v>0</v>
      </c>
      <c r="L1286" s="5">
        <v>0</v>
      </c>
      <c r="M1286" s="5">
        <v>-4</v>
      </c>
    </row>
    <row r="1287" spans="1:13" x14ac:dyDescent="0.2">
      <c r="A1287">
        <v>1285</v>
      </c>
      <c r="B1287" s="1">
        <v>43649</v>
      </c>
      <c r="C1287" t="s">
        <v>80</v>
      </c>
      <c r="D1287" t="s">
        <v>49</v>
      </c>
      <c r="E1287" t="s">
        <v>50</v>
      </c>
      <c r="F1287" t="s">
        <v>3</v>
      </c>
      <c r="G1287" t="s">
        <v>4</v>
      </c>
      <c r="H1287">
        <v>4</v>
      </c>
      <c r="I1287">
        <v>3</v>
      </c>
      <c r="K1287" s="5">
        <v>0</v>
      </c>
      <c r="L1287" s="5">
        <v>0</v>
      </c>
      <c r="M1287" s="5">
        <v>-1</v>
      </c>
    </row>
    <row r="1288" spans="1:13" x14ac:dyDescent="0.2">
      <c r="A1288">
        <v>1286</v>
      </c>
      <c r="B1288" s="1">
        <v>43649</v>
      </c>
      <c r="C1288" t="s">
        <v>81</v>
      </c>
      <c r="D1288" t="s">
        <v>43</v>
      </c>
      <c r="E1288" t="s">
        <v>44</v>
      </c>
      <c r="F1288" t="s">
        <v>45</v>
      </c>
      <c r="G1288" t="s">
        <v>46</v>
      </c>
      <c r="H1288">
        <v>7</v>
      </c>
      <c r="I1288">
        <v>5</v>
      </c>
      <c r="K1288" s="5">
        <v>0</v>
      </c>
      <c r="L1288" s="5">
        <v>0</v>
      </c>
      <c r="M1288" s="5">
        <v>-2</v>
      </c>
    </row>
    <row r="1289" spans="1:13" x14ac:dyDescent="0.2">
      <c r="A1289">
        <v>1287</v>
      </c>
      <c r="B1289" s="1">
        <v>43649</v>
      </c>
      <c r="C1289" t="s">
        <v>74</v>
      </c>
      <c r="D1289" t="s">
        <v>15</v>
      </c>
      <c r="E1289" t="s">
        <v>16</v>
      </c>
      <c r="F1289" t="s">
        <v>1</v>
      </c>
      <c r="G1289" t="s">
        <v>2</v>
      </c>
      <c r="H1289">
        <v>5</v>
      </c>
      <c r="I1289">
        <v>2</v>
      </c>
      <c r="K1289" s="5">
        <v>0</v>
      </c>
      <c r="L1289" s="5">
        <v>0</v>
      </c>
      <c r="M1289" s="5">
        <v>-3</v>
      </c>
    </row>
    <row r="1290" spans="1:13" x14ac:dyDescent="0.2">
      <c r="A1290">
        <v>1288</v>
      </c>
      <c r="B1290" s="1">
        <v>43649</v>
      </c>
      <c r="C1290" t="s">
        <v>74</v>
      </c>
      <c r="D1290" t="s">
        <v>59</v>
      </c>
      <c r="E1290" t="s">
        <v>60</v>
      </c>
      <c r="F1290" t="s">
        <v>61</v>
      </c>
      <c r="G1290" t="s">
        <v>62</v>
      </c>
      <c r="H1290">
        <v>4</v>
      </c>
      <c r="I1290">
        <v>5</v>
      </c>
      <c r="K1290" s="5">
        <v>0</v>
      </c>
      <c r="L1290" s="5">
        <v>0</v>
      </c>
      <c r="M1290" s="5">
        <v>1</v>
      </c>
    </row>
    <row r="1291" spans="1:13" x14ac:dyDescent="0.2">
      <c r="A1291">
        <v>1289</v>
      </c>
      <c r="B1291" s="1">
        <v>43650</v>
      </c>
      <c r="C1291" t="s">
        <v>105</v>
      </c>
      <c r="D1291" t="s">
        <v>53</v>
      </c>
      <c r="E1291" t="s">
        <v>54</v>
      </c>
      <c r="F1291" t="s">
        <v>12</v>
      </c>
      <c r="G1291" t="s">
        <v>13</v>
      </c>
      <c r="H1291">
        <v>2</v>
      </c>
      <c r="I1291">
        <v>5</v>
      </c>
      <c r="K1291" s="5">
        <v>0</v>
      </c>
      <c r="L1291" s="5">
        <v>0</v>
      </c>
      <c r="M1291" s="5">
        <v>3</v>
      </c>
    </row>
    <row r="1292" spans="1:13" x14ac:dyDescent="0.2">
      <c r="A1292">
        <v>1290</v>
      </c>
      <c r="B1292" s="1">
        <v>43650</v>
      </c>
      <c r="C1292" t="s">
        <v>90</v>
      </c>
      <c r="D1292" t="s">
        <v>47</v>
      </c>
      <c r="E1292" t="s">
        <v>48</v>
      </c>
      <c r="F1292" t="s">
        <v>66</v>
      </c>
      <c r="G1292" t="s">
        <v>67</v>
      </c>
      <c r="H1292">
        <v>8</v>
      </c>
      <c r="I1292">
        <v>4</v>
      </c>
      <c r="K1292" s="5">
        <v>0</v>
      </c>
      <c r="L1292" s="5">
        <v>0</v>
      </c>
      <c r="M1292" s="5">
        <v>-4</v>
      </c>
    </row>
    <row r="1293" spans="1:13" x14ac:dyDescent="0.2">
      <c r="A1293">
        <v>1291</v>
      </c>
      <c r="B1293" s="1">
        <v>43650</v>
      </c>
      <c r="C1293" t="s">
        <v>14</v>
      </c>
      <c r="D1293" t="s">
        <v>17</v>
      </c>
      <c r="E1293" t="s">
        <v>18</v>
      </c>
      <c r="F1293" t="s">
        <v>57</v>
      </c>
      <c r="G1293" t="s">
        <v>58</v>
      </c>
      <c r="H1293">
        <v>0</v>
      </c>
      <c r="I1293">
        <v>1</v>
      </c>
      <c r="K1293" s="5">
        <v>0</v>
      </c>
      <c r="L1293" s="5">
        <v>0</v>
      </c>
      <c r="M1293" s="5">
        <v>1</v>
      </c>
    </row>
    <row r="1294" spans="1:13" x14ac:dyDescent="0.2">
      <c r="A1294">
        <v>1292</v>
      </c>
      <c r="B1294" s="1">
        <v>43650</v>
      </c>
      <c r="C1294" t="s">
        <v>14</v>
      </c>
      <c r="D1294" t="s">
        <v>25</v>
      </c>
      <c r="E1294" t="s">
        <v>26</v>
      </c>
      <c r="F1294" t="s">
        <v>64</v>
      </c>
      <c r="G1294" t="s">
        <v>65</v>
      </c>
      <c r="H1294">
        <v>11</v>
      </c>
      <c r="I1294">
        <v>5</v>
      </c>
      <c r="K1294" s="5">
        <v>0</v>
      </c>
      <c r="L1294" s="5">
        <v>0</v>
      </c>
      <c r="M1294" s="5">
        <v>-6</v>
      </c>
    </row>
    <row r="1295" spans="1:13" x14ac:dyDescent="0.2">
      <c r="A1295">
        <v>1293</v>
      </c>
      <c r="B1295" s="1">
        <v>43650</v>
      </c>
      <c r="C1295" t="s">
        <v>34</v>
      </c>
      <c r="D1295" t="s">
        <v>35</v>
      </c>
      <c r="E1295" t="s">
        <v>36</v>
      </c>
      <c r="F1295" t="s">
        <v>55</v>
      </c>
      <c r="G1295" t="s">
        <v>56</v>
      </c>
      <c r="H1295">
        <v>11</v>
      </c>
      <c r="I1295">
        <v>3</v>
      </c>
      <c r="K1295" s="5">
        <v>0</v>
      </c>
      <c r="L1295" s="5">
        <v>0</v>
      </c>
      <c r="M1295" s="5">
        <v>-8</v>
      </c>
    </row>
    <row r="1296" spans="1:13" x14ac:dyDescent="0.2">
      <c r="A1296">
        <v>1294</v>
      </c>
      <c r="B1296" s="1">
        <v>43650</v>
      </c>
      <c r="C1296" t="s">
        <v>39</v>
      </c>
      <c r="D1296" t="s">
        <v>49</v>
      </c>
      <c r="E1296" t="s">
        <v>50</v>
      </c>
      <c r="F1296" t="s">
        <v>3</v>
      </c>
      <c r="G1296" t="s">
        <v>4</v>
      </c>
      <c r="H1296">
        <v>2</v>
      </c>
      <c r="I1296">
        <v>7</v>
      </c>
      <c r="K1296" s="5">
        <v>0</v>
      </c>
      <c r="L1296" s="5">
        <v>0</v>
      </c>
      <c r="M1296" s="5">
        <v>5</v>
      </c>
    </row>
    <row r="1297" spans="1:13" x14ac:dyDescent="0.2">
      <c r="A1297">
        <v>1295</v>
      </c>
      <c r="B1297" s="1">
        <v>43650</v>
      </c>
      <c r="C1297" t="s">
        <v>42</v>
      </c>
      <c r="D1297" t="s">
        <v>15</v>
      </c>
      <c r="E1297" t="s">
        <v>16</v>
      </c>
      <c r="F1297" t="s">
        <v>1</v>
      </c>
      <c r="G1297" t="s">
        <v>2</v>
      </c>
      <c r="H1297">
        <v>5</v>
      </c>
      <c r="I1297">
        <v>4</v>
      </c>
      <c r="K1297" s="5">
        <v>0</v>
      </c>
      <c r="L1297" s="5">
        <v>0</v>
      </c>
      <c r="M1297" s="5">
        <v>-1</v>
      </c>
    </row>
    <row r="1298" spans="1:13" x14ac:dyDescent="0.2">
      <c r="A1298">
        <v>1296</v>
      </c>
      <c r="B1298" s="1">
        <v>43650</v>
      </c>
      <c r="C1298" t="s">
        <v>118</v>
      </c>
      <c r="D1298" t="s">
        <v>8</v>
      </c>
      <c r="E1298" t="s">
        <v>9</v>
      </c>
      <c r="F1298" t="s">
        <v>32</v>
      </c>
      <c r="G1298" t="s">
        <v>33</v>
      </c>
      <c r="H1298">
        <v>8</v>
      </c>
      <c r="I1298">
        <v>4</v>
      </c>
      <c r="K1298" s="5">
        <v>0</v>
      </c>
      <c r="L1298" s="5">
        <v>0</v>
      </c>
      <c r="M1298" s="5">
        <v>-4</v>
      </c>
    </row>
    <row r="1299" spans="1:13" x14ac:dyDescent="0.2">
      <c r="A1299">
        <v>1297</v>
      </c>
      <c r="B1299" s="1">
        <v>43650</v>
      </c>
      <c r="C1299" t="s">
        <v>71</v>
      </c>
      <c r="D1299" t="s">
        <v>69</v>
      </c>
      <c r="E1299" t="s">
        <v>70</v>
      </c>
      <c r="F1299" t="s">
        <v>27</v>
      </c>
      <c r="G1299" t="s">
        <v>28</v>
      </c>
      <c r="H1299">
        <v>8</v>
      </c>
      <c r="I1299">
        <v>7</v>
      </c>
      <c r="K1299" s="5">
        <v>0</v>
      </c>
      <c r="L1299" s="5">
        <v>0</v>
      </c>
      <c r="M1299" s="5">
        <v>-1</v>
      </c>
    </row>
    <row r="1300" spans="1:13" x14ac:dyDescent="0.2">
      <c r="A1300">
        <v>1298</v>
      </c>
      <c r="B1300" s="1">
        <v>43650</v>
      </c>
      <c r="C1300" t="s">
        <v>92</v>
      </c>
      <c r="D1300" t="s">
        <v>22</v>
      </c>
      <c r="E1300" t="s">
        <v>23</v>
      </c>
      <c r="F1300" t="s">
        <v>20</v>
      </c>
      <c r="G1300" t="s">
        <v>21</v>
      </c>
      <c r="H1300">
        <v>6</v>
      </c>
      <c r="I1300">
        <v>12</v>
      </c>
      <c r="K1300" s="5">
        <v>0</v>
      </c>
      <c r="L1300" s="5">
        <v>0</v>
      </c>
      <c r="M1300" s="5">
        <v>6</v>
      </c>
    </row>
    <row r="1301" spans="1:13" x14ac:dyDescent="0.2">
      <c r="A1301">
        <v>1299</v>
      </c>
      <c r="B1301" s="1">
        <v>43650</v>
      </c>
      <c r="C1301" t="s">
        <v>78</v>
      </c>
      <c r="D1301" t="s">
        <v>40</v>
      </c>
      <c r="E1301" t="s">
        <v>41</v>
      </c>
      <c r="F1301" t="s">
        <v>37</v>
      </c>
      <c r="G1301" t="s">
        <v>38</v>
      </c>
      <c r="H1301">
        <v>3</v>
      </c>
      <c r="I1301">
        <v>9</v>
      </c>
      <c r="K1301" s="5">
        <v>0</v>
      </c>
      <c r="L1301" s="5">
        <v>0</v>
      </c>
      <c r="M1301" s="5">
        <v>6</v>
      </c>
    </row>
    <row r="1302" spans="1:13" x14ac:dyDescent="0.2">
      <c r="A1302">
        <v>1300</v>
      </c>
      <c r="B1302" s="1">
        <v>43650</v>
      </c>
      <c r="C1302" t="s">
        <v>81</v>
      </c>
      <c r="D1302" t="s">
        <v>45</v>
      </c>
      <c r="E1302" t="s">
        <v>46</v>
      </c>
      <c r="F1302" t="s">
        <v>61</v>
      </c>
      <c r="G1302" t="s">
        <v>62</v>
      </c>
      <c r="H1302">
        <v>1</v>
      </c>
      <c r="I1302">
        <v>5</v>
      </c>
      <c r="K1302" s="5">
        <v>0</v>
      </c>
      <c r="L1302" s="5">
        <v>0</v>
      </c>
      <c r="M1302" s="5">
        <v>4</v>
      </c>
    </row>
    <row r="1303" spans="1:13" x14ac:dyDescent="0.2">
      <c r="A1303">
        <v>1301</v>
      </c>
      <c r="B1303" s="1">
        <v>43651</v>
      </c>
      <c r="C1303" t="s">
        <v>85</v>
      </c>
      <c r="D1303" t="s">
        <v>17</v>
      </c>
      <c r="E1303" t="s">
        <v>18</v>
      </c>
      <c r="F1303" t="s">
        <v>55</v>
      </c>
      <c r="G1303" t="s">
        <v>56</v>
      </c>
      <c r="H1303">
        <v>7</v>
      </c>
      <c r="I1303">
        <v>6</v>
      </c>
      <c r="K1303" s="5">
        <v>0</v>
      </c>
      <c r="L1303" s="5">
        <v>0</v>
      </c>
      <c r="M1303" s="5">
        <v>-1</v>
      </c>
    </row>
    <row r="1304" spans="1:13" x14ac:dyDescent="0.2">
      <c r="A1304">
        <v>1302</v>
      </c>
      <c r="B1304" s="1">
        <v>43651</v>
      </c>
      <c r="C1304" t="s">
        <v>85</v>
      </c>
      <c r="D1304" t="s">
        <v>66</v>
      </c>
      <c r="E1304" t="s">
        <v>67</v>
      </c>
      <c r="F1304" t="s">
        <v>12</v>
      </c>
      <c r="G1304" t="s">
        <v>13</v>
      </c>
      <c r="H1304">
        <v>7</v>
      </c>
      <c r="I1304">
        <v>4</v>
      </c>
      <c r="K1304" s="5">
        <v>-31.421500000000002</v>
      </c>
      <c r="L1304" s="5">
        <v>0</v>
      </c>
      <c r="M1304" s="5">
        <v>-3</v>
      </c>
    </row>
    <row r="1305" spans="1:13" x14ac:dyDescent="0.2">
      <c r="A1305">
        <v>1303</v>
      </c>
      <c r="B1305" s="1">
        <v>43651</v>
      </c>
      <c r="C1305" t="s">
        <v>71</v>
      </c>
      <c r="D1305" t="s">
        <v>6</v>
      </c>
      <c r="E1305" t="s">
        <v>7</v>
      </c>
      <c r="F1305" t="s">
        <v>27</v>
      </c>
      <c r="G1305" t="s">
        <v>28</v>
      </c>
      <c r="H1305">
        <v>4</v>
      </c>
      <c r="I1305">
        <v>1</v>
      </c>
      <c r="K1305" s="5">
        <v>0</v>
      </c>
      <c r="L1305" s="5">
        <v>0</v>
      </c>
      <c r="M1305" s="5">
        <v>-3</v>
      </c>
    </row>
    <row r="1306" spans="1:13" x14ac:dyDescent="0.2">
      <c r="A1306">
        <v>1304</v>
      </c>
      <c r="B1306" s="1">
        <v>43651</v>
      </c>
      <c r="C1306" t="s">
        <v>68</v>
      </c>
      <c r="D1306" t="s">
        <v>22</v>
      </c>
      <c r="E1306" t="s">
        <v>23</v>
      </c>
      <c r="F1306" t="s">
        <v>10</v>
      </c>
      <c r="G1306" t="s">
        <v>11</v>
      </c>
      <c r="H1306">
        <v>7</v>
      </c>
      <c r="I1306">
        <v>2</v>
      </c>
      <c r="K1306" s="5">
        <v>0</v>
      </c>
      <c r="L1306" s="5">
        <v>0</v>
      </c>
      <c r="M1306" s="5">
        <v>-5</v>
      </c>
    </row>
    <row r="1307" spans="1:13" x14ac:dyDescent="0.2">
      <c r="A1307">
        <v>1305</v>
      </c>
      <c r="B1307" s="1">
        <v>43651</v>
      </c>
      <c r="C1307" t="s">
        <v>68</v>
      </c>
      <c r="D1307" t="s">
        <v>69</v>
      </c>
      <c r="E1307" t="s">
        <v>70</v>
      </c>
      <c r="F1307" t="s">
        <v>25</v>
      </c>
      <c r="G1307" t="s">
        <v>26</v>
      </c>
      <c r="H1307">
        <v>9</v>
      </c>
      <c r="I1307">
        <v>6</v>
      </c>
      <c r="K1307" s="5">
        <v>0</v>
      </c>
      <c r="L1307" s="5">
        <v>-8.19754</v>
      </c>
      <c r="M1307" s="5">
        <v>-3</v>
      </c>
    </row>
    <row r="1308" spans="1:13" x14ac:dyDescent="0.2">
      <c r="A1308">
        <v>1306</v>
      </c>
      <c r="B1308" s="1">
        <v>43651</v>
      </c>
      <c r="C1308" t="s">
        <v>68</v>
      </c>
      <c r="D1308" t="s">
        <v>8</v>
      </c>
      <c r="E1308" t="s">
        <v>9</v>
      </c>
      <c r="F1308" t="s">
        <v>32</v>
      </c>
      <c r="G1308" t="s">
        <v>33</v>
      </c>
      <c r="H1308">
        <v>8</v>
      </c>
      <c r="I1308">
        <v>4</v>
      </c>
      <c r="K1308" s="5">
        <v>0</v>
      </c>
      <c r="L1308" s="5">
        <v>0</v>
      </c>
      <c r="M1308" s="5">
        <v>-4</v>
      </c>
    </row>
    <row r="1309" spans="1:13" x14ac:dyDescent="0.2">
      <c r="A1309">
        <v>1307</v>
      </c>
      <c r="B1309" s="1">
        <v>43651</v>
      </c>
      <c r="C1309" t="s">
        <v>92</v>
      </c>
      <c r="D1309" t="s">
        <v>53</v>
      </c>
      <c r="E1309" t="s">
        <v>54</v>
      </c>
      <c r="F1309" t="s">
        <v>20</v>
      </c>
      <c r="G1309" t="s">
        <v>21</v>
      </c>
      <c r="H1309">
        <v>0</v>
      </c>
      <c r="I1309">
        <v>1</v>
      </c>
      <c r="K1309" s="5">
        <v>0</v>
      </c>
      <c r="L1309" s="5">
        <v>0</v>
      </c>
      <c r="M1309" s="5">
        <v>1</v>
      </c>
    </row>
    <row r="1310" spans="1:13" x14ac:dyDescent="0.2">
      <c r="A1310">
        <v>1308</v>
      </c>
      <c r="B1310" s="1">
        <v>43651</v>
      </c>
      <c r="C1310" t="s">
        <v>72</v>
      </c>
      <c r="D1310" t="s">
        <v>37</v>
      </c>
      <c r="E1310" t="s">
        <v>38</v>
      </c>
      <c r="F1310" t="s">
        <v>49</v>
      </c>
      <c r="G1310" t="s">
        <v>50</v>
      </c>
      <c r="H1310">
        <v>6</v>
      </c>
      <c r="I1310">
        <v>15</v>
      </c>
      <c r="K1310" s="5">
        <v>0</v>
      </c>
      <c r="L1310" s="5">
        <v>-775.82500000000005</v>
      </c>
      <c r="M1310" s="5">
        <v>9</v>
      </c>
    </row>
    <row r="1311" spans="1:13" x14ac:dyDescent="0.2">
      <c r="A1311">
        <v>1309</v>
      </c>
      <c r="B1311" s="1">
        <v>43651</v>
      </c>
      <c r="C1311" t="s">
        <v>72</v>
      </c>
      <c r="D1311" t="s">
        <v>40</v>
      </c>
      <c r="E1311" t="s">
        <v>41</v>
      </c>
      <c r="F1311" t="s">
        <v>30</v>
      </c>
      <c r="G1311" t="s">
        <v>31</v>
      </c>
      <c r="H1311">
        <v>5</v>
      </c>
      <c r="I1311">
        <v>4</v>
      </c>
      <c r="K1311" s="5">
        <v>0</v>
      </c>
      <c r="L1311" s="5">
        <v>-18.336099999999998</v>
      </c>
      <c r="M1311" s="5">
        <v>-1</v>
      </c>
    </row>
    <row r="1312" spans="1:13" x14ac:dyDescent="0.2">
      <c r="A1312">
        <v>1310</v>
      </c>
      <c r="B1312" s="1">
        <v>43651</v>
      </c>
      <c r="C1312" t="s">
        <v>81</v>
      </c>
      <c r="D1312" t="s">
        <v>51</v>
      </c>
      <c r="E1312" t="s">
        <v>52</v>
      </c>
      <c r="F1312" t="s">
        <v>59</v>
      </c>
      <c r="G1312" t="s">
        <v>60</v>
      </c>
      <c r="H1312">
        <v>0</v>
      </c>
      <c r="I1312">
        <v>8</v>
      </c>
      <c r="K1312" s="5">
        <v>11.96203</v>
      </c>
      <c r="L1312" s="5">
        <v>0</v>
      </c>
      <c r="M1312" s="5">
        <v>8</v>
      </c>
    </row>
    <row r="1313" spans="1:13" x14ac:dyDescent="0.2">
      <c r="A1313">
        <v>1311</v>
      </c>
      <c r="B1313" s="1">
        <v>43651</v>
      </c>
      <c r="C1313" t="s">
        <v>74</v>
      </c>
      <c r="D1313" t="s">
        <v>3</v>
      </c>
      <c r="E1313" t="s">
        <v>4</v>
      </c>
      <c r="F1313" t="s">
        <v>1</v>
      </c>
      <c r="G1313" t="s">
        <v>2</v>
      </c>
      <c r="H1313">
        <v>5</v>
      </c>
      <c r="I1313">
        <v>2</v>
      </c>
      <c r="K1313" s="5">
        <v>0</v>
      </c>
      <c r="L1313" s="5">
        <v>0</v>
      </c>
      <c r="M1313" s="5">
        <v>-3</v>
      </c>
    </row>
    <row r="1314" spans="1:13" x14ac:dyDescent="0.2">
      <c r="A1314">
        <v>1312</v>
      </c>
      <c r="B1314" s="1">
        <v>43651</v>
      </c>
      <c r="C1314" t="s">
        <v>74</v>
      </c>
      <c r="D1314" t="s">
        <v>45</v>
      </c>
      <c r="E1314" t="s">
        <v>46</v>
      </c>
      <c r="F1314" t="s">
        <v>61</v>
      </c>
      <c r="G1314" t="s">
        <v>62</v>
      </c>
      <c r="H1314">
        <v>3</v>
      </c>
      <c r="I1314">
        <v>2</v>
      </c>
      <c r="K1314" s="5">
        <v>0</v>
      </c>
      <c r="L1314" s="5">
        <v>0</v>
      </c>
      <c r="M1314" s="5">
        <v>-1</v>
      </c>
    </row>
    <row r="1315" spans="1:13" x14ac:dyDescent="0.2">
      <c r="A1315">
        <v>1313</v>
      </c>
      <c r="B1315" s="1">
        <v>43651</v>
      </c>
      <c r="C1315" t="s">
        <v>103</v>
      </c>
      <c r="D1315" t="s">
        <v>15</v>
      </c>
      <c r="E1315" t="s">
        <v>16</v>
      </c>
      <c r="F1315" t="s">
        <v>43</v>
      </c>
      <c r="G1315" t="s">
        <v>44</v>
      </c>
      <c r="H1315">
        <v>9</v>
      </c>
      <c r="I1315">
        <v>4</v>
      </c>
      <c r="K1315" s="5">
        <v>0</v>
      </c>
      <c r="L1315" s="5">
        <v>0</v>
      </c>
      <c r="M1315" s="5">
        <v>-5</v>
      </c>
    </row>
    <row r="1316" spans="1:13" x14ac:dyDescent="0.2">
      <c r="A1316">
        <v>1314</v>
      </c>
      <c r="B1316" s="1">
        <v>43652</v>
      </c>
      <c r="C1316" t="s">
        <v>14</v>
      </c>
      <c r="D1316" t="s">
        <v>37</v>
      </c>
      <c r="E1316" t="s">
        <v>38</v>
      </c>
      <c r="F1316" t="s">
        <v>49</v>
      </c>
      <c r="G1316" t="s">
        <v>50</v>
      </c>
      <c r="H1316">
        <v>4</v>
      </c>
      <c r="I1316">
        <v>7</v>
      </c>
      <c r="K1316" s="5">
        <v>0</v>
      </c>
      <c r="L1316" s="5">
        <v>0</v>
      </c>
      <c r="M1316" s="5">
        <v>3</v>
      </c>
    </row>
    <row r="1317" spans="1:13" x14ac:dyDescent="0.2">
      <c r="A1317">
        <v>1315</v>
      </c>
      <c r="B1317" s="1">
        <v>43652</v>
      </c>
      <c r="C1317" t="s">
        <v>76</v>
      </c>
      <c r="D1317" t="s">
        <v>6</v>
      </c>
      <c r="E1317" t="s">
        <v>7</v>
      </c>
      <c r="F1317" t="s">
        <v>27</v>
      </c>
      <c r="G1317" t="s">
        <v>28</v>
      </c>
      <c r="H1317">
        <v>8</v>
      </c>
      <c r="I1317">
        <v>1</v>
      </c>
      <c r="K1317" s="5">
        <v>0</v>
      </c>
      <c r="L1317" s="5">
        <v>0</v>
      </c>
      <c r="M1317" s="5">
        <v>-7</v>
      </c>
    </row>
    <row r="1318" spans="1:13" x14ac:dyDescent="0.2">
      <c r="A1318">
        <v>1316</v>
      </c>
      <c r="B1318" s="1">
        <v>43652</v>
      </c>
      <c r="C1318" t="s">
        <v>34</v>
      </c>
      <c r="D1318" t="s">
        <v>17</v>
      </c>
      <c r="E1318" t="s">
        <v>18</v>
      </c>
      <c r="F1318" t="s">
        <v>55</v>
      </c>
      <c r="G1318" t="s">
        <v>56</v>
      </c>
      <c r="H1318">
        <v>2</v>
      </c>
      <c r="I1318">
        <v>12</v>
      </c>
      <c r="K1318" s="5">
        <v>0</v>
      </c>
      <c r="L1318" s="5">
        <v>0</v>
      </c>
      <c r="M1318" s="5">
        <v>10</v>
      </c>
    </row>
    <row r="1319" spans="1:13" x14ac:dyDescent="0.2">
      <c r="A1319">
        <v>1317</v>
      </c>
      <c r="B1319" s="1">
        <v>43652</v>
      </c>
      <c r="C1319" t="s">
        <v>34</v>
      </c>
      <c r="D1319" t="s">
        <v>66</v>
      </c>
      <c r="E1319" t="s">
        <v>67</v>
      </c>
      <c r="F1319" t="s">
        <v>12</v>
      </c>
      <c r="G1319" t="s">
        <v>13</v>
      </c>
      <c r="H1319">
        <v>0</v>
      </c>
      <c r="I1319">
        <v>6</v>
      </c>
      <c r="K1319" s="5">
        <v>0</v>
      </c>
      <c r="L1319" s="5">
        <v>0</v>
      </c>
      <c r="M1319" s="5">
        <v>6</v>
      </c>
    </row>
    <row r="1320" spans="1:13" x14ac:dyDescent="0.2">
      <c r="A1320">
        <v>1318</v>
      </c>
      <c r="B1320" s="1">
        <v>43652</v>
      </c>
      <c r="C1320" t="s">
        <v>42</v>
      </c>
      <c r="D1320" t="s">
        <v>47</v>
      </c>
      <c r="E1320" t="s">
        <v>48</v>
      </c>
      <c r="F1320" t="s">
        <v>57</v>
      </c>
      <c r="G1320" t="s">
        <v>58</v>
      </c>
      <c r="H1320">
        <v>7</v>
      </c>
      <c r="I1320">
        <v>2</v>
      </c>
      <c r="K1320" s="5">
        <v>-10.5009</v>
      </c>
      <c r="L1320" s="5">
        <v>0</v>
      </c>
      <c r="M1320" s="5">
        <v>-5</v>
      </c>
    </row>
    <row r="1321" spans="1:13" x14ac:dyDescent="0.2">
      <c r="A1321">
        <v>1319</v>
      </c>
      <c r="B1321" s="1">
        <v>43652</v>
      </c>
      <c r="C1321" t="s">
        <v>42</v>
      </c>
      <c r="D1321" t="s">
        <v>69</v>
      </c>
      <c r="E1321" t="s">
        <v>70</v>
      </c>
      <c r="F1321" t="s">
        <v>25</v>
      </c>
      <c r="G1321" t="s">
        <v>26</v>
      </c>
      <c r="H1321">
        <v>10</v>
      </c>
      <c r="I1321">
        <v>6</v>
      </c>
      <c r="K1321" s="5">
        <v>0</v>
      </c>
      <c r="L1321" s="5">
        <v>0</v>
      </c>
      <c r="M1321" s="5">
        <v>-4</v>
      </c>
    </row>
    <row r="1322" spans="1:13" x14ac:dyDescent="0.2">
      <c r="A1322">
        <v>1320</v>
      </c>
      <c r="B1322" s="1">
        <v>43652</v>
      </c>
      <c r="C1322" t="s">
        <v>42</v>
      </c>
      <c r="D1322" t="s">
        <v>53</v>
      </c>
      <c r="E1322" t="s">
        <v>54</v>
      </c>
      <c r="F1322" t="s">
        <v>20</v>
      </c>
      <c r="G1322" t="s">
        <v>21</v>
      </c>
      <c r="H1322">
        <v>5</v>
      </c>
      <c r="I1322">
        <v>4</v>
      </c>
      <c r="K1322" s="5">
        <v>0</v>
      </c>
      <c r="L1322" s="5">
        <v>0</v>
      </c>
      <c r="M1322" s="5">
        <v>-1</v>
      </c>
    </row>
    <row r="1323" spans="1:13" x14ac:dyDescent="0.2">
      <c r="A1323">
        <v>1321</v>
      </c>
      <c r="B1323" s="1">
        <v>43652</v>
      </c>
      <c r="C1323" t="s">
        <v>42</v>
      </c>
      <c r="D1323" t="s">
        <v>8</v>
      </c>
      <c r="E1323" t="s">
        <v>9</v>
      </c>
      <c r="F1323" t="s">
        <v>32</v>
      </c>
      <c r="G1323" t="s">
        <v>33</v>
      </c>
      <c r="H1323">
        <v>3</v>
      </c>
      <c r="I1323">
        <v>4</v>
      </c>
      <c r="K1323" s="5">
        <v>0</v>
      </c>
      <c r="L1323" s="5">
        <v>0</v>
      </c>
      <c r="M1323" s="5">
        <v>1</v>
      </c>
    </row>
    <row r="1324" spans="1:13" x14ac:dyDescent="0.2">
      <c r="A1324">
        <v>1322</v>
      </c>
      <c r="B1324" s="1">
        <v>43652</v>
      </c>
      <c r="C1324" t="s">
        <v>104</v>
      </c>
      <c r="D1324" t="s">
        <v>22</v>
      </c>
      <c r="E1324" t="s">
        <v>23</v>
      </c>
      <c r="F1324" t="s">
        <v>10</v>
      </c>
      <c r="G1324" t="s">
        <v>11</v>
      </c>
      <c r="H1324">
        <v>5</v>
      </c>
      <c r="I1324">
        <v>6</v>
      </c>
      <c r="K1324" s="5">
        <v>0</v>
      </c>
      <c r="L1324" s="5">
        <v>0</v>
      </c>
      <c r="M1324" s="5">
        <v>1</v>
      </c>
    </row>
    <row r="1325" spans="1:13" x14ac:dyDescent="0.2">
      <c r="A1325">
        <v>1323</v>
      </c>
      <c r="B1325" s="1">
        <v>43652</v>
      </c>
      <c r="C1325" t="s">
        <v>104</v>
      </c>
      <c r="D1325" t="s">
        <v>40</v>
      </c>
      <c r="E1325" t="s">
        <v>41</v>
      </c>
      <c r="F1325" t="s">
        <v>30</v>
      </c>
      <c r="G1325" t="s">
        <v>31</v>
      </c>
      <c r="H1325">
        <v>0</v>
      </c>
      <c r="I1325">
        <v>4</v>
      </c>
      <c r="K1325" s="5">
        <v>0</v>
      </c>
      <c r="L1325" s="5">
        <v>0</v>
      </c>
      <c r="M1325" s="5">
        <v>4</v>
      </c>
    </row>
    <row r="1326" spans="1:13" x14ac:dyDescent="0.2">
      <c r="A1326">
        <v>1324</v>
      </c>
      <c r="B1326" s="1">
        <v>43652</v>
      </c>
      <c r="C1326" t="s">
        <v>104</v>
      </c>
      <c r="D1326" t="s">
        <v>35</v>
      </c>
      <c r="E1326" t="s">
        <v>36</v>
      </c>
      <c r="F1326" t="s">
        <v>64</v>
      </c>
      <c r="G1326" t="s">
        <v>65</v>
      </c>
      <c r="H1326">
        <v>6</v>
      </c>
      <c r="I1326">
        <v>3</v>
      </c>
      <c r="K1326" s="5">
        <v>7.9769319999999997</v>
      </c>
      <c r="L1326" s="5">
        <v>0</v>
      </c>
      <c r="M1326" s="5">
        <v>-3</v>
      </c>
    </row>
    <row r="1327" spans="1:13" x14ac:dyDescent="0.2">
      <c r="A1327">
        <v>1325</v>
      </c>
      <c r="B1327" s="1">
        <v>43652</v>
      </c>
      <c r="C1327" t="s">
        <v>114</v>
      </c>
      <c r="D1327" t="s">
        <v>15</v>
      </c>
      <c r="E1327" t="s">
        <v>16</v>
      </c>
      <c r="F1327" t="s">
        <v>43</v>
      </c>
      <c r="G1327" t="s">
        <v>44</v>
      </c>
      <c r="H1327">
        <v>4</v>
      </c>
      <c r="I1327">
        <v>8</v>
      </c>
      <c r="K1327" s="5">
        <v>0</v>
      </c>
      <c r="L1327" s="5">
        <v>0</v>
      </c>
      <c r="M1327" s="5">
        <v>4</v>
      </c>
    </row>
    <row r="1328" spans="1:13" x14ac:dyDescent="0.2">
      <c r="A1328">
        <v>1326</v>
      </c>
      <c r="B1328" s="1">
        <v>43652</v>
      </c>
      <c r="C1328" t="s">
        <v>74</v>
      </c>
      <c r="D1328" t="s">
        <v>45</v>
      </c>
      <c r="E1328" t="s">
        <v>46</v>
      </c>
      <c r="F1328" t="s">
        <v>61</v>
      </c>
      <c r="G1328" t="s">
        <v>62</v>
      </c>
      <c r="H1328">
        <v>3</v>
      </c>
      <c r="I1328">
        <v>1</v>
      </c>
      <c r="K1328" s="5">
        <v>0</v>
      </c>
      <c r="L1328" s="5">
        <v>0</v>
      </c>
      <c r="M1328" s="5">
        <v>-2</v>
      </c>
    </row>
    <row r="1329" spans="1:13" x14ac:dyDescent="0.2">
      <c r="A1329">
        <v>1327</v>
      </c>
      <c r="B1329" s="1">
        <v>43652</v>
      </c>
      <c r="C1329" t="s">
        <v>74</v>
      </c>
      <c r="D1329" t="s">
        <v>3</v>
      </c>
      <c r="E1329" t="s">
        <v>4</v>
      </c>
      <c r="F1329" t="s">
        <v>1</v>
      </c>
      <c r="G1329" t="s">
        <v>2</v>
      </c>
      <c r="H1329">
        <v>3</v>
      </c>
      <c r="I1329">
        <v>6</v>
      </c>
      <c r="K1329" s="5">
        <v>0</v>
      </c>
      <c r="L1329" s="5">
        <v>0</v>
      </c>
      <c r="M1329" s="5">
        <v>3</v>
      </c>
    </row>
    <row r="1330" spans="1:13" x14ac:dyDescent="0.2">
      <c r="A1330">
        <v>1328</v>
      </c>
      <c r="B1330" s="1">
        <v>43652</v>
      </c>
      <c r="C1330" t="s">
        <v>74</v>
      </c>
      <c r="D1330" t="s">
        <v>51</v>
      </c>
      <c r="E1330" t="s">
        <v>52</v>
      </c>
      <c r="F1330" t="s">
        <v>59</v>
      </c>
      <c r="G1330" t="s">
        <v>60</v>
      </c>
      <c r="H1330">
        <v>2</v>
      </c>
      <c r="I1330">
        <v>4</v>
      </c>
      <c r="K1330" s="5">
        <v>0</v>
      </c>
      <c r="L1330" s="5">
        <v>0</v>
      </c>
      <c r="M1330" s="5">
        <v>2</v>
      </c>
    </row>
    <row r="1331" spans="1:13" x14ac:dyDescent="0.2">
      <c r="A1331">
        <v>1329</v>
      </c>
      <c r="B1331" s="1">
        <v>43653</v>
      </c>
      <c r="C1331" t="s">
        <v>82</v>
      </c>
      <c r="D1331" t="s">
        <v>6</v>
      </c>
      <c r="E1331" t="s">
        <v>7</v>
      </c>
      <c r="F1331" t="s">
        <v>27</v>
      </c>
      <c r="G1331" t="s">
        <v>28</v>
      </c>
      <c r="H1331">
        <v>1</v>
      </c>
      <c r="I1331">
        <v>6</v>
      </c>
      <c r="K1331" s="5">
        <v>0</v>
      </c>
      <c r="L1331" s="5">
        <v>0</v>
      </c>
      <c r="M1331" s="5">
        <v>5</v>
      </c>
    </row>
    <row r="1332" spans="1:13" x14ac:dyDescent="0.2">
      <c r="A1332">
        <v>1330</v>
      </c>
      <c r="B1332" s="1">
        <v>43653</v>
      </c>
      <c r="C1332" t="s">
        <v>83</v>
      </c>
      <c r="D1332" t="s">
        <v>22</v>
      </c>
      <c r="E1332" t="s">
        <v>23</v>
      </c>
      <c r="F1332" t="s">
        <v>10</v>
      </c>
      <c r="G1332" t="s">
        <v>11</v>
      </c>
      <c r="H1332">
        <v>8</v>
      </c>
      <c r="I1332">
        <v>3</v>
      </c>
      <c r="K1332" s="5">
        <v>0</v>
      </c>
      <c r="L1332" s="5">
        <v>0</v>
      </c>
      <c r="M1332" s="5">
        <v>-5</v>
      </c>
    </row>
    <row r="1333" spans="1:13" x14ac:dyDescent="0.2">
      <c r="A1333">
        <v>1331</v>
      </c>
      <c r="B1333" s="1">
        <v>43653</v>
      </c>
      <c r="C1333" t="s">
        <v>83</v>
      </c>
      <c r="D1333" t="s">
        <v>47</v>
      </c>
      <c r="E1333" t="s">
        <v>48</v>
      </c>
      <c r="F1333" t="s">
        <v>57</v>
      </c>
      <c r="G1333" t="s">
        <v>58</v>
      </c>
      <c r="H1333">
        <v>11</v>
      </c>
      <c r="I1333">
        <v>1</v>
      </c>
      <c r="K1333" s="5">
        <v>0</v>
      </c>
      <c r="L1333" s="5">
        <v>0</v>
      </c>
      <c r="M1333" s="5">
        <v>-10</v>
      </c>
    </row>
    <row r="1334" spans="1:13" x14ac:dyDescent="0.2">
      <c r="A1334">
        <v>1332</v>
      </c>
      <c r="B1334" s="1">
        <v>43653</v>
      </c>
      <c r="C1334" t="s">
        <v>83</v>
      </c>
      <c r="D1334" t="s">
        <v>69</v>
      </c>
      <c r="E1334" t="s">
        <v>70</v>
      </c>
      <c r="F1334" t="s">
        <v>25</v>
      </c>
      <c r="G1334" t="s">
        <v>26</v>
      </c>
      <c r="H1334">
        <v>6</v>
      </c>
      <c r="I1334">
        <v>3</v>
      </c>
      <c r="K1334" s="5">
        <v>0</v>
      </c>
      <c r="L1334" s="5">
        <v>0</v>
      </c>
      <c r="M1334" s="5">
        <v>-3</v>
      </c>
    </row>
    <row r="1335" spans="1:13" x14ac:dyDescent="0.2">
      <c r="A1335">
        <v>1333</v>
      </c>
      <c r="B1335" s="1">
        <v>43653</v>
      </c>
      <c r="C1335" t="s">
        <v>83</v>
      </c>
      <c r="D1335" t="s">
        <v>8</v>
      </c>
      <c r="E1335" t="s">
        <v>9</v>
      </c>
      <c r="F1335" t="s">
        <v>32</v>
      </c>
      <c r="G1335" t="s">
        <v>33</v>
      </c>
      <c r="H1335">
        <v>1</v>
      </c>
      <c r="I1335">
        <v>2</v>
      </c>
      <c r="K1335" s="5">
        <v>0</v>
      </c>
      <c r="L1335" s="5">
        <v>0</v>
      </c>
      <c r="M1335" s="5">
        <v>1</v>
      </c>
    </row>
    <row r="1336" spans="1:13" x14ac:dyDescent="0.2">
      <c r="A1336">
        <v>1334</v>
      </c>
      <c r="B1336" s="1">
        <v>43653</v>
      </c>
      <c r="C1336" t="s">
        <v>95</v>
      </c>
      <c r="D1336" t="s">
        <v>53</v>
      </c>
      <c r="E1336" t="s">
        <v>54</v>
      </c>
      <c r="F1336" t="s">
        <v>20</v>
      </c>
      <c r="G1336" t="s">
        <v>21</v>
      </c>
      <c r="H1336">
        <v>3</v>
      </c>
      <c r="I1336">
        <v>4</v>
      </c>
      <c r="K1336" s="5">
        <v>0</v>
      </c>
      <c r="L1336" s="5">
        <v>0</v>
      </c>
      <c r="M1336" s="5">
        <v>1</v>
      </c>
    </row>
    <row r="1337" spans="1:13" x14ac:dyDescent="0.2">
      <c r="A1337">
        <v>1335</v>
      </c>
      <c r="B1337" s="1">
        <v>43653</v>
      </c>
      <c r="C1337" t="s">
        <v>84</v>
      </c>
      <c r="D1337" t="s">
        <v>17</v>
      </c>
      <c r="E1337" t="s">
        <v>18</v>
      </c>
      <c r="F1337" t="s">
        <v>55</v>
      </c>
      <c r="G1337" t="s">
        <v>56</v>
      </c>
      <c r="H1337">
        <v>5</v>
      </c>
      <c r="I1337">
        <v>6</v>
      </c>
      <c r="K1337" s="5">
        <v>0</v>
      </c>
      <c r="L1337" s="5">
        <v>0</v>
      </c>
      <c r="M1337" s="5">
        <v>1</v>
      </c>
    </row>
    <row r="1338" spans="1:13" x14ac:dyDescent="0.2">
      <c r="A1338">
        <v>1336</v>
      </c>
      <c r="B1338" s="1">
        <v>43653</v>
      </c>
      <c r="C1338" t="s">
        <v>84</v>
      </c>
      <c r="D1338" t="s">
        <v>66</v>
      </c>
      <c r="E1338" t="s">
        <v>67</v>
      </c>
      <c r="F1338" t="s">
        <v>12</v>
      </c>
      <c r="G1338" t="s">
        <v>13</v>
      </c>
      <c r="H1338">
        <v>2</v>
      </c>
      <c r="I1338">
        <v>5</v>
      </c>
      <c r="K1338" s="5">
        <v>0</v>
      </c>
      <c r="L1338" s="5">
        <v>0</v>
      </c>
      <c r="M1338" s="5">
        <v>3</v>
      </c>
    </row>
    <row r="1339" spans="1:13" x14ac:dyDescent="0.2">
      <c r="A1339">
        <v>1337</v>
      </c>
      <c r="B1339" s="1">
        <v>43653</v>
      </c>
      <c r="C1339" t="s">
        <v>14</v>
      </c>
      <c r="D1339" t="s">
        <v>37</v>
      </c>
      <c r="E1339" t="s">
        <v>38</v>
      </c>
      <c r="F1339" t="s">
        <v>49</v>
      </c>
      <c r="G1339" t="s">
        <v>50</v>
      </c>
      <c r="H1339">
        <v>4</v>
      </c>
      <c r="I1339">
        <v>1</v>
      </c>
      <c r="K1339" s="5">
        <v>0</v>
      </c>
      <c r="L1339" s="5">
        <v>0</v>
      </c>
      <c r="M1339" s="5">
        <v>-3</v>
      </c>
    </row>
    <row r="1340" spans="1:13" x14ac:dyDescent="0.2">
      <c r="A1340">
        <v>1338</v>
      </c>
      <c r="B1340" s="1">
        <v>43653</v>
      </c>
      <c r="C1340" t="s">
        <v>14</v>
      </c>
      <c r="D1340" t="s">
        <v>40</v>
      </c>
      <c r="E1340" t="s">
        <v>41</v>
      </c>
      <c r="F1340" t="s">
        <v>30</v>
      </c>
      <c r="G1340" t="s">
        <v>31</v>
      </c>
      <c r="H1340">
        <v>10</v>
      </c>
      <c r="I1340">
        <v>11</v>
      </c>
      <c r="K1340" s="5">
        <v>0</v>
      </c>
      <c r="L1340" s="5">
        <v>0</v>
      </c>
      <c r="M1340" s="5">
        <v>1</v>
      </c>
    </row>
    <row r="1341" spans="1:13" x14ac:dyDescent="0.2">
      <c r="A1341">
        <v>1339</v>
      </c>
      <c r="B1341" s="1">
        <v>43653</v>
      </c>
      <c r="C1341" t="s">
        <v>14</v>
      </c>
      <c r="D1341" t="s">
        <v>35</v>
      </c>
      <c r="E1341" t="s">
        <v>36</v>
      </c>
      <c r="F1341" t="s">
        <v>64</v>
      </c>
      <c r="G1341" t="s">
        <v>65</v>
      </c>
      <c r="H1341">
        <v>1</v>
      </c>
      <c r="I1341">
        <v>3</v>
      </c>
      <c r="K1341" s="5">
        <v>0</v>
      </c>
      <c r="L1341" s="5">
        <v>0</v>
      </c>
      <c r="M1341" s="5">
        <v>2</v>
      </c>
    </row>
    <row r="1342" spans="1:13" x14ac:dyDescent="0.2">
      <c r="A1342">
        <v>1340</v>
      </c>
      <c r="B1342" s="1">
        <v>43653</v>
      </c>
      <c r="C1342" t="s">
        <v>34</v>
      </c>
      <c r="D1342" t="s">
        <v>15</v>
      </c>
      <c r="E1342" t="s">
        <v>16</v>
      </c>
      <c r="F1342" t="s">
        <v>43</v>
      </c>
      <c r="G1342" t="s">
        <v>44</v>
      </c>
      <c r="H1342">
        <v>0</v>
      </c>
      <c r="I1342">
        <v>1</v>
      </c>
      <c r="K1342" s="5">
        <v>0</v>
      </c>
      <c r="L1342" s="5">
        <v>0</v>
      </c>
      <c r="M1342" s="5">
        <v>1</v>
      </c>
    </row>
    <row r="1343" spans="1:13" x14ac:dyDescent="0.2">
      <c r="A1343">
        <v>1341</v>
      </c>
      <c r="B1343" s="1">
        <v>43653</v>
      </c>
      <c r="C1343" t="s">
        <v>42</v>
      </c>
      <c r="D1343" t="s">
        <v>45</v>
      </c>
      <c r="E1343" t="s">
        <v>46</v>
      </c>
      <c r="F1343" t="s">
        <v>61</v>
      </c>
      <c r="G1343" t="s">
        <v>62</v>
      </c>
      <c r="H1343">
        <v>5</v>
      </c>
      <c r="I1343">
        <v>3</v>
      </c>
      <c r="K1343" s="5">
        <v>0</v>
      </c>
      <c r="L1343" s="5">
        <v>0</v>
      </c>
      <c r="M1343" s="5">
        <v>-2</v>
      </c>
    </row>
    <row r="1344" spans="1:13" x14ac:dyDescent="0.2">
      <c r="A1344">
        <v>1342</v>
      </c>
      <c r="B1344" s="1">
        <v>43653</v>
      </c>
      <c r="C1344" t="s">
        <v>42</v>
      </c>
      <c r="D1344" t="s">
        <v>3</v>
      </c>
      <c r="E1344" t="s">
        <v>4</v>
      </c>
      <c r="F1344" t="s">
        <v>1</v>
      </c>
      <c r="G1344" t="s">
        <v>2</v>
      </c>
      <c r="H1344">
        <v>7</v>
      </c>
      <c r="I1344">
        <v>4</v>
      </c>
      <c r="K1344" s="5">
        <v>0</v>
      </c>
      <c r="L1344" s="5">
        <v>0</v>
      </c>
      <c r="M1344" s="5">
        <v>-3</v>
      </c>
    </row>
    <row r="1345" spans="1:13" x14ac:dyDescent="0.2">
      <c r="A1345">
        <v>1343</v>
      </c>
      <c r="B1345" s="1">
        <v>43653</v>
      </c>
      <c r="C1345" t="s">
        <v>42</v>
      </c>
      <c r="D1345" t="s">
        <v>51</v>
      </c>
      <c r="E1345" t="s">
        <v>52</v>
      </c>
      <c r="F1345" t="s">
        <v>59</v>
      </c>
      <c r="G1345" t="s">
        <v>60</v>
      </c>
      <c r="H1345">
        <v>3</v>
      </c>
      <c r="I1345">
        <v>5</v>
      </c>
      <c r="K1345" s="5">
        <v>0</v>
      </c>
      <c r="L1345" s="5">
        <v>0</v>
      </c>
      <c r="M1345" s="5">
        <v>2</v>
      </c>
    </row>
    <row r="1346" spans="1:13" x14ac:dyDescent="0.2">
      <c r="A1346">
        <v>1344</v>
      </c>
      <c r="B1346" s="1">
        <v>43657</v>
      </c>
      <c r="C1346" t="s">
        <v>78</v>
      </c>
      <c r="D1346" t="s">
        <v>30</v>
      </c>
      <c r="E1346" t="s">
        <v>31</v>
      </c>
      <c r="F1346" t="s">
        <v>37</v>
      </c>
      <c r="G1346" t="s">
        <v>38</v>
      </c>
      <c r="H1346">
        <v>0</v>
      </c>
      <c r="I1346">
        <v>5</v>
      </c>
      <c r="K1346" s="5">
        <v>0</v>
      </c>
      <c r="L1346" s="5">
        <v>0</v>
      </c>
      <c r="M1346" s="5">
        <v>5</v>
      </c>
    </row>
    <row r="1347" spans="1:13" x14ac:dyDescent="0.2">
      <c r="A1347">
        <v>1345</v>
      </c>
      <c r="B1347" s="1">
        <v>43658</v>
      </c>
      <c r="C1347" t="s">
        <v>97</v>
      </c>
      <c r="D1347" t="s">
        <v>55</v>
      </c>
      <c r="E1347" t="s">
        <v>56</v>
      </c>
      <c r="F1347" t="s">
        <v>35</v>
      </c>
      <c r="G1347" t="s">
        <v>36</v>
      </c>
      <c r="H1347">
        <v>3</v>
      </c>
      <c r="I1347">
        <v>4</v>
      </c>
      <c r="K1347" s="5">
        <v>3.4026610000000002</v>
      </c>
      <c r="L1347" s="5">
        <v>0</v>
      </c>
      <c r="M1347" s="5">
        <v>1</v>
      </c>
    </row>
    <row r="1348" spans="1:13" x14ac:dyDescent="0.2">
      <c r="A1348">
        <v>1346</v>
      </c>
      <c r="B1348" s="1">
        <v>43658</v>
      </c>
      <c r="C1348" t="s">
        <v>109</v>
      </c>
      <c r="D1348" t="s">
        <v>12</v>
      </c>
      <c r="E1348" t="s">
        <v>13</v>
      </c>
      <c r="F1348" t="s">
        <v>22</v>
      </c>
      <c r="G1348" t="s">
        <v>23</v>
      </c>
      <c r="H1348">
        <v>4</v>
      </c>
      <c r="I1348">
        <v>0</v>
      </c>
      <c r="K1348" s="5">
        <v>0</v>
      </c>
      <c r="L1348" s="5">
        <v>0</v>
      </c>
      <c r="M1348" s="5">
        <v>-4</v>
      </c>
    </row>
    <row r="1349" spans="1:13" x14ac:dyDescent="0.2">
      <c r="A1349">
        <v>1347</v>
      </c>
      <c r="B1349" s="1">
        <v>43658</v>
      </c>
      <c r="C1349" t="s">
        <v>85</v>
      </c>
      <c r="D1349" t="s">
        <v>32</v>
      </c>
      <c r="E1349" t="s">
        <v>33</v>
      </c>
      <c r="F1349" t="s">
        <v>6</v>
      </c>
      <c r="G1349" t="s">
        <v>7</v>
      </c>
      <c r="H1349">
        <v>16</v>
      </c>
      <c r="I1349">
        <v>4</v>
      </c>
      <c r="K1349" s="5">
        <v>0</v>
      </c>
      <c r="L1349" s="5">
        <v>0</v>
      </c>
      <c r="M1349" s="5">
        <v>-12</v>
      </c>
    </row>
    <row r="1350" spans="1:13" x14ac:dyDescent="0.2">
      <c r="A1350">
        <v>1348</v>
      </c>
      <c r="B1350" s="1">
        <v>43658</v>
      </c>
      <c r="C1350" t="s">
        <v>85</v>
      </c>
      <c r="D1350" t="s">
        <v>27</v>
      </c>
      <c r="E1350" t="s">
        <v>28</v>
      </c>
      <c r="F1350" t="s">
        <v>8</v>
      </c>
      <c r="G1350" t="s">
        <v>9</v>
      </c>
      <c r="H1350">
        <v>0</v>
      </c>
      <c r="I1350">
        <v>4</v>
      </c>
      <c r="K1350" s="5">
        <v>0</v>
      </c>
      <c r="L1350" s="5">
        <v>0</v>
      </c>
      <c r="M1350" s="5">
        <v>4</v>
      </c>
    </row>
    <row r="1351" spans="1:13" x14ac:dyDescent="0.2">
      <c r="A1351">
        <v>1349</v>
      </c>
      <c r="B1351" s="1">
        <v>43658</v>
      </c>
      <c r="C1351" t="s">
        <v>68</v>
      </c>
      <c r="D1351" t="s">
        <v>61</v>
      </c>
      <c r="E1351" t="s">
        <v>62</v>
      </c>
      <c r="F1351" t="s">
        <v>69</v>
      </c>
      <c r="G1351" t="s">
        <v>70</v>
      </c>
      <c r="H1351">
        <v>1</v>
      </c>
      <c r="I1351">
        <v>8</v>
      </c>
      <c r="K1351" s="5">
        <v>-63.128300000000003</v>
      </c>
      <c r="L1351" s="5">
        <v>0</v>
      </c>
      <c r="M1351" s="5">
        <v>7</v>
      </c>
    </row>
    <row r="1352" spans="1:13" x14ac:dyDescent="0.2">
      <c r="A1352">
        <v>1350</v>
      </c>
      <c r="B1352" s="1">
        <v>43658</v>
      </c>
      <c r="C1352" t="s">
        <v>68</v>
      </c>
      <c r="D1352" t="s">
        <v>10</v>
      </c>
      <c r="E1352" t="s">
        <v>11</v>
      </c>
      <c r="F1352" t="s">
        <v>53</v>
      </c>
      <c r="G1352" t="s">
        <v>54</v>
      </c>
      <c r="H1352">
        <v>4</v>
      </c>
      <c r="I1352">
        <v>8</v>
      </c>
      <c r="K1352" s="5">
        <v>0</v>
      </c>
      <c r="L1352" s="5">
        <v>0</v>
      </c>
      <c r="M1352" s="5">
        <v>4</v>
      </c>
    </row>
    <row r="1353" spans="1:13" x14ac:dyDescent="0.2">
      <c r="A1353">
        <v>1351</v>
      </c>
      <c r="B1353" s="1">
        <v>43658</v>
      </c>
      <c r="C1353" t="s">
        <v>68</v>
      </c>
      <c r="D1353" t="s">
        <v>49</v>
      </c>
      <c r="E1353" t="s">
        <v>50</v>
      </c>
      <c r="F1353" t="s">
        <v>47</v>
      </c>
      <c r="G1353" t="s">
        <v>48</v>
      </c>
      <c r="H1353">
        <v>5</v>
      </c>
      <c r="I1353">
        <v>3</v>
      </c>
      <c r="K1353" s="5">
        <v>-5.04434</v>
      </c>
      <c r="L1353" s="5">
        <v>0</v>
      </c>
      <c r="M1353" s="5">
        <v>-2</v>
      </c>
    </row>
    <row r="1354" spans="1:13" x14ac:dyDescent="0.2">
      <c r="A1354">
        <v>1352</v>
      </c>
      <c r="B1354" s="1">
        <v>43658</v>
      </c>
      <c r="C1354" t="s">
        <v>78</v>
      </c>
      <c r="D1354" t="s">
        <v>30</v>
      </c>
      <c r="E1354" t="s">
        <v>31</v>
      </c>
      <c r="F1354" t="s">
        <v>37</v>
      </c>
      <c r="G1354" t="s">
        <v>38</v>
      </c>
      <c r="H1354">
        <v>8</v>
      </c>
      <c r="I1354">
        <v>9</v>
      </c>
      <c r="K1354" s="5">
        <v>0</v>
      </c>
      <c r="L1354" s="5">
        <v>0</v>
      </c>
      <c r="M1354" s="5">
        <v>1</v>
      </c>
    </row>
    <row r="1355" spans="1:13" x14ac:dyDescent="0.2">
      <c r="A1355">
        <v>1353</v>
      </c>
      <c r="B1355" s="1">
        <v>43658</v>
      </c>
      <c r="C1355" t="s">
        <v>72</v>
      </c>
      <c r="D1355" t="s">
        <v>43</v>
      </c>
      <c r="E1355" t="s">
        <v>44</v>
      </c>
      <c r="F1355" t="s">
        <v>17</v>
      </c>
      <c r="G1355" t="s">
        <v>18</v>
      </c>
      <c r="H1355">
        <v>10</v>
      </c>
      <c r="I1355">
        <v>7</v>
      </c>
      <c r="K1355" s="5">
        <v>-36.640599999999999</v>
      </c>
      <c r="L1355" s="5">
        <v>4.362476</v>
      </c>
      <c r="M1355" s="5">
        <v>-3</v>
      </c>
    </row>
    <row r="1356" spans="1:13" x14ac:dyDescent="0.2">
      <c r="A1356">
        <v>1354</v>
      </c>
      <c r="B1356" s="1">
        <v>43658</v>
      </c>
      <c r="C1356" t="s">
        <v>88</v>
      </c>
      <c r="D1356" t="s">
        <v>59</v>
      </c>
      <c r="E1356" t="s">
        <v>60</v>
      </c>
      <c r="F1356" t="s">
        <v>15</v>
      </c>
      <c r="G1356" t="s">
        <v>16</v>
      </c>
      <c r="H1356">
        <v>4</v>
      </c>
      <c r="I1356">
        <v>2</v>
      </c>
      <c r="K1356" s="5">
        <v>-25.378699999999998</v>
      </c>
      <c r="L1356" s="5">
        <v>-34.747199999999999</v>
      </c>
      <c r="M1356" s="5">
        <v>-2</v>
      </c>
    </row>
    <row r="1357" spans="1:13" x14ac:dyDescent="0.2">
      <c r="A1357">
        <v>1355</v>
      </c>
      <c r="B1357" s="1">
        <v>43658</v>
      </c>
      <c r="C1357" t="s">
        <v>88</v>
      </c>
      <c r="D1357" t="s">
        <v>25</v>
      </c>
      <c r="E1357" t="s">
        <v>26</v>
      </c>
      <c r="F1357" t="s">
        <v>66</v>
      </c>
      <c r="G1357" t="s">
        <v>67</v>
      </c>
      <c r="H1357">
        <v>5</v>
      </c>
      <c r="I1357">
        <v>8</v>
      </c>
      <c r="K1357" s="5">
        <v>6.2074499999999997</v>
      </c>
      <c r="L1357" s="5">
        <v>9.1305990000000001</v>
      </c>
      <c r="M1357" s="5">
        <v>3</v>
      </c>
    </row>
    <row r="1358" spans="1:13" x14ac:dyDescent="0.2">
      <c r="A1358">
        <v>1356</v>
      </c>
      <c r="B1358" s="1">
        <v>43658</v>
      </c>
      <c r="C1358" t="s">
        <v>79</v>
      </c>
      <c r="D1358" t="s">
        <v>57</v>
      </c>
      <c r="E1358" t="s">
        <v>58</v>
      </c>
      <c r="F1358" t="s">
        <v>51</v>
      </c>
      <c r="G1358" t="s">
        <v>52</v>
      </c>
      <c r="H1358">
        <v>2</v>
      </c>
      <c r="I1358">
        <v>3</v>
      </c>
      <c r="K1358" s="5">
        <v>21.100909999999999</v>
      </c>
      <c r="L1358" s="5">
        <v>-5.8322399999999996</v>
      </c>
      <c r="M1358" s="5">
        <v>1</v>
      </c>
    </row>
    <row r="1359" spans="1:13" x14ac:dyDescent="0.2">
      <c r="A1359">
        <v>1357</v>
      </c>
      <c r="B1359" s="1">
        <v>43658</v>
      </c>
      <c r="C1359" t="s">
        <v>73</v>
      </c>
      <c r="D1359" t="s">
        <v>1</v>
      </c>
      <c r="E1359" t="s">
        <v>2</v>
      </c>
      <c r="F1359" t="s">
        <v>40</v>
      </c>
      <c r="G1359" t="s">
        <v>41</v>
      </c>
      <c r="H1359">
        <v>0</v>
      </c>
      <c r="I1359">
        <v>13</v>
      </c>
      <c r="K1359" s="5">
        <v>0</v>
      </c>
      <c r="L1359" s="5">
        <v>25.96396</v>
      </c>
      <c r="M1359" s="5">
        <v>13</v>
      </c>
    </row>
    <row r="1360" spans="1:13" x14ac:dyDescent="0.2">
      <c r="A1360">
        <v>1358</v>
      </c>
      <c r="B1360" s="1">
        <v>43658</v>
      </c>
      <c r="C1360" t="s">
        <v>73</v>
      </c>
      <c r="D1360" t="s">
        <v>64</v>
      </c>
      <c r="E1360" t="s">
        <v>65</v>
      </c>
      <c r="F1360" t="s">
        <v>3</v>
      </c>
      <c r="G1360" t="s">
        <v>4</v>
      </c>
      <c r="H1360">
        <v>1</v>
      </c>
      <c r="I1360">
        <v>5</v>
      </c>
      <c r="K1360" s="5">
        <v>35.480519999999999</v>
      </c>
      <c r="L1360" s="5">
        <v>0</v>
      </c>
      <c r="M1360" s="5">
        <v>4</v>
      </c>
    </row>
    <row r="1361" spans="1:13" x14ac:dyDescent="0.2">
      <c r="A1361">
        <v>1359</v>
      </c>
      <c r="B1361" s="1">
        <v>43658</v>
      </c>
      <c r="C1361" t="s">
        <v>74</v>
      </c>
      <c r="D1361" t="s">
        <v>20</v>
      </c>
      <c r="E1361" t="s">
        <v>21</v>
      </c>
      <c r="F1361" t="s">
        <v>45</v>
      </c>
      <c r="G1361" t="s">
        <v>46</v>
      </c>
      <c r="H1361">
        <v>5</v>
      </c>
      <c r="I1361">
        <v>3</v>
      </c>
      <c r="K1361" s="5">
        <v>53.84836</v>
      </c>
      <c r="L1361" s="5">
        <v>0</v>
      </c>
      <c r="M1361" s="5">
        <v>-2</v>
      </c>
    </row>
    <row r="1362" spans="1:13" x14ac:dyDescent="0.2">
      <c r="A1362">
        <v>1360</v>
      </c>
      <c r="B1362" s="1">
        <v>43659</v>
      </c>
      <c r="C1362" t="s">
        <v>5</v>
      </c>
      <c r="D1362" t="s">
        <v>27</v>
      </c>
      <c r="E1362" t="s">
        <v>28</v>
      </c>
      <c r="F1362" t="s">
        <v>8</v>
      </c>
      <c r="G1362" t="s">
        <v>9</v>
      </c>
      <c r="H1362">
        <v>2</v>
      </c>
      <c r="I1362">
        <v>1</v>
      </c>
      <c r="K1362" s="5">
        <v>0</v>
      </c>
      <c r="L1362" s="5">
        <v>0</v>
      </c>
      <c r="M1362" s="5">
        <v>-1</v>
      </c>
    </row>
    <row r="1363" spans="1:13" x14ac:dyDescent="0.2">
      <c r="A1363">
        <v>1361</v>
      </c>
      <c r="B1363" s="1">
        <v>43659</v>
      </c>
      <c r="C1363" t="s">
        <v>5</v>
      </c>
      <c r="D1363" t="s">
        <v>32</v>
      </c>
      <c r="E1363" t="s">
        <v>33</v>
      </c>
      <c r="F1363" t="s">
        <v>6</v>
      </c>
      <c r="G1363" t="s">
        <v>7</v>
      </c>
      <c r="H1363">
        <v>1</v>
      </c>
      <c r="I1363">
        <v>2</v>
      </c>
      <c r="K1363" s="5">
        <v>0</v>
      </c>
      <c r="L1363" s="5">
        <v>0</v>
      </c>
      <c r="M1363" s="5">
        <v>1</v>
      </c>
    </row>
    <row r="1364" spans="1:13" x14ac:dyDescent="0.2">
      <c r="A1364">
        <v>1362</v>
      </c>
      <c r="B1364" s="1">
        <v>43659</v>
      </c>
      <c r="C1364" t="s">
        <v>97</v>
      </c>
      <c r="D1364" t="s">
        <v>55</v>
      </c>
      <c r="E1364" t="s">
        <v>56</v>
      </c>
      <c r="F1364" t="s">
        <v>35</v>
      </c>
      <c r="G1364" t="s">
        <v>36</v>
      </c>
      <c r="H1364">
        <v>4</v>
      </c>
      <c r="I1364">
        <v>10</v>
      </c>
      <c r="K1364" s="5">
        <v>0</v>
      </c>
      <c r="L1364" s="5">
        <v>0</v>
      </c>
      <c r="M1364" s="5">
        <v>6</v>
      </c>
    </row>
    <row r="1365" spans="1:13" x14ac:dyDescent="0.2">
      <c r="A1365">
        <v>1363</v>
      </c>
      <c r="B1365" s="1">
        <v>43659</v>
      </c>
      <c r="C1365" t="s">
        <v>39</v>
      </c>
      <c r="D1365" t="s">
        <v>64</v>
      </c>
      <c r="E1365" t="s">
        <v>65</v>
      </c>
      <c r="F1365" t="s">
        <v>3</v>
      </c>
      <c r="G1365" t="s">
        <v>4</v>
      </c>
      <c r="H1365">
        <v>2</v>
      </c>
      <c r="I1365">
        <v>13</v>
      </c>
      <c r="K1365" s="5">
        <v>0</v>
      </c>
      <c r="L1365" s="5">
        <v>0</v>
      </c>
      <c r="M1365" s="5">
        <v>11</v>
      </c>
    </row>
    <row r="1366" spans="1:13" x14ac:dyDescent="0.2">
      <c r="A1366">
        <v>1364</v>
      </c>
      <c r="B1366" s="1">
        <v>43659</v>
      </c>
      <c r="C1366" t="s">
        <v>77</v>
      </c>
      <c r="D1366" t="s">
        <v>10</v>
      </c>
      <c r="E1366" t="s">
        <v>11</v>
      </c>
      <c r="F1366" t="s">
        <v>53</v>
      </c>
      <c r="G1366" t="s">
        <v>54</v>
      </c>
      <c r="H1366">
        <v>4</v>
      </c>
      <c r="I1366">
        <v>2</v>
      </c>
      <c r="K1366" s="5">
        <v>0</v>
      </c>
      <c r="L1366" s="5">
        <v>0</v>
      </c>
      <c r="M1366" s="5">
        <v>-2</v>
      </c>
    </row>
    <row r="1367" spans="1:13" x14ac:dyDescent="0.2">
      <c r="A1367">
        <v>1365</v>
      </c>
      <c r="B1367" s="1">
        <v>43659</v>
      </c>
      <c r="C1367" t="s">
        <v>85</v>
      </c>
      <c r="D1367" t="s">
        <v>32</v>
      </c>
      <c r="E1367" t="s">
        <v>33</v>
      </c>
      <c r="F1367" t="s">
        <v>6</v>
      </c>
      <c r="G1367" t="s">
        <v>7</v>
      </c>
      <c r="H1367">
        <v>12</v>
      </c>
      <c r="I1367">
        <v>4</v>
      </c>
      <c r="K1367" s="5">
        <v>0</v>
      </c>
      <c r="L1367" s="5">
        <v>0</v>
      </c>
      <c r="M1367" s="5">
        <v>-8</v>
      </c>
    </row>
    <row r="1368" spans="1:13" x14ac:dyDescent="0.2">
      <c r="A1368">
        <v>1366</v>
      </c>
      <c r="B1368" s="1">
        <v>43659</v>
      </c>
      <c r="C1368" t="s">
        <v>68</v>
      </c>
      <c r="D1368" t="s">
        <v>49</v>
      </c>
      <c r="E1368" t="s">
        <v>50</v>
      </c>
      <c r="F1368" t="s">
        <v>47</v>
      </c>
      <c r="G1368" t="s">
        <v>48</v>
      </c>
      <c r="H1368">
        <v>6</v>
      </c>
      <c r="I1368">
        <v>2</v>
      </c>
      <c r="K1368" s="5">
        <v>0</v>
      </c>
      <c r="L1368" s="5">
        <v>0</v>
      </c>
      <c r="M1368" s="5">
        <v>-4</v>
      </c>
    </row>
    <row r="1369" spans="1:13" x14ac:dyDescent="0.2">
      <c r="A1369">
        <v>1367</v>
      </c>
      <c r="B1369" s="1">
        <v>43659</v>
      </c>
      <c r="C1369" t="s">
        <v>104</v>
      </c>
      <c r="D1369" t="s">
        <v>61</v>
      </c>
      <c r="E1369" t="s">
        <v>62</v>
      </c>
      <c r="F1369" t="s">
        <v>69</v>
      </c>
      <c r="G1369" t="s">
        <v>70</v>
      </c>
      <c r="H1369">
        <v>11</v>
      </c>
      <c r="I1369">
        <v>2</v>
      </c>
      <c r="K1369" s="5">
        <v>0</v>
      </c>
      <c r="L1369" s="5">
        <v>0</v>
      </c>
      <c r="M1369" s="5">
        <v>-9</v>
      </c>
    </row>
    <row r="1370" spans="1:13" x14ac:dyDescent="0.2">
      <c r="A1370">
        <v>1368</v>
      </c>
      <c r="B1370" s="1">
        <v>43659</v>
      </c>
      <c r="C1370" t="s">
        <v>104</v>
      </c>
      <c r="D1370" t="s">
        <v>43</v>
      </c>
      <c r="E1370" t="s">
        <v>44</v>
      </c>
      <c r="F1370" t="s">
        <v>17</v>
      </c>
      <c r="G1370" t="s">
        <v>18</v>
      </c>
      <c r="H1370">
        <v>4</v>
      </c>
      <c r="I1370">
        <v>5</v>
      </c>
      <c r="K1370" s="5">
        <v>0</v>
      </c>
      <c r="L1370" s="5">
        <v>0</v>
      </c>
      <c r="M1370" s="5">
        <v>1</v>
      </c>
    </row>
    <row r="1371" spans="1:13" x14ac:dyDescent="0.2">
      <c r="A1371">
        <v>1369</v>
      </c>
      <c r="B1371" s="1">
        <v>43659</v>
      </c>
      <c r="C1371" t="s">
        <v>104</v>
      </c>
      <c r="D1371" t="s">
        <v>12</v>
      </c>
      <c r="E1371" t="s">
        <v>13</v>
      </c>
      <c r="F1371" t="s">
        <v>22</v>
      </c>
      <c r="G1371" t="s">
        <v>23</v>
      </c>
      <c r="H1371">
        <v>4</v>
      </c>
      <c r="I1371">
        <v>3</v>
      </c>
      <c r="K1371" s="5">
        <v>0</v>
      </c>
      <c r="L1371" s="5">
        <v>0</v>
      </c>
      <c r="M1371" s="5">
        <v>-1</v>
      </c>
    </row>
    <row r="1372" spans="1:13" x14ac:dyDescent="0.2">
      <c r="A1372">
        <v>1370</v>
      </c>
      <c r="B1372" s="1">
        <v>43659</v>
      </c>
      <c r="C1372" t="s">
        <v>104</v>
      </c>
      <c r="D1372" t="s">
        <v>59</v>
      </c>
      <c r="E1372" t="s">
        <v>60</v>
      </c>
      <c r="F1372" t="s">
        <v>15</v>
      </c>
      <c r="G1372" t="s">
        <v>16</v>
      </c>
      <c r="H1372">
        <v>2</v>
      </c>
      <c r="I1372">
        <v>4</v>
      </c>
      <c r="K1372" s="5">
        <v>0</v>
      </c>
      <c r="L1372" s="5">
        <v>0</v>
      </c>
      <c r="M1372" s="5">
        <v>2</v>
      </c>
    </row>
    <row r="1373" spans="1:13" x14ac:dyDescent="0.2">
      <c r="A1373">
        <v>1371</v>
      </c>
      <c r="B1373" s="1">
        <v>43659</v>
      </c>
      <c r="C1373" t="s">
        <v>104</v>
      </c>
      <c r="D1373" t="s">
        <v>25</v>
      </c>
      <c r="E1373" t="s">
        <v>26</v>
      </c>
      <c r="F1373" t="s">
        <v>66</v>
      </c>
      <c r="G1373" t="s">
        <v>67</v>
      </c>
      <c r="H1373">
        <v>1</v>
      </c>
      <c r="I1373">
        <v>4</v>
      </c>
      <c r="K1373" s="5">
        <v>0</v>
      </c>
      <c r="L1373" s="5">
        <v>0</v>
      </c>
      <c r="M1373" s="5">
        <v>3</v>
      </c>
    </row>
    <row r="1374" spans="1:13" x14ac:dyDescent="0.2">
      <c r="A1374">
        <v>1372</v>
      </c>
      <c r="B1374" s="1">
        <v>43659</v>
      </c>
      <c r="C1374" t="s">
        <v>78</v>
      </c>
      <c r="D1374" t="s">
        <v>30</v>
      </c>
      <c r="E1374" t="s">
        <v>31</v>
      </c>
      <c r="F1374" t="s">
        <v>37</v>
      </c>
      <c r="G1374" t="s">
        <v>38</v>
      </c>
      <c r="H1374">
        <v>7</v>
      </c>
      <c r="I1374">
        <v>6</v>
      </c>
      <c r="K1374" s="5">
        <v>0</v>
      </c>
      <c r="L1374" s="5">
        <v>0</v>
      </c>
      <c r="M1374" s="5">
        <v>-1</v>
      </c>
    </row>
    <row r="1375" spans="1:13" x14ac:dyDescent="0.2">
      <c r="A1375">
        <v>1373</v>
      </c>
      <c r="B1375" s="1">
        <v>43659</v>
      </c>
      <c r="C1375" t="s">
        <v>72</v>
      </c>
      <c r="D1375" t="s">
        <v>57</v>
      </c>
      <c r="E1375" t="s">
        <v>58</v>
      </c>
      <c r="F1375" t="s">
        <v>51</v>
      </c>
      <c r="G1375" t="s">
        <v>52</v>
      </c>
      <c r="H1375">
        <v>17</v>
      </c>
      <c r="I1375">
        <v>9</v>
      </c>
      <c r="K1375" s="5">
        <v>0</v>
      </c>
      <c r="L1375" s="5">
        <v>0</v>
      </c>
      <c r="M1375" s="5">
        <v>-8</v>
      </c>
    </row>
    <row r="1376" spans="1:13" x14ac:dyDescent="0.2">
      <c r="A1376">
        <v>1374</v>
      </c>
      <c r="B1376" s="1">
        <v>43659</v>
      </c>
      <c r="C1376" t="s">
        <v>79</v>
      </c>
      <c r="D1376" t="s">
        <v>20</v>
      </c>
      <c r="E1376" t="s">
        <v>21</v>
      </c>
      <c r="F1376" t="s">
        <v>45</v>
      </c>
      <c r="G1376" t="s">
        <v>46</v>
      </c>
      <c r="H1376">
        <v>7</v>
      </c>
      <c r="I1376">
        <v>5</v>
      </c>
      <c r="K1376" s="5">
        <v>0</v>
      </c>
      <c r="L1376" s="5">
        <v>0</v>
      </c>
      <c r="M1376" s="5">
        <v>-2</v>
      </c>
    </row>
    <row r="1377" spans="1:13" x14ac:dyDescent="0.2">
      <c r="A1377">
        <v>1375</v>
      </c>
      <c r="B1377" s="1">
        <v>43659</v>
      </c>
      <c r="C1377" t="s">
        <v>80</v>
      </c>
      <c r="D1377" t="s">
        <v>1</v>
      </c>
      <c r="E1377" t="s">
        <v>2</v>
      </c>
      <c r="F1377" t="s">
        <v>40</v>
      </c>
      <c r="G1377" t="s">
        <v>41</v>
      </c>
      <c r="H1377">
        <v>2</v>
      </c>
      <c r="I1377">
        <v>9</v>
      </c>
      <c r="K1377" s="5">
        <v>0</v>
      </c>
      <c r="L1377" s="5">
        <v>0</v>
      </c>
      <c r="M1377" s="5">
        <v>7</v>
      </c>
    </row>
    <row r="1378" spans="1:13" x14ac:dyDescent="0.2">
      <c r="A1378">
        <v>1376</v>
      </c>
      <c r="B1378" s="1">
        <v>43660</v>
      </c>
      <c r="C1378" t="s">
        <v>5</v>
      </c>
      <c r="D1378" t="s">
        <v>27</v>
      </c>
      <c r="E1378" t="s">
        <v>28</v>
      </c>
      <c r="F1378" t="s">
        <v>8</v>
      </c>
      <c r="G1378" t="s">
        <v>9</v>
      </c>
      <c r="H1378">
        <v>2</v>
      </c>
      <c r="I1378">
        <v>4</v>
      </c>
      <c r="K1378" s="5">
        <v>0</v>
      </c>
      <c r="L1378" s="5">
        <v>0</v>
      </c>
      <c r="M1378" s="5">
        <v>2</v>
      </c>
    </row>
    <row r="1379" spans="1:13" x14ac:dyDescent="0.2">
      <c r="A1379">
        <v>1377</v>
      </c>
      <c r="B1379" s="1">
        <v>43660</v>
      </c>
      <c r="C1379" t="s">
        <v>5</v>
      </c>
      <c r="D1379" t="s">
        <v>12</v>
      </c>
      <c r="E1379" t="s">
        <v>13</v>
      </c>
      <c r="F1379" t="s">
        <v>22</v>
      </c>
      <c r="G1379" t="s">
        <v>23</v>
      </c>
      <c r="H1379">
        <v>3</v>
      </c>
      <c r="I1379">
        <v>4</v>
      </c>
      <c r="K1379" s="5">
        <v>0</v>
      </c>
      <c r="L1379" s="5">
        <v>0</v>
      </c>
      <c r="M1379" s="5">
        <v>1</v>
      </c>
    </row>
    <row r="1380" spans="1:13" x14ac:dyDescent="0.2">
      <c r="A1380">
        <v>1378</v>
      </c>
      <c r="B1380" s="1">
        <v>43660</v>
      </c>
      <c r="C1380" t="s">
        <v>5</v>
      </c>
      <c r="D1380" t="s">
        <v>32</v>
      </c>
      <c r="E1380" t="s">
        <v>33</v>
      </c>
      <c r="F1380" t="s">
        <v>6</v>
      </c>
      <c r="G1380" t="s">
        <v>7</v>
      </c>
      <c r="H1380">
        <v>4</v>
      </c>
      <c r="I1380">
        <v>1</v>
      </c>
      <c r="K1380" s="5">
        <v>0</v>
      </c>
      <c r="L1380" s="5">
        <v>0</v>
      </c>
      <c r="M1380" s="5">
        <v>-3</v>
      </c>
    </row>
    <row r="1381" spans="1:13" x14ac:dyDescent="0.2">
      <c r="A1381">
        <v>1379</v>
      </c>
      <c r="B1381" s="1">
        <v>43660</v>
      </c>
      <c r="C1381" t="s">
        <v>83</v>
      </c>
      <c r="D1381" t="s">
        <v>10</v>
      </c>
      <c r="E1381" t="s">
        <v>11</v>
      </c>
      <c r="F1381" t="s">
        <v>53</v>
      </c>
      <c r="G1381" t="s">
        <v>54</v>
      </c>
      <c r="H1381">
        <v>6</v>
      </c>
      <c r="I1381">
        <v>2</v>
      </c>
      <c r="K1381" s="5">
        <v>0</v>
      </c>
      <c r="L1381" s="5">
        <v>0</v>
      </c>
      <c r="M1381" s="5">
        <v>-4</v>
      </c>
    </row>
    <row r="1382" spans="1:13" x14ac:dyDescent="0.2">
      <c r="A1382">
        <v>1380</v>
      </c>
      <c r="B1382" s="1">
        <v>43660</v>
      </c>
      <c r="C1382" t="s">
        <v>83</v>
      </c>
      <c r="D1382" t="s">
        <v>49</v>
      </c>
      <c r="E1382" t="s">
        <v>50</v>
      </c>
      <c r="F1382" t="s">
        <v>47</v>
      </c>
      <c r="G1382" t="s">
        <v>48</v>
      </c>
      <c r="H1382">
        <v>3</v>
      </c>
      <c r="I1382">
        <v>4</v>
      </c>
      <c r="K1382" s="5">
        <v>0</v>
      </c>
      <c r="L1382" s="5">
        <v>0</v>
      </c>
      <c r="M1382" s="5">
        <v>1</v>
      </c>
    </row>
    <row r="1383" spans="1:13" x14ac:dyDescent="0.2">
      <c r="A1383">
        <v>1381</v>
      </c>
      <c r="B1383" s="1">
        <v>43660</v>
      </c>
      <c r="C1383" t="s">
        <v>14</v>
      </c>
      <c r="D1383" t="s">
        <v>43</v>
      </c>
      <c r="E1383" t="s">
        <v>44</v>
      </c>
      <c r="F1383" t="s">
        <v>17</v>
      </c>
      <c r="G1383" t="s">
        <v>18</v>
      </c>
      <c r="H1383">
        <v>8</v>
      </c>
      <c r="I1383">
        <v>3</v>
      </c>
      <c r="K1383" s="5">
        <v>0</v>
      </c>
      <c r="L1383" s="5">
        <v>0</v>
      </c>
      <c r="M1383" s="5">
        <v>-5</v>
      </c>
    </row>
    <row r="1384" spans="1:13" x14ac:dyDescent="0.2">
      <c r="A1384">
        <v>1382</v>
      </c>
      <c r="B1384" s="1">
        <v>43660</v>
      </c>
      <c r="C1384" t="s">
        <v>75</v>
      </c>
      <c r="D1384" t="s">
        <v>59</v>
      </c>
      <c r="E1384" t="s">
        <v>60</v>
      </c>
      <c r="F1384" t="s">
        <v>15</v>
      </c>
      <c r="G1384" t="s">
        <v>16</v>
      </c>
      <c r="H1384">
        <v>2</v>
      </c>
      <c r="I1384">
        <v>5</v>
      </c>
      <c r="K1384" s="5">
        <v>0</v>
      </c>
      <c r="L1384" s="5">
        <v>0</v>
      </c>
      <c r="M1384" s="5">
        <v>3</v>
      </c>
    </row>
    <row r="1385" spans="1:13" x14ac:dyDescent="0.2">
      <c r="A1385">
        <v>1383</v>
      </c>
      <c r="B1385" s="1">
        <v>43660</v>
      </c>
      <c r="C1385" t="s">
        <v>75</v>
      </c>
      <c r="D1385" t="s">
        <v>25</v>
      </c>
      <c r="E1385" t="s">
        <v>26</v>
      </c>
      <c r="F1385" t="s">
        <v>66</v>
      </c>
      <c r="G1385" t="s">
        <v>67</v>
      </c>
      <c r="H1385">
        <v>12</v>
      </c>
      <c r="I1385">
        <v>8</v>
      </c>
      <c r="K1385" s="5">
        <v>0</v>
      </c>
      <c r="L1385" s="5">
        <v>0</v>
      </c>
      <c r="M1385" s="5">
        <v>-4</v>
      </c>
    </row>
    <row r="1386" spans="1:13" x14ac:dyDescent="0.2">
      <c r="A1386">
        <v>1384</v>
      </c>
      <c r="B1386" s="1">
        <v>43660</v>
      </c>
      <c r="C1386" t="s">
        <v>97</v>
      </c>
      <c r="D1386" t="s">
        <v>55</v>
      </c>
      <c r="E1386" t="s">
        <v>56</v>
      </c>
      <c r="F1386" t="s">
        <v>35</v>
      </c>
      <c r="G1386" t="s">
        <v>36</v>
      </c>
      <c r="H1386">
        <v>3</v>
      </c>
      <c r="I1386">
        <v>8</v>
      </c>
      <c r="K1386" s="5">
        <v>0</v>
      </c>
      <c r="L1386" s="5">
        <v>0</v>
      </c>
      <c r="M1386" s="5">
        <v>5</v>
      </c>
    </row>
    <row r="1387" spans="1:13" x14ac:dyDescent="0.2">
      <c r="A1387">
        <v>1385</v>
      </c>
      <c r="B1387" s="1">
        <v>43660</v>
      </c>
      <c r="C1387" t="s">
        <v>19</v>
      </c>
      <c r="D1387" t="s">
        <v>30</v>
      </c>
      <c r="E1387" t="s">
        <v>31</v>
      </c>
      <c r="F1387" t="s">
        <v>37</v>
      </c>
      <c r="G1387" t="s">
        <v>38</v>
      </c>
      <c r="H1387">
        <v>12</v>
      </c>
      <c r="I1387">
        <v>4</v>
      </c>
      <c r="K1387" s="5">
        <v>0</v>
      </c>
      <c r="L1387" s="5">
        <v>0</v>
      </c>
      <c r="M1387" s="5">
        <v>-8</v>
      </c>
    </row>
    <row r="1388" spans="1:13" x14ac:dyDescent="0.2">
      <c r="A1388">
        <v>1386</v>
      </c>
      <c r="B1388" s="1">
        <v>43660</v>
      </c>
      <c r="C1388" t="s">
        <v>107</v>
      </c>
      <c r="D1388" t="s">
        <v>57</v>
      </c>
      <c r="E1388" t="s">
        <v>58</v>
      </c>
      <c r="F1388" t="s">
        <v>51</v>
      </c>
      <c r="G1388" t="s">
        <v>52</v>
      </c>
      <c r="H1388">
        <v>9</v>
      </c>
      <c r="I1388">
        <v>10</v>
      </c>
      <c r="K1388" s="5">
        <v>0</v>
      </c>
      <c r="L1388" s="5">
        <v>0</v>
      </c>
      <c r="M1388" s="5">
        <v>1</v>
      </c>
    </row>
    <row r="1389" spans="1:13" x14ac:dyDescent="0.2">
      <c r="A1389">
        <v>1387</v>
      </c>
      <c r="B1389" s="1">
        <v>43660</v>
      </c>
      <c r="C1389" t="s">
        <v>39</v>
      </c>
      <c r="D1389" t="s">
        <v>1</v>
      </c>
      <c r="E1389" t="s">
        <v>2</v>
      </c>
      <c r="F1389" t="s">
        <v>40</v>
      </c>
      <c r="G1389" t="s">
        <v>41</v>
      </c>
      <c r="H1389">
        <v>3</v>
      </c>
      <c r="I1389">
        <v>6</v>
      </c>
      <c r="K1389" s="5">
        <v>0</v>
      </c>
      <c r="L1389" s="5">
        <v>0</v>
      </c>
      <c r="M1389" s="5">
        <v>3</v>
      </c>
    </row>
    <row r="1390" spans="1:13" x14ac:dyDescent="0.2">
      <c r="A1390">
        <v>1388</v>
      </c>
      <c r="B1390" s="1">
        <v>43660</v>
      </c>
      <c r="C1390" t="s">
        <v>39</v>
      </c>
      <c r="D1390" t="s">
        <v>64</v>
      </c>
      <c r="E1390" t="s">
        <v>65</v>
      </c>
      <c r="F1390" t="s">
        <v>3</v>
      </c>
      <c r="G1390" t="s">
        <v>4</v>
      </c>
      <c r="H1390">
        <v>2</v>
      </c>
      <c r="I1390">
        <v>3</v>
      </c>
      <c r="K1390" s="5">
        <v>0</v>
      </c>
      <c r="L1390" s="5">
        <v>0</v>
      </c>
      <c r="M1390" s="5">
        <v>1</v>
      </c>
    </row>
    <row r="1391" spans="1:13" x14ac:dyDescent="0.2">
      <c r="A1391">
        <v>1389</v>
      </c>
      <c r="B1391" s="1">
        <v>43660</v>
      </c>
      <c r="C1391" t="s">
        <v>42</v>
      </c>
      <c r="D1391" t="s">
        <v>20</v>
      </c>
      <c r="E1391" t="s">
        <v>21</v>
      </c>
      <c r="F1391" t="s">
        <v>45</v>
      </c>
      <c r="G1391" t="s">
        <v>46</v>
      </c>
      <c r="H1391">
        <v>4</v>
      </c>
      <c r="I1391">
        <v>1</v>
      </c>
      <c r="K1391" s="5">
        <v>0</v>
      </c>
      <c r="L1391" s="5">
        <v>0</v>
      </c>
      <c r="M1391" s="5">
        <v>-3</v>
      </c>
    </row>
    <row r="1392" spans="1:13" x14ac:dyDescent="0.2">
      <c r="A1392">
        <v>1390</v>
      </c>
      <c r="B1392" s="1">
        <v>43660</v>
      </c>
      <c r="C1392" t="s">
        <v>85</v>
      </c>
      <c r="D1392" t="s">
        <v>61</v>
      </c>
      <c r="E1392" t="s">
        <v>62</v>
      </c>
      <c r="F1392" t="s">
        <v>69</v>
      </c>
      <c r="G1392" t="s">
        <v>70</v>
      </c>
      <c r="H1392">
        <v>7</v>
      </c>
      <c r="I1392">
        <v>4</v>
      </c>
      <c r="K1392" s="5">
        <v>0</v>
      </c>
      <c r="L1392" s="5">
        <v>0</v>
      </c>
      <c r="M1392" s="5">
        <v>-3</v>
      </c>
    </row>
    <row r="1393" spans="1:13" x14ac:dyDescent="0.2">
      <c r="A1393">
        <v>1391</v>
      </c>
      <c r="B1393" s="1">
        <v>43661</v>
      </c>
      <c r="C1393" t="s">
        <v>83</v>
      </c>
      <c r="D1393" t="s">
        <v>43</v>
      </c>
      <c r="E1393" t="s">
        <v>44</v>
      </c>
      <c r="F1393" t="s">
        <v>51</v>
      </c>
      <c r="G1393" t="s">
        <v>52</v>
      </c>
      <c r="H1393">
        <v>19</v>
      </c>
      <c r="I1393">
        <v>2</v>
      </c>
      <c r="K1393" s="5">
        <v>39.528860000000002</v>
      </c>
      <c r="L1393" s="5">
        <v>0</v>
      </c>
      <c r="M1393" s="5">
        <v>-17</v>
      </c>
    </row>
    <row r="1394" spans="1:13" x14ac:dyDescent="0.2">
      <c r="A1394">
        <v>1392</v>
      </c>
      <c r="B1394" s="1">
        <v>43661</v>
      </c>
      <c r="C1394" t="s">
        <v>85</v>
      </c>
      <c r="D1394" t="s">
        <v>32</v>
      </c>
      <c r="E1394" t="s">
        <v>33</v>
      </c>
      <c r="F1394" t="s">
        <v>8</v>
      </c>
      <c r="G1394" t="s">
        <v>9</v>
      </c>
      <c r="H1394">
        <v>5</v>
      </c>
      <c r="I1394">
        <v>4</v>
      </c>
      <c r="K1394" s="5">
        <v>0</v>
      </c>
      <c r="L1394" s="5">
        <v>0</v>
      </c>
      <c r="M1394" s="5">
        <v>-1</v>
      </c>
    </row>
    <row r="1395" spans="1:13" x14ac:dyDescent="0.2">
      <c r="A1395">
        <v>1393</v>
      </c>
      <c r="B1395" s="1">
        <v>43661</v>
      </c>
      <c r="C1395" t="s">
        <v>85</v>
      </c>
      <c r="D1395" t="s">
        <v>61</v>
      </c>
      <c r="E1395" t="s">
        <v>62</v>
      </c>
      <c r="F1395" t="s">
        <v>22</v>
      </c>
      <c r="G1395" t="s">
        <v>23</v>
      </c>
      <c r="H1395">
        <v>16</v>
      </c>
      <c r="I1395">
        <v>2</v>
      </c>
      <c r="K1395" s="5">
        <v>0</v>
      </c>
      <c r="L1395" s="5">
        <v>0</v>
      </c>
      <c r="M1395" s="5">
        <v>-14</v>
      </c>
    </row>
    <row r="1396" spans="1:13" x14ac:dyDescent="0.2">
      <c r="A1396">
        <v>1394</v>
      </c>
      <c r="B1396" s="1">
        <v>43661</v>
      </c>
      <c r="C1396" t="s">
        <v>68</v>
      </c>
      <c r="D1396" t="s">
        <v>27</v>
      </c>
      <c r="E1396" t="s">
        <v>28</v>
      </c>
      <c r="F1396" t="s">
        <v>69</v>
      </c>
      <c r="G1396" t="s">
        <v>70</v>
      </c>
      <c r="H1396">
        <v>8</v>
      </c>
      <c r="I1396">
        <v>10</v>
      </c>
      <c r="K1396" s="5">
        <v>0</v>
      </c>
      <c r="L1396" s="5">
        <v>0</v>
      </c>
      <c r="M1396" s="5">
        <v>2</v>
      </c>
    </row>
    <row r="1397" spans="1:13" x14ac:dyDescent="0.2">
      <c r="A1397">
        <v>1395</v>
      </c>
      <c r="B1397" s="1">
        <v>43661</v>
      </c>
      <c r="C1397" t="s">
        <v>68</v>
      </c>
      <c r="D1397" t="s">
        <v>25</v>
      </c>
      <c r="E1397" t="s">
        <v>26</v>
      </c>
      <c r="F1397" t="s">
        <v>47</v>
      </c>
      <c r="G1397" t="s">
        <v>48</v>
      </c>
      <c r="H1397">
        <v>6</v>
      </c>
      <c r="I1397">
        <v>8</v>
      </c>
      <c r="K1397" s="5">
        <v>-24.022200000000002</v>
      </c>
      <c r="L1397" s="5">
        <v>0</v>
      </c>
      <c r="M1397" s="5">
        <v>2</v>
      </c>
    </row>
    <row r="1398" spans="1:13" x14ac:dyDescent="0.2">
      <c r="A1398">
        <v>1396</v>
      </c>
      <c r="B1398" s="1">
        <v>43661</v>
      </c>
      <c r="C1398" t="s">
        <v>78</v>
      </c>
      <c r="D1398" t="s">
        <v>57</v>
      </c>
      <c r="E1398" t="s">
        <v>58</v>
      </c>
      <c r="F1398" t="s">
        <v>35</v>
      </c>
      <c r="G1398" t="s">
        <v>36</v>
      </c>
      <c r="H1398">
        <v>6</v>
      </c>
      <c r="I1398">
        <v>3</v>
      </c>
      <c r="K1398" s="5">
        <v>-186.54</v>
      </c>
      <c r="L1398" s="5">
        <v>0</v>
      </c>
      <c r="M1398" s="5">
        <v>-3</v>
      </c>
    </row>
    <row r="1399" spans="1:13" x14ac:dyDescent="0.2">
      <c r="A1399">
        <v>1397</v>
      </c>
      <c r="B1399" s="1">
        <v>43661</v>
      </c>
      <c r="C1399" t="s">
        <v>72</v>
      </c>
      <c r="D1399" t="s">
        <v>20</v>
      </c>
      <c r="E1399" t="s">
        <v>21</v>
      </c>
      <c r="F1399" t="s">
        <v>17</v>
      </c>
      <c r="G1399" t="s">
        <v>18</v>
      </c>
      <c r="H1399">
        <v>4</v>
      </c>
      <c r="I1399">
        <v>2</v>
      </c>
      <c r="K1399" s="5">
        <v>-866.42499999999995</v>
      </c>
      <c r="L1399" s="5">
        <v>0</v>
      </c>
      <c r="M1399" s="5">
        <v>-2</v>
      </c>
    </row>
    <row r="1400" spans="1:13" x14ac:dyDescent="0.2">
      <c r="A1400">
        <v>1398</v>
      </c>
      <c r="B1400" s="1">
        <v>43661</v>
      </c>
      <c r="C1400" t="s">
        <v>88</v>
      </c>
      <c r="D1400" t="s">
        <v>55</v>
      </c>
      <c r="E1400" t="s">
        <v>56</v>
      </c>
      <c r="F1400" t="s">
        <v>15</v>
      </c>
      <c r="G1400" t="s">
        <v>16</v>
      </c>
      <c r="H1400">
        <v>0</v>
      </c>
      <c r="I1400">
        <v>7</v>
      </c>
      <c r="K1400" s="5">
        <v>0</v>
      </c>
      <c r="L1400" s="5">
        <v>0</v>
      </c>
      <c r="M1400" s="5">
        <v>7</v>
      </c>
    </row>
    <row r="1401" spans="1:13" x14ac:dyDescent="0.2">
      <c r="A1401">
        <v>1399</v>
      </c>
      <c r="B1401" s="1">
        <v>43661</v>
      </c>
      <c r="C1401" t="s">
        <v>88</v>
      </c>
      <c r="D1401" t="s">
        <v>64</v>
      </c>
      <c r="E1401" t="s">
        <v>65</v>
      </c>
      <c r="F1401" t="s">
        <v>66</v>
      </c>
      <c r="G1401" t="s">
        <v>67</v>
      </c>
      <c r="H1401">
        <v>2</v>
      </c>
      <c r="I1401">
        <v>5</v>
      </c>
      <c r="K1401" s="5">
        <v>-724.80600000000004</v>
      </c>
      <c r="L1401" s="5">
        <v>0</v>
      </c>
      <c r="M1401" s="5">
        <v>3</v>
      </c>
    </row>
    <row r="1402" spans="1:13" x14ac:dyDescent="0.2">
      <c r="A1402">
        <v>1400</v>
      </c>
      <c r="B1402" s="1">
        <v>43661</v>
      </c>
      <c r="C1402" t="s">
        <v>79</v>
      </c>
      <c r="D1402" t="s">
        <v>43</v>
      </c>
      <c r="E1402" t="s">
        <v>44</v>
      </c>
      <c r="F1402" t="s">
        <v>51</v>
      </c>
      <c r="G1402" t="s">
        <v>52</v>
      </c>
      <c r="H1402">
        <v>2</v>
      </c>
      <c r="I1402">
        <v>1</v>
      </c>
      <c r="K1402" s="5">
        <v>0</v>
      </c>
      <c r="L1402" s="5">
        <v>0</v>
      </c>
      <c r="M1402" s="5">
        <v>-1</v>
      </c>
    </row>
    <row r="1403" spans="1:13" x14ac:dyDescent="0.2">
      <c r="A1403">
        <v>1401</v>
      </c>
      <c r="B1403" s="1">
        <v>43661</v>
      </c>
      <c r="C1403" t="s">
        <v>73</v>
      </c>
      <c r="D1403" t="s">
        <v>30</v>
      </c>
      <c r="E1403" t="s">
        <v>31</v>
      </c>
      <c r="F1403" t="s">
        <v>40</v>
      </c>
      <c r="G1403" t="s">
        <v>41</v>
      </c>
      <c r="H1403">
        <v>6</v>
      </c>
      <c r="I1403">
        <v>9</v>
      </c>
      <c r="K1403" s="5">
        <v>341.71199999999999</v>
      </c>
      <c r="L1403" s="5">
        <v>0</v>
      </c>
      <c r="M1403" s="5">
        <v>3</v>
      </c>
    </row>
    <row r="1404" spans="1:13" x14ac:dyDescent="0.2">
      <c r="A1404">
        <v>1402</v>
      </c>
      <c r="B1404" s="1">
        <v>43662</v>
      </c>
      <c r="C1404" t="s">
        <v>85</v>
      </c>
      <c r="D1404" t="s">
        <v>12</v>
      </c>
      <c r="E1404" t="s">
        <v>13</v>
      </c>
      <c r="F1404" t="s">
        <v>6</v>
      </c>
      <c r="G1404" t="s">
        <v>7</v>
      </c>
      <c r="H1404">
        <v>8</v>
      </c>
      <c r="I1404">
        <v>1</v>
      </c>
      <c r="K1404" s="5">
        <v>0</v>
      </c>
      <c r="L1404" s="5">
        <v>0</v>
      </c>
      <c r="M1404" s="5">
        <v>-7</v>
      </c>
    </row>
    <row r="1405" spans="1:13" x14ac:dyDescent="0.2">
      <c r="A1405">
        <v>1403</v>
      </c>
      <c r="B1405" s="1">
        <v>43662</v>
      </c>
      <c r="C1405" t="s">
        <v>85</v>
      </c>
      <c r="D1405" t="s">
        <v>32</v>
      </c>
      <c r="E1405" t="s">
        <v>33</v>
      </c>
      <c r="F1405" t="s">
        <v>8</v>
      </c>
      <c r="G1405" t="s">
        <v>9</v>
      </c>
      <c r="H1405">
        <v>3</v>
      </c>
      <c r="I1405">
        <v>8</v>
      </c>
      <c r="K1405" s="5">
        <v>0</v>
      </c>
      <c r="L1405" s="5">
        <v>0</v>
      </c>
      <c r="M1405" s="5">
        <v>5</v>
      </c>
    </row>
    <row r="1406" spans="1:13" x14ac:dyDescent="0.2">
      <c r="A1406">
        <v>1404</v>
      </c>
      <c r="B1406" s="1">
        <v>43662</v>
      </c>
      <c r="C1406" t="s">
        <v>85</v>
      </c>
      <c r="D1406" t="s">
        <v>61</v>
      </c>
      <c r="E1406" t="s">
        <v>62</v>
      </c>
      <c r="F1406" t="s">
        <v>22</v>
      </c>
      <c r="G1406" t="s">
        <v>23</v>
      </c>
      <c r="H1406">
        <v>8</v>
      </c>
      <c r="I1406">
        <v>9</v>
      </c>
      <c r="K1406" s="5">
        <v>0</v>
      </c>
      <c r="L1406" s="5">
        <v>0</v>
      </c>
      <c r="M1406" s="5">
        <v>1</v>
      </c>
    </row>
    <row r="1407" spans="1:13" x14ac:dyDescent="0.2">
      <c r="A1407">
        <v>1405</v>
      </c>
      <c r="B1407" s="1">
        <v>43662</v>
      </c>
      <c r="C1407" t="s">
        <v>68</v>
      </c>
      <c r="D1407" t="s">
        <v>27</v>
      </c>
      <c r="E1407" t="s">
        <v>28</v>
      </c>
      <c r="F1407" t="s">
        <v>69</v>
      </c>
      <c r="G1407" t="s">
        <v>70</v>
      </c>
      <c r="H1407">
        <v>10</v>
      </c>
      <c r="I1407">
        <v>4</v>
      </c>
      <c r="K1407" s="5">
        <v>0</v>
      </c>
      <c r="L1407" s="5">
        <v>0</v>
      </c>
      <c r="M1407" s="5">
        <v>-6</v>
      </c>
    </row>
    <row r="1408" spans="1:13" x14ac:dyDescent="0.2">
      <c r="A1408">
        <v>1406</v>
      </c>
      <c r="B1408" s="1">
        <v>43662</v>
      </c>
      <c r="C1408" t="s">
        <v>68</v>
      </c>
      <c r="D1408" t="s">
        <v>45</v>
      </c>
      <c r="E1408" t="s">
        <v>46</v>
      </c>
      <c r="F1408" t="s">
        <v>53</v>
      </c>
      <c r="G1408" t="s">
        <v>54</v>
      </c>
      <c r="H1408">
        <v>7</v>
      </c>
      <c r="I1408">
        <v>12</v>
      </c>
      <c r="K1408" s="5">
        <v>-133.29499999999999</v>
      </c>
      <c r="L1408" s="5">
        <v>0</v>
      </c>
      <c r="M1408" s="5">
        <v>5</v>
      </c>
    </row>
    <row r="1409" spans="1:13" x14ac:dyDescent="0.2">
      <c r="A1409">
        <v>1407</v>
      </c>
      <c r="B1409" s="1">
        <v>43662</v>
      </c>
      <c r="C1409" t="s">
        <v>68</v>
      </c>
      <c r="D1409" t="s">
        <v>25</v>
      </c>
      <c r="E1409" t="s">
        <v>26</v>
      </c>
      <c r="F1409" t="s">
        <v>47</v>
      </c>
      <c r="G1409" t="s">
        <v>48</v>
      </c>
      <c r="H1409">
        <v>0</v>
      </c>
      <c r="I1409">
        <v>8</v>
      </c>
      <c r="K1409" s="5">
        <v>0</v>
      </c>
      <c r="L1409" s="5">
        <v>0</v>
      </c>
      <c r="M1409" s="5">
        <v>8</v>
      </c>
    </row>
    <row r="1410" spans="1:13" x14ac:dyDescent="0.2">
      <c r="A1410">
        <v>1408</v>
      </c>
      <c r="B1410" s="1">
        <v>43662</v>
      </c>
      <c r="C1410" t="s">
        <v>78</v>
      </c>
      <c r="D1410" t="s">
        <v>57</v>
      </c>
      <c r="E1410" t="s">
        <v>58</v>
      </c>
      <c r="F1410" t="s">
        <v>35</v>
      </c>
      <c r="G1410" t="s">
        <v>36</v>
      </c>
      <c r="H1410">
        <v>3</v>
      </c>
      <c r="I1410">
        <v>4</v>
      </c>
      <c r="K1410" s="5">
        <v>0</v>
      </c>
      <c r="L1410" s="5">
        <v>0</v>
      </c>
      <c r="M1410" s="5">
        <v>1</v>
      </c>
    </row>
    <row r="1411" spans="1:13" x14ac:dyDescent="0.2">
      <c r="A1411">
        <v>1409</v>
      </c>
      <c r="B1411" s="1">
        <v>43662</v>
      </c>
      <c r="C1411" t="s">
        <v>78</v>
      </c>
      <c r="D1411" t="s">
        <v>59</v>
      </c>
      <c r="E1411" t="s">
        <v>60</v>
      </c>
      <c r="F1411" t="s">
        <v>37</v>
      </c>
      <c r="G1411" t="s">
        <v>38</v>
      </c>
      <c r="H1411">
        <v>9</v>
      </c>
      <c r="I1411">
        <v>2</v>
      </c>
      <c r="K1411" s="5">
        <v>0</v>
      </c>
      <c r="L1411" s="5">
        <v>0</v>
      </c>
      <c r="M1411" s="5">
        <v>-7</v>
      </c>
    </row>
    <row r="1412" spans="1:13" x14ac:dyDescent="0.2">
      <c r="A1412">
        <v>1410</v>
      </c>
      <c r="B1412" s="1">
        <v>43662</v>
      </c>
      <c r="C1412" t="s">
        <v>72</v>
      </c>
      <c r="D1412" t="s">
        <v>20</v>
      </c>
      <c r="E1412" t="s">
        <v>21</v>
      </c>
      <c r="F1412" t="s">
        <v>17</v>
      </c>
      <c r="G1412" t="s">
        <v>18</v>
      </c>
      <c r="H1412">
        <v>1</v>
      </c>
      <c r="I1412">
        <v>13</v>
      </c>
      <c r="K1412" s="5">
        <v>0</v>
      </c>
      <c r="L1412" s="5">
        <v>0</v>
      </c>
      <c r="M1412" s="5">
        <v>12</v>
      </c>
    </row>
    <row r="1413" spans="1:13" x14ac:dyDescent="0.2">
      <c r="A1413">
        <v>1411</v>
      </c>
      <c r="B1413" s="1">
        <v>43662</v>
      </c>
      <c r="C1413" t="s">
        <v>72</v>
      </c>
      <c r="D1413" t="s">
        <v>10</v>
      </c>
      <c r="E1413" t="s">
        <v>11</v>
      </c>
      <c r="F1413" t="s">
        <v>49</v>
      </c>
      <c r="G1413" t="s">
        <v>50</v>
      </c>
      <c r="H1413">
        <v>3</v>
      </c>
      <c r="I1413">
        <v>2</v>
      </c>
      <c r="K1413" s="5">
        <v>48.79683</v>
      </c>
      <c r="L1413" s="5">
        <v>20.340060000000001</v>
      </c>
      <c r="M1413" s="5">
        <v>-1</v>
      </c>
    </row>
    <row r="1414" spans="1:13" x14ac:dyDescent="0.2">
      <c r="A1414">
        <v>1412</v>
      </c>
      <c r="B1414" s="1">
        <v>43662</v>
      </c>
      <c r="C1414" t="s">
        <v>88</v>
      </c>
      <c r="D1414" t="s">
        <v>55</v>
      </c>
      <c r="E1414" t="s">
        <v>56</v>
      </c>
      <c r="F1414" t="s">
        <v>15</v>
      </c>
      <c r="G1414" t="s">
        <v>16</v>
      </c>
      <c r="H1414">
        <v>3</v>
      </c>
      <c r="I1414">
        <v>1</v>
      </c>
      <c r="K1414" s="5">
        <v>0</v>
      </c>
      <c r="L1414" s="5">
        <v>0</v>
      </c>
      <c r="M1414" s="5">
        <v>-2</v>
      </c>
    </row>
    <row r="1415" spans="1:13" x14ac:dyDescent="0.2">
      <c r="A1415">
        <v>1413</v>
      </c>
      <c r="B1415" s="1">
        <v>43662</v>
      </c>
      <c r="C1415" t="s">
        <v>88</v>
      </c>
      <c r="D1415" t="s">
        <v>64</v>
      </c>
      <c r="E1415" t="s">
        <v>65</v>
      </c>
      <c r="F1415" t="s">
        <v>66</v>
      </c>
      <c r="G1415" t="s">
        <v>67</v>
      </c>
      <c r="H1415">
        <v>0</v>
      </c>
      <c r="I1415">
        <v>11</v>
      </c>
      <c r="K1415" s="5">
        <v>0</v>
      </c>
      <c r="L1415" s="5">
        <v>0</v>
      </c>
      <c r="M1415" s="5">
        <v>11</v>
      </c>
    </row>
    <row r="1416" spans="1:13" x14ac:dyDescent="0.2">
      <c r="A1416">
        <v>1414</v>
      </c>
      <c r="B1416" s="1">
        <v>43662</v>
      </c>
      <c r="C1416" t="s">
        <v>79</v>
      </c>
      <c r="D1416" t="s">
        <v>43</v>
      </c>
      <c r="E1416" t="s">
        <v>44</v>
      </c>
      <c r="F1416" t="s">
        <v>51</v>
      </c>
      <c r="G1416" t="s">
        <v>52</v>
      </c>
      <c r="H1416">
        <v>8</v>
      </c>
      <c r="I1416">
        <v>4</v>
      </c>
      <c r="K1416" s="5">
        <v>0</v>
      </c>
      <c r="L1416" s="5">
        <v>0</v>
      </c>
      <c r="M1416" s="5">
        <v>-4</v>
      </c>
    </row>
    <row r="1417" spans="1:13" x14ac:dyDescent="0.2">
      <c r="A1417">
        <v>1415</v>
      </c>
      <c r="B1417" s="1">
        <v>43662</v>
      </c>
      <c r="C1417" t="s">
        <v>73</v>
      </c>
      <c r="D1417" t="s">
        <v>1</v>
      </c>
      <c r="E1417" t="s">
        <v>2</v>
      </c>
      <c r="F1417" t="s">
        <v>3</v>
      </c>
      <c r="G1417" t="s">
        <v>4</v>
      </c>
      <c r="H1417">
        <v>2</v>
      </c>
      <c r="I1417">
        <v>9</v>
      </c>
      <c r="K1417" s="5">
        <v>0</v>
      </c>
      <c r="L1417" s="5">
        <v>0</v>
      </c>
      <c r="M1417" s="5">
        <v>7</v>
      </c>
    </row>
    <row r="1418" spans="1:13" x14ac:dyDescent="0.2">
      <c r="A1418">
        <v>1416</v>
      </c>
      <c r="B1418" s="1">
        <v>43662</v>
      </c>
      <c r="C1418" t="s">
        <v>73</v>
      </c>
      <c r="D1418" t="s">
        <v>30</v>
      </c>
      <c r="E1418" t="s">
        <v>31</v>
      </c>
      <c r="F1418" t="s">
        <v>40</v>
      </c>
      <c r="G1418" t="s">
        <v>41</v>
      </c>
      <c r="H1418">
        <v>2</v>
      </c>
      <c r="I1418">
        <v>7</v>
      </c>
      <c r="K1418" s="5">
        <v>0</v>
      </c>
      <c r="L1418" s="5">
        <v>0</v>
      </c>
      <c r="M1418" s="5">
        <v>5</v>
      </c>
    </row>
    <row r="1419" spans="1:13" x14ac:dyDescent="0.2">
      <c r="A1419">
        <v>1417</v>
      </c>
      <c r="B1419" s="1">
        <v>43663</v>
      </c>
      <c r="C1419" t="s">
        <v>83</v>
      </c>
      <c r="D1419" t="s">
        <v>10</v>
      </c>
      <c r="E1419" t="s">
        <v>11</v>
      </c>
      <c r="F1419" t="s">
        <v>49</v>
      </c>
      <c r="G1419" t="s">
        <v>50</v>
      </c>
      <c r="H1419">
        <v>14</v>
      </c>
      <c r="I1419">
        <v>4</v>
      </c>
      <c r="K1419" s="5">
        <v>0</v>
      </c>
      <c r="L1419" s="5">
        <v>0</v>
      </c>
      <c r="M1419" s="5">
        <v>-10</v>
      </c>
    </row>
    <row r="1420" spans="1:13" x14ac:dyDescent="0.2">
      <c r="A1420">
        <v>1418</v>
      </c>
      <c r="B1420" s="1">
        <v>43663</v>
      </c>
      <c r="C1420" t="s">
        <v>90</v>
      </c>
      <c r="D1420" t="s">
        <v>55</v>
      </c>
      <c r="E1420" t="s">
        <v>56</v>
      </c>
      <c r="F1420" t="s">
        <v>15</v>
      </c>
      <c r="G1420" t="s">
        <v>16</v>
      </c>
      <c r="H1420">
        <v>5</v>
      </c>
      <c r="I1420">
        <v>6</v>
      </c>
      <c r="K1420" s="5">
        <v>0</v>
      </c>
      <c r="L1420" s="5">
        <v>0</v>
      </c>
      <c r="M1420" s="5">
        <v>1</v>
      </c>
    </row>
    <row r="1421" spans="1:13" x14ac:dyDescent="0.2">
      <c r="A1421">
        <v>1419</v>
      </c>
      <c r="B1421" s="1">
        <v>43663</v>
      </c>
      <c r="C1421" t="s">
        <v>14</v>
      </c>
      <c r="D1421" t="s">
        <v>20</v>
      </c>
      <c r="E1421" t="s">
        <v>21</v>
      </c>
      <c r="F1421" t="s">
        <v>17</v>
      </c>
      <c r="G1421" t="s">
        <v>18</v>
      </c>
      <c r="H1421">
        <v>4</v>
      </c>
      <c r="I1421">
        <v>5</v>
      </c>
      <c r="K1421" s="5">
        <v>0</v>
      </c>
      <c r="L1421" s="5">
        <v>0</v>
      </c>
      <c r="M1421" s="5">
        <v>1</v>
      </c>
    </row>
    <row r="1422" spans="1:13" x14ac:dyDescent="0.2">
      <c r="A1422">
        <v>1420</v>
      </c>
      <c r="B1422" s="1">
        <v>43663</v>
      </c>
      <c r="C1422" t="s">
        <v>97</v>
      </c>
      <c r="D1422" t="s">
        <v>57</v>
      </c>
      <c r="E1422" t="s">
        <v>58</v>
      </c>
      <c r="F1422" t="s">
        <v>35</v>
      </c>
      <c r="G1422" t="s">
        <v>36</v>
      </c>
      <c r="H1422">
        <v>2</v>
      </c>
      <c r="I1422">
        <v>5</v>
      </c>
      <c r="K1422" s="5">
        <v>0</v>
      </c>
      <c r="L1422" s="5">
        <v>0</v>
      </c>
      <c r="M1422" s="5">
        <v>3</v>
      </c>
    </row>
    <row r="1423" spans="1:13" x14ac:dyDescent="0.2">
      <c r="A1423">
        <v>1421</v>
      </c>
      <c r="B1423" s="1">
        <v>43663</v>
      </c>
      <c r="C1423" t="s">
        <v>107</v>
      </c>
      <c r="D1423" t="s">
        <v>43</v>
      </c>
      <c r="E1423" t="s">
        <v>44</v>
      </c>
      <c r="F1423" t="s">
        <v>51</v>
      </c>
      <c r="G1423" t="s">
        <v>52</v>
      </c>
      <c r="H1423">
        <v>11</v>
      </c>
      <c r="I1423">
        <v>8</v>
      </c>
      <c r="K1423" s="5">
        <v>0</v>
      </c>
      <c r="L1423" s="5">
        <v>0</v>
      </c>
      <c r="M1423" s="5">
        <v>-3</v>
      </c>
    </row>
    <row r="1424" spans="1:13" x14ac:dyDescent="0.2">
      <c r="A1424">
        <v>1422</v>
      </c>
      <c r="B1424" s="1">
        <v>43663</v>
      </c>
      <c r="C1424" t="s">
        <v>24</v>
      </c>
      <c r="D1424" t="s">
        <v>1</v>
      </c>
      <c r="E1424" t="s">
        <v>2</v>
      </c>
      <c r="F1424" t="s">
        <v>3</v>
      </c>
      <c r="G1424" t="s">
        <v>4</v>
      </c>
      <c r="H1424">
        <v>2</v>
      </c>
      <c r="I1424">
        <v>10</v>
      </c>
      <c r="K1424" s="5">
        <v>0</v>
      </c>
      <c r="L1424" s="5">
        <v>0</v>
      </c>
      <c r="M1424" s="5">
        <v>8</v>
      </c>
    </row>
    <row r="1425" spans="1:13" x14ac:dyDescent="0.2">
      <c r="A1425">
        <v>1423</v>
      </c>
      <c r="B1425" s="1">
        <v>43663</v>
      </c>
      <c r="C1425" t="s">
        <v>85</v>
      </c>
      <c r="D1425" t="s">
        <v>61</v>
      </c>
      <c r="E1425" t="s">
        <v>62</v>
      </c>
      <c r="F1425" t="s">
        <v>22</v>
      </c>
      <c r="G1425" t="s">
        <v>23</v>
      </c>
      <c r="H1425">
        <v>7</v>
      </c>
      <c r="I1425">
        <v>2</v>
      </c>
      <c r="K1425" s="5">
        <v>0</v>
      </c>
      <c r="L1425" s="5">
        <v>0</v>
      </c>
      <c r="M1425" s="5">
        <v>-5</v>
      </c>
    </row>
    <row r="1426" spans="1:13" x14ac:dyDescent="0.2">
      <c r="A1426">
        <v>1424</v>
      </c>
      <c r="B1426" s="1">
        <v>43663</v>
      </c>
      <c r="C1426" t="s">
        <v>85</v>
      </c>
      <c r="D1426" t="s">
        <v>12</v>
      </c>
      <c r="E1426" t="s">
        <v>13</v>
      </c>
      <c r="F1426" t="s">
        <v>6</v>
      </c>
      <c r="G1426" t="s">
        <v>7</v>
      </c>
      <c r="H1426">
        <v>2</v>
      </c>
      <c r="I1426">
        <v>9</v>
      </c>
      <c r="K1426" s="5">
        <v>0</v>
      </c>
      <c r="L1426" s="5">
        <v>0</v>
      </c>
      <c r="M1426" s="5">
        <v>7</v>
      </c>
    </row>
    <row r="1427" spans="1:13" x14ac:dyDescent="0.2">
      <c r="A1427">
        <v>1425</v>
      </c>
      <c r="B1427" s="1">
        <v>43663</v>
      </c>
      <c r="C1427" t="s">
        <v>68</v>
      </c>
      <c r="D1427" t="s">
        <v>27</v>
      </c>
      <c r="E1427" t="s">
        <v>28</v>
      </c>
      <c r="F1427" t="s">
        <v>69</v>
      </c>
      <c r="G1427" t="s">
        <v>70</v>
      </c>
      <c r="H1427">
        <v>4</v>
      </c>
      <c r="I1427">
        <v>5</v>
      </c>
      <c r="K1427" s="5">
        <v>0</v>
      </c>
      <c r="L1427" s="5">
        <v>0</v>
      </c>
      <c r="M1427" s="5">
        <v>1</v>
      </c>
    </row>
    <row r="1428" spans="1:13" x14ac:dyDescent="0.2">
      <c r="A1428">
        <v>1426</v>
      </c>
      <c r="B1428" s="1">
        <v>43663</v>
      </c>
      <c r="C1428" t="s">
        <v>68</v>
      </c>
      <c r="D1428" t="s">
        <v>45</v>
      </c>
      <c r="E1428" t="s">
        <v>46</v>
      </c>
      <c r="F1428" t="s">
        <v>53</v>
      </c>
      <c r="G1428" t="s">
        <v>54</v>
      </c>
      <c r="H1428">
        <v>3</v>
      </c>
      <c r="I1428">
        <v>2</v>
      </c>
      <c r="K1428" s="5">
        <v>0</v>
      </c>
      <c r="L1428" s="5">
        <v>0</v>
      </c>
      <c r="M1428" s="5">
        <v>-1</v>
      </c>
    </row>
    <row r="1429" spans="1:13" x14ac:dyDescent="0.2">
      <c r="A1429">
        <v>1427</v>
      </c>
      <c r="B1429" s="1">
        <v>43663</v>
      </c>
      <c r="C1429" t="s">
        <v>68</v>
      </c>
      <c r="D1429" t="s">
        <v>25</v>
      </c>
      <c r="E1429" t="s">
        <v>26</v>
      </c>
      <c r="F1429" t="s">
        <v>47</v>
      </c>
      <c r="G1429" t="s">
        <v>48</v>
      </c>
      <c r="H1429">
        <v>2</v>
      </c>
      <c r="I1429">
        <v>7</v>
      </c>
      <c r="K1429" s="5">
        <v>0</v>
      </c>
      <c r="L1429" s="5">
        <v>0</v>
      </c>
      <c r="M1429" s="5">
        <v>5</v>
      </c>
    </row>
    <row r="1430" spans="1:13" x14ac:dyDescent="0.2">
      <c r="A1430">
        <v>1428</v>
      </c>
      <c r="B1430" s="1">
        <v>43663</v>
      </c>
      <c r="C1430" t="s">
        <v>78</v>
      </c>
      <c r="D1430" t="s">
        <v>59</v>
      </c>
      <c r="E1430" t="s">
        <v>60</v>
      </c>
      <c r="F1430" t="s">
        <v>37</v>
      </c>
      <c r="G1430" t="s">
        <v>38</v>
      </c>
      <c r="H1430">
        <v>19</v>
      </c>
      <c r="I1430">
        <v>4</v>
      </c>
      <c r="K1430" s="5">
        <v>0</v>
      </c>
      <c r="L1430" s="5">
        <v>0</v>
      </c>
      <c r="M1430" s="5">
        <v>-15</v>
      </c>
    </row>
    <row r="1431" spans="1:13" x14ac:dyDescent="0.2">
      <c r="A1431">
        <v>1429</v>
      </c>
      <c r="B1431" s="1">
        <v>43663</v>
      </c>
      <c r="C1431" t="s">
        <v>88</v>
      </c>
      <c r="D1431" t="s">
        <v>64</v>
      </c>
      <c r="E1431" t="s">
        <v>65</v>
      </c>
      <c r="F1431" t="s">
        <v>66</v>
      </c>
      <c r="G1431" t="s">
        <v>67</v>
      </c>
      <c r="H1431">
        <v>5</v>
      </c>
      <c r="I1431">
        <v>7</v>
      </c>
      <c r="K1431" s="5">
        <v>0</v>
      </c>
      <c r="L1431" s="5">
        <v>0</v>
      </c>
      <c r="M1431" s="5">
        <v>2</v>
      </c>
    </row>
    <row r="1432" spans="1:13" x14ac:dyDescent="0.2">
      <c r="A1432">
        <v>1430</v>
      </c>
      <c r="B1432" s="1">
        <v>43663</v>
      </c>
      <c r="C1432" t="s">
        <v>73</v>
      </c>
      <c r="D1432" t="s">
        <v>30</v>
      </c>
      <c r="E1432" t="s">
        <v>31</v>
      </c>
      <c r="F1432" t="s">
        <v>40</v>
      </c>
      <c r="G1432" t="s">
        <v>41</v>
      </c>
      <c r="H1432">
        <v>11</v>
      </c>
      <c r="I1432">
        <v>2</v>
      </c>
      <c r="K1432" s="5">
        <v>0</v>
      </c>
      <c r="L1432" s="5">
        <v>0</v>
      </c>
      <c r="M1432" s="5">
        <v>-9</v>
      </c>
    </row>
    <row r="1433" spans="1:13" x14ac:dyDescent="0.2">
      <c r="A1433">
        <v>1431</v>
      </c>
      <c r="B1433" s="1">
        <v>43664</v>
      </c>
      <c r="C1433" t="s">
        <v>108</v>
      </c>
      <c r="D1433" t="s">
        <v>45</v>
      </c>
      <c r="E1433" t="s">
        <v>46</v>
      </c>
      <c r="F1433" t="s">
        <v>53</v>
      </c>
      <c r="G1433" t="s">
        <v>54</v>
      </c>
      <c r="H1433">
        <v>3</v>
      </c>
      <c r="I1433">
        <v>4</v>
      </c>
      <c r="K1433" s="5">
        <v>0</v>
      </c>
      <c r="L1433" s="5">
        <v>0</v>
      </c>
      <c r="M1433" s="5">
        <v>1</v>
      </c>
    </row>
    <row r="1434" spans="1:13" x14ac:dyDescent="0.2">
      <c r="A1434">
        <v>1432</v>
      </c>
      <c r="B1434" s="1">
        <v>43664</v>
      </c>
      <c r="C1434" t="s">
        <v>89</v>
      </c>
      <c r="D1434" t="s">
        <v>61</v>
      </c>
      <c r="E1434" t="s">
        <v>62</v>
      </c>
      <c r="F1434" t="s">
        <v>22</v>
      </c>
      <c r="G1434" t="s">
        <v>23</v>
      </c>
      <c r="H1434">
        <v>6</v>
      </c>
      <c r="I1434">
        <v>7</v>
      </c>
      <c r="K1434" s="5">
        <v>0</v>
      </c>
      <c r="L1434" s="5">
        <v>0</v>
      </c>
      <c r="M1434" s="5">
        <v>1</v>
      </c>
    </row>
    <row r="1435" spans="1:13" x14ac:dyDescent="0.2">
      <c r="A1435">
        <v>1433</v>
      </c>
      <c r="B1435" s="1">
        <v>43664</v>
      </c>
      <c r="C1435" t="s">
        <v>5</v>
      </c>
      <c r="D1435" t="s">
        <v>27</v>
      </c>
      <c r="E1435" t="s">
        <v>28</v>
      </c>
      <c r="F1435" t="s">
        <v>69</v>
      </c>
      <c r="G1435" t="s">
        <v>70</v>
      </c>
      <c r="H1435">
        <v>0</v>
      </c>
      <c r="I1435">
        <v>5</v>
      </c>
      <c r="K1435" s="5">
        <v>0</v>
      </c>
      <c r="L1435" s="5">
        <v>0</v>
      </c>
      <c r="M1435" s="5">
        <v>5</v>
      </c>
    </row>
    <row r="1436" spans="1:13" x14ac:dyDescent="0.2">
      <c r="A1436">
        <v>1434</v>
      </c>
      <c r="B1436" s="1">
        <v>43664</v>
      </c>
      <c r="C1436" t="s">
        <v>90</v>
      </c>
      <c r="D1436" t="s">
        <v>64</v>
      </c>
      <c r="E1436" t="s">
        <v>65</v>
      </c>
      <c r="F1436" t="s">
        <v>66</v>
      </c>
      <c r="G1436" t="s">
        <v>67</v>
      </c>
      <c r="H1436">
        <v>5</v>
      </c>
      <c r="I1436">
        <v>6</v>
      </c>
      <c r="K1436" s="5">
        <v>0</v>
      </c>
      <c r="L1436" s="5">
        <v>0</v>
      </c>
      <c r="M1436" s="5">
        <v>1</v>
      </c>
    </row>
    <row r="1437" spans="1:13" x14ac:dyDescent="0.2">
      <c r="A1437">
        <v>1435</v>
      </c>
      <c r="B1437" s="1">
        <v>43664</v>
      </c>
      <c r="C1437" t="s">
        <v>119</v>
      </c>
      <c r="D1437" t="s">
        <v>32</v>
      </c>
      <c r="E1437" t="s">
        <v>33</v>
      </c>
      <c r="F1437" t="s">
        <v>8</v>
      </c>
      <c r="G1437" t="s">
        <v>9</v>
      </c>
      <c r="H1437">
        <v>2</v>
      </c>
      <c r="I1437">
        <v>6</v>
      </c>
      <c r="K1437" s="5">
        <v>0</v>
      </c>
      <c r="L1437" s="5">
        <v>0</v>
      </c>
      <c r="M1437" s="5">
        <v>4</v>
      </c>
    </row>
    <row r="1438" spans="1:13" x14ac:dyDescent="0.2">
      <c r="A1438">
        <v>1436</v>
      </c>
      <c r="B1438" s="1">
        <v>43664</v>
      </c>
      <c r="C1438" t="s">
        <v>120</v>
      </c>
      <c r="D1438" t="s">
        <v>32</v>
      </c>
      <c r="E1438" t="s">
        <v>33</v>
      </c>
      <c r="F1438" t="s">
        <v>8</v>
      </c>
      <c r="G1438" t="s">
        <v>9</v>
      </c>
      <c r="H1438">
        <v>1</v>
      </c>
      <c r="I1438">
        <v>5</v>
      </c>
      <c r="K1438" s="5">
        <v>0</v>
      </c>
      <c r="L1438" s="5">
        <v>0</v>
      </c>
      <c r="M1438" s="5">
        <v>4</v>
      </c>
    </row>
    <row r="1439" spans="1:13" x14ac:dyDescent="0.2">
      <c r="A1439">
        <v>1437</v>
      </c>
      <c r="B1439" s="1">
        <v>43664</v>
      </c>
      <c r="C1439" t="s">
        <v>68</v>
      </c>
      <c r="D1439" t="s">
        <v>15</v>
      </c>
      <c r="E1439" t="s">
        <v>16</v>
      </c>
      <c r="F1439" t="s">
        <v>57</v>
      </c>
      <c r="G1439" t="s">
        <v>58</v>
      </c>
      <c r="H1439">
        <v>7</v>
      </c>
      <c r="I1439">
        <v>4</v>
      </c>
      <c r="K1439" s="5">
        <v>-10.280900000000001</v>
      </c>
      <c r="L1439" s="5">
        <v>-8.9166399999999992</v>
      </c>
      <c r="M1439" s="5">
        <v>-3</v>
      </c>
    </row>
    <row r="1440" spans="1:13" x14ac:dyDescent="0.2">
      <c r="A1440">
        <v>1438</v>
      </c>
      <c r="B1440" s="1">
        <v>43664</v>
      </c>
      <c r="C1440" t="s">
        <v>68</v>
      </c>
      <c r="D1440" t="s">
        <v>25</v>
      </c>
      <c r="E1440" t="s">
        <v>26</v>
      </c>
      <c r="F1440" t="s">
        <v>47</v>
      </c>
      <c r="G1440" t="s">
        <v>48</v>
      </c>
      <c r="H1440">
        <v>3</v>
      </c>
      <c r="I1440">
        <v>6</v>
      </c>
      <c r="K1440" s="5">
        <v>0</v>
      </c>
      <c r="L1440" s="5">
        <v>0</v>
      </c>
      <c r="M1440" s="5">
        <v>3</v>
      </c>
    </row>
    <row r="1441" spans="1:13" x14ac:dyDescent="0.2">
      <c r="A1441">
        <v>1439</v>
      </c>
      <c r="B1441" s="1">
        <v>43664</v>
      </c>
      <c r="C1441" t="s">
        <v>92</v>
      </c>
      <c r="D1441" t="s">
        <v>12</v>
      </c>
      <c r="E1441" t="s">
        <v>13</v>
      </c>
      <c r="F1441" t="s">
        <v>20</v>
      </c>
      <c r="G1441" t="s">
        <v>21</v>
      </c>
      <c r="H1441">
        <v>13</v>
      </c>
      <c r="I1441">
        <v>4</v>
      </c>
      <c r="K1441" s="5">
        <v>0</v>
      </c>
      <c r="L1441" s="5">
        <v>-22.595300000000002</v>
      </c>
      <c r="M1441" s="5">
        <v>-9</v>
      </c>
    </row>
    <row r="1442" spans="1:13" x14ac:dyDescent="0.2">
      <c r="A1442">
        <v>1440</v>
      </c>
      <c r="B1442" s="1">
        <v>43664</v>
      </c>
      <c r="C1442" t="s">
        <v>72</v>
      </c>
      <c r="D1442" t="s">
        <v>3</v>
      </c>
      <c r="E1442" t="s">
        <v>4</v>
      </c>
      <c r="F1442" t="s">
        <v>49</v>
      </c>
      <c r="G1442" t="s">
        <v>50</v>
      </c>
      <c r="H1442">
        <v>3</v>
      </c>
      <c r="I1442">
        <v>6</v>
      </c>
      <c r="K1442" s="5">
        <v>-690.57</v>
      </c>
      <c r="L1442" s="5">
        <v>0</v>
      </c>
      <c r="M1442" s="5">
        <v>3</v>
      </c>
    </row>
    <row r="1443" spans="1:13" x14ac:dyDescent="0.2">
      <c r="A1443">
        <v>1441</v>
      </c>
      <c r="B1443" s="1">
        <v>43664</v>
      </c>
      <c r="C1443" t="s">
        <v>80</v>
      </c>
      <c r="D1443" t="s">
        <v>30</v>
      </c>
      <c r="E1443" t="s">
        <v>31</v>
      </c>
      <c r="F1443" t="s">
        <v>40</v>
      </c>
      <c r="G1443" t="s">
        <v>41</v>
      </c>
      <c r="H1443">
        <v>6</v>
      </c>
      <c r="I1443">
        <v>2</v>
      </c>
      <c r="K1443" s="5">
        <v>0</v>
      </c>
      <c r="L1443" s="5">
        <v>0</v>
      </c>
      <c r="M1443" s="5">
        <v>-4</v>
      </c>
    </row>
    <row r="1444" spans="1:13" x14ac:dyDescent="0.2">
      <c r="A1444">
        <v>1442</v>
      </c>
      <c r="B1444" s="1">
        <v>43664</v>
      </c>
      <c r="C1444" t="s">
        <v>100</v>
      </c>
      <c r="D1444" t="s">
        <v>17</v>
      </c>
      <c r="E1444" t="s">
        <v>18</v>
      </c>
      <c r="F1444" t="s">
        <v>59</v>
      </c>
      <c r="G1444" t="s">
        <v>60</v>
      </c>
      <c r="H1444">
        <v>5</v>
      </c>
      <c r="I1444">
        <v>1</v>
      </c>
      <c r="K1444" s="5">
        <v>388.95209999999997</v>
      </c>
      <c r="L1444" s="5">
        <v>67.847020000000001</v>
      </c>
      <c r="M1444" s="5">
        <v>-4</v>
      </c>
    </row>
    <row r="1445" spans="1:13" x14ac:dyDescent="0.2">
      <c r="A1445">
        <v>1443</v>
      </c>
      <c r="B1445" s="1">
        <v>43664</v>
      </c>
      <c r="C1445" t="s">
        <v>99</v>
      </c>
      <c r="D1445" t="s">
        <v>10</v>
      </c>
      <c r="E1445" t="s">
        <v>11</v>
      </c>
      <c r="F1445" t="s">
        <v>43</v>
      </c>
      <c r="G1445" t="s">
        <v>44</v>
      </c>
      <c r="H1445">
        <v>2</v>
      </c>
      <c r="I1445">
        <v>3</v>
      </c>
      <c r="K1445" s="5">
        <v>367.99419999999998</v>
      </c>
      <c r="L1445" s="5">
        <v>143.6249</v>
      </c>
      <c r="M1445" s="5">
        <v>1</v>
      </c>
    </row>
    <row r="1446" spans="1:13" x14ac:dyDescent="0.2">
      <c r="A1446">
        <v>1444</v>
      </c>
      <c r="B1446" s="1">
        <v>43665</v>
      </c>
      <c r="C1446" t="s">
        <v>97</v>
      </c>
      <c r="D1446" t="s">
        <v>45</v>
      </c>
      <c r="E1446" t="s">
        <v>46</v>
      </c>
      <c r="F1446" t="s">
        <v>35</v>
      </c>
      <c r="G1446" t="s">
        <v>36</v>
      </c>
      <c r="H1446">
        <v>5</v>
      </c>
      <c r="I1446">
        <v>6</v>
      </c>
      <c r="K1446" s="5">
        <v>45.6601</v>
      </c>
      <c r="L1446" s="5">
        <v>0</v>
      </c>
      <c r="M1446" s="5">
        <v>1</v>
      </c>
    </row>
    <row r="1447" spans="1:13" x14ac:dyDescent="0.2">
      <c r="A1447">
        <v>1445</v>
      </c>
      <c r="B1447" s="1">
        <v>43665</v>
      </c>
      <c r="C1447" t="s">
        <v>85</v>
      </c>
      <c r="D1447" t="s">
        <v>69</v>
      </c>
      <c r="E1447" t="s">
        <v>70</v>
      </c>
      <c r="F1447" t="s">
        <v>6</v>
      </c>
      <c r="G1447" t="s">
        <v>7</v>
      </c>
      <c r="H1447">
        <v>2</v>
      </c>
      <c r="I1447">
        <v>11</v>
      </c>
      <c r="K1447" s="5">
        <v>0</v>
      </c>
      <c r="L1447" s="5">
        <v>0</v>
      </c>
      <c r="M1447" s="5">
        <v>9</v>
      </c>
    </row>
    <row r="1448" spans="1:13" x14ac:dyDescent="0.2">
      <c r="A1448">
        <v>1446</v>
      </c>
      <c r="B1448" s="1">
        <v>43665</v>
      </c>
      <c r="C1448" t="s">
        <v>85</v>
      </c>
      <c r="D1448" t="s">
        <v>51</v>
      </c>
      <c r="E1448" t="s">
        <v>52</v>
      </c>
      <c r="F1448" t="s">
        <v>8</v>
      </c>
      <c r="G1448" t="s">
        <v>9</v>
      </c>
      <c r="H1448">
        <v>2</v>
      </c>
      <c r="I1448">
        <v>8</v>
      </c>
      <c r="K1448" s="5">
        <v>-62.812399999999997</v>
      </c>
      <c r="L1448" s="5">
        <v>0</v>
      </c>
      <c r="M1448" s="5">
        <v>6</v>
      </c>
    </row>
    <row r="1449" spans="1:13" x14ac:dyDescent="0.2">
      <c r="A1449">
        <v>1447</v>
      </c>
      <c r="B1449" s="1">
        <v>43665</v>
      </c>
      <c r="C1449" t="s">
        <v>85</v>
      </c>
      <c r="D1449" t="s">
        <v>22</v>
      </c>
      <c r="E1449" t="s">
        <v>23</v>
      </c>
      <c r="F1449" t="s">
        <v>55</v>
      </c>
      <c r="G1449" t="s">
        <v>56</v>
      </c>
      <c r="H1449">
        <v>6</v>
      </c>
      <c r="I1449">
        <v>1</v>
      </c>
      <c r="K1449" s="5">
        <v>0</v>
      </c>
      <c r="L1449" s="5">
        <v>-10.3462</v>
      </c>
      <c r="M1449" s="5">
        <v>-5</v>
      </c>
    </row>
    <row r="1450" spans="1:13" x14ac:dyDescent="0.2">
      <c r="A1450">
        <v>1448</v>
      </c>
      <c r="B1450" s="1">
        <v>43665</v>
      </c>
      <c r="C1450" t="s">
        <v>68</v>
      </c>
      <c r="D1450" t="s">
        <v>27</v>
      </c>
      <c r="E1450" t="s">
        <v>28</v>
      </c>
      <c r="F1450" t="s">
        <v>25</v>
      </c>
      <c r="G1450" t="s">
        <v>26</v>
      </c>
      <c r="H1450">
        <v>12</v>
      </c>
      <c r="I1450">
        <v>1</v>
      </c>
      <c r="K1450" s="5">
        <v>0</v>
      </c>
      <c r="L1450" s="5">
        <v>0</v>
      </c>
      <c r="M1450" s="5">
        <v>-11</v>
      </c>
    </row>
    <row r="1451" spans="1:13" x14ac:dyDescent="0.2">
      <c r="A1451">
        <v>1449</v>
      </c>
      <c r="B1451" s="1">
        <v>43665</v>
      </c>
      <c r="C1451" t="s">
        <v>68</v>
      </c>
      <c r="D1451" t="s">
        <v>15</v>
      </c>
      <c r="E1451" t="s">
        <v>16</v>
      </c>
      <c r="F1451" t="s">
        <v>57</v>
      </c>
      <c r="G1451" t="s">
        <v>58</v>
      </c>
      <c r="H1451">
        <v>12</v>
      </c>
      <c r="I1451">
        <v>11</v>
      </c>
      <c r="K1451" s="5">
        <v>0</v>
      </c>
      <c r="L1451" s="5">
        <v>0</v>
      </c>
      <c r="M1451" s="5">
        <v>-1</v>
      </c>
    </row>
    <row r="1452" spans="1:13" x14ac:dyDescent="0.2">
      <c r="A1452">
        <v>1450</v>
      </c>
      <c r="B1452" s="1">
        <v>43665</v>
      </c>
      <c r="C1452" t="s">
        <v>68</v>
      </c>
      <c r="D1452" t="s">
        <v>66</v>
      </c>
      <c r="E1452" t="s">
        <v>67</v>
      </c>
      <c r="F1452" t="s">
        <v>47</v>
      </c>
      <c r="G1452" t="s">
        <v>48</v>
      </c>
      <c r="H1452">
        <v>5</v>
      </c>
      <c r="I1452">
        <v>10</v>
      </c>
      <c r="K1452" s="5">
        <v>-23.2193</v>
      </c>
      <c r="L1452" s="5">
        <v>0</v>
      </c>
      <c r="M1452" s="5">
        <v>5</v>
      </c>
    </row>
    <row r="1453" spans="1:13" x14ac:dyDescent="0.2">
      <c r="A1453">
        <v>1451</v>
      </c>
      <c r="B1453" s="1">
        <v>43665</v>
      </c>
      <c r="C1453" t="s">
        <v>68</v>
      </c>
      <c r="D1453" t="s">
        <v>64</v>
      </c>
      <c r="E1453" t="s">
        <v>65</v>
      </c>
      <c r="F1453" t="s">
        <v>32</v>
      </c>
      <c r="G1453" t="s">
        <v>33</v>
      </c>
      <c r="H1453">
        <v>9</v>
      </c>
      <c r="I1453">
        <v>2</v>
      </c>
      <c r="K1453" s="5">
        <v>-34.564100000000003</v>
      </c>
      <c r="L1453" s="5">
        <v>0</v>
      </c>
      <c r="M1453" s="5">
        <v>-7</v>
      </c>
    </row>
    <row r="1454" spans="1:13" x14ac:dyDescent="0.2">
      <c r="A1454">
        <v>1452</v>
      </c>
      <c r="B1454" s="1">
        <v>43665</v>
      </c>
      <c r="C1454" t="s">
        <v>92</v>
      </c>
      <c r="D1454" t="s">
        <v>12</v>
      </c>
      <c r="E1454" t="s">
        <v>13</v>
      </c>
      <c r="F1454" t="s">
        <v>20</v>
      </c>
      <c r="G1454" t="s">
        <v>21</v>
      </c>
      <c r="H1454">
        <v>3</v>
      </c>
      <c r="I1454">
        <v>4</v>
      </c>
      <c r="K1454" s="5">
        <v>0</v>
      </c>
      <c r="L1454" s="5">
        <v>0</v>
      </c>
      <c r="M1454" s="5">
        <v>1</v>
      </c>
    </row>
    <row r="1455" spans="1:13" x14ac:dyDescent="0.2">
      <c r="A1455">
        <v>1453</v>
      </c>
      <c r="B1455" s="1">
        <v>43665</v>
      </c>
      <c r="C1455" t="s">
        <v>72</v>
      </c>
      <c r="D1455" t="s">
        <v>3</v>
      </c>
      <c r="E1455" t="s">
        <v>4</v>
      </c>
      <c r="F1455" t="s">
        <v>49</v>
      </c>
      <c r="G1455" t="s">
        <v>50</v>
      </c>
      <c r="H1455">
        <v>5</v>
      </c>
      <c r="I1455">
        <v>3</v>
      </c>
      <c r="K1455" s="5">
        <v>0</v>
      </c>
      <c r="L1455" s="5">
        <v>0</v>
      </c>
      <c r="M1455" s="5">
        <v>-2</v>
      </c>
    </row>
    <row r="1456" spans="1:13" x14ac:dyDescent="0.2">
      <c r="A1456">
        <v>1454</v>
      </c>
      <c r="B1456" s="1">
        <v>43665</v>
      </c>
      <c r="C1456" t="s">
        <v>72</v>
      </c>
      <c r="D1456" t="s">
        <v>37</v>
      </c>
      <c r="E1456" t="s">
        <v>38</v>
      </c>
      <c r="F1456" t="s">
        <v>30</v>
      </c>
      <c r="G1456" t="s">
        <v>31</v>
      </c>
      <c r="H1456">
        <v>3</v>
      </c>
      <c r="I1456">
        <v>4</v>
      </c>
      <c r="K1456" s="5">
        <v>0</v>
      </c>
      <c r="L1456" s="5">
        <v>-117.09099999999999</v>
      </c>
      <c r="M1456" s="5">
        <v>1</v>
      </c>
    </row>
    <row r="1457" spans="1:13" x14ac:dyDescent="0.2">
      <c r="A1457">
        <v>1455</v>
      </c>
      <c r="B1457" s="1">
        <v>43665</v>
      </c>
      <c r="C1457" t="s">
        <v>100</v>
      </c>
      <c r="D1457" t="s">
        <v>17</v>
      </c>
      <c r="E1457" t="s">
        <v>18</v>
      </c>
      <c r="F1457" t="s">
        <v>59</v>
      </c>
      <c r="G1457" t="s">
        <v>60</v>
      </c>
      <c r="H1457">
        <v>7</v>
      </c>
      <c r="I1457">
        <v>10</v>
      </c>
      <c r="K1457" s="5">
        <v>0</v>
      </c>
      <c r="L1457" s="5">
        <v>0</v>
      </c>
      <c r="M1457" s="5">
        <v>3</v>
      </c>
    </row>
    <row r="1458" spans="1:13" x14ac:dyDescent="0.2">
      <c r="A1458">
        <v>1456</v>
      </c>
      <c r="B1458" s="1">
        <v>43665</v>
      </c>
      <c r="C1458" t="s">
        <v>74</v>
      </c>
      <c r="D1458" t="s">
        <v>40</v>
      </c>
      <c r="E1458" t="s">
        <v>41</v>
      </c>
      <c r="F1458" t="s">
        <v>1</v>
      </c>
      <c r="G1458" t="s">
        <v>2</v>
      </c>
      <c r="H1458">
        <v>0</v>
      </c>
      <c r="I1458">
        <v>10</v>
      </c>
      <c r="K1458" s="5">
        <v>0</v>
      </c>
      <c r="L1458" s="5">
        <v>0</v>
      </c>
      <c r="M1458" s="5">
        <v>10</v>
      </c>
    </row>
    <row r="1459" spans="1:13" x14ac:dyDescent="0.2">
      <c r="A1459">
        <v>1457</v>
      </c>
      <c r="B1459" s="1">
        <v>43665</v>
      </c>
      <c r="C1459" t="s">
        <v>74</v>
      </c>
      <c r="D1459" t="s">
        <v>53</v>
      </c>
      <c r="E1459" t="s">
        <v>54</v>
      </c>
      <c r="F1459" t="s">
        <v>61</v>
      </c>
      <c r="G1459" t="s">
        <v>62</v>
      </c>
      <c r="H1459">
        <v>1</v>
      </c>
      <c r="I1459">
        <v>2</v>
      </c>
      <c r="K1459" s="5">
        <v>700.07339999999999</v>
      </c>
      <c r="L1459" s="5">
        <v>668.01419999999996</v>
      </c>
      <c r="M1459" s="5">
        <v>1</v>
      </c>
    </row>
    <row r="1460" spans="1:13" x14ac:dyDescent="0.2">
      <c r="A1460">
        <v>1458</v>
      </c>
      <c r="B1460" s="1">
        <v>43665</v>
      </c>
      <c r="C1460" t="s">
        <v>103</v>
      </c>
      <c r="D1460" t="s">
        <v>10</v>
      </c>
      <c r="E1460" t="s">
        <v>11</v>
      </c>
      <c r="F1460" t="s">
        <v>43</v>
      </c>
      <c r="G1460" t="s">
        <v>44</v>
      </c>
      <c r="H1460">
        <v>0</v>
      </c>
      <c r="I1460">
        <v>1</v>
      </c>
      <c r="K1460" s="5">
        <v>0</v>
      </c>
      <c r="L1460" s="5">
        <v>0</v>
      </c>
      <c r="M1460" s="5">
        <v>1</v>
      </c>
    </row>
    <row r="1461" spans="1:13" x14ac:dyDescent="0.2">
      <c r="A1461">
        <v>1459</v>
      </c>
      <c r="B1461" s="1">
        <v>43666</v>
      </c>
      <c r="C1461" t="s">
        <v>5</v>
      </c>
      <c r="D1461" t="s">
        <v>51</v>
      </c>
      <c r="E1461" t="s">
        <v>52</v>
      </c>
      <c r="F1461" t="s">
        <v>8</v>
      </c>
      <c r="G1461" t="s">
        <v>9</v>
      </c>
      <c r="H1461">
        <v>5</v>
      </c>
      <c r="I1461">
        <v>11</v>
      </c>
      <c r="K1461" s="5">
        <v>0</v>
      </c>
      <c r="L1461" s="5">
        <v>0</v>
      </c>
      <c r="M1461" s="5">
        <v>6</v>
      </c>
    </row>
    <row r="1462" spans="1:13" x14ac:dyDescent="0.2">
      <c r="A1462">
        <v>1460</v>
      </c>
      <c r="B1462" s="1">
        <v>43666</v>
      </c>
      <c r="C1462" t="s">
        <v>97</v>
      </c>
      <c r="D1462" t="s">
        <v>45</v>
      </c>
      <c r="E1462" t="s">
        <v>46</v>
      </c>
      <c r="F1462" t="s">
        <v>35</v>
      </c>
      <c r="G1462" t="s">
        <v>36</v>
      </c>
      <c r="H1462">
        <v>5</v>
      </c>
      <c r="I1462">
        <v>6</v>
      </c>
      <c r="K1462" s="5">
        <v>0</v>
      </c>
      <c r="L1462" s="5">
        <v>0</v>
      </c>
      <c r="M1462" s="5">
        <v>1</v>
      </c>
    </row>
    <row r="1463" spans="1:13" x14ac:dyDescent="0.2">
      <c r="A1463">
        <v>1461</v>
      </c>
      <c r="B1463" s="1">
        <v>43666</v>
      </c>
      <c r="C1463" t="s">
        <v>34</v>
      </c>
      <c r="D1463" t="s">
        <v>10</v>
      </c>
      <c r="E1463" t="s">
        <v>11</v>
      </c>
      <c r="F1463" t="s">
        <v>43</v>
      </c>
      <c r="G1463" t="s">
        <v>44</v>
      </c>
      <c r="H1463">
        <v>11</v>
      </c>
      <c r="I1463">
        <v>4</v>
      </c>
      <c r="K1463" s="5">
        <v>0</v>
      </c>
      <c r="L1463" s="5">
        <v>0</v>
      </c>
      <c r="M1463" s="5">
        <v>-7</v>
      </c>
    </row>
    <row r="1464" spans="1:13" x14ac:dyDescent="0.2">
      <c r="A1464">
        <v>1462</v>
      </c>
      <c r="B1464" s="1">
        <v>43666</v>
      </c>
      <c r="C1464" t="s">
        <v>77</v>
      </c>
      <c r="D1464" t="s">
        <v>27</v>
      </c>
      <c r="E1464" t="s">
        <v>28</v>
      </c>
      <c r="F1464" t="s">
        <v>25</v>
      </c>
      <c r="G1464" t="s">
        <v>26</v>
      </c>
      <c r="H1464">
        <v>7</v>
      </c>
      <c r="I1464">
        <v>5</v>
      </c>
      <c r="K1464" s="5">
        <v>0</v>
      </c>
      <c r="L1464" s="5">
        <v>0</v>
      </c>
      <c r="M1464" s="5">
        <v>-2</v>
      </c>
    </row>
    <row r="1465" spans="1:13" x14ac:dyDescent="0.2">
      <c r="A1465">
        <v>1463</v>
      </c>
      <c r="B1465" s="1">
        <v>43666</v>
      </c>
      <c r="C1465" t="s">
        <v>77</v>
      </c>
      <c r="D1465" t="s">
        <v>64</v>
      </c>
      <c r="E1465" t="s">
        <v>65</v>
      </c>
      <c r="F1465" t="s">
        <v>32</v>
      </c>
      <c r="G1465" t="s">
        <v>33</v>
      </c>
      <c r="H1465">
        <v>2</v>
      </c>
      <c r="I1465">
        <v>1</v>
      </c>
      <c r="K1465" s="5">
        <v>0</v>
      </c>
      <c r="L1465" s="5">
        <v>0</v>
      </c>
      <c r="M1465" s="5">
        <v>-1</v>
      </c>
    </row>
    <row r="1466" spans="1:13" x14ac:dyDescent="0.2">
      <c r="A1466">
        <v>1464</v>
      </c>
      <c r="B1466" s="1">
        <v>43666</v>
      </c>
      <c r="C1466" t="s">
        <v>85</v>
      </c>
      <c r="D1466" t="s">
        <v>69</v>
      </c>
      <c r="E1466" t="s">
        <v>70</v>
      </c>
      <c r="F1466" t="s">
        <v>6</v>
      </c>
      <c r="G1466" t="s">
        <v>7</v>
      </c>
      <c r="H1466">
        <v>17</v>
      </c>
      <c r="I1466">
        <v>6</v>
      </c>
      <c r="K1466" s="5">
        <v>0</v>
      </c>
      <c r="L1466" s="5">
        <v>0</v>
      </c>
      <c r="M1466" s="5">
        <v>-11</v>
      </c>
    </row>
    <row r="1467" spans="1:13" x14ac:dyDescent="0.2">
      <c r="A1467">
        <v>1465</v>
      </c>
      <c r="B1467" s="1">
        <v>43666</v>
      </c>
      <c r="C1467" t="s">
        <v>85</v>
      </c>
      <c r="D1467" t="s">
        <v>22</v>
      </c>
      <c r="E1467" t="s">
        <v>23</v>
      </c>
      <c r="F1467" t="s">
        <v>55</v>
      </c>
      <c r="G1467" t="s">
        <v>56</v>
      </c>
      <c r="H1467">
        <v>1</v>
      </c>
      <c r="I1467">
        <v>5</v>
      </c>
      <c r="K1467" s="5">
        <v>0</v>
      </c>
      <c r="L1467" s="5">
        <v>0</v>
      </c>
      <c r="M1467" s="5">
        <v>4</v>
      </c>
    </row>
    <row r="1468" spans="1:13" x14ac:dyDescent="0.2">
      <c r="A1468">
        <v>1466</v>
      </c>
      <c r="B1468" s="1">
        <v>43666</v>
      </c>
      <c r="C1468" t="s">
        <v>68</v>
      </c>
      <c r="D1468" t="s">
        <v>15</v>
      </c>
      <c r="E1468" t="s">
        <v>16</v>
      </c>
      <c r="F1468" t="s">
        <v>57</v>
      </c>
      <c r="G1468" t="s">
        <v>58</v>
      </c>
      <c r="H1468">
        <v>2</v>
      </c>
      <c r="I1468">
        <v>3</v>
      </c>
      <c r="K1468" s="5">
        <v>0</v>
      </c>
      <c r="L1468" s="5">
        <v>0</v>
      </c>
      <c r="M1468" s="5">
        <v>1</v>
      </c>
    </row>
    <row r="1469" spans="1:13" x14ac:dyDescent="0.2">
      <c r="A1469">
        <v>1467</v>
      </c>
      <c r="B1469" s="1">
        <v>43666</v>
      </c>
      <c r="C1469" t="s">
        <v>68</v>
      </c>
      <c r="D1469" t="s">
        <v>66</v>
      </c>
      <c r="E1469" t="s">
        <v>67</v>
      </c>
      <c r="F1469" t="s">
        <v>47</v>
      </c>
      <c r="G1469" t="s">
        <v>48</v>
      </c>
      <c r="H1469">
        <v>1</v>
      </c>
      <c r="I1469">
        <v>0</v>
      </c>
      <c r="K1469" s="5">
        <v>0</v>
      </c>
      <c r="L1469" s="5">
        <v>0</v>
      </c>
      <c r="M1469" s="5">
        <v>-1</v>
      </c>
    </row>
    <row r="1470" spans="1:13" x14ac:dyDescent="0.2">
      <c r="A1470">
        <v>1468</v>
      </c>
      <c r="B1470" s="1">
        <v>43666</v>
      </c>
      <c r="C1470" t="s">
        <v>68</v>
      </c>
      <c r="D1470" t="s">
        <v>3</v>
      </c>
      <c r="E1470" t="s">
        <v>4</v>
      </c>
      <c r="F1470" t="s">
        <v>49</v>
      </c>
      <c r="G1470" t="s">
        <v>50</v>
      </c>
      <c r="H1470">
        <v>5</v>
      </c>
      <c r="I1470">
        <v>4</v>
      </c>
      <c r="K1470" s="5">
        <v>0</v>
      </c>
      <c r="L1470" s="5">
        <v>0</v>
      </c>
      <c r="M1470" s="5">
        <v>-1</v>
      </c>
    </row>
    <row r="1471" spans="1:13" x14ac:dyDescent="0.2">
      <c r="A1471">
        <v>1469</v>
      </c>
      <c r="B1471" s="1">
        <v>43666</v>
      </c>
      <c r="C1471" t="s">
        <v>68</v>
      </c>
      <c r="D1471" t="s">
        <v>37</v>
      </c>
      <c r="E1471" t="s">
        <v>38</v>
      </c>
      <c r="F1471" t="s">
        <v>30</v>
      </c>
      <c r="G1471" t="s">
        <v>31</v>
      </c>
      <c r="H1471">
        <v>1</v>
      </c>
      <c r="I1471">
        <v>6</v>
      </c>
      <c r="K1471" s="5">
        <v>0</v>
      </c>
      <c r="L1471" s="5">
        <v>0</v>
      </c>
      <c r="M1471" s="5">
        <v>5</v>
      </c>
    </row>
    <row r="1472" spans="1:13" x14ac:dyDescent="0.2">
      <c r="A1472">
        <v>1470</v>
      </c>
      <c r="B1472" s="1">
        <v>43666</v>
      </c>
      <c r="C1472" t="s">
        <v>92</v>
      </c>
      <c r="D1472" t="s">
        <v>12</v>
      </c>
      <c r="E1472" t="s">
        <v>13</v>
      </c>
      <c r="F1472" t="s">
        <v>20</v>
      </c>
      <c r="G1472" t="s">
        <v>21</v>
      </c>
      <c r="H1472">
        <v>5</v>
      </c>
      <c r="I1472">
        <v>3</v>
      </c>
      <c r="K1472" s="5">
        <v>0</v>
      </c>
      <c r="L1472" s="5">
        <v>0</v>
      </c>
      <c r="M1472" s="5">
        <v>-2</v>
      </c>
    </row>
    <row r="1473" spans="1:13" x14ac:dyDescent="0.2">
      <c r="A1473">
        <v>1471</v>
      </c>
      <c r="B1473" s="1">
        <v>43666</v>
      </c>
      <c r="C1473" t="s">
        <v>72</v>
      </c>
      <c r="D1473" t="s">
        <v>17</v>
      </c>
      <c r="E1473" t="s">
        <v>18</v>
      </c>
      <c r="F1473" t="s">
        <v>59</v>
      </c>
      <c r="G1473" t="s">
        <v>60</v>
      </c>
      <c r="H1473">
        <v>8</v>
      </c>
      <c r="I1473">
        <v>3</v>
      </c>
      <c r="K1473" s="5">
        <v>0</v>
      </c>
      <c r="L1473" s="5">
        <v>0</v>
      </c>
      <c r="M1473" s="5">
        <v>-5</v>
      </c>
    </row>
    <row r="1474" spans="1:13" x14ac:dyDescent="0.2">
      <c r="A1474">
        <v>1472</v>
      </c>
      <c r="B1474" s="1">
        <v>43666</v>
      </c>
      <c r="C1474" t="s">
        <v>81</v>
      </c>
      <c r="D1474" t="s">
        <v>53</v>
      </c>
      <c r="E1474" t="s">
        <v>54</v>
      </c>
      <c r="F1474" t="s">
        <v>61</v>
      </c>
      <c r="G1474" t="s">
        <v>62</v>
      </c>
      <c r="H1474">
        <v>6</v>
      </c>
      <c r="I1474">
        <v>10</v>
      </c>
      <c r="K1474" s="5">
        <v>0</v>
      </c>
      <c r="L1474" s="5">
        <v>0</v>
      </c>
      <c r="M1474" s="5">
        <v>4</v>
      </c>
    </row>
    <row r="1475" spans="1:13" x14ac:dyDescent="0.2">
      <c r="A1475">
        <v>1473</v>
      </c>
      <c r="B1475" s="1">
        <v>43666</v>
      </c>
      <c r="C1475" t="s">
        <v>81</v>
      </c>
      <c r="D1475" t="s">
        <v>40</v>
      </c>
      <c r="E1475" t="s">
        <v>41</v>
      </c>
      <c r="F1475" t="s">
        <v>1</v>
      </c>
      <c r="G1475" t="s">
        <v>2</v>
      </c>
      <c r="H1475">
        <v>6</v>
      </c>
      <c r="I1475">
        <v>2</v>
      </c>
      <c r="K1475" s="5">
        <v>0</v>
      </c>
      <c r="L1475" s="5">
        <v>0</v>
      </c>
      <c r="M1475" s="5">
        <v>-4</v>
      </c>
    </row>
    <row r="1476" spans="1:13" x14ac:dyDescent="0.2">
      <c r="A1476">
        <v>1474</v>
      </c>
      <c r="B1476" s="1">
        <v>43667</v>
      </c>
      <c r="C1476" t="s">
        <v>5</v>
      </c>
      <c r="D1476" t="s">
        <v>51</v>
      </c>
      <c r="E1476" t="s">
        <v>52</v>
      </c>
      <c r="F1476" t="s">
        <v>8</v>
      </c>
      <c r="G1476" t="s">
        <v>9</v>
      </c>
      <c r="H1476">
        <v>8</v>
      </c>
      <c r="I1476">
        <v>4</v>
      </c>
      <c r="K1476" s="5">
        <v>0</v>
      </c>
      <c r="L1476" s="5">
        <v>0</v>
      </c>
      <c r="M1476" s="5">
        <v>-4</v>
      </c>
    </row>
    <row r="1477" spans="1:13" x14ac:dyDescent="0.2">
      <c r="A1477">
        <v>1475</v>
      </c>
      <c r="B1477" s="1">
        <v>43667</v>
      </c>
      <c r="C1477" t="s">
        <v>5</v>
      </c>
      <c r="D1477" t="s">
        <v>69</v>
      </c>
      <c r="E1477" t="s">
        <v>70</v>
      </c>
      <c r="F1477" t="s">
        <v>6</v>
      </c>
      <c r="G1477" t="s">
        <v>7</v>
      </c>
      <c r="H1477">
        <v>0</v>
      </c>
      <c r="I1477">
        <v>5</v>
      </c>
      <c r="K1477" s="5">
        <v>0</v>
      </c>
      <c r="L1477" s="5">
        <v>0</v>
      </c>
      <c r="M1477" s="5">
        <v>5</v>
      </c>
    </row>
    <row r="1478" spans="1:13" x14ac:dyDescent="0.2">
      <c r="A1478">
        <v>1476</v>
      </c>
      <c r="B1478" s="1">
        <v>43667</v>
      </c>
      <c r="C1478" t="s">
        <v>83</v>
      </c>
      <c r="D1478" t="s">
        <v>27</v>
      </c>
      <c r="E1478" t="s">
        <v>28</v>
      </c>
      <c r="F1478" t="s">
        <v>25</v>
      </c>
      <c r="G1478" t="s">
        <v>26</v>
      </c>
      <c r="H1478">
        <v>3</v>
      </c>
      <c r="I1478">
        <v>4</v>
      </c>
      <c r="K1478" s="5">
        <v>0</v>
      </c>
      <c r="L1478" s="5">
        <v>0</v>
      </c>
      <c r="M1478" s="5">
        <v>1</v>
      </c>
    </row>
    <row r="1479" spans="1:13" x14ac:dyDescent="0.2">
      <c r="A1479">
        <v>1477</v>
      </c>
      <c r="B1479" s="1">
        <v>43667</v>
      </c>
      <c r="C1479" t="s">
        <v>83</v>
      </c>
      <c r="D1479" t="s">
        <v>15</v>
      </c>
      <c r="E1479" t="s">
        <v>16</v>
      </c>
      <c r="F1479" t="s">
        <v>57</v>
      </c>
      <c r="G1479" t="s">
        <v>58</v>
      </c>
      <c r="H1479">
        <v>3</v>
      </c>
      <c r="I1479">
        <v>1</v>
      </c>
      <c r="K1479" s="5">
        <v>0</v>
      </c>
      <c r="L1479" s="5">
        <v>0</v>
      </c>
      <c r="M1479" s="5">
        <v>-2</v>
      </c>
    </row>
    <row r="1480" spans="1:13" x14ac:dyDescent="0.2">
      <c r="A1480">
        <v>1478</v>
      </c>
      <c r="B1480" s="1">
        <v>43667</v>
      </c>
      <c r="C1480" t="s">
        <v>83</v>
      </c>
      <c r="D1480" t="s">
        <v>66</v>
      </c>
      <c r="E1480" t="s">
        <v>67</v>
      </c>
      <c r="F1480" t="s">
        <v>47</v>
      </c>
      <c r="G1480" t="s">
        <v>48</v>
      </c>
      <c r="H1480">
        <v>4</v>
      </c>
      <c r="I1480">
        <v>5</v>
      </c>
      <c r="K1480" s="5">
        <v>0</v>
      </c>
      <c r="L1480" s="5">
        <v>0</v>
      </c>
      <c r="M1480" s="5">
        <v>1</v>
      </c>
    </row>
    <row r="1481" spans="1:13" x14ac:dyDescent="0.2">
      <c r="A1481">
        <v>1479</v>
      </c>
      <c r="B1481" s="1">
        <v>43667</v>
      </c>
      <c r="C1481" t="s">
        <v>83</v>
      </c>
      <c r="D1481" t="s">
        <v>64</v>
      </c>
      <c r="E1481" t="s">
        <v>65</v>
      </c>
      <c r="F1481" t="s">
        <v>32</v>
      </c>
      <c r="G1481" t="s">
        <v>33</v>
      </c>
      <c r="H1481">
        <v>2</v>
      </c>
      <c r="I1481">
        <v>4</v>
      </c>
      <c r="K1481" s="5">
        <v>0</v>
      </c>
      <c r="L1481" s="5">
        <v>0</v>
      </c>
      <c r="M1481" s="5">
        <v>2</v>
      </c>
    </row>
    <row r="1482" spans="1:13" x14ac:dyDescent="0.2">
      <c r="A1482">
        <v>1480</v>
      </c>
      <c r="B1482" s="1">
        <v>43667</v>
      </c>
      <c r="C1482" t="s">
        <v>84</v>
      </c>
      <c r="D1482" t="s">
        <v>22</v>
      </c>
      <c r="E1482" t="s">
        <v>23</v>
      </c>
      <c r="F1482" t="s">
        <v>55</v>
      </c>
      <c r="G1482" t="s">
        <v>56</v>
      </c>
      <c r="H1482">
        <v>2</v>
      </c>
      <c r="I1482">
        <v>1</v>
      </c>
      <c r="K1482" s="5">
        <v>0</v>
      </c>
      <c r="L1482" s="5">
        <v>0</v>
      </c>
      <c r="M1482" s="5">
        <v>-1</v>
      </c>
    </row>
    <row r="1483" spans="1:13" x14ac:dyDescent="0.2">
      <c r="A1483">
        <v>1481</v>
      </c>
      <c r="B1483" s="1">
        <v>43667</v>
      </c>
      <c r="C1483" t="s">
        <v>14</v>
      </c>
      <c r="D1483" t="s">
        <v>3</v>
      </c>
      <c r="E1483" t="s">
        <v>4</v>
      </c>
      <c r="F1483" t="s">
        <v>49</v>
      </c>
      <c r="G1483" t="s">
        <v>50</v>
      </c>
      <c r="H1483">
        <v>6</v>
      </c>
      <c r="I1483">
        <v>7</v>
      </c>
      <c r="K1483" s="5">
        <v>0</v>
      </c>
      <c r="L1483" s="5">
        <v>0</v>
      </c>
      <c r="M1483" s="5">
        <v>1</v>
      </c>
    </row>
    <row r="1484" spans="1:13" x14ac:dyDescent="0.2">
      <c r="A1484">
        <v>1482</v>
      </c>
      <c r="B1484" s="1">
        <v>43667</v>
      </c>
      <c r="C1484" t="s">
        <v>14</v>
      </c>
      <c r="D1484" t="s">
        <v>37</v>
      </c>
      <c r="E1484" t="s">
        <v>38</v>
      </c>
      <c r="F1484" t="s">
        <v>30</v>
      </c>
      <c r="G1484" t="s">
        <v>31</v>
      </c>
      <c r="H1484">
        <v>3</v>
      </c>
      <c r="I1484">
        <v>5</v>
      </c>
      <c r="K1484" s="5">
        <v>0</v>
      </c>
      <c r="L1484" s="5">
        <v>0</v>
      </c>
      <c r="M1484" s="5">
        <v>2</v>
      </c>
    </row>
    <row r="1485" spans="1:13" x14ac:dyDescent="0.2">
      <c r="A1485">
        <v>1483</v>
      </c>
      <c r="B1485" s="1">
        <v>43667</v>
      </c>
      <c r="C1485" t="s">
        <v>97</v>
      </c>
      <c r="D1485" t="s">
        <v>45</v>
      </c>
      <c r="E1485" t="s">
        <v>46</v>
      </c>
      <c r="F1485" t="s">
        <v>35</v>
      </c>
      <c r="G1485" t="s">
        <v>36</v>
      </c>
      <c r="H1485">
        <v>5</v>
      </c>
      <c r="I1485">
        <v>1</v>
      </c>
      <c r="K1485" s="5">
        <v>0</v>
      </c>
      <c r="L1485" s="5">
        <v>0</v>
      </c>
      <c r="M1485" s="5">
        <v>-4</v>
      </c>
    </row>
    <row r="1486" spans="1:13" x14ac:dyDescent="0.2">
      <c r="A1486">
        <v>1484</v>
      </c>
      <c r="B1486" s="1">
        <v>43667</v>
      </c>
      <c r="C1486" t="s">
        <v>34</v>
      </c>
      <c r="D1486" t="s">
        <v>10</v>
      </c>
      <c r="E1486" t="s">
        <v>11</v>
      </c>
      <c r="F1486" t="s">
        <v>43</v>
      </c>
      <c r="G1486" t="s">
        <v>44</v>
      </c>
      <c r="H1486">
        <v>2</v>
      </c>
      <c r="I1486">
        <v>3</v>
      </c>
      <c r="K1486" s="5">
        <v>0</v>
      </c>
      <c r="L1486" s="5">
        <v>0</v>
      </c>
      <c r="M1486" s="5">
        <v>1</v>
      </c>
    </row>
    <row r="1487" spans="1:13" x14ac:dyDescent="0.2">
      <c r="A1487">
        <v>1485</v>
      </c>
      <c r="B1487" s="1">
        <v>43667</v>
      </c>
      <c r="C1487" t="s">
        <v>42</v>
      </c>
      <c r="D1487" t="s">
        <v>40</v>
      </c>
      <c r="E1487" t="s">
        <v>41</v>
      </c>
      <c r="F1487" t="s">
        <v>1</v>
      </c>
      <c r="G1487" t="s">
        <v>2</v>
      </c>
      <c r="H1487">
        <v>9</v>
      </c>
      <c r="I1487">
        <v>3</v>
      </c>
      <c r="K1487" s="5">
        <v>0</v>
      </c>
      <c r="L1487" s="5">
        <v>0</v>
      </c>
      <c r="M1487" s="5">
        <v>-6</v>
      </c>
    </row>
    <row r="1488" spans="1:13" x14ac:dyDescent="0.2">
      <c r="A1488">
        <v>1486</v>
      </c>
      <c r="B1488" s="1">
        <v>43667</v>
      </c>
      <c r="C1488" t="s">
        <v>42</v>
      </c>
      <c r="D1488" t="s">
        <v>17</v>
      </c>
      <c r="E1488" t="s">
        <v>18</v>
      </c>
      <c r="F1488" t="s">
        <v>59</v>
      </c>
      <c r="G1488" t="s">
        <v>60</v>
      </c>
      <c r="H1488">
        <v>7</v>
      </c>
      <c r="I1488">
        <v>4</v>
      </c>
      <c r="K1488" s="5">
        <v>0</v>
      </c>
      <c r="L1488" s="5">
        <v>0</v>
      </c>
      <c r="M1488" s="5">
        <v>-3</v>
      </c>
    </row>
    <row r="1489" spans="1:13" x14ac:dyDescent="0.2">
      <c r="A1489">
        <v>1487</v>
      </c>
      <c r="B1489" s="1">
        <v>43667</v>
      </c>
      <c r="C1489" t="s">
        <v>42</v>
      </c>
      <c r="D1489" t="s">
        <v>53</v>
      </c>
      <c r="E1489" t="s">
        <v>54</v>
      </c>
      <c r="F1489" t="s">
        <v>61</v>
      </c>
      <c r="G1489" t="s">
        <v>62</v>
      </c>
      <c r="H1489">
        <v>0</v>
      </c>
      <c r="I1489">
        <v>9</v>
      </c>
      <c r="K1489" s="5">
        <v>0</v>
      </c>
      <c r="L1489" s="5">
        <v>0</v>
      </c>
      <c r="M1489" s="5">
        <v>9</v>
      </c>
    </row>
    <row r="1490" spans="1:13" x14ac:dyDescent="0.2">
      <c r="A1490">
        <v>1488</v>
      </c>
      <c r="B1490" s="1">
        <v>43667</v>
      </c>
      <c r="C1490" t="s">
        <v>85</v>
      </c>
      <c r="D1490" t="s">
        <v>12</v>
      </c>
      <c r="E1490" t="s">
        <v>13</v>
      </c>
      <c r="F1490" t="s">
        <v>20</v>
      </c>
      <c r="G1490" t="s">
        <v>21</v>
      </c>
      <c r="H1490">
        <v>1</v>
      </c>
      <c r="I1490">
        <v>7</v>
      </c>
      <c r="K1490" s="5">
        <v>0</v>
      </c>
      <c r="L1490" s="5">
        <v>0</v>
      </c>
      <c r="M1490" s="5">
        <v>6</v>
      </c>
    </row>
    <row r="1491" spans="1:13" x14ac:dyDescent="0.2">
      <c r="A1491">
        <v>1489</v>
      </c>
      <c r="B1491" s="1">
        <v>43668</v>
      </c>
      <c r="C1491" t="s">
        <v>85</v>
      </c>
      <c r="D1491" t="s">
        <v>15</v>
      </c>
      <c r="E1491" t="s">
        <v>16</v>
      </c>
      <c r="F1491" t="s">
        <v>55</v>
      </c>
      <c r="G1491" t="s">
        <v>56</v>
      </c>
      <c r="H1491">
        <v>6</v>
      </c>
      <c r="I1491">
        <v>5</v>
      </c>
      <c r="K1491" s="5">
        <v>0</v>
      </c>
      <c r="L1491" s="5">
        <v>0</v>
      </c>
      <c r="M1491" s="5">
        <v>-1</v>
      </c>
    </row>
    <row r="1492" spans="1:13" x14ac:dyDescent="0.2">
      <c r="A1492">
        <v>1490</v>
      </c>
      <c r="B1492" s="1">
        <v>43668</v>
      </c>
      <c r="C1492" t="s">
        <v>71</v>
      </c>
      <c r="D1492" t="s">
        <v>47</v>
      </c>
      <c r="E1492" t="s">
        <v>48</v>
      </c>
      <c r="F1492" t="s">
        <v>27</v>
      </c>
      <c r="G1492" t="s">
        <v>28</v>
      </c>
      <c r="H1492">
        <v>7</v>
      </c>
      <c r="I1492">
        <v>3</v>
      </c>
      <c r="K1492" s="5">
        <v>0</v>
      </c>
      <c r="L1492" s="5">
        <v>0</v>
      </c>
      <c r="M1492" s="5">
        <v>-4</v>
      </c>
    </row>
    <row r="1493" spans="1:13" x14ac:dyDescent="0.2">
      <c r="A1493">
        <v>1491</v>
      </c>
      <c r="B1493" s="1">
        <v>43668</v>
      </c>
      <c r="C1493" t="s">
        <v>68</v>
      </c>
      <c r="D1493" t="s">
        <v>69</v>
      </c>
      <c r="E1493" t="s">
        <v>70</v>
      </c>
      <c r="F1493" t="s">
        <v>32</v>
      </c>
      <c r="G1493" t="s">
        <v>33</v>
      </c>
      <c r="H1493">
        <v>9</v>
      </c>
      <c r="I1493">
        <v>4</v>
      </c>
      <c r="K1493" s="5">
        <v>0</v>
      </c>
      <c r="L1493" s="5">
        <v>0</v>
      </c>
      <c r="M1493" s="5">
        <v>-5</v>
      </c>
    </row>
    <row r="1494" spans="1:13" x14ac:dyDescent="0.2">
      <c r="A1494">
        <v>1492</v>
      </c>
      <c r="B1494" s="1">
        <v>43668</v>
      </c>
      <c r="C1494" t="s">
        <v>72</v>
      </c>
      <c r="D1494" t="s">
        <v>57</v>
      </c>
      <c r="E1494" t="s">
        <v>58</v>
      </c>
      <c r="F1494" t="s">
        <v>17</v>
      </c>
      <c r="G1494" t="s">
        <v>18</v>
      </c>
      <c r="H1494">
        <v>6</v>
      </c>
      <c r="I1494">
        <v>5</v>
      </c>
      <c r="K1494" s="5">
        <v>46.56521</v>
      </c>
      <c r="L1494" s="5">
        <v>-729.28499999999997</v>
      </c>
      <c r="M1494" s="5">
        <v>-1</v>
      </c>
    </row>
    <row r="1495" spans="1:13" x14ac:dyDescent="0.2">
      <c r="A1495">
        <v>1493</v>
      </c>
      <c r="B1495" s="1">
        <v>43668</v>
      </c>
      <c r="C1495" t="s">
        <v>72</v>
      </c>
      <c r="D1495" t="s">
        <v>8</v>
      </c>
      <c r="E1495" t="s">
        <v>9</v>
      </c>
      <c r="F1495" t="s">
        <v>49</v>
      </c>
      <c r="G1495" t="s">
        <v>50</v>
      </c>
      <c r="H1495">
        <v>6</v>
      </c>
      <c r="I1495">
        <v>8</v>
      </c>
      <c r="K1495" s="5">
        <v>143.6823</v>
      </c>
      <c r="L1495" s="5">
        <v>0</v>
      </c>
      <c r="M1495" s="5">
        <v>2</v>
      </c>
    </row>
    <row r="1496" spans="1:13" x14ac:dyDescent="0.2">
      <c r="A1496">
        <v>1494</v>
      </c>
      <c r="B1496" s="1">
        <v>43668</v>
      </c>
      <c r="C1496" t="s">
        <v>72</v>
      </c>
      <c r="D1496" t="s">
        <v>53</v>
      </c>
      <c r="E1496" t="s">
        <v>54</v>
      </c>
      <c r="F1496" t="s">
        <v>64</v>
      </c>
      <c r="G1496" t="s">
        <v>65</v>
      </c>
      <c r="H1496">
        <v>1</v>
      </c>
      <c r="I1496">
        <v>9</v>
      </c>
      <c r="K1496" s="5">
        <v>-870.43899999999996</v>
      </c>
      <c r="L1496" s="5">
        <v>144.48580000000001</v>
      </c>
      <c r="M1496" s="5">
        <v>8</v>
      </c>
    </row>
    <row r="1497" spans="1:13" x14ac:dyDescent="0.2">
      <c r="A1497">
        <v>1495</v>
      </c>
      <c r="B1497" s="1">
        <v>43668</v>
      </c>
      <c r="C1497" t="s">
        <v>72</v>
      </c>
      <c r="D1497" t="s">
        <v>3</v>
      </c>
      <c r="E1497" t="s">
        <v>4</v>
      </c>
      <c r="F1497" t="s">
        <v>30</v>
      </c>
      <c r="G1497" t="s">
        <v>31</v>
      </c>
      <c r="H1497">
        <v>1</v>
      </c>
      <c r="I1497">
        <v>11</v>
      </c>
      <c r="K1497" s="5">
        <v>0</v>
      </c>
      <c r="L1497" s="5">
        <v>0</v>
      </c>
      <c r="M1497" s="5">
        <v>10</v>
      </c>
    </row>
    <row r="1498" spans="1:13" x14ac:dyDescent="0.2">
      <c r="A1498">
        <v>1496</v>
      </c>
      <c r="B1498" s="1">
        <v>43668</v>
      </c>
      <c r="C1498" t="s">
        <v>100</v>
      </c>
      <c r="D1498" t="s">
        <v>6</v>
      </c>
      <c r="E1498" t="s">
        <v>7</v>
      </c>
      <c r="F1498" t="s">
        <v>59</v>
      </c>
      <c r="G1498" t="s">
        <v>60</v>
      </c>
      <c r="H1498">
        <v>3</v>
      </c>
      <c r="I1498">
        <v>6</v>
      </c>
      <c r="K1498" s="5">
        <v>698.94330000000002</v>
      </c>
      <c r="L1498" s="5">
        <v>0</v>
      </c>
      <c r="M1498" s="5">
        <v>3</v>
      </c>
    </row>
    <row r="1499" spans="1:13" x14ac:dyDescent="0.2">
      <c r="A1499">
        <v>1497</v>
      </c>
      <c r="B1499" s="1">
        <v>43668</v>
      </c>
      <c r="C1499" t="s">
        <v>99</v>
      </c>
      <c r="D1499" t="s">
        <v>35</v>
      </c>
      <c r="E1499" t="s">
        <v>36</v>
      </c>
      <c r="F1499" t="s">
        <v>43</v>
      </c>
      <c r="G1499" t="s">
        <v>44</v>
      </c>
      <c r="H1499">
        <v>4</v>
      </c>
      <c r="I1499">
        <v>5</v>
      </c>
      <c r="K1499" s="5">
        <v>499.32580000000002</v>
      </c>
      <c r="L1499" s="5">
        <v>0</v>
      </c>
      <c r="M1499" s="5">
        <v>1</v>
      </c>
    </row>
    <row r="1500" spans="1:13" x14ac:dyDescent="0.2">
      <c r="A1500">
        <v>1498</v>
      </c>
      <c r="B1500" s="1">
        <v>43668</v>
      </c>
      <c r="C1500" t="s">
        <v>74</v>
      </c>
      <c r="D1500" t="s">
        <v>37</v>
      </c>
      <c r="E1500" t="s">
        <v>38</v>
      </c>
      <c r="F1500" t="s">
        <v>1</v>
      </c>
      <c r="G1500" t="s">
        <v>2</v>
      </c>
      <c r="H1500">
        <v>3</v>
      </c>
      <c r="I1500">
        <v>7</v>
      </c>
      <c r="K1500" s="5">
        <v>472.4024</v>
      </c>
      <c r="L1500" s="5">
        <v>0</v>
      </c>
      <c r="M1500" s="5">
        <v>4</v>
      </c>
    </row>
    <row r="1501" spans="1:13" x14ac:dyDescent="0.2">
      <c r="A1501">
        <v>1499</v>
      </c>
      <c r="B1501" s="1">
        <v>43669</v>
      </c>
      <c r="C1501" t="s">
        <v>85</v>
      </c>
      <c r="D1501" t="s">
        <v>15</v>
      </c>
      <c r="E1501" t="s">
        <v>16</v>
      </c>
      <c r="F1501" t="s">
        <v>55</v>
      </c>
      <c r="G1501" t="s">
        <v>56</v>
      </c>
      <c r="H1501">
        <v>4</v>
      </c>
      <c r="I1501">
        <v>3</v>
      </c>
      <c r="K1501" s="5">
        <v>0</v>
      </c>
      <c r="L1501" s="5">
        <v>0</v>
      </c>
      <c r="M1501" s="5">
        <v>-1</v>
      </c>
    </row>
    <row r="1502" spans="1:13" x14ac:dyDescent="0.2">
      <c r="A1502">
        <v>1500</v>
      </c>
      <c r="B1502" s="1">
        <v>43669</v>
      </c>
      <c r="C1502" t="s">
        <v>85</v>
      </c>
      <c r="D1502" t="s">
        <v>51</v>
      </c>
      <c r="E1502" t="s">
        <v>52</v>
      </c>
      <c r="F1502" t="s">
        <v>12</v>
      </c>
      <c r="G1502" t="s">
        <v>13</v>
      </c>
      <c r="H1502">
        <v>1</v>
      </c>
      <c r="I1502">
        <v>11</v>
      </c>
      <c r="K1502" s="5">
        <v>0</v>
      </c>
      <c r="L1502" s="5">
        <v>0</v>
      </c>
      <c r="M1502" s="5">
        <v>10</v>
      </c>
    </row>
    <row r="1503" spans="1:13" x14ac:dyDescent="0.2">
      <c r="A1503">
        <v>1501</v>
      </c>
      <c r="B1503" s="1">
        <v>43669</v>
      </c>
      <c r="C1503" t="s">
        <v>71</v>
      </c>
      <c r="D1503" t="s">
        <v>47</v>
      </c>
      <c r="E1503" t="s">
        <v>48</v>
      </c>
      <c r="F1503" t="s">
        <v>27</v>
      </c>
      <c r="G1503" t="s">
        <v>28</v>
      </c>
      <c r="H1503">
        <v>1</v>
      </c>
      <c r="I1503">
        <v>2</v>
      </c>
      <c r="K1503" s="5">
        <v>0</v>
      </c>
      <c r="L1503" s="5">
        <v>0</v>
      </c>
      <c r="M1503" s="5">
        <v>1</v>
      </c>
    </row>
    <row r="1504" spans="1:13" x14ac:dyDescent="0.2">
      <c r="A1504">
        <v>1502</v>
      </c>
      <c r="B1504" s="1">
        <v>43669</v>
      </c>
      <c r="C1504" t="s">
        <v>68</v>
      </c>
      <c r="D1504" t="s">
        <v>22</v>
      </c>
      <c r="E1504" t="s">
        <v>23</v>
      </c>
      <c r="F1504" t="s">
        <v>25</v>
      </c>
      <c r="G1504" t="s">
        <v>26</v>
      </c>
      <c r="H1504">
        <v>3</v>
      </c>
      <c r="I1504">
        <v>2</v>
      </c>
      <c r="K1504" s="5">
        <v>0</v>
      </c>
      <c r="L1504" s="5">
        <v>0</v>
      </c>
      <c r="M1504" s="5">
        <v>-1</v>
      </c>
    </row>
    <row r="1505" spans="1:13" x14ac:dyDescent="0.2">
      <c r="A1505">
        <v>1503</v>
      </c>
      <c r="B1505" s="1">
        <v>43669</v>
      </c>
      <c r="C1505" t="s">
        <v>68</v>
      </c>
      <c r="D1505" t="s">
        <v>45</v>
      </c>
      <c r="E1505" t="s">
        <v>46</v>
      </c>
      <c r="F1505" t="s">
        <v>10</v>
      </c>
      <c r="G1505" t="s">
        <v>11</v>
      </c>
      <c r="H1505">
        <v>2</v>
      </c>
      <c r="I1505">
        <v>5</v>
      </c>
      <c r="K1505" s="5">
        <v>-13.631500000000001</v>
      </c>
      <c r="L1505" s="5">
        <v>-151.036</v>
      </c>
      <c r="M1505" s="5">
        <v>3</v>
      </c>
    </row>
    <row r="1506" spans="1:13" x14ac:dyDescent="0.2">
      <c r="A1506">
        <v>1504</v>
      </c>
      <c r="B1506" s="1">
        <v>43669</v>
      </c>
      <c r="C1506" t="s">
        <v>68</v>
      </c>
      <c r="D1506" t="s">
        <v>69</v>
      </c>
      <c r="E1506" t="s">
        <v>70</v>
      </c>
      <c r="F1506" t="s">
        <v>32</v>
      </c>
      <c r="G1506" t="s">
        <v>33</v>
      </c>
      <c r="H1506">
        <v>5</v>
      </c>
      <c r="I1506">
        <v>4</v>
      </c>
      <c r="K1506" s="5">
        <v>0</v>
      </c>
      <c r="L1506" s="5">
        <v>0</v>
      </c>
      <c r="M1506" s="5">
        <v>-1</v>
      </c>
    </row>
    <row r="1507" spans="1:13" x14ac:dyDescent="0.2">
      <c r="A1507">
        <v>1505</v>
      </c>
      <c r="B1507" s="1">
        <v>43669</v>
      </c>
      <c r="C1507" t="s">
        <v>92</v>
      </c>
      <c r="D1507" t="s">
        <v>66</v>
      </c>
      <c r="E1507" t="s">
        <v>67</v>
      </c>
      <c r="F1507" t="s">
        <v>20</v>
      </c>
      <c r="G1507" t="s">
        <v>21</v>
      </c>
      <c r="H1507">
        <v>5</v>
      </c>
      <c r="I1507">
        <v>4</v>
      </c>
      <c r="K1507" s="5">
        <v>0</v>
      </c>
      <c r="L1507" s="5">
        <v>0</v>
      </c>
      <c r="M1507" s="5">
        <v>-1</v>
      </c>
    </row>
    <row r="1508" spans="1:13" x14ac:dyDescent="0.2">
      <c r="A1508">
        <v>1506</v>
      </c>
      <c r="B1508" s="1">
        <v>43669</v>
      </c>
      <c r="C1508" t="s">
        <v>72</v>
      </c>
      <c r="D1508" t="s">
        <v>8</v>
      </c>
      <c r="E1508" t="s">
        <v>9</v>
      </c>
      <c r="F1508" t="s">
        <v>49</v>
      </c>
      <c r="G1508" t="s">
        <v>50</v>
      </c>
      <c r="H1508">
        <v>14</v>
      </c>
      <c r="I1508">
        <v>12</v>
      </c>
      <c r="K1508" s="5">
        <v>0</v>
      </c>
      <c r="L1508" s="5">
        <v>0</v>
      </c>
      <c r="M1508" s="5">
        <v>-2</v>
      </c>
    </row>
    <row r="1509" spans="1:13" x14ac:dyDescent="0.2">
      <c r="A1509">
        <v>1507</v>
      </c>
      <c r="B1509" s="1">
        <v>43669</v>
      </c>
      <c r="C1509" t="s">
        <v>72</v>
      </c>
      <c r="D1509" t="s">
        <v>57</v>
      </c>
      <c r="E1509" t="s">
        <v>58</v>
      </c>
      <c r="F1509" t="s">
        <v>17</v>
      </c>
      <c r="G1509" t="s">
        <v>18</v>
      </c>
      <c r="H1509">
        <v>14</v>
      </c>
      <c r="I1509">
        <v>6</v>
      </c>
      <c r="K1509" s="5">
        <v>0</v>
      </c>
      <c r="L1509" s="5">
        <v>0</v>
      </c>
      <c r="M1509" s="5">
        <v>-8</v>
      </c>
    </row>
    <row r="1510" spans="1:13" x14ac:dyDescent="0.2">
      <c r="A1510">
        <v>1508</v>
      </c>
      <c r="B1510" s="1">
        <v>43669</v>
      </c>
      <c r="C1510" t="s">
        <v>72</v>
      </c>
      <c r="D1510" t="s">
        <v>3</v>
      </c>
      <c r="E1510" t="s">
        <v>4</v>
      </c>
      <c r="F1510" t="s">
        <v>30</v>
      </c>
      <c r="G1510" t="s">
        <v>31</v>
      </c>
      <c r="H1510">
        <v>4</v>
      </c>
      <c r="I1510">
        <v>3</v>
      </c>
      <c r="K1510" s="5">
        <v>0</v>
      </c>
      <c r="L1510" s="5">
        <v>0</v>
      </c>
      <c r="M1510" s="5">
        <v>-1</v>
      </c>
    </row>
    <row r="1511" spans="1:13" x14ac:dyDescent="0.2">
      <c r="A1511">
        <v>1509</v>
      </c>
      <c r="B1511" s="1">
        <v>43669</v>
      </c>
      <c r="C1511" t="s">
        <v>72</v>
      </c>
      <c r="D1511" t="s">
        <v>53</v>
      </c>
      <c r="E1511" t="s">
        <v>54</v>
      </c>
      <c r="F1511" t="s">
        <v>64</v>
      </c>
      <c r="G1511" t="s">
        <v>65</v>
      </c>
      <c r="H1511">
        <v>5</v>
      </c>
      <c r="I1511">
        <v>1</v>
      </c>
      <c r="K1511" s="5">
        <v>0</v>
      </c>
      <c r="L1511" s="5">
        <v>0</v>
      </c>
      <c r="M1511" s="5">
        <v>-4</v>
      </c>
    </row>
    <row r="1512" spans="1:13" x14ac:dyDescent="0.2">
      <c r="A1512">
        <v>1510</v>
      </c>
      <c r="B1512" s="1">
        <v>43669</v>
      </c>
      <c r="C1512" t="s">
        <v>100</v>
      </c>
      <c r="D1512" t="s">
        <v>6</v>
      </c>
      <c r="E1512" t="s">
        <v>7</v>
      </c>
      <c r="F1512" t="s">
        <v>59</v>
      </c>
      <c r="G1512" t="s">
        <v>60</v>
      </c>
      <c r="H1512">
        <v>7</v>
      </c>
      <c r="I1512">
        <v>2</v>
      </c>
      <c r="K1512" s="5">
        <v>0</v>
      </c>
      <c r="L1512" s="5">
        <v>0</v>
      </c>
      <c r="M1512" s="5">
        <v>-5</v>
      </c>
    </row>
    <row r="1513" spans="1:13" x14ac:dyDescent="0.2">
      <c r="A1513">
        <v>1511</v>
      </c>
      <c r="B1513" s="1">
        <v>43669</v>
      </c>
      <c r="C1513" t="s">
        <v>99</v>
      </c>
      <c r="D1513" t="s">
        <v>35</v>
      </c>
      <c r="E1513" t="s">
        <v>36</v>
      </c>
      <c r="F1513" t="s">
        <v>43</v>
      </c>
      <c r="G1513" t="s">
        <v>44</v>
      </c>
      <c r="H1513">
        <v>4</v>
      </c>
      <c r="I1513">
        <v>5</v>
      </c>
      <c r="K1513" s="5">
        <v>0</v>
      </c>
      <c r="L1513" s="5">
        <v>0</v>
      </c>
      <c r="M1513" s="5">
        <v>1</v>
      </c>
    </row>
    <row r="1514" spans="1:13" x14ac:dyDescent="0.2">
      <c r="A1514">
        <v>1512</v>
      </c>
      <c r="B1514" s="1">
        <v>43669</v>
      </c>
      <c r="C1514" t="s">
        <v>74</v>
      </c>
      <c r="D1514" t="s">
        <v>37</v>
      </c>
      <c r="E1514" t="s">
        <v>38</v>
      </c>
      <c r="F1514" t="s">
        <v>1</v>
      </c>
      <c r="G1514" t="s">
        <v>2</v>
      </c>
      <c r="H1514">
        <v>7</v>
      </c>
      <c r="I1514">
        <v>2</v>
      </c>
      <c r="K1514" s="5">
        <v>0</v>
      </c>
      <c r="L1514" s="5">
        <v>0</v>
      </c>
      <c r="M1514" s="5">
        <v>-5</v>
      </c>
    </row>
    <row r="1515" spans="1:13" x14ac:dyDescent="0.2">
      <c r="A1515">
        <v>1513</v>
      </c>
      <c r="B1515" s="1">
        <v>43669</v>
      </c>
      <c r="C1515" t="s">
        <v>74</v>
      </c>
      <c r="D1515" t="s">
        <v>40</v>
      </c>
      <c r="E1515" t="s">
        <v>41</v>
      </c>
      <c r="F1515" t="s">
        <v>61</v>
      </c>
      <c r="G1515" t="s">
        <v>62</v>
      </c>
      <c r="H1515">
        <v>5</v>
      </c>
      <c r="I1515">
        <v>4</v>
      </c>
      <c r="K1515" s="5">
        <v>0</v>
      </c>
      <c r="L1515" s="5">
        <v>0</v>
      </c>
      <c r="M1515" s="5">
        <v>-1</v>
      </c>
    </row>
    <row r="1516" spans="1:13" x14ac:dyDescent="0.2">
      <c r="A1516">
        <v>1514</v>
      </c>
      <c r="B1516" s="1">
        <v>43670</v>
      </c>
      <c r="C1516" t="s">
        <v>108</v>
      </c>
      <c r="D1516" t="s">
        <v>69</v>
      </c>
      <c r="E1516" t="s">
        <v>70</v>
      </c>
      <c r="F1516" t="s">
        <v>32</v>
      </c>
      <c r="G1516" t="s">
        <v>33</v>
      </c>
      <c r="H1516">
        <v>2</v>
      </c>
      <c r="I1516">
        <v>3</v>
      </c>
      <c r="K1516" s="5">
        <v>0</v>
      </c>
      <c r="L1516" s="5">
        <v>0</v>
      </c>
      <c r="M1516" s="5">
        <v>1</v>
      </c>
    </row>
    <row r="1517" spans="1:13" x14ac:dyDescent="0.2">
      <c r="A1517">
        <v>1515</v>
      </c>
      <c r="B1517" s="1">
        <v>43670</v>
      </c>
      <c r="C1517" t="s">
        <v>5</v>
      </c>
      <c r="D1517" t="s">
        <v>51</v>
      </c>
      <c r="E1517" t="s">
        <v>52</v>
      </c>
      <c r="F1517" t="s">
        <v>12</v>
      </c>
      <c r="G1517" t="s">
        <v>13</v>
      </c>
      <c r="H1517">
        <v>2</v>
      </c>
      <c r="I1517">
        <v>3</v>
      </c>
      <c r="K1517" s="5">
        <v>0</v>
      </c>
      <c r="L1517" s="5">
        <v>0</v>
      </c>
      <c r="M1517" s="5">
        <v>1</v>
      </c>
    </row>
    <row r="1518" spans="1:13" x14ac:dyDescent="0.2">
      <c r="A1518">
        <v>1516</v>
      </c>
      <c r="B1518" s="1">
        <v>43670</v>
      </c>
      <c r="C1518" t="s">
        <v>83</v>
      </c>
      <c r="D1518" t="s">
        <v>22</v>
      </c>
      <c r="E1518" t="s">
        <v>23</v>
      </c>
      <c r="F1518" t="s">
        <v>25</v>
      </c>
      <c r="G1518" t="s">
        <v>26</v>
      </c>
      <c r="H1518">
        <v>4</v>
      </c>
      <c r="I1518">
        <v>0</v>
      </c>
      <c r="K1518" s="5">
        <v>0</v>
      </c>
      <c r="L1518" s="5">
        <v>0</v>
      </c>
      <c r="M1518" s="5">
        <v>-4</v>
      </c>
    </row>
    <row r="1519" spans="1:13" x14ac:dyDescent="0.2">
      <c r="A1519">
        <v>1517</v>
      </c>
      <c r="B1519" s="1">
        <v>43670</v>
      </c>
      <c r="C1519" t="s">
        <v>14</v>
      </c>
      <c r="D1519" t="s">
        <v>57</v>
      </c>
      <c r="E1519" t="s">
        <v>58</v>
      </c>
      <c r="F1519" t="s">
        <v>17</v>
      </c>
      <c r="G1519" t="s">
        <v>18</v>
      </c>
      <c r="H1519">
        <v>4</v>
      </c>
      <c r="I1519">
        <v>5</v>
      </c>
      <c r="K1519" s="5">
        <v>0</v>
      </c>
      <c r="L1519" s="5">
        <v>0</v>
      </c>
      <c r="M1519" s="5">
        <v>1</v>
      </c>
    </row>
    <row r="1520" spans="1:13" x14ac:dyDescent="0.2">
      <c r="A1520">
        <v>1518</v>
      </c>
      <c r="B1520" s="1">
        <v>43670</v>
      </c>
      <c r="C1520" t="s">
        <v>14</v>
      </c>
      <c r="D1520" t="s">
        <v>3</v>
      </c>
      <c r="E1520" t="s">
        <v>4</v>
      </c>
      <c r="F1520" t="s">
        <v>30</v>
      </c>
      <c r="G1520" t="s">
        <v>31</v>
      </c>
      <c r="H1520">
        <v>2</v>
      </c>
      <c r="I1520">
        <v>4</v>
      </c>
      <c r="K1520" s="5">
        <v>0</v>
      </c>
      <c r="L1520" s="5">
        <v>0</v>
      </c>
      <c r="M1520" s="5">
        <v>2</v>
      </c>
    </row>
    <row r="1521" spans="1:13" x14ac:dyDescent="0.2">
      <c r="A1521">
        <v>1519</v>
      </c>
      <c r="B1521" s="1">
        <v>43670</v>
      </c>
      <c r="C1521" t="s">
        <v>91</v>
      </c>
      <c r="D1521" t="s">
        <v>37</v>
      </c>
      <c r="E1521" t="s">
        <v>38</v>
      </c>
      <c r="F1521" t="s">
        <v>1</v>
      </c>
      <c r="G1521" t="s">
        <v>2</v>
      </c>
      <c r="H1521">
        <v>3</v>
      </c>
      <c r="I1521">
        <v>5</v>
      </c>
      <c r="K1521" s="5">
        <v>0</v>
      </c>
      <c r="L1521" s="5">
        <v>0</v>
      </c>
      <c r="M1521" s="5">
        <v>2</v>
      </c>
    </row>
    <row r="1522" spans="1:13" x14ac:dyDescent="0.2">
      <c r="A1522">
        <v>1520</v>
      </c>
      <c r="B1522" s="1">
        <v>43670</v>
      </c>
      <c r="C1522" t="s">
        <v>91</v>
      </c>
      <c r="D1522" t="s">
        <v>6</v>
      </c>
      <c r="E1522" t="s">
        <v>7</v>
      </c>
      <c r="F1522" t="s">
        <v>59</v>
      </c>
      <c r="G1522" t="s">
        <v>60</v>
      </c>
      <c r="H1522">
        <v>2</v>
      </c>
      <c r="I1522">
        <v>5</v>
      </c>
      <c r="K1522" s="5">
        <v>0</v>
      </c>
      <c r="L1522" s="5">
        <v>0</v>
      </c>
      <c r="M1522" s="5">
        <v>3</v>
      </c>
    </row>
    <row r="1523" spans="1:13" x14ac:dyDescent="0.2">
      <c r="A1523">
        <v>1521</v>
      </c>
      <c r="B1523" s="1">
        <v>43670</v>
      </c>
      <c r="C1523" t="s">
        <v>101</v>
      </c>
      <c r="D1523" t="s">
        <v>35</v>
      </c>
      <c r="E1523" t="s">
        <v>36</v>
      </c>
      <c r="F1523" t="s">
        <v>43</v>
      </c>
      <c r="G1523" t="s">
        <v>44</v>
      </c>
      <c r="H1523">
        <v>4</v>
      </c>
      <c r="I1523">
        <v>1</v>
      </c>
      <c r="K1523" s="5">
        <v>0</v>
      </c>
      <c r="L1523" s="5">
        <v>0</v>
      </c>
      <c r="M1523" s="5">
        <v>-3</v>
      </c>
    </row>
    <row r="1524" spans="1:13" x14ac:dyDescent="0.2">
      <c r="A1524">
        <v>1522</v>
      </c>
      <c r="B1524" s="1">
        <v>43670</v>
      </c>
      <c r="C1524" t="s">
        <v>85</v>
      </c>
      <c r="D1524" t="s">
        <v>15</v>
      </c>
      <c r="E1524" t="s">
        <v>16</v>
      </c>
      <c r="F1524" t="s">
        <v>55</v>
      </c>
      <c r="G1524" t="s">
        <v>56</v>
      </c>
      <c r="H1524">
        <v>14</v>
      </c>
      <c r="I1524">
        <v>8</v>
      </c>
      <c r="K1524" s="5">
        <v>0</v>
      </c>
      <c r="L1524" s="5">
        <v>0</v>
      </c>
      <c r="M1524" s="5">
        <v>-6</v>
      </c>
    </row>
    <row r="1525" spans="1:13" x14ac:dyDescent="0.2">
      <c r="A1525">
        <v>1523</v>
      </c>
      <c r="B1525" s="1">
        <v>43670</v>
      </c>
      <c r="C1525" t="s">
        <v>85</v>
      </c>
      <c r="D1525" t="s">
        <v>51</v>
      </c>
      <c r="E1525" t="s">
        <v>52</v>
      </c>
      <c r="F1525" t="s">
        <v>12</v>
      </c>
      <c r="G1525" t="s">
        <v>13</v>
      </c>
      <c r="H1525">
        <v>0</v>
      </c>
      <c r="I1525">
        <v>2</v>
      </c>
      <c r="K1525" s="5">
        <v>0</v>
      </c>
      <c r="L1525" s="5">
        <v>0</v>
      </c>
      <c r="M1525" s="5">
        <v>2</v>
      </c>
    </row>
    <row r="1526" spans="1:13" x14ac:dyDescent="0.2">
      <c r="A1526">
        <v>1524</v>
      </c>
      <c r="B1526" s="1">
        <v>43670</v>
      </c>
      <c r="C1526" t="s">
        <v>71</v>
      </c>
      <c r="D1526" t="s">
        <v>47</v>
      </c>
      <c r="E1526" t="s">
        <v>48</v>
      </c>
      <c r="F1526" t="s">
        <v>27</v>
      </c>
      <c r="G1526" t="s">
        <v>28</v>
      </c>
      <c r="H1526">
        <v>4</v>
      </c>
      <c r="I1526">
        <v>0</v>
      </c>
      <c r="K1526" s="5">
        <v>0</v>
      </c>
      <c r="L1526" s="5">
        <v>0</v>
      </c>
      <c r="M1526" s="5">
        <v>-4</v>
      </c>
    </row>
    <row r="1527" spans="1:13" x14ac:dyDescent="0.2">
      <c r="A1527">
        <v>1525</v>
      </c>
      <c r="B1527" s="1">
        <v>43670</v>
      </c>
      <c r="C1527" t="s">
        <v>68</v>
      </c>
      <c r="D1527" t="s">
        <v>45</v>
      </c>
      <c r="E1527" t="s">
        <v>46</v>
      </c>
      <c r="F1527" t="s">
        <v>10</v>
      </c>
      <c r="G1527" t="s">
        <v>11</v>
      </c>
      <c r="H1527">
        <v>7</v>
      </c>
      <c r="I1527">
        <v>2</v>
      </c>
      <c r="K1527" s="5">
        <v>0</v>
      </c>
      <c r="L1527" s="5">
        <v>0</v>
      </c>
      <c r="M1527" s="5">
        <v>-5</v>
      </c>
    </row>
    <row r="1528" spans="1:13" x14ac:dyDescent="0.2">
      <c r="A1528">
        <v>1526</v>
      </c>
      <c r="B1528" s="1">
        <v>43670</v>
      </c>
      <c r="C1528" t="s">
        <v>92</v>
      </c>
      <c r="D1528" t="s">
        <v>66</v>
      </c>
      <c r="E1528" t="s">
        <v>67</v>
      </c>
      <c r="F1528" t="s">
        <v>20</v>
      </c>
      <c r="G1528" t="s">
        <v>21</v>
      </c>
      <c r="H1528">
        <v>2</v>
      </c>
      <c r="I1528">
        <v>0</v>
      </c>
      <c r="K1528" s="5">
        <v>0</v>
      </c>
      <c r="L1528" s="5">
        <v>0</v>
      </c>
      <c r="M1528" s="5">
        <v>-2</v>
      </c>
    </row>
    <row r="1529" spans="1:13" x14ac:dyDescent="0.2">
      <c r="A1529">
        <v>1527</v>
      </c>
      <c r="B1529" s="1">
        <v>43670</v>
      </c>
      <c r="C1529" t="s">
        <v>72</v>
      </c>
      <c r="D1529" t="s">
        <v>8</v>
      </c>
      <c r="E1529" t="s">
        <v>9</v>
      </c>
      <c r="F1529" t="s">
        <v>49</v>
      </c>
      <c r="G1529" t="s">
        <v>50</v>
      </c>
      <c r="H1529">
        <v>10</v>
      </c>
      <c r="I1529">
        <v>7</v>
      </c>
      <c r="K1529" s="5">
        <v>0</v>
      </c>
      <c r="L1529" s="5">
        <v>0</v>
      </c>
      <c r="M1529" s="5">
        <v>-3</v>
      </c>
    </row>
    <row r="1530" spans="1:13" x14ac:dyDescent="0.2">
      <c r="A1530">
        <v>1528</v>
      </c>
      <c r="B1530" s="1">
        <v>43670</v>
      </c>
      <c r="C1530" t="s">
        <v>72</v>
      </c>
      <c r="D1530" t="s">
        <v>53</v>
      </c>
      <c r="E1530" t="s">
        <v>54</v>
      </c>
      <c r="F1530" t="s">
        <v>64</v>
      </c>
      <c r="G1530" t="s">
        <v>65</v>
      </c>
      <c r="H1530">
        <v>2</v>
      </c>
      <c r="I1530">
        <v>0</v>
      </c>
      <c r="K1530" s="5">
        <v>0</v>
      </c>
      <c r="L1530" s="5">
        <v>0</v>
      </c>
      <c r="M1530" s="5">
        <v>-2</v>
      </c>
    </row>
    <row r="1531" spans="1:13" x14ac:dyDescent="0.2">
      <c r="A1531">
        <v>1529</v>
      </c>
      <c r="B1531" s="1">
        <v>43670</v>
      </c>
      <c r="C1531" t="s">
        <v>74</v>
      </c>
      <c r="D1531" t="s">
        <v>40</v>
      </c>
      <c r="E1531" t="s">
        <v>41</v>
      </c>
      <c r="F1531" t="s">
        <v>61</v>
      </c>
      <c r="G1531" t="s">
        <v>62</v>
      </c>
      <c r="H1531">
        <v>3</v>
      </c>
      <c r="I1531">
        <v>2</v>
      </c>
      <c r="K1531" s="5">
        <v>0</v>
      </c>
      <c r="L1531" s="5">
        <v>0</v>
      </c>
      <c r="M1531" s="5">
        <v>-1</v>
      </c>
    </row>
    <row r="1532" spans="1:13" x14ac:dyDescent="0.2">
      <c r="A1532">
        <v>1530</v>
      </c>
      <c r="B1532" s="1">
        <v>43671</v>
      </c>
      <c r="C1532" t="s">
        <v>108</v>
      </c>
      <c r="D1532" t="s">
        <v>45</v>
      </c>
      <c r="E1532" t="s">
        <v>46</v>
      </c>
      <c r="F1532" t="s">
        <v>10</v>
      </c>
      <c r="G1532" t="s">
        <v>11</v>
      </c>
      <c r="H1532">
        <v>0</v>
      </c>
      <c r="I1532">
        <v>4</v>
      </c>
      <c r="K1532" s="5">
        <v>0</v>
      </c>
      <c r="L1532" s="5">
        <v>0</v>
      </c>
      <c r="M1532" s="5">
        <v>4</v>
      </c>
    </row>
    <row r="1533" spans="1:13" x14ac:dyDescent="0.2">
      <c r="A1533">
        <v>1531</v>
      </c>
      <c r="B1533" s="1">
        <v>43671</v>
      </c>
      <c r="C1533" t="s">
        <v>89</v>
      </c>
      <c r="D1533" t="s">
        <v>15</v>
      </c>
      <c r="E1533" t="s">
        <v>16</v>
      </c>
      <c r="F1533" t="s">
        <v>55</v>
      </c>
      <c r="G1533" t="s">
        <v>56</v>
      </c>
      <c r="H1533">
        <v>6</v>
      </c>
      <c r="I1533">
        <v>3</v>
      </c>
      <c r="K1533" s="5">
        <v>0</v>
      </c>
      <c r="L1533" s="5">
        <v>0</v>
      </c>
      <c r="M1533" s="5">
        <v>-3</v>
      </c>
    </row>
    <row r="1534" spans="1:13" x14ac:dyDescent="0.2">
      <c r="A1534">
        <v>1532</v>
      </c>
      <c r="B1534" s="1">
        <v>43671</v>
      </c>
      <c r="C1534" t="s">
        <v>34</v>
      </c>
      <c r="D1534" t="s">
        <v>51</v>
      </c>
      <c r="E1534" t="s">
        <v>52</v>
      </c>
      <c r="F1534" t="s">
        <v>12</v>
      </c>
      <c r="G1534" t="s">
        <v>13</v>
      </c>
      <c r="H1534">
        <v>8</v>
      </c>
      <c r="I1534">
        <v>7</v>
      </c>
      <c r="K1534" s="5">
        <v>0</v>
      </c>
      <c r="L1534" s="5">
        <v>0</v>
      </c>
      <c r="M1534" s="5">
        <v>-1</v>
      </c>
    </row>
    <row r="1535" spans="1:13" x14ac:dyDescent="0.2">
      <c r="A1535">
        <v>1533</v>
      </c>
      <c r="B1535" s="1">
        <v>43671</v>
      </c>
      <c r="C1535" t="s">
        <v>68</v>
      </c>
      <c r="D1535" t="s">
        <v>8</v>
      </c>
      <c r="E1535" t="s">
        <v>9</v>
      </c>
      <c r="F1535" t="s">
        <v>69</v>
      </c>
      <c r="G1535" t="s">
        <v>70</v>
      </c>
      <c r="H1535">
        <v>3</v>
      </c>
      <c r="I1535">
        <v>19</v>
      </c>
      <c r="K1535" s="5">
        <v>-23.8276</v>
      </c>
      <c r="L1535" s="5">
        <v>0</v>
      </c>
      <c r="M1535" s="5">
        <v>16</v>
      </c>
    </row>
    <row r="1536" spans="1:13" x14ac:dyDescent="0.2">
      <c r="A1536">
        <v>1534</v>
      </c>
      <c r="B1536" s="1">
        <v>43671</v>
      </c>
      <c r="C1536" t="s">
        <v>72</v>
      </c>
      <c r="D1536" t="s">
        <v>49</v>
      </c>
      <c r="E1536" t="s">
        <v>50</v>
      </c>
      <c r="F1536" t="s">
        <v>64</v>
      </c>
      <c r="G1536" t="s">
        <v>65</v>
      </c>
      <c r="H1536">
        <v>10</v>
      </c>
      <c r="I1536">
        <v>3</v>
      </c>
      <c r="K1536" s="5">
        <v>0</v>
      </c>
      <c r="L1536" s="5">
        <v>0</v>
      </c>
      <c r="M1536" s="5">
        <v>-7</v>
      </c>
    </row>
    <row r="1537" spans="1:13" x14ac:dyDescent="0.2">
      <c r="A1537">
        <v>1535</v>
      </c>
      <c r="B1537" s="1">
        <v>43671</v>
      </c>
      <c r="C1537" t="s">
        <v>88</v>
      </c>
      <c r="D1537" t="s">
        <v>47</v>
      </c>
      <c r="E1537" t="s">
        <v>48</v>
      </c>
      <c r="F1537" t="s">
        <v>66</v>
      </c>
      <c r="G1537" t="s">
        <v>67</v>
      </c>
      <c r="H1537">
        <v>5</v>
      </c>
      <c r="I1537">
        <v>4</v>
      </c>
      <c r="K1537" s="5">
        <v>743.87469999999996</v>
      </c>
      <c r="L1537" s="5">
        <v>720.21460000000002</v>
      </c>
      <c r="M1537" s="5">
        <v>-1</v>
      </c>
    </row>
    <row r="1538" spans="1:13" x14ac:dyDescent="0.2">
      <c r="A1538">
        <v>1536</v>
      </c>
      <c r="B1538" s="1">
        <v>43671</v>
      </c>
      <c r="C1538" t="s">
        <v>73</v>
      </c>
      <c r="D1538" t="s">
        <v>6</v>
      </c>
      <c r="E1538" t="s">
        <v>7</v>
      </c>
      <c r="F1538" t="s">
        <v>40</v>
      </c>
      <c r="G1538" t="s">
        <v>41</v>
      </c>
      <c r="H1538">
        <v>10</v>
      </c>
      <c r="I1538">
        <v>8</v>
      </c>
      <c r="K1538" s="5">
        <v>0</v>
      </c>
      <c r="L1538" s="5">
        <v>0</v>
      </c>
      <c r="M1538" s="5">
        <v>-2</v>
      </c>
    </row>
    <row r="1539" spans="1:13" x14ac:dyDescent="0.2">
      <c r="A1539">
        <v>1537</v>
      </c>
      <c r="B1539" s="1">
        <v>43671</v>
      </c>
      <c r="C1539" t="s">
        <v>73</v>
      </c>
      <c r="D1539" t="s">
        <v>37</v>
      </c>
      <c r="E1539" t="s">
        <v>38</v>
      </c>
      <c r="F1539" t="s">
        <v>3</v>
      </c>
      <c r="G1539" t="s">
        <v>4</v>
      </c>
      <c r="H1539">
        <v>11</v>
      </c>
      <c r="I1539">
        <v>3</v>
      </c>
      <c r="K1539" s="5">
        <v>0</v>
      </c>
      <c r="L1539" s="5">
        <v>410.37560000000002</v>
      </c>
      <c r="M1539" s="5">
        <v>-8</v>
      </c>
    </row>
    <row r="1540" spans="1:13" x14ac:dyDescent="0.2">
      <c r="A1540">
        <v>1538</v>
      </c>
      <c r="B1540" s="1">
        <v>43671</v>
      </c>
      <c r="C1540" t="s">
        <v>74</v>
      </c>
      <c r="D1540" t="s">
        <v>25</v>
      </c>
      <c r="E1540" t="s">
        <v>26</v>
      </c>
      <c r="F1540" t="s">
        <v>1</v>
      </c>
      <c r="G1540" t="s">
        <v>2</v>
      </c>
      <c r="H1540">
        <v>2</v>
      </c>
      <c r="I1540">
        <v>10</v>
      </c>
      <c r="K1540" s="5">
        <v>644.34760000000006</v>
      </c>
      <c r="L1540" s="5">
        <v>0</v>
      </c>
      <c r="M1540" s="5">
        <v>8</v>
      </c>
    </row>
    <row r="1541" spans="1:13" x14ac:dyDescent="0.2">
      <c r="A1541">
        <v>1539</v>
      </c>
      <c r="B1541" s="1">
        <v>43672</v>
      </c>
      <c r="C1541" t="s">
        <v>87</v>
      </c>
      <c r="D1541" t="s">
        <v>51</v>
      </c>
      <c r="E1541" t="s">
        <v>52</v>
      </c>
      <c r="F1541" t="s">
        <v>57</v>
      </c>
      <c r="G1541" t="s">
        <v>58</v>
      </c>
      <c r="H1541">
        <v>12</v>
      </c>
      <c r="I1541">
        <v>2</v>
      </c>
      <c r="K1541" s="5">
        <v>0</v>
      </c>
      <c r="L1541" s="5">
        <v>-6.2086899999999998</v>
      </c>
      <c r="M1541" s="5">
        <v>-10</v>
      </c>
    </row>
    <row r="1542" spans="1:13" x14ac:dyDescent="0.2">
      <c r="A1542">
        <v>1540</v>
      </c>
      <c r="B1542" s="1">
        <v>43672</v>
      </c>
      <c r="C1542" t="s">
        <v>85</v>
      </c>
      <c r="D1542" t="s">
        <v>20</v>
      </c>
      <c r="E1542" t="s">
        <v>21</v>
      </c>
      <c r="F1542" t="s">
        <v>22</v>
      </c>
      <c r="G1542" t="s">
        <v>23</v>
      </c>
      <c r="H1542">
        <v>9</v>
      </c>
      <c r="I1542">
        <v>2</v>
      </c>
      <c r="K1542" s="5">
        <v>0</v>
      </c>
      <c r="L1542" s="5">
        <v>0</v>
      </c>
      <c r="M1542" s="5">
        <v>-7</v>
      </c>
    </row>
    <row r="1543" spans="1:13" x14ac:dyDescent="0.2">
      <c r="A1543">
        <v>1541</v>
      </c>
      <c r="B1543" s="1">
        <v>43672</v>
      </c>
      <c r="C1543" t="s">
        <v>85</v>
      </c>
      <c r="D1543" t="s">
        <v>61</v>
      </c>
      <c r="E1543" t="s">
        <v>62</v>
      </c>
      <c r="F1543" t="s">
        <v>12</v>
      </c>
      <c r="G1543" t="s">
        <v>13</v>
      </c>
      <c r="H1543">
        <v>4</v>
      </c>
      <c r="I1543">
        <v>2</v>
      </c>
      <c r="K1543" s="5">
        <v>-99.915999999999997</v>
      </c>
      <c r="L1543" s="5">
        <v>0</v>
      </c>
      <c r="M1543" s="5">
        <v>-2</v>
      </c>
    </row>
    <row r="1544" spans="1:13" x14ac:dyDescent="0.2">
      <c r="A1544">
        <v>1542</v>
      </c>
      <c r="B1544" s="1">
        <v>43672</v>
      </c>
      <c r="C1544" t="s">
        <v>71</v>
      </c>
      <c r="D1544" t="s">
        <v>32</v>
      </c>
      <c r="E1544" t="s">
        <v>33</v>
      </c>
      <c r="F1544" t="s">
        <v>27</v>
      </c>
      <c r="G1544" t="s">
        <v>28</v>
      </c>
      <c r="H1544">
        <v>3</v>
      </c>
      <c r="I1544">
        <v>1</v>
      </c>
      <c r="K1544" s="5">
        <v>0</v>
      </c>
      <c r="L1544" s="5">
        <v>0</v>
      </c>
      <c r="M1544" s="5">
        <v>-2</v>
      </c>
    </row>
    <row r="1545" spans="1:13" x14ac:dyDescent="0.2">
      <c r="A1545">
        <v>1543</v>
      </c>
      <c r="B1545" s="1">
        <v>43672</v>
      </c>
      <c r="C1545" t="s">
        <v>68</v>
      </c>
      <c r="D1545" t="s">
        <v>55</v>
      </c>
      <c r="E1545" t="s">
        <v>56</v>
      </c>
      <c r="F1545" t="s">
        <v>10</v>
      </c>
      <c r="G1545" t="s">
        <v>11</v>
      </c>
      <c r="H1545">
        <v>3</v>
      </c>
      <c r="I1545">
        <v>6</v>
      </c>
      <c r="K1545" s="5">
        <v>0</v>
      </c>
      <c r="L1545" s="5">
        <v>0</v>
      </c>
      <c r="M1545" s="5">
        <v>3</v>
      </c>
    </row>
    <row r="1546" spans="1:13" x14ac:dyDescent="0.2">
      <c r="A1546">
        <v>1544</v>
      </c>
      <c r="B1546" s="1">
        <v>43672</v>
      </c>
      <c r="C1546" t="s">
        <v>68</v>
      </c>
      <c r="D1546" t="s">
        <v>8</v>
      </c>
      <c r="E1546" t="s">
        <v>9</v>
      </c>
      <c r="F1546" t="s">
        <v>69</v>
      </c>
      <c r="G1546" t="s">
        <v>70</v>
      </c>
      <c r="H1546">
        <v>5</v>
      </c>
      <c r="I1546">
        <v>10</v>
      </c>
      <c r="K1546" s="5">
        <v>0</v>
      </c>
      <c r="L1546" s="5">
        <v>0</v>
      </c>
      <c r="M1546" s="5">
        <v>5</v>
      </c>
    </row>
    <row r="1547" spans="1:13" x14ac:dyDescent="0.2">
      <c r="A1547">
        <v>1545</v>
      </c>
      <c r="B1547" s="1">
        <v>43672</v>
      </c>
      <c r="C1547" t="s">
        <v>68</v>
      </c>
      <c r="D1547" t="s">
        <v>59</v>
      </c>
      <c r="E1547" t="s">
        <v>60</v>
      </c>
      <c r="F1547" t="s">
        <v>53</v>
      </c>
      <c r="G1547" t="s">
        <v>54</v>
      </c>
      <c r="H1547">
        <v>2</v>
      </c>
      <c r="I1547">
        <v>3</v>
      </c>
      <c r="K1547" s="5">
        <v>-115.13500000000001</v>
      </c>
      <c r="L1547" s="5">
        <v>-16.715699999999998</v>
      </c>
      <c r="M1547" s="5">
        <v>1</v>
      </c>
    </row>
    <row r="1548" spans="1:13" x14ac:dyDescent="0.2">
      <c r="A1548">
        <v>1546</v>
      </c>
      <c r="B1548" s="1">
        <v>43672</v>
      </c>
      <c r="C1548" t="s">
        <v>72</v>
      </c>
      <c r="D1548" t="s">
        <v>35</v>
      </c>
      <c r="E1548" t="s">
        <v>36</v>
      </c>
      <c r="F1548" t="s">
        <v>17</v>
      </c>
      <c r="G1548" t="s">
        <v>18</v>
      </c>
      <c r="H1548">
        <v>2</v>
      </c>
      <c r="I1548">
        <v>3</v>
      </c>
      <c r="K1548" s="5">
        <v>-129.048</v>
      </c>
      <c r="L1548" s="5">
        <v>0</v>
      </c>
      <c r="M1548" s="5">
        <v>1</v>
      </c>
    </row>
    <row r="1549" spans="1:13" x14ac:dyDescent="0.2">
      <c r="A1549">
        <v>1547</v>
      </c>
      <c r="B1549" s="1">
        <v>43672</v>
      </c>
      <c r="C1549" t="s">
        <v>72</v>
      </c>
      <c r="D1549" t="s">
        <v>49</v>
      </c>
      <c r="E1549" t="s">
        <v>50</v>
      </c>
      <c r="F1549" t="s">
        <v>64</v>
      </c>
      <c r="G1549" t="s">
        <v>65</v>
      </c>
      <c r="H1549">
        <v>6</v>
      </c>
      <c r="I1549">
        <v>2</v>
      </c>
      <c r="K1549" s="5">
        <v>0</v>
      </c>
      <c r="L1549" s="5">
        <v>0</v>
      </c>
      <c r="M1549" s="5">
        <v>-4</v>
      </c>
    </row>
    <row r="1550" spans="1:13" x14ac:dyDescent="0.2">
      <c r="A1550">
        <v>1548</v>
      </c>
      <c r="B1550" s="1">
        <v>43672</v>
      </c>
      <c r="C1550" t="s">
        <v>88</v>
      </c>
      <c r="D1550" t="s">
        <v>30</v>
      </c>
      <c r="E1550" t="s">
        <v>31</v>
      </c>
      <c r="F1550" t="s">
        <v>15</v>
      </c>
      <c r="G1550" t="s">
        <v>16</v>
      </c>
      <c r="H1550">
        <v>3</v>
      </c>
      <c r="I1550">
        <v>5</v>
      </c>
      <c r="K1550" s="5">
        <v>0</v>
      </c>
      <c r="L1550" s="5">
        <v>72.648499999999999</v>
      </c>
      <c r="M1550" s="5">
        <v>2</v>
      </c>
    </row>
    <row r="1551" spans="1:13" x14ac:dyDescent="0.2">
      <c r="A1551">
        <v>1549</v>
      </c>
      <c r="B1551" s="1">
        <v>43672</v>
      </c>
      <c r="C1551" t="s">
        <v>88</v>
      </c>
      <c r="D1551" t="s">
        <v>47</v>
      </c>
      <c r="E1551" t="s">
        <v>48</v>
      </c>
      <c r="F1551" t="s">
        <v>66</v>
      </c>
      <c r="G1551" t="s">
        <v>67</v>
      </c>
      <c r="H1551">
        <v>8</v>
      </c>
      <c r="I1551">
        <v>3</v>
      </c>
      <c r="K1551" s="5">
        <v>0</v>
      </c>
      <c r="L1551" s="5">
        <v>0</v>
      </c>
      <c r="M1551" s="5">
        <v>-5</v>
      </c>
    </row>
    <row r="1552" spans="1:13" x14ac:dyDescent="0.2">
      <c r="A1552">
        <v>1550</v>
      </c>
      <c r="B1552" s="1">
        <v>43672</v>
      </c>
      <c r="C1552" t="s">
        <v>73</v>
      </c>
      <c r="D1552" t="s">
        <v>6</v>
      </c>
      <c r="E1552" t="s">
        <v>7</v>
      </c>
      <c r="F1552" t="s">
        <v>40</v>
      </c>
      <c r="G1552" t="s">
        <v>41</v>
      </c>
      <c r="H1552">
        <v>9</v>
      </c>
      <c r="I1552">
        <v>3</v>
      </c>
      <c r="K1552" s="5">
        <v>0</v>
      </c>
      <c r="L1552" s="5">
        <v>0</v>
      </c>
      <c r="M1552" s="5">
        <v>-6</v>
      </c>
    </row>
    <row r="1553" spans="1:13" x14ac:dyDescent="0.2">
      <c r="A1553">
        <v>1551</v>
      </c>
      <c r="B1553" s="1">
        <v>43672</v>
      </c>
      <c r="C1553" t="s">
        <v>73</v>
      </c>
      <c r="D1553" t="s">
        <v>37</v>
      </c>
      <c r="E1553" t="s">
        <v>38</v>
      </c>
      <c r="F1553" t="s">
        <v>3</v>
      </c>
      <c r="G1553" t="s">
        <v>4</v>
      </c>
      <c r="H1553">
        <v>5</v>
      </c>
      <c r="I1553">
        <v>2</v>
      </c>
      <c r="K1553" s="5">
        <v>0</v>
      </c>
      <c r="L1553" s="5">
        <v>0</v>
      </c>
      <c r="M1553" s="5">
        <v>-3</v>
      </c>
    </row>
    <row r="1554" spans="1:13" x14ac:dyDescent="0.2">
      <c r="A1554">
        <v>1552</v>
      </c>
      <c r="B1554" s="1">
        <v>43672</v>
      </c>
      <c r="C1554" t="s">
        <v>74</v>
      </c>
      <c r="D1554" t="s">
        <v>43</v>
      </c>
      <c r="E1554" t="s">
        <v>44</v>
      </c>
      <c r="F1554" t="s">
        <v>45</v>
      </c>
      <c r="G1554" t="s">
        <v>46</v>
      </c>
      <c r="H1554">
        <v>2</v>
      </c>
      <c r="I1554">
        <v>1</v>
      </c>
      <c r="K1554" s="5">
        <v>0</v>
      </c>
      <c r="L1554" s="5">
        <v>730.89160000000004</v>
      </c>
      <c r="M1554" s="5">
        <v>-1</v>
      </c>
    </row>
    <row r="1555" spans="1:13" x14ac:dyDescent="0.2">
      <c r="A1555">
        <v>1553</v>
      </c>
      <c r="B1555" s="1">
        <v>43672</v>
      </c>
      <c r="C1555" t="s">
        <v>74</v>
      </c>
      <c r="D1555" t="s">
        <v>25</v>
      </c>
      <c r="E1555" t="s">
        <v>26</v>
      </c>
      <c r="F1555" t="s">
        <v>1</v>
      </c>
      <c r="G1555" t="s">
        <v>2</v>
      </c>
      <c r="H1555">
        <v>2</v>
      </c>
      <c r="I1555">
        <v>3</v>
      </c>
      <c r="K1555" s="5">
        <v>0</v>
      </c>
      <c r="L1555" s="5">
        <v>0</v>
      </c>
      <c r="M1555" s="5">
        <v>1</v>
      </c>
    </row>
    <row r="1556" spans="1:13" x14ac:dyDescent="0.2">
      <c r="A1556">
        <v>1554</v>
      </c>
      <c r="B1556" s="1">
        <v>43673</v>
      </c>
      <c r="C1556" t="s">
        <v>76</v>
      </c>
      <c r="D1556" t="s">
        <v>32</v>
      </c>
      <c r="E1556" t="s">
        <v>33</v>
      </c>
      <c r="F1556" t="s">
        <v>27</v>
      </c>
      <c r="G1556" t="s">
        <v>28</v>
      </c>
      <c r="H1556">
        <v>9</v>
      </c>
      <c r="I1556">
        <v>10</v>
      </c>
      <c r="K1556" s="5">
        <v>0</v>
      </c>
      <c r="L1556" s="5">
        <v>0</v>
      </c>
      <c r="M1556" s="5">
        <v>1</v>
      </c>
    </row>
    <row r="1557" spans="1:13" x14ac:dyDescent="0.2">
      <c r="A1557">
        <v>1555</v>
      </c>
      <c r="B1557" s="1">
        <v>43673</v>
      </c>
      <c r="C1557" t="s">
        <v>34</v>
      </c>
      <c r="D1557" t="s">
        <v>8</v>
      </c>
      <c r="E1557" t="s">
        <v>9</v>
      </c>
      <c r="F1557" t="s">
        <v>69</v>
      </c>
      <c r="G1557" t="s">
        <v>70</v>
      </c>
      <c r="H1557">
        <v>5</v>
      </c>
      <c r="I1557">
        <v>9</v>
      </c>
      <c r="K1557" s="5">
        <v>0</v>
      </c>
      <c r="L1557" s="5">
        <v>0</v>
      </c>
      <c r="M1557" s="5">
        <v>4</v>
      </c>
    </row>
    <row r="1558" spans="1:13" x14ac:dyDescent="0.2">
      <c r="A1558">
        <v>1556</v>
      </c>
      <c r="B1558" s="1">
        <v>43673</v>
      </c>
      <c r="C1558" t="s">
        <v>34</v>
      </c>
      <c r="D1558" t="s">
        <v>61</v>
      </c>
      <c r="E1558" t="s">
        <v>62</v>
      </c>
      <c r="F1558" t="s">
        <v>12</v>
      </c>
      <c r="G1558" t="s">
        <v>13</v>
      </c>
      <c r="H1558">
        <v>9</v>
      </c>
      <c r="I1558">
        <v>3</v>
      </c>
      <c r="K1558" s="5">
        <v>0</v>
      </c>
      <c r="L1558" s="5">
        <v>0</v>
      </c>
      <c r="M1558" s="5">
        <v>-6</v>
      </c>
    </row>
    <row r="1559" spans="1:13" x14ac:dyDescent="0.2">
      <c r="A1559">
        <v>1557</v>
      </c>
      <c r="B1559" s="1">
        <v>43673</v>
      </c>
      <c r="C1559" t="s">
        <v>42</v>
      </c>
      <c r="D1559" t="s">
        <v>25</v>
      </c>
      <c r="E1559" t="s">
        <v>26</v>
      </c>
      <c r="F1559" t="s">
        <v>1</v>
      </c>
      <c r="G1559" t="s">
        <v>2</v>
      </c>
      <c r="H1559">
        <v>1</v>
      </c>
      <c r="I1559">
        <v>8</v>
      </c>
      <c r="K1559" s="5">
        <v>0</v>
      </c>
      <c r="L1559" s="5">
        <v>0</v>
      </c>
      <c r="M1559" s="5">
        <v>7</v>
      </c>
    </row>
    <row r="1560" spans="1:13" x14ac:dyDescent="0.2">
      <c r="A1560">
        <v>1558</v>
      </c>
      <c r="B1560" s="1">
        <v>43673</v>
      </c>
      <c r="C1560" t="s">
        <v>77</v>
      </c>
      <c r="D1560" t="s">
        <v>59</v>
      </c>
      <c r="E1560" t="s">
        <v>60</v>
      </c>
      <c r="F1560" t="s">
        <v>53</v>
      </c>
      <c r="G1560" t="s">
        <v>54</v>
      </c>
      <c r="H1560">
        <v>9</v>
      </c>
      <c r="I1560">
        <v>2</v>
      </c>
      <c r="K1560" s="5">
        <v>0</v>
      </c>
      <c r="L1560" s="5">
        <v>0</v>
      </c>
      <c r="M1560" s="5">
        <v>-7</v>
      </c>
    </row>
    <row r="1561" spans="1:13" x14ac:dyDescent="0.2">
      <c r="A1561">
        <v>1559</v>
      </c>
      <c r="B1561" s="1">
        <v>43673</v>
      </c>
      <c r="C1561" t="s">
        <v>85</v>
      </c>
      <c r="D1561" t="s">
        <v>20</v>
      </c>
      <c r="E1561" t="s">
        <v>21</v>
      </c>
      <c r="F1561" t="s">
        <v>22</v>
      </c>
      <c r="G1561" t="s">
        <v>23</v>
      </c>
      <c r="H1561">
        <v>15</v>
      </c>
      <c r="I1561">
        <v>7</v>
      </c>
      <c r="K1561" s="5">
        <v>0</v>
      </c>
      <c r="L1561" s="5">
        <v>0</v>
      </c>
      <c r="M1561" s="5">
        <v>-8</v>
      </c>
    </row>
    <row r="1562" spans="1:13" x14ac:dyDescent="0.2">
      <c r="A1562">
        <v>1560</v>
      </c>
      <c r="B1562" s="1">
        <v>43673</v>
      </c>
      <c r="C1562" t="s">
        <v>68</v>
      </c>
      <c r="D1562" t="s">
        <v>55</v>
      </c>
      <c r="E1562" t="s">
        <v>56</v>
      </c>
      <c r="F1562" t="s">
        <v>10</v>
      </c>
      <c r="G1562" t="s">
        <v>11</v>
      </c>
      <c r="H1562">
        <v>0</v>
      </c>
      <c r="I1562">
        <v>3</v>
      </c>
      <c r="K1562" s="5">
        <v>0</v>
      </c>
      <c r="L1562" s="5">
        <v>0</v>
      </c>
      <c r="M1562" s="5">
        <v>3</v>
      </c>
    </row>
    <row r="1563" spans="1:13" x14ac:dyDescent="0.2">
      <c r="A1563">
        <v>1561</v>
      </c>
      <c r="B1563" s="1">
        <v>43673</v>
      </c>
      <c r="C1563" t="s">
        <v>68</v>
      </c>
      <c r="D1563" t="s">
        <v>35</v>
      </c>
      <c r="E1563" t="s">
        <v>36</v>
      </c>
      <c r="F1563" t="s">
        <v>17</v>
      </c>
      <c r="G1563" t="s">
        <v>18</v>
      </c>
      <c r="H1563">
        <v>3</v>
      </c>
      <c r="I1563">
        <v>5</v>
      </c>
      <c r="K1563" s="5">
        <v>0</v>
      </c>
      <c r="L1563" s="5">
        <v>0</v>
      </c>
      <c r="M1563" s="5">
        <v>2</v>
      </c>
    </row>
    <row r="1564" spans="1:13" x14ac:dyDescent="0.2">
      <c r="A1564">
        <v>1562</v>
      </c>
      <c r="B1564" s="1">
        <v>43673</v>
      </c>
      <c r="C1564" t="s">
        <v>68</v>
      </c>
      <c r="D1564" t="s">
        <v>51</v>
      </c>
      <c r="E1564" t="s">
        <v>52</v>
      </c>
      <c r="F1564" t="s">
        <v>57</v>
      </c>
      <c r="G1564" t="s">
        <v>58</v>
      </c>
      <c r="H1564">
        <v>1</v>
      </c>
      <c r="I1564">
        <v>3</v>
      </c>
      <c r="K1564" s="5">
        <v>0</v>
      </c>
      <c r="L1564" s="5">
        <v>0</v>
      </c>
      <c r="M1564" s="5">
        <v>2</v>
      </c>
    </row>
    <row r="1565" spans="1:13" x14ac:dyDescent="0.2">
      <c r="A1565">
        <v>1563</v>
      </c>
      <c r="B1565" s="1">
        <v>43673</v>
      </c>
      <c r="C1565" t="s">
        <v>68</v>
      </c>
      <c r="D1565" t="s">
        <v>49</v>
      </c>
      <c r="E1565" t="s">
        <v>50</v>
      </c>
      <c r="F1565" t="s">
        <v>64</v>
      </c>
      <c r="G1565" t="s">
        <v>65</v>
      </c>
      <c r="H1565">
        <v>1</v>
      </c>
      <c r="I1565">
        <v>5</v>
      </c>
      <c r="K1565" s="5">
        <v>0</v>
      </c>
      <c r="L1565" s="5">
        <v>0</v>
      </c>
      <c r="M1565" s="5">
        <v>4</v>
      </c>
    </row>
    <row r="1566" spans="1:13" x14ac:dyDescent="0.2">
      <c r="A1566">
        <v>1564</v>
      </c>
      <c r="B1566" s="1">
        <v>43673</v>
      </c>
      <c r="C1566" t="s">
        <v>104</v>
      </c>
      <c r="D1566" t="s">
        <v>30</v>
      </c>
      <c r="E1566" t="s">
        <v>31</v>
      </c>
      <c r="F1566" t="s">
        <v>15</v>
      </c>
      <c r="G1566" t="s">
        <v>16</v>
      </c>
      <c r="H1566">
        <v>8</v>
      </c>
      <c r="I1566">
        <v>2</v>
      </c>
      <c r="K1566" s="5">
        <v>0</v>
      </c>
      <c r="L1566" s="5">
        <v>0</v>
      </c>
      <c r="M1566" s="5">
        <v>-6</v>
      </c>
    </row>
    <row r="1567" spans="1:13" x14ac:dyDescent="0.2">
      <c r="A1567">
        <v>1565</v>
      </c>
      <c r="B1567" s="1">
        <v>43673</v>
      </c>
      <c r="C1567" t="s">
        <v>104</v>
      </c>
      <c r="D1567" t="s">
        <v>47</v>
      </c>
      <c r="E1567" t="s">
        <v>48</v>
      </c>
      <c r="F1567" t="s">
        <v>66</v>
      </c>
      <c r="G1567" t="s">
        <v>67</v>
      </c>
      <c r="H1567">
        <v>9</v>
      </c>
      <c r="I1567">
        <v>1</v>
      </c>
      <c r="K1567" s="5">
        <v>0</v>
      </c>
      <c r="L1567" s="5">
        <v>0</v>
      </c>
      <c r="M1567" s="5">
        <v>-8</v>
      </c>
    </row>
    <row r="1568" spans="1:13" x14ac:dyDescent="0.2">
      <c r="A1568">
        <v>1566</v>
      </c>
      <c r="B1568" s="1">
        <v>43673</v>
      </c>
      <c r="C1568" t="s">
        <v>79</v>
      </c>
      <c r="D1568" t="s">
        <v>43</v>
      </c>
      <c r="E1568" t="s">
        <v>44</v>
      </c>
      <c r="F1568" t="s">
        <v>45</v>
      </c>
      <c r="G1568" t="s">
        <v>46</v>
      </c>
      <c r="H1568">
        <v>1</v>
      </c>
      <c r="I1568">
        <v>5</v>
      </c>
      <c r="K1568" s="5">
        <v>0</v>
      </c>
      <c r="L1568" s="5">
        <v>0</v>
      </c>
      <c r="M1568" s="5">
        <v>4</v>
      </c>
    </row>
    <row r="1569" spans="1:13" x14ac:dyDescent="0.2">
      <c r="A1569">
        <v>1567</v>
      </c>
      <c r="B1569" s="1">
        <v>43673</v>
      </c>
      <c r="C1569" t="s">
        <v>80</v>
      </c>
      <c r="D1569" t="s">
        <v>37</v>
      </c>
      <c r="E1569" t="s">
        <v>38</v>
      </c>
      <c r="F1569" t="s">
        <v>3</v>
      </c>
      <c r="G1569" t="s">
        <v>4</v>
      </c>
      <c r="H1569">
        <v>4</v>
      </c>
      <c r="I1569">
        <v>5</v>
      </c>
      <c r="K1569" s="5">
        <v>0</v>
      </c>
      <c r="L1569" s="5">
        <v>0</v>
      </c>
      <c r="M1569" s="5">
        <v>1</v>
      </c>
    </row>
    <row r="1570" spans="1:13" x14ac:dyDescent="0.2">
      <c r="A1570">
        <v>1568</v>
      </c>
      <c r="B1570" s="1">
        <v>43673</v>
      </c>
      <c r="C1570" t="s">
        <v>80</v>
      </c>
      <c r="D1570" t="s">
        <v>6</v>
      </c>
      <c r="E1570" t="s">
        <v>7</v>
      </c>
      <c r="F1570" t="s">
        <v>40</v>
      </c>
      <c r="G1570" t="s">
        <v>41</v>
      </c>
      <c r="H1570">
        <v>8</v>
      </c>
      <c r="I1570">
        <v>7</v>
      </c>
      <c r="K1570" s="5">
        <v>0</v>
      </c>
      <c r="L1570" s="5">
        <v>0</v>
      </c>
      <c r="M1570" s="5">
        <v>-1</v>
      </c>
    </row>
    <row r="1571" spans="1:13" x14ac:dyDescent="0.2">
      <c r="A1571">
        <v>1569</v>
      </c>
      <c r="B1571" s="1">
        <v>43674</v>
      </c>
      <c r="C1571" t="s">
        <v>5</v>
      </c>
      <c r="D1571" t="s">
        <v>20</v>
      </c>
      <c r="E1571" t="s">
        <v>21</v>
      </c>
      <c r="F1571" t="s">
        <v>22</v>
      </c>
      <c r="G1571" t="s">
        <v>23</v>
      </c>
      <c r="H1571">
        <v>4</v>
      </c>
      <c r="I1571">
        <v>9</v>
      </c>
      <c r="K1571" s="5">
        <v>0</v>
      </c>
      <c r="L1571" s="5">
        <v>0</v>
      </c>
      <c r="M1571" s="5">
        <v>5</v>
      </c>
    </row>
    <row r="1572" spans="1:13" x14ac:dyDescent="0.2">
      <c r="A1572">
        <v>1570</v>
      </c>
      <c r="B1572" s="1">
        <v>43674</v>
      </c>
      <c r="C1572" t="s">
        <v>82</v>
      </c>
      <c r="D1572" t="s">
        <v>32</v>
      </c>
      <c r="E1572" t="s">
        <v>33</v>
      </c>
      <c r="F1572" t="s">
        <v>27</v>
      </c>
      <c r="G1572" t="s">
        <v>28</v>
      </c>
      <c r="H1572">
        <v>10</v>
      </c>
      <c r="I1572">
        <v>9</v>
      </c>
      <c r="K1572" s="5">
        <v>0</v>
      </c>
      <c r="L1572" s="5">
        <v>0</v>
      </c>
      <c r="M1572" s="5">
        <v>-1</v>
      </c>
    </row>
    <row r="1573" spans="1:13" x14ac:dyDescent="0.2">
      <c r="A1573">
        <v>1571</v>
      </c>
      <c r="B1573" s="1">
        <v>43674</v>
      </c>
      <c r="C1573" t="s">
        <v>83</v>
      </c>
      <c r="D1573" t="s">
        <v>55</v>
      </c>
      <c r="E1573" t="s">
        <v>56</v>
      </c>
      <c r="F1573" t="s">
        <v>10</v>
      </c>
      <c r="G1573" t="s">
        <v>11</v>
      </c>
      <c r="H1573">
        <v>7</v>
      </c>
      <c r="I1573">
        <v>8</v>
      </c>
      <c r="K1573" s="5">
        <v>0</v>
      </c>
      <c r="L1573" s="5">
        <v>0</v>
      </c>
      <c r="M1573" s="5">
        <v>1</v>
      </c>
    </row>
    <row r="1574" spans="1:13" x14ac:dyDescent="0.2">
      <c r="A1574">
        <v>1572</v>
      </c>
      <c r="B1574" s="1">
        <v>43674</v>
      </c>
      <c r="C1574" t="s">
        <v>83</v>
      </c>
      <c r="D1574" t="s">
        <v>51</v>
      </c>
      <c r="E1574" t="s">
        <v>52</v>
      </c>
      <c r="F1574" t="s">
        <v>57</v>
      </c>
      <c r="G1574" t="s">
        <v>58</v>
      </c>
      <c r="H1574">
        <v>2</v>
      </c>
      <c r="I1574">
        <v>3</v>
      </c>
      <c r="K1574" s="5">
        <v>0</v>
      </c>
      <c r="L1574" s="5">
        <v>0</v>
      </c>
      <c r="M1574" s="5">
        <v>1</v>
      </c>
    </row>
    <row r="1575" spans="1:13" x14ac:dyDescent="0.2">
      <c r="A1575">
        <v>1573</v>
      </c>
      <c r="B1575" s="1">
        <v>43674</v>
      </c>
      <c r="C1575" t="s">
        <v>83</v>
      </c>
      <c r="D1575" t="s">
        <v>59</v>
      </c>
      <c r="E1575" t="s">
        <v>60</v>
      </c>
      <c r="F1575" t="s">
        <v>53</v>
      </c>
      <c r="G1575" t="s">
        <v>54</v>
      </c>
      <c r="H1575">
        <v>1</v>
      </c>
      <c r="I1575">
        <v>5</v>
      </c>
      <c r="K1575" s="5">
        <v>0</v>
      </c>
      <c r="L1575" s="5">
        <v>0</v>
      </c>
      <c r="M1575" s="5">
        <v>4</v>
      </c>
    </row>
    <row r="1576" spans="1:13" x14ac:dyDescent="0.2">
      <c r="A1576">
        <v>1574</v>
      </c>
      <c r="B1576" s="1">
        <v>43674</v>
      </c>
      <c r="C1576" t="s">
        <v>84</v>
      </c>
      <c r="D1576" t="s">
        <v>61</v>
      </c>
      <c r="E1576" t="s">
        <v>62</v>
      </c>
      <c r="F1576" t="s">
        <v>12</v>
      </c>
      <c r="G1576" t="s">
        <v>13</v>
      </c>
      <c r="H1576">
        <v>4</v>
      </c>
      <c r="I1576">
        <v>11</v>
      </c>
      <c r="K1576" s="5">
        <v>0</v>
      </c>
      <c r="L1576" s="5">
        <v>0</v>
      </c>
      <c r="M1576" s="5">
        <v>7</v>
      </c>
    </row>
    <row r="1577" spans="1:13" x14ac:dyDescent="0.2">
      <c r="A1577">
        <v>1575</v>
      </c>
      <c r="B1577" s="1">
        <v>43674</v>
      </c>
      <c r="C1577" t="s">
        <v>14</v>
      </c>
      <c r="D1577" t="s">
        <v>35</v>
      </c>
      <c r="E1577" t="s">
        <v>36</v>
      </c>
      <c r="F1577" t="s">
        <v>17</v>
      </c>
      <c r="G1577" t="s">
        <v>18</v>
      </c>
      <c r="H1577">
        <v>11</v>
      </c>
      <c r="I1577">
        <v>4</v>
      </c>
      <c r="K1577" s="5">
        <v>0</v>
      </c>
      <c r="L1577" s="5">
        <v>0</v>
      </c>
      <c r="M1577" s="5">
        <v>-7</v>
      </c>
    </row>
    <row r="1578" spans="1:13" x14ac:dyDescent="0.2">
      <c r="A1578">
        <v>1576</v>
      </c>
      <c r="B1578" s="1">
        <v>43674</v>
      </c>
      <c r="C1578" t="s">
        <v>14</v>
      </c>
      <c r="D1578" t="s">
        <v>49</v>
      </c>
      <c r="E1578" t="s">
        <v>50</v>
      </c>
      <c r="F1578" t="s">
        <v>64</v>
      </c>
      <c r="G1578" t="s">
        <v>65</v>
      </c>
      <c r="H1578">
        <v>11</v>
      </c>
      <c r="I1578">
        <v>1</v>
      </c>
      <c r="K1578" s="5">
        <v>0</v>
      </c>
      <c r="L1578" s="5">
        <v>0</v>
      </c>
      <c r="M1578" s="5">
        <v>-10</v>
      </c>
    </row>
    <row r="1579" spans="1:13" x14ac:dyDescent="0.2">
      <c r="A1579">
        <v>1577</v>
      </c>
      <c r="B1579" s="1">
        <v>43674</v>
      </c>
      <c r="C1579" t="s">
        <v>75</v>
      </c>
      <c r="D1579" t="s">
        <v>30</v>
      </c>
      <c r="E1579" t="s">
        <v>31</v>
      </c>
      <c r="F1579" t="s">
        <v>15</v>
      </c>
      <c r="G1579" t="s">
        <v>16</v>
      </c>
      <c r="H1579">
        <v>6</v>
      </c>
      <c r="I1579">
        <v>2</v>
      </c>
      <c r="K1579" s="5">
        <v>0</v>
      </c>
      <c r="L1579" s="5">
        <v>0</v>
      </c>
      <c r="M1579" s="5">
        <v>-4</v>
      </c>
    </row>
    <row r="1580" spans="1:13" x14ac:dyDescent="0.2">
      <c r="A1580">
        <v>1578</v>
      </c>
      <c r="B1580" s="1">
        <v>43674</v>
      </c>
      <c r="C1580" t="s">
        <v>75</v>
      </c>
      <c r="D1580" t="s">
        <v>47</v>
      </c>
      <c r="E1580" t="s">
        <v>48</v>
      </c>
      <c r="F1580" t="s">
        <v>66</v>
      </c>
      <c r="G1580" t="s">
        <v>67</v>
      </c>
      <c r="H1580">
        <v>6</v>
      </c>
      <c r="I1580">
        <v>9</v>
      </c>
      <c r="K1580" s="5">
        <v>0</v>
      </c>
      <c r="L1580" s="5">
        <v>0</v>
      </c>
      <c r="M1580" s="5">
        <v>3</v>
      </c>
    </row>
    <row r="1581" spans="1:13" x14ac:dyDescent="0.2">
      <c r="A1581">
        <v>1579</v>
      </c>
      <c r="B1581" s="1">
        <v>43674</v>
      </c>
      <c r="C1581" t="s">
        <v>39</v>
      </c>
      <c r="D1581" t="s">
        <v>6</v>
      </c>
      <c r="E1581" t="s">
        <v>7</v>
      </c>
      <c r="F1581" t="s">
        <v>40</v>
      </c>
      <c r="G1581" t="s">
        <v>41</v>
      </c>
      <c r="H1581">
        <v>4</v>
      </c>
      <c r="I1581">
        <v>5</v>
      </c>
      <c r="K1581" s="5">
        <v>0</v>
      </c>
      <c r="L1581" s="5">
        <v>0</v>
      </c>
      <c r="M1581" s="5">
        <v>1</v>
      </c>
    </row>
    <row r="1582" spans="1:13" x14ac:dyDescent="0.2">
      <c r="A1582">
        <v>1580</v>
      </c>
      <c r="B1582" s="1">
        <v>43674</v>
      </c>
      <c r="C1582" t="s">
        <v>39</v>
      </c>
      <c r="D1582" t="s">
        <v>37</v>
      </c>
      <c r="E1582" t="s">
        <v>38</v>
      </c>
      <c r="F1582" t="s">
        <v>3</v>
      </c>
      <c r="G1582" t="s">
        <v>4</v>
      </c>
      <c r="H1582">
        <v>5</v>
      </c>
      <c r="I1582">
        <v>6</v>
      </c>
      <c r="K1582" s="5">
        <v>0</v>
      </c>
      <c r="L1582" s="5">
        <v>0</v>
      </c>
      <c r="M1582" s="5">
        <v>1</v>
      </c>
    </row>
    <row r="1583" spans="1:13" x14ac:dyDescent="0.2">
      <c r="A1583">
        <v>1581</v>
      </c>
      <c r="B1583" s="1">
        <v>43674</v>
      </c>
      <c r="C1583" t="s">
        <v>42</v>
      </c>
      <c r="D1583" t="s">
        <v>43</v>
      </c>
      <c r="E1583" t="s">
        <v>44</v>
      </c>
      <c r="F1583" t="s">
        <v>45</v>
      </c>
      <c r="G1583" t="s">
        <v>46</v>
      </c>
      <c r="H1583">
        <v>7</v>
      </c>
      <c r="I1583">
        <v>6</v>
      </c>
      <c r="K1583" s="5">
        <v>0</v>
      </c>
      <c r="L1583" s="5">
        <v>0</v>
      </c>
      <c r="M1583" s="5">
        <v>-1</v>
      </c>
    </row>
    <row r="1584" spans="1:13" x14ac:dyDescent="0.2">
      <c r="A1584">
        <v>1582</v>
      </c>
      <c r="B1584" s="1">
        <v>43674</v>
      </c>
      <c r="C1584" t="s">
        <v>42</v>
      </c>
      <c r="D1584" t="s">
        <v>25</v>
      </c>
      <c r="E1584" t="s">
        <v>26</v>
      </c>
      <c r="F1584" t="s">
        <v>1</v>
      </c>
      <c r="G1584" t="s">
        <v>2</v>
      </c>
      <c r="H1584">
        <v>2</v>
      </c>
      <c r="I1584">
        <v>3</v>
      </c>
      <c r="K1584" s="5">
        <v>0</v>
      </c>
      <c r="L1584" s="5">
        <v>0</v>
      </c>
      <c r="M1584" s="5">
        <v>1</v>
      </c>
    </row>
    <row r="1585" spans="1:13" x14ac:dyDescent="0.2">
      <c r="A1585">
        <v>1583</v>
      </c>
      <c r="B1585" s="1">
        <v>43674</v>
      </c>
      <c r="C1585" t="s">
        <v>85</v>
      </c>
      <c r="D1585" t="s">
        <v>8</v>
      </c>
      <c r="E1585" t="s">
        <v>9</v>
      </c>
      <c r="F1585" t="s">
        <v>69</v>
      </c>
      <c r="G1585" t="s">
        <v>70</v>
      </c>
      <c r="H1585">
        <v>9</v>
      </c>
      <c r="I1585">
        <v>6</v>
      </c>
      <c r="K1585" s="5">
        <v>0</v>
      </c>
      <c r="L1585" s="5">
        <v>0</v>
      </c>
      <c r="M1585" s="5">
        <v>-3</v>
      </c>
    </row>
    <row r="1586" spans="1:13" x14ac:dyDescent="0.2">
      <c r="A1586">
        <v>1584</v>
      </c>
      <c r="B1586" s="1">
        <v>43675</v>
      </c>
      <c r="C1586" t="s">
        <v>85</v>
      </c>
      <c r="D1586" t="s">
        <v>20</v>
      </c>
      <c r="E1586" t="s">
        <v>21</v>
      </c>
      <c r="F1586" t="s">
        <v>12</v>
      </c>
      <c r="G1586" t="s">
        <v>13</v>
      </c>
      <c r="H1586">
        <v>3</v>
      </c>
      <c r="I1586">
        <v>6</v>
      </c>
      <c r="K1586" s="5">
        <v>0</v>
      </c>
      <c r="L1586" s="5">
        <v>0</v>
      </c>
      <c r="M1586" s="5">
        <v>3</v>
      </c>
    </row>
    <row r="1587" spans="1:13" x14ac:dyDescent="0.2">
      <c r="A1587">
        <v>1585</v>
      </c>
      <c r="B1587" s="1">
        <v>43675</v>
      </c>
      <c r="C1587" t="s">
        <v>68</v>
      </c>
      <c r="D1587" t="s">
        <v>55</v>
      </c>
      <c r="E1587" t="s">
        <v>56</v>
      </c>
      <c r="F1587" t="s">
        <v>57</v>
      </c>
      <c r="G1587" t="s">
        <v>58</v>
      </c>
      <c r="H1587">
        <v>6</v>
      </c>
      <c r="I1587">
        <v>11</v>
      </c>
      <c r="K1587" s="5">
        <v>0</v>
      </c>
      <c r="L1587" s="5">
        <v>0</v>
      </c>
      <c r="M1587" s="5">
        <v>5</v>
      </c>
    </row>
    <row r="1588" spans="1:13" x14ac:dyDescent="0.2">
      <c r="A1588">
        <v>1586</v>
      </c>
      <c r="B1588" s="1">
        <v>43675</v>
      </c>
      <c r="C1588" t="s">
        <v>68</v>
      </c>
      <c r="D1588" t="s">
        <v>59</v>
      </c>
      <c r="E1588" t="s">
        <v>60</v>
      </c>
      <c r="F1588" t="s">
        <v>53</v>
      </c>
      <c r="G1588" t="s">
        <v>54</v>
      </c>
      <c r="H1588">
        <v>6</v>
      </c>
      <c r="I1588">
        <v>11</v>
      </c>
      <c r="K1588" s="5">
        <v>0</v>
      </c>
      <c r="L1588" s="5">
        <v>0</v>
      </c>
      <c r="M1588" s="5">
        <v>5</v>
      </c>
    </row>
    <row r="1589" spans="1:13" x14ac:dyDescent="0.2">
      <c r="A1589">
        <v>1587</v>
      </c>
      <c r="B1589" s="1">
        <v>43675</v>
      </c>
      <c r="C1589" t="s">
        <v>88</v>
      </c>
      <c r="D1589" t="s">
        <v>27</v>
      </c>
      <c r="E1589" t="s">
        <v>28</v>
      </c>
      <c r="F1589" t="s">
        <v>66</v>
      </c>
      <c r="G1589" t="s">
        <v>67</v>
      </c>
      <c r="H1589">
        <v>7</v>
      </c>
      <c r="I1589">
        <v>3</v>
      </c>
      <c r="K1589" s="5">
        <v>118.1857</v>
      </c>
      <c r="L1589" s="5">
        <v>0</v>
      </c>
      <c r="M1589" s="5">
        <v>-4</v>
      </c>
    </row>
    <row r="1590" spans="1:13" x14ac:dyDescent="0.2">
      <c r="A1590">
        <v>1588</v>
      </c>
      <c r="B1590" s="1">
        <v>43675</v>
      </c>
      <c r="C1590" t="s">
        <v>79</v>
      </c>
      <c r="D1590" t="s">
        <v>61</v>
      </c>
      <c r="E1590" t="s">
        <v>62</v>
      </c>
      <c r="F1590" t="s">
        <v>51</v>
      </c>
      <c r="G1590" t="s">
        <v>52</v>
      </c>
      <c r="H1590">
        <v>1</v>
      </c>
      <c r="I1590">
        <v>9</v>
      </c>
      <c r="K1590" s="5">
        <v>421.07580000000002</v>
      </c>
      <c r="L1590" s="5">
        <v>291.19260000000003</v>
      </c>
      <c r="M1590" s="5">
        <v>8</v>
      </c>
    </row>
    <row r="1591" spans="1:13" x14ac:dyDescent="0.2">
      <c r="A1591">
        <v>1589</v>
      </c>
      <c r="B1591" s="1">
        <v>43675</v>
      </c>
      <c r="C1591" t="s">
        <v>73</v>
      </c>
      <c r="D1591" t="s">
        <v>25</v>
      </c>
      <c r="E1591" t="s">
        <v>26</v>
      </c>
      <c r="F1591" t="s">
        <v>40</v>
      </c>
      <c r="G1591" t="s">
        <v>41</v>
      </c>
      <c r="H1591">
        <v>7</v>
      </c>
      <c r="I1591">
        <v>2</v>
      </c>
      <c r="K1591" s="5">
        <v>0</v>
      </c>
      <c r="L1591" s="5">
        <v>0</v>
      </c>
      <c r="M1591" s="5">
        <v>-5</v>
      </c>
    </row>
    <row r="1592" spans="1:13" x14ac:dyDescent="0.2">
      <c r="A1592">
        <v>1590</v>
      </c>
      <c r="B1592" s="1">
        <v>43675</v>
      </c>
      <c r="C1592" t="s">
        <v>74</v>
      </c>
      <c r="D1592" t="s">
        <v>6</v>
      </c>
      <c r="E1592" t="s">
        <v>7</v>
      </c>
      <c r="F1592" t="s">
        <v>45</v>
      </c>
      <c r="G1592" t="s">
        <v>46</v>
      </c>
      <c r="H1592">
        <v>1</v>
      </c>
      <c r="I1592">
        <v>8</v>
      </c>
      <c r="K1592" s="5">
        <v>0</v>
      </c>
      <c r="L1592" s="5">
        <v>0</v>
      </c>
      <c r="M1592" s="5">
        <v>7</v>
      </c>
    </row>
    <row r="1593" spans="1:13" x14ac:dyDescent="0.2">
      <c r="A1593">
        <v>1591</v>
      </c>
      <c r="B1593" s="1">
        <v>43676</v>
      </c>
      <c r="C1593" t="s">
        <v>91</v>
      </c>
      <c r="D1593" t="s">
        <v>6</v>
      </c>
      <c r="E1593" t="s">
        <v>7</v>
      </c>
      <c r="F1593" t="s">
        <v>45</v>
      </c>
      <c r="G1593" t="s">
        <v>46</v>
      </c>
      <c r="H1593">
        <v>8</v>
      </c>
      <c r="I1593">
        <v>5</v>
      </c>
      <c r="K1593" s="5">
        <v>0</v>
      </c>
      <c r="L1593" s="5">
        <v>0</v>
      </c>
      <c r="M1593" s="5">
        <v>-3</v>
      </c>
    </row>
    <row r="1594" spans="1:13" x14ac:dyDescent="0.2">
      <c r="A1594">
        <v>1592</v>
      </c>
      <c r="B1594" s="1">
        <v>43676</v>
      </c>
      <c r="C1594" t="s">
        <v>85</v>
      </c>
      <c r="D1594" t="s">
        <v>43</v>
      </c>
      <c r="E1594" t="s">
        <v>44</v>
      </c>
      <c r="F1594" t="s">
        <v>22</v>
      </c>
      <c r="G1594" t="s">
        <v>23</v>
      </c>
      <c r="H1594">
        <v>2</v>
      </c>
      <c r="I1594">
        <v>4</v>
      </c>
      <c r="K1594" s="5">
        <v>-124.7</v>
      </c>
      <c r="L1594" s="5">
        <v>0</v>
      </c>
      <c r="M1594" s="5">
        <v>2</v>
      </c>
    </row>
    <row r="1595" spans="1:13" x14ac:dyDescent="0.2">
      <c r="A1595">
        <v>1593</v>
      </c>
      <c r="B1595" s="1">
        <v>43676</v>
      </c>
      <c r="C1595" t="s">
        <v>85</v>
      </c>
      <c r="D1595" t="s">
        <v>59</v>
      </c>
      <c r="E1595" t="s">
        <v>60</v>
      </c>
      <c r="F1595" t="s">
        <v>8</v>
      </c>
      <c r="G1595" t="s">
        <v>9</v>
      </c>
      <c r="H1595">
        <v>4</v>
      </c>
      <c r="I1595">
        <v>2</v>
      </c>
      <c r="K1595" s="5">
        <v>0</v>
      </c>
      <c r="L1595" s="5">
        <v>0</v>
      </c>
      <c r="M1595" s="5">
        <v>-2</v>
      </c>
    </row>
    <row r="1596" spans="1:13" x14ac:dyDescent="0.2">
      <c r="A1596">
        <v>1594</v>
      </c>
      <c r="B1596" s="1">
        <v>43676</v>
      </c>
      <c r="C1596" t="s">
        <v>85</v>
      </c>
      <c r="D1596" t="s">
        <v>20</v>
      </c>
      <c r="E1596" t="s">
        <v>21</v>
      </c>
      <c r="F1596" t="s">
        <v>12</v>
      </c>
      <c r="G1596" t="s">
        <v>13</v>
      </c>
      <c r="H1596">
        <v>11</v>
      </c>
      <c r="I1596">
        <v>8</v>
      </c>
      <c r="K1596" s="5">
        <v>0</v>
      </c>
      <c r="L1596" s="5">
        <v>0</v>
      </c>
      <c r="M1596" s="5">
        <v>-3</v>
      </c>
    </row>
    <row r="1597" spans="1:13" x14ac:dyDescent="0.2">
      <c r="A1597">
        <v>1595</v>
      </c>
      <c r="B1597" s="1">
        <v>43676</v>
      </c>
      <c r="C1597" t="s">
        <v>68</v>
      </c>
      <c r="D1597" t="s">
        <v>55</v>
      </c>
      <c r="E1597" t="s">
        <v>56</v>
      </c>
      <c r="F1597" t="s">
        <v>57</v>
      </c>
      <c r="G1597" t="s">
        <v>58</v>
      </c>
      <c r="H1597">
        <v>11</v>
      </c>
      <c r="I1597">
        <v>4</v>
      </c>
      <c r="K1597" s="5">
        <v>0</v>
      </c>
      <c r="L1597" s="5">
        <v>0</v>
      </c>
      <c r="M1597" s="5">
        <v>-7</v>
      </c>
    </row>
    <row r="1598" spans="1:13" x14ac:dyDescent="0.2">
      <c r="A1598">
        <v>1596</v>
      </c>
      <c r="B1598" s="1">
        <v>43676</v>
      </c>
      <c r="C1598" t="s">
        <v>68</v>
      </c>
      <c r="D1598" t="s">
        <v>32</v>
      </c>
      <c r="E1598" t="s">
        <v>33</v>
      </c>
      <c r="F1598" t="s">
        <v>69</v>
      </c>
      <c r="G1598" t="s">
        <v>70</v>
      </c>
      <c r="H1598">
        <v>6</v>
      </c>
      <c r="I1598">
        <v>5</v>
      </c>
      <c r="K1598" s="5">
        <v>0</v>
      </c>
      <c r="L1598" s="5">
        <v>0</v>
      </c>
      <c r="M1598" s="5">
        <v>-1</v>
      </c>
    </row>
    <row r="1599" spans="1:13" x14ac:dyDescent="0.2">
      <c r="A1599">
        <v>1597</v>
      </c>
      <c r="B1599" s="1">
        <v>43676</v>
      </c>
      <c r="C1599" t="s">
        <v>68</v>
      </c>
      <c r="D1599" t="s">
        <v>49</v>
      </c>
      <c r="E1599" t="s">
        <v>50</v>
      </c>
      <c r="F1599" t="s">
        <v>53</v>
      </c>
      <c r="G1599" t="s">
        <v>54</v>
      </c>
      <c r="H1599">
        <v>2</v>
      </c>
      <c r="I1599">
        <v>1</v>
      </c>
      <c r="K1599" s="5">
        <v>-22.392700000000001</v>
      </c>
      <c r="L1599" s="5">
        <v>0</v>
      </c>
      <c r="M1599" s="5">
        <v>-1</v>
      </c>
    </row>
    <row r="1600" spans="1:13" x14ac:dyDescent="0.2">
      <c r="A1600">
        <v>1598</v>
      </c>
      <c r="B1600" s="1">
        <v>43676</v>
      </c>
      <c r="C1600" t="s">
        <v>68</v>
      </c>
      <c r="D1600" t="s">
        <v>30</v>
      </c>
      <c r="E1600" t="s">
        <v>31</v>
      </c>
      <c r="F1600" t="s">
        <v>47</v>
      </c>
      <c r="G1600" t="s">
        <v>48</v>
      </c>
      <c r="H1600">
        <v>2</v>
      </c>
      <c r="I1600">
        <v>0</v>
      </c>
      <c r="K1600" s="5">
        <v>-9.2882599999999993</v>
      </c>
      <c r="L1600" s="5">
        <v>-13.1271</v>
      </c>
      <c r="M1600" s="5">
        <v>-2</v>
      </c>
    </row>
    <row r="1601" spans="1:13" x14ac:dyDescent="0.2">
      <c r="A1601">
        <v>1599</v>
      </c>
      <c r="B1601" s="1">
        <v>43676</v>
      </c>
      <c r="C1601" t="s">
        <v>78</v>
      </c>
      <c r="D1601" t="s">
        <v>1</v>
      </c>
      <c r="E1601" t="s">
        <v>2</v>
      </c>
      <c r="F1601" t="s">
        <v>37</v>
      </c>
      <c r="G1601" t="s">
        <v>38</v>
      </c>
      <c r="H1601">
        <v>8</v>
      </c>
      <c r="I1601">
        <v>5</v>
      </c>
      <c r="K1601" s="5">
        <v>-119.57599999999999</v>
      </c>
      <c r="L1601" s="5">
        <v>-103.983</v>
      </c>
      <c r="M1601" s="5">
        <v>-3</v>
      </c>
    </row>
    <row r="1602" spans="1:13" x14ac:dyDescent="0.2">
      <c r="A1602">
        <v>1600</v>
      </c>
      <c r="B1602" s="1">
        <v>43676</v>
      </c>
      <c r="C1602" t="s">
        <v>72</v>
      </c>
      <c r="D1602" t="s">
        <v>10</v>
      </c>
      <c r="E1602" t="s">
        <v>11</v>
      </c>
      <c r="F1602" t="s">
        <v>64</v>
      </c>
      <c r="G1602" t="s">
        <v>65</v>
      </c>
      <c r="H1602">
        <v>5</v>
      </c>
      <c r="I1602">
        <v>2</v>
      </c>
      <c r="K1602" s="5">
        <v>23.189060000000001</v>
      </c>
      <c r="L1602" s="5">
        <v>0</v>
      </c>
      <c r="M1602" s="5">
        <v>-3</v>
      </c>
    </row>
    <row r="1603" spans="1:13" x14ac:dyDescent="0.2">
      <c r="A1603">
        <v>1601</v>
      </c>
      <c r="B1603" s="1">
        <v>43676</v>
      </c>
      <c r="C1603" t="s">
        <v>88</v>
      </c>
      <c r="D1603" t="s">
        <v>35</v>
      </c>
      <c r="E1603" t="s">
        <v>36</v>
      </c>
      <c r="F1603" t="s">
        <v>15</v>
      </c>
      <c r="G1603" t="s">
        <v>16</v>
      </c>
      <c r="H1603">
        <v>1</v>
      </c>
      <c r="I1603">
        <v>2</v>
      </c>
      <c r="K1603" s="5">
        <v>0</v>
      </c>
      <c r="L1603" s="5">
        <v>0</v>
      </c>
      <c r="M1603" s="5">
        <v>1</v>
      </c>
    </row>
    <row r="1604" spans="1:13" x14ac:dyDescent="0.2">
      <c r="A1604">
        <v>1602</v>
      </c>
      <c r="B1604" s="1">
        <v>43676</v>
      </c>
      <c r="C1604" t="s">
        <v>88</v>
      </c>
      <c r="D1604" t="s">
        <v>27</v>
      </c>
      <c r="E1604" t="s">
        <v>28</v>
      </c>
      <c r="F1604" t="s">
        <v>66</v>
      </c>
      <c r="G1604" t="s">
        <v>67</v>
      </c>
      <c r="H1604">
        <v>9</v>
      </c>
      <c r="I1604">
        <v>2</v>
      </c>
      <c r="K1604" s="5">
        <v>0</v>
      </c>
      <c r="L1604" s="5">
        <v>0</v>
      </c>
      <c r="M1604" s="5">
        <v>-7</v>
      </c>
    </row>
    <row r="1605" spans="1:13" x14ac:dyDescent="0.2">
      <c r="A1605">
        <v>1603</v>
      </c>
      <c r="B1605" s="1">
        <v>43676</v>
      </c>
      <c r="C1605" t="s">
        <v>79</v>
      </c>
      <c r="D1605" t="s">
        <v>61</v>
      </c>
      <c r="E1605" t="s">
        <v>62</v>
      </c>
      <c r="F1605" t="s">
        <v>51</v>
      </c>
      <c r="G1605" t="s">
        <v>52</v>
      </c>
      <c r="H1605">
        <v>9</v>
      </c>
      <c r="I1605">
        <v>4</v>
      </c>
      <c r="K1605" s="5">
        <v>0</v>
      </c>
      <c r="L1605" s="5">
        <v>0</v>
      </c>
      <c r="M1605" s="5">
        <v>-5</v>
      </c>
    </row>
    <row r="1606" spans="1:13" x14ac:dyDescent="0.2">
      <c r="A1606">
        <v>1604</v>
      </c>
      <c r="B1606" s="1">
        <v>43676</v>
      </c>
      <c r="C1606" t="s">
        <v>73</v>
      </c>
      <c r="D1606" t="s">
        <v>17</v>
      </c>
      <c r="E1606" t="s">
        <v>18</v>
      </c>
      <c r="F1606" t="s">
        <v>3</v>
      </c>
      <c r="G1606" t="s">
        <v>4</v>
      </c>
      <c r="H1606">
        <v>2</v>
      </c>
      <c r="I1606">
        <v>3</v>
      </c>
      <c r="K1606" s="5">
        <v>114.22450000000001</v>
      </c>
      <c r="L1606" s="5">
        <v>0</v>
      </c>
      <c r="M1606" s="5">
        <v>1</v>
      </c>
    </row>
    <row r="1607" spans="1:13" x14ac:dyDescent="0.2">
      <c r="A1607">
        <v>1605</v>
      </c>
      <c r="B1607" s="1">
        <v>43676</v>
      </c>
      <c r="C1607" t="s">
        <v>73</v>
      </c>
      <c r="D1607" t="s">
        <v>25</v>
      </c>
      <c r="E1607" t="s">
        <v>26</v>
      </c>
      <c r="F1607" t="s">
        <v>40</v>
      </c>
      <c r="G1607" t="s">
        <v>41</v>
      </c>
      <c r="H1607">
        <v>1</v>
      </c>
      <c r="I1607">
        <v>6</v>
      </c>
      <c r="K1607" s="5">
        <v>0</v>
      </c>
      <c r="L1607" s="5">
        <v>0</v>
      </c>
      <c r="M1607" s="5">
        <v>5</v>
      </c>
    </row>
    <row r="1608" spans="1:13" x14ac:dyDescent="0.2">
      <c r="A1608">
        <v>1606</v>
      </c>
      <c r="B1608" s="1">
        <v>43677</v>
      </c>
      <c r="C1608" t="s">
        <v>121</v>
      </c>
      <c r="D1608" t="s">
        <v>20</v>
      </c>
      <c r="E1608" t="s">
        <v>21</v>
      </c>
      <c r="F1608" t="s">
        <v>12</v>
      </c>
      <c r="G1608" t="s">
        <v>13</v>
      </c>
      <c r="H1608">
        <v>5</v>
      </c>
      <c r="I1608">
        <v>4</v>
      </c>
      <c r="K1608" s="5">
        <v>0</v>
      </c>
      <c r="L1608" s="5">
        <v>0</v>
      </c>
      <c r="M1608" s="5">
        <v>-1</v>
      </c>
    </row>
    <row r="1609" spans="1:13" x14ac:dyDescent="0.2">
      <c r="A1609">
        <v>1607</v>
      </c>
      <c r="B1609" s="1">
        <v>43677</v>
      </c>
      <c r="C1609" t="s">
        <v>89</v>
      </c>
      <c r="D1609" t="s">
        <v>55</v>
      </c>
      <c r="E1609" t="s">
        <v>56</v>
      </c>
      <c r="F1609" t="s">
        <v>57</v>
      </c>
      <c r="G1609" t="s">
        <v>58</v>
      </c>
      <c r="H1609">
        <v>1</v>
      </c>
      <c r="I1609">
        <v>4</v>
      </c>
      <c r="K1609" s="5">
        <v>0</v>
      </c>
      <c r="L1609" s="5">
        <v>0</v>
      </c>
      <c r="M1609" s="5">
        <v>3</v>
      </c>
    </row>
    <row r="1610" spans="1:13" x14ac:dyDescent="0.2">
      <c r="A1610">
        <v>1608</v>
      </c>
      <c r="B1610" s="1">
        <v>43677</v>
      </c>
      <c r="C1610" t="s">
        <v>5</v>
      </c>
      <c r="D1610" t="s">
        <v>59</v>
      </c>
      <c r="E1610" t="s">
        <v>60</v>
      </c>
      <c r="F1610" t="s">
        <v>8</v>
      </c>
      <c r="G1610" t="s">
        <v>9</v>
      </c>
      <c r="H1610">
        <v>5</v>
      </c>
      <c r="I1610">
        <v>7</v>
      </c>
      <c r="K1610" s="5">
        <v>0</v>
      </c>
      <c r="L1610" s="5">
        <v>0</v>
      </c>
      <c r="M1610" s="5">
        <v>2</v>
      </c>
    </row>
    <row r="1611" spans="1:13" x14ac:dyDescent="0.2">
      <c r="A1611">
        <v>1609</v>
      </c>
      <c r="B1611" s="1">
        <v>43677</v>
      </c>
      <c r="C1611" t="s">
        <v>90</v>
      </c>
      <c r="D1611" t="s">
        <v>27</v>
      </c>
      <c r="E1611" t="s">
        <v>28</v>
      </c>
      <c r="F1611" t="s">
        <v>66</v>
      </c>
      <c r="G1611" t="s">
        <v>67</v>
      </c>
      <c r="H1611">
        <v>4</v>
      </c>
      <c r="I1611">
        <v>1</v>
      </c>
      <c r="K1611" s="5">
        <v>0</v>
      </c>
      <c r="L1611" s="5">
        <v>0</v>
      </c>
      <c r="M1611" s="5">
        <v>-3</v>
      </c>
    </row>
    <row r="1612" spans="1:13" x14ac:dyDescent="0.2">
      <c r="A1612">
        <v>1610</v>
      </c>
      <c r="B1612" s="1">
        <v>43677</v>
      </c>
      <c r="C1612" t="s">
        <v>107</v>
      </c>
      <c r="D1612" t="s">
        <v>61</v>
      </c>
      <c r="E1612" t="s">
        <v>62</v>
      </c>
      <c r="F1612" t="s">
        <v>51</v>
      </c>
      <c r="G1612" t="s">
        <v>52</v>
      </c>
      <c r="H1612">
        <v>5</v>
      </c>
      <c r="I1612">
        <v>1</v>
      </c>
      <c r="K1612" s="5">
        <v>0</v>
      </c>
      <c r="L1612" s="5">
        <v>0</v>
      </c>
      <c r="M1612" s="5">
        <v>-4</v>
      </c>
    </row>
    <row r="1613" spans="1:13" x14ac:dyDescent="0.2">
      <c r="A1613">
        <v>1611</v>
      </c>
      <c r="B1613" s="1">
        <v>43677</v>
      </c>
      <c r="C1613" t="s">
        <v>39</v>
      </c>
      <c r="D1613" t="s">
        <v>25</v>
      </c>
      <c r="E1613" t="s">
        <v>26</v>
      </c>
      <c r="F1613" t="s">
        <v>40</v>
      </c>
      <c r="G1613" t="s">
        <v>41</v>
      </c>
      <c r="H1613">
        <v>9</v>
      </c>
      <c r="I1613">
        <v>1</v>
      </c>
      <c r="K1613" s="5">
        <v>0</v>
      </c>
      <c r="L1613" s="5">
        <v>0</v>
      </c>
      <c r="M1613" s="5">
        <v>-8</v>
      </c>
    </row>
    <row r="1614" spans="1:13" x14ac:dyDescent="0.2">
      <c r="A1614">
        <v>1612</v>
      </c>
      <c r="B1614" s="1">
        <v>43677</v>
      </c>
      <c r="C1614" t="s">
        <v>85</v>
      </c>
      <c r="D1614" t="s">
        <v>43</v>
      </c>
      <c r="E1614" t="s">
        <v>44</v>
      </c>
      <c r="F1614" t="s">
        <v>22</v>
      </c>
      <c r="G1614" t="s">
        <v>23</v>
      </c>
      <c r="H1614">
        <v>5</v>
      </c>
      <c r="I1614">
        <v>1</v>
      </c>
      <c r="K1614" s="5">
        <v>0</v>
      </c>
      <c r="L1614" s="5">
        <v>0</v>
      </c>
      <c r="M1614" s="5">
        <v>-4</v>
      </c>
    </row>
    <row r="1615" spans="1:13" x14ac:dyDescent="0.2">
      <c r="A1615">
        <v>1613</v>
      </c>
      <c r="B1615" s="1">
        <v>43677</v>
      </c>
      <c r="C1615" t="s">
        <v>68</v>
      </c>
      <c r="D1615" t="s">
        <v>32</v>
      </c>
      <c r="E1615" t="s">
        <v>33</v>
      </c>
      <c r="F1615" t="s">
        <v>69</v>
      </c>
      <c r="G1615" t="s">
        <v>70</v>
      </c>
      <c r="H1615">
        <v>8</v>
      </c>
      <c r="I1615">
        <v>5</v>
      </c>
      <c r="K1615" s="5">
        <v>0</v>
      </c>
      <c r="L1615" s="5">
        <v>0</v>
      </c>
      <c r="M1615" s="5">
        <v>-3</v>
      </c>
    </row>
    <row r="1616" spans="1:13" x14ac:dyDescent="0.2">
      <c r="A1616">
        <v>1614</v>
      </c>
      <c r="B1616" s="1">
        <v>43677</v>
      </c>
      <c r="C1616" t="s">
        <v>68</v>
      </c>
      <c r="D1616" t="s">
        <v>49</v>
      </c>
      <c r="E1616" t="s">
        <v>50</v>
      </c>
      <c r="F1616" t="s">
        <v>53</v>
      </c>
      <c r="G1616" t="s">
        <v>54</v>
      </c>
      <c r="H1616">
        <v>7</v>
      </c>
      <c r="I1616">
        <v>4</v>
      </c>
      <c r="K1616" s="5">
        <v>0</v>
      </c>
      <c r="L1616" s="5">
        <v>0</v>
      </c>
      <c r="M1616" s="5">
        <v>-3</v>
      </c>
    </row>
    <row r="1617" spans="1:13" x14ac:dyDescent="0.2">
      <c r="A1617">
        <v>1615</v>
      </c>
      <c r="B1617" s="1">
        <v>43677</v>
      </c>
      <c r="C1617" t="s">
        <v>68</v>
      </c>
      <c r="D1617" t="s">
        <v>30</v>
      </c>
      <c r="E1617" t="s">
        <v>31</v>
      </c>
      <c r="F1617" t="s">
        <v>47</v>
      </c>
      <c r="G1617" t="s">
        <v>48</v>
      </c>
      <c r="H1617">
        <v>4</v>
      </c>
      <c r="I1617">
        <v>10</v>
      </c>
      <c r="K1617" s="5">
        <v>0</v>
      </c>
      <c r="L1617" s="5">
        <v>0</v>
      </c>
      <c r="M1617" s="5">
        <v>6</v>
      </c>
    </row>
    <row r="1618" spans="1:13" x14ac:dyDescent="0.2">
      <c r="A1618">
        <v>1616</v>
      </c>
      <c r="B1618" s="1">
        <v>43677</v>
      </c>
      <c r="C1618" t="s">
        <v>78</v>
      </c>
      <c r="D1618" t="s">
        <v>1</v>
      </c>
      <c r="E1618" t="s">
        <v>2</v>
      </c>
      <c r="F1618" t="s">
        <v>37</v>
      </c>
      <c r="G1618" t="s">
        <v>38</v>
      </c>
      <c r="H1618">
        <v>7</v>
      </c>
      <c r="I1618">
        <v>9</v>
      </c>
      <c r="K1618" s="5">
        <v>0</v>
      </c>
      <c r="L1618" s="5">
        <v>0</v>
      </c>
      <c r="M1618" s="5">
        <v>2</v>
      </c>
    </row>
    <row r="1619" spans="1:13" x14ac:dyDescent="0.2">
      <c r="A1619">
        <v>1617</v>
      </c>
      <c r="B1619" s="1">
        <v>43677</v>
      </c>
      <c r="C1619" t="s">
        <v>72</v>
      </c>
      <c r="D1619" t="s">
        <v>10</v>
      </c>
      <c r="E1619" t="s">
        <v>11</v>
      </c>
      <c r="F1619" t="s">
        <v>64</v>
      </c>
      <c r="G1619" t="s">
        <v>65</v>
      </c>
      <c r="H1619">
        <v>4</v>
      </c>
      <c r="I1619">
        <v>2</v>
      </c>
      <c r="K1619" s="5">
        <v>0</v>
      </c>
      <c r="L1619" s="5">
        <v>0</v>
      </c>
      <c r="M1619" s="5">
        <v>-2</v>
      </c>
    </row>
    <row r="1620" spans="1:13" x14ac:dyDescent="0.2">
      <c r="A1620">
        <v>1618</v>
      </c>
      <c r="B1620" s="1">
        <v>43677</v>
      </c>
      <c r="C1620" t="s">
        <v>88</v>
      </c>
      <c r="D1620" t="s">
        <v>35</v>
      </c>
      <c r="E1620" t="s">
        <v>36</v>
      </c>
      <c r="F1620" t="s">
        <v>15</v>
      </c>
      <c r="G1620" t="s">
        <v>16</v>
      </c>
      <c r="H1620">
        <v>2</v>
      </c>
      <c r="I1620">
        <v>0</v>
      </c>
      <c r="K1620" s="5">
        <v>0</v>
      </c>
      <c r="L1620" s="5">
        <v>0</v>
      </c>
      <c r="M1620" s="5">
        <v>-2</v>
      </c>
    </row>
    <row r="1621" spans="1:13" x14ac:dyDescent="0.2">
      <c r="A1621">
        <v>1619</v>
      </c>
      <c r="B1621" s="1">
        <v>43677</v>
      </c>
      <c r="C1621" t="s">
        <v>73</v>
      </c>
      <c r="D1621" t="s">
        <v>17</v>
      </c>
      <c r="E1621" t="s">
        <v>18</v>
      </c>
      <c r="F1621" t="s">
        <v>3</v>
      </c>
      <c r="G1621" t="s">
        <v>4</v>
      </c>
      <c r="H1621">
        <v>4</v>
      </c>
      <c r="I1621">
        <v>2</v>
      </c>
      <c r="K1621" s="5">
        <v>0</v>
      </c>
      <c r="L1621" s="5">
        <v>0</v>
      </c>
      <c r="M1621" s="5">
        <v>-2</v>
      </c>
    </row>
    <row r="1622" spans="1:13" x14ac:dyDescent="0.2">
      <c r="A1622">
        <v>1620</v>
      </c>
      <c r="B1622" s="1">
        <v>43678</v>
      </c>
      <c r="C1622" t="s">
        <v>108</v>
      </c>
      <c r="D1622" t="s">
        <v>49</v>
      </c>
      <c r="E1622" t="s">
        <v>50</v>
      </c>
      <c r="F1622" t="s">
        <v>53</v>
      </c>
      <c r="G1622" t="s">
        <v>54</v>
      </c>
      <c r="H1622">
        <v>4</v>
      </c>
      <c r="I1622">
        <v>5</v>
      </c>
      <c r="K1622" s="5">
        <v>0</v>
      </c>
      <c r="L1622" s="5">
        <v>0</v>
      </c>
      <c r="M1622" s="5">
        <v>1</v>
      </c>
    </row>
    <row r="1623" spans="1:13" x14ac:dyDescent="0.2">
      <c r="A1623">
        <v>1621</v>
      </c>
      <c r="B1623" s="1">
        <v>43678</v>
      </c>
      <c r="C1623" t="s">
        <v>5</v>
      </c>
      <c r="D1623" t="s">
        <v>43</v>
      </c>
      <c r="E1623" t="s">
        <v>44</v>
      </c>
      <c r="F1623" t="s">
        <v>22</v>
      </c>
      <c r="G1623" t="s">
        <v>23</v>
      </c>
      <c r="H1623">
        <v>2</v>
      </c>
      <c r="I1623">
        <v>10</v>
      </c>
      <c r="K1623" s="5">
        <v>0</v>
      </c>
      <c r="L1623" s="5">
        <v>0</v>
      </c>
      <c r="M1623" s="5">
        <v>8</v>
      </c>
    </row>
    <row r="1624" spans="1:13" x14ac:dyDescent="0.2">
      <c r="A1624">
        <v>1622</v>
      </c>
      <c r="B1624" s="1">
        <v>43678</v>
      </c>
      <c r="C1624" t="s">
        <v>14</v>
      </c>
      <c r="D1624" t="s">
        <v>10</v>
      </c>
      <c r="E1624" t="s">
        <v>11</v>
      </c>
      <c r="F1624" t="s">
        <v>64</v>
      </c>
      <c r="G1624" t="s">
        <v>65</v>
      </c>
      <c r="H1624">
        <v>4</v>
      </c>
      <c r="I1624">
        <v>0</v>
      </c>
      <c r="K1624" s="5">
        <v>0</v>
      </c>
      <c r="L1624" s="5">
        <v>0</v>
      </c>
      <c r="M1624" s="5">
        <v>-4</v>
      </c>
    </row>
    <row r="1625" spans="1:13" x14ac:dyDescent="0.2">
      <c r="A1625">
        <v>1623</v>
      </c>
      <c r="B1625" s="1">
        <v>43678</v>
      </c>
      <c r="C1625" t="s">
        <v>24</v>
      </c>
      <c r="D1625" t="s">
        <v>17</v>
      </c>
      <c r="E1625" t="s">
        <v>18</v>
      </c>
      <c r="F1625" t="s">
        <v>3</v>
      </c>
      <c r="G1625" t="s">
        <v>4</v>
      </c>
      <c r="H1625">
        <v>3</v>
      </c>
      <c r="I1625">
        <v>5</v>
      </c>
      <c r="K1625" s="5">
        <v>0</v>
      </c>
      <c r="L1625" s="5">
        <v>0</v>
      </c>
      <c r="M1625" s="5">
        <v>2</v>
      </c>
    </row>
    <row r="1626" spans="1:13" x14ac:dyDescent="0.2">
      <c r="A1626">
        <v>1624</v>
      </c>
      <c r="B1626" s="1">
        <v>43678</v>
      </c>
      <c r="C1626" t="s">
        <v>85</v>
      </c>
      <c r="D1626" t="s">
        <v>27</v>
      </c>
      <c r="E1626" t="s">
        <v>28</v>
      </c>
      <c r="F1626" t="s">
        <v>6</v>
      </c>
      <c r="G1626" t="s">
        <v>7</v>
      </c>
      <c r="H1626">
        <v>11</v>
      </c>
      <c r="I1626">
        <v>2</v>
      </c>
      <c r="K1626" s="5">
        <v>-32.0212</v>
      </c>
      <c r="L1626" s="5">
        <v>-133.702</v>
      </c>
      <c r="M1626" s="5">
        <v>-9</v>
      </c>
    </row>
    <row r="1627" spans="1:13" x14ac:dyDescent="0.2">
      <c r="A1627">
        <v>1625</v>
      </c>
      <c r="B1627" s="1">
        <v>43678</v>
      </c>
      <c r="C1627" t="s">
        <v>68</v>
      </c>
      <c r="D1627" t="s">
        <v>32</v>
      </c>
      <c r="E1627" t="s">
        <v>33</v>
      </c>
      <c r="F1627" t="s">
        <v>69</v>
      </c>
      <c r="G1627" t="s">
        <v>70</v>
      </c>
      <c r="H1627">
        <v>9</v>
      </c>
      <c r="I1627">
        <v>4</v>
      </c>
      <c r="K1627" s="5">
        <v>0</v>
      </c>
      <c r="L1627" s="5">
        <v>0</v>
      </c>
      <c r="M1627" s="5">
        <v>-5</v>
      </c>
    </row>
    <row r="1628" spans="1:13" x14ac:dyDescent="0.2">
      <c r="A1628">
        <v>1626</v>
      </c>
      <c r="B1628" s="1">
        <v>43678</v>
      </c>
      <c r="C1628" t="s">
        <v>68</v>
      </c>
      <c r="D1628" t="s">
        <v>30</v>
      </c>
      <c r="E1628" t="s">
        <v>31</v>
      </c>
      <c r="F1628" t="s">
        <v>47</v>
      </c>
      <c r="G1628" t="s">
        <v>48</v>
      </c>
      <c r="H1628">
        <v>7</v>
      </c>
      <c r="I1628">
        <v>1</v>
      </c>
      <c r="K1628" s="5">
        <v>0</v>
      </c>
      <c r="L1628" s="5">
        <v>0</v>
      </c>
      <c r="M1628" s="5">
        <v>-6</v>
      </c>
    </row>
    <row r="1629" spans="1:13" x14ac:dyDescent="0.2">
      <c r="A1629">
        <v>1627</v>
      </c>
      <c r="B1629" s="1">
        <v>43678</v>
      </c>
      <c r="C1629" t="s">
        <v>104</v>
      </c>
      <c r="D1629" t="s">
        <v>35</v>
      </c>
      <c r="E1629" t="s">
        <v>36</v>
      </c>
      <c r="F1629" t="s">
        <v>15</v>
      </c>
      <c r="G1629" t="s">
        <v>16</v>
      </c>
      <c r="H1629">
        <v>0</v>
      </c>
      <c r="I1629">
        <v>8</v>
      </c>
      <c r="K1629" s="5">
        <v>0</v>
      </c>
      <c r="L1629" s="5">
        <v>0</v>
      </c>
      <c r="M1629" s="5">
        <v>8</v>
      </c>
    </row>
    <row r="1630" spans="1:13" x14ac:dyDescent="0.2">
      <c r="A1630">
        <v>1628</v>
      </c>
      <c r="B1630" s="1">
        <v>43678</v>
      </c>
      <c r="C1630" t="s">
        <v>92</v>
      </c>
      <c r="D1630" t="s">
        <v>57</v>
      </c>
      <c r="E1630" t="s">
        <v>58</v>
      </c>
      <c r="F1630" t="s">
        <v>20</v>
      </c>
      <c r="G1630" t="s">
        <v>21</v>
      </c>
      <c r="H1630">
        <v>1</v>
      </c>
      <c r="I1630">
        <v>4</v>
      </c>
      <c r="K1630" s="5">
        <v>0</v>
      </c>
      <c r="L1630" s="5">
        <v>0</v>
      </c>
      <c r="M1630" s="5">
        <v>3</v>
      </c>
    </row>
    <row r="1631" spans="1:13" x14ac:dyDescent="0.2">
      <c r="A1631">
        <v>1629</v>
      </c>
      <c r="B1631" s="1">
        <v>43678</v>
      </c>
      <c r="C1631" t="s">
        <v>74</v>
      </c>
      <c r="D1631" t="s">
        <v>45</v>
      </c>
      <c r="E1631" t="s">
        <v>46</v>
      </c>
      <c r="F1631" t="s">
        <v>61</v>
      </c>
      <c r="G1631" t="s">
        <v>62</v>
      </c>
      <c r="H1631">
        <v>2</v>
      </c>
      <c r="I1631">
        <v>8</v>
      </c>
      <c r="K1631" s="5">
        <v>0</v>
      </c>
      <c r="L1631" s="5">
        <v>118.4584</v>
      </c>
      <c r="M1631" s="5">
        <v>6</v>
      </c>
    </row>
    <row r="1632" spans="1:13" x14ac:dyDescent="0.2">
      <c r="A1632">
        <v>1630</v>
      </c>
      <c r="B1632" s="1">
        <v>43679</v>
      </c>
      <c r="C1632" t="s">
        <v>97</v>
      </c>
      <c r="D1632" t="s">
        <v>17</v>
      </c>
      <c r="E1632" t="s">
        <v>18</v>
      </c>
      <c r="F1632" t="s">
        <v>35</v>
      </c>
      <c r="G1632" t="s">
        <v>36</v>
      </c>
      <c r="H1632">
        <v>2</v>
      </c>
      <c r="I1632">
        <v>6</v>
      </c>
      <c r="K1632" s="5">
        <v>-162.226</v>
      </c>
      <c r="L1632" s="5">
        <v>0</v>
      </c>
      <c r="M1632" s="5">
        <v>4</v>
      </c>
    </row>
    <row r="1633" spans="1:13" x14ac:dyDescent="0.2">
      <c r="A1633">
        <v>1631</v>
      </c>
      <c r="B1633" s="1">
        <v>43679</v>
      </c>
      <c r="C1633" t="s">
        <v>85</v>
      </c>
      <c r="D1633" t="s">
        <v>69</v>
      </c>
      <c r="E1633" t="s">
        <v>70</v>
      </c>
      <c r="F1633" t="s">
        <v>8</v>
      </c>
      <c r="G1633" t="s">
        <v>9</v>
      </c>
      <c r="H1633">
        <v>2</v>
      </c>
      <c r="I1633">
        <v>4</v>
      </c>
      <c r="K1633" s="5">
        <v>0</v>
      </c>
      <c r="L1633" s="5">
        <v>0</v>
      </c>
      <c r="M1633" s="5">
        <v>2</v>
      </c>
    </row>
    <row r="1634" spans="1:13" x14ac:dyDescent="0.2">
      <c r="A1634">
        <v>1632</v>
      </c>
      <c r="B1634" s="1">
        <v>43679</v>
      </c>
      <c r="C1634" t="s">
        <v>85</v>
      </c>
      <c r="D1634" t="s">
        <v>64</v>
      </c>
      <c r="E1634" t="s">
        <v>65</v>
      </c>
      <c r="F1634" t="s">
        <v>22</v>
      </c>
      <c r="G1634" t="s">
        <v>23</v>
      </c>
      <c r="H1634">
        <v>4</v>
      </c>
      <c r="I1634">
        <v>3</v>
      </c>
      <c r="K1634" s="5">
        <v>-14.1218</v>
      </c>
      <c r="L1634" s="5">
        <v>0</v>
      </c>
      <c r="M1634" s="5">
        <v>-1</v>
      </c>
    </row>
    <row r="1635" spans="1:13" x14ac:dyDescent="0.2">
      <c r="A1635">
        <v>1633</v>
      </c>
      <c r="B1635" s="1">
        <v>43679</v>
      </c>
      <c r="C1635" t="s">
        <v>85</v>
      </c>
      <c r="D1635" t="s">
        <v>27</v>
      </c>
      <c r="E1635" t="s">
        <v>28</v>
      </c>
      <c r="F1635" t="s">
        <v>6</v>
      </c>
      <c r="G1635" t="s">
        <v>7</v>
      </c>
      <c r="H1635">
        <v>5</v>
      </c>
      <c r="I1635">
        <v>2</v>
      </c>
      <c r="K1635" s="5">
        <v>0</v>
      </c>
      <c r="L1635" s="5">
        <v>0</v>
      </c>
      <c r="M1635" s="5">
        <v>-3</v>
      </c>
    </row>
    <row r="1636" spans="1:13" x14ac:dyDescent="0.2">
      <c r="A1636">
        <v>1634</v>
      </c>
      <c r="B1636" s="1">
        <v>43679</v>
      </c>
      <c r="C1636" t="s">
        <v>85</v>
      </c>
      <c r="D1636" t="s">
        <v>10</v>
      </c>
      <c r="E1636" t="s">
        <v>11</v>
      </c>
      <c r="F1636" t="s">
        <v>55</v>
      </c>
      <c r="G1636" t="s">
        <v>56</v>
      </c>
      <c r="H1636">
        <v>4</v>
      </c>
      <c r="I1636">
        <v>8</v>
      </c>
      <c r="K1636" s="5">
        <v>-14.114800000000001</v>
      </c>
      <c r="L1636" s="5">
        <v>0</v>
      </c>
      <c r="M1636" s="5">
        <v>4</v>
      </c>
    </row>
    <row r="1637" spans="1:13" x14ac:dyDescent="0.2">
      <c r="A1637">
        <v>1635</v>
      </c>
      <c r="B1637" s="1">
        <v>43679</v>
      </c>
      <c r="C1637" t="s">
        <v>68</v>
      </c>
      <c r="D1637" t="s">
        <v>40</v>
      </c>
      <c r="E1637" t="s">
        <v>41</v>
      </c>
      <c r="F1637" t="s">
        <v>47</v>
      </c>
      <c r="G1637" t="s">
        <v>48</v>
      </c>
      <c r="H1637">
        <v>3</v>
      </c>
      <c r="I1637">
        <v>7</v>
      </c>
      <c r="K1637" s="5">
        <v>-119.54900000000001</v>
      </c>
      <c r="L1637" s="5">
        <v>0</v>
      </c>
      <c r="M1637" s="5">
        <v>4</v>
      </c>
    </row>
    <row r="1638" spans="1:13" x14ac:dyDescent="0.2">
      <c r="A1638">
        <v>1636</v>
      </c>
      <c r="B1638" s="1">
        <v>43679</v>
      </c>
      <c r="C1638" t="s">
        <v>92</v>
      </c>
      <c r="D1638" t="s">
        <v>57</v>
      </c>
      <c r="E1638" t="s">
        <v>58</v>
      </c>
      <c r="F1638" t="s">
        <v>20</v>
      </c>
      <c r="G1638" t="s">
        <v>21</v>
      </c>
      <c r="H1638">
        <v>5</v>
      </c>
      <c r="I1638">
        <v>2</v>
      </c>
      <c r="K1638" s="5">
        <v>0</v>
      </c>
      <c r="L1638" s="5">
        <v>0</v>
      </c>
      <c r="M1638" s="5">
        <v>-3</v>
      </c>
    </row>
    <row r="1639" spans="1:13" x14ac:dyDescent="0.2">
      <c r="A1639">
        <v>1637</v>
      </c>
      <c r="B1639" s="1">
        <v>43679</v>
      </c>
      <c r="C1639" t="s">
        <v>78</v>
      </c>
      <c r="D1639" t="s">
        <v>25</v>
      </c>
      <c r="E1639" t="s">
        <v>26</v>
      </c>
      <c r="F1639" t="s">
        <v>37</v>
      </c>
      <c r="G1639" t="s">
        <v>38</v>
      </c>
      <c r="H1639">
        <v>4</v>
      </c>
      <c r="I1639">
        <v>5</v>
      </c>
      <c r="K1639" s="5">
        <v>-85.937100000000001</v>
      </c>
      <c r="L1639" s="5">
        <v>0</v>
      </c>
      <c r="M1639" s="5">
        <v>1</v>
      </c>
    </row>
    <row r="1640" spans="1:13" x14ac:dyDescent="0.2">
      <c r="A1640">
        <v>1638</v>
      </c>
      <c r="B1640" s="1">
        <v>43679</v>
      </c>
      <c r="C1640" t="s">
        <v>72</v>
      </c>
      <c r="D1640" t="s">
        <v>66</v>
      </c>
      <c r="E1640" t="s">
        <v>67</v>
      </c>
      <c r="F1640" t="s">
        <v>49</v>
      </c>
      <c r="G1640" t="s">
        <v>50</v>
      </c>
      <c r="H1640">
        <v>9</v>
      </c>
      <c r="I1640">
        <v>11</v>
      </c>
      <c r="K1640" s="5">
        <v>0</v>
      </c>
      <c r="L1640" s="5">
        <v>189.08770000000001</v>
      </c>
      <c r="M1640" s="5">
        <v>2</v>
      </c>
    </row>
    <row r="1641" spans="1:13" x14ac:dyDescent="0.2">
      <c r="A1641">
        <v>1639</v>
      </c>
      <c r="B1641" s="1">
        <v>43679</v>
      </c>
      <c r="C1641" t="s">
        <v>72</v>
      </c>
      <c r="D1641" t="s">
        <v>1</v>
      </c>
      <c r="E1641" t="s">
        <v>2</v>
      </c>
      <c r="F1641" t="s">
        <v>30</v>
      </c>
      <c r="G1641" t="s">
        <v>31</v>
      </c>
      <c r="H1641">
        <v>2</v>
      </c>
      <c r="I1641">
        <v>10</v>
      </c>
      <c r="K1641" s="5">
        <v>0</v>
      </c>
      <c r="L1641" s="5">
        <v>1114.1020000000001</v>
      </c>
      <c r="M1641" s="5">
        <v>8</v>
      </c>
    </row>
    <row r="1642" spans="1:13" x14ac:dyDescent="0.2">
      <c r="A1642">
        <v>1640</v>
      </c>
      <c r="B1642" s="1">
        <v>43679</v>
      </c>
      <c r="C1642" t="s">
        <v>79</v>
      </c>
      <c r="D1642" t="s">
        <v>43</v>
      </c>
      <c r="E1642" t="s">
        <v>44</v>
      </c>
      <c r="F1642" t="s">
        <v>51</v>
      </c>
      <c r="G1642" t="s">
        <v>52</v>
      </c>
      <c r="H1642">
        <v>4</v>
      </c>
      <c r="I1642">
        <v>5</v>
      </c>
      <c r="K1642" s="5">
        <v>347.90120000000002</v>
      </c>
      <c r="L1642" s="5">
        <v>0</v>
      </c>
      <c r="M1642" s="5">
        <v>1</v>
      </c>
    </row>
    <row r="1643" spans="1:13" x14ac:dyDescent="0.2">
      <c r="A1643">
        <v>1641</v>
      </c>
      <c r="B1643" s="1">
        <v>43679</v>
      </c>
      <c r="C1643" t="s">
        <v>100</v>
      </c>
      <c r="D1643" t="s">
        <v>12</v>
      </c>
      <c r="E1643" t="s">
        <v>13</v>
      </c>
      <c r="F1643" t="s">
        <v>59</v>
      </c>
      <c r="G1643" t="s">
        <v>60</v>
      </c>
      <c r="H1643">
        <v>3</v>
      </c>
      <c r="I1643">
        <v>0</v>
      </c>
      <c r="K1643" s="5">
        <v>176.78</v>
      </c>
      <c r="L1643" s="5">
        <v>197.4016</v>
      </c>
      <c r="M1643" s="5">
        <v>-3</v>
      </c>
    </row>
    <row r="1644" spans="1:13" x14ac:dyDescent="0.2">
      <c r="A1644">
        <v>1642</v>
      </c>
      <c r="B1644" s="1">
        <v>43679</v>
      </c>
      <c r="C1644" t="s">
        <v>74</v>
      </c>
      <c r="D1644" t="s">
        <v>45</v>
      </c>
      <c r="E1644" t="s">
        <v>46</v>
      </c>
      <c r="F1644" t="s">
        <v>61</v>
      </c>
      <c r="G1644" t="s">
        <v>62</v>
      </c>
      <c r="H1644">
        <v>5</v>
      </c>
      <c r="I1644">
        <v>2</v>
      </c>
      <c r="K1644" s="5">
        <v>0</v>
      </c>
      <c r="L1644" s="5">
        <v>0</v>
      </c>
      <c r="M1644" s="5">
        <v>-3</v>
      </c>
    </row>
    <row r="1645" spans="1:13" x14ac:dyDescent="0.2">
      <c r="A1645">
        <v>1643</v>
      </c>
      <c r="B1645" s="1">
        <v>43680</v>
      </c>
      <c r="C1645" t="s">
        <v>5</v>
      </c>
      <c r="D1645" t="s">
        <v>69</v>
      </c>
      <c r="E1645" t="s">
        <v>70</v>
      </c>
      <c r="F1645" t="s">
        <v>8</v>
      </c>
      <c r="G1645" t="s">
        <v>9</v>
      </c>
      <c r="H1645">
        <v>2</v>
      </c>
      <c r="I1645">
        <v>9</v>
      </c>
      <c r="K1645" s="5">
        <v>0</v>
      </c>
      <c r="L1645" s="5">
        <v>0</v>
      </c>
      <c r="M1645" s="5">
        <v>7</v>
      </c>
    </row>
    <row r="1646" spans="1:13" x14ac:dyDescent="0.2">
      <c r="A1646">
        <v>1644</v>
      </c>
      <c r="B1646" s="1">
        <v>43680</v>
      </c>
      <c r="C1646" t="s">
        <v>97</v>
      </c>
      <c r="D1646" t="s">
        <v>17</v>
      </c>
      <c r="E1646" t="s">
        <v>18</v>
      </c>
      <c r="F1646" t="s">
        <v>35</v>
      </c>
      <c r="G1646" t="s">
        <v>36</v>
      </c>
      <c r="H1646">
        <v>1</v>
      </c>
      <c r="I1646">
        <v>4</v>
      </c>
      <c r="K1646" s="5">
        <v>0</v>
      </c>
      <c r="L1646" s="5">
        <v>0</v>
      </c>
      <c r="M1646" s="5">
        <v>3</v>
      </c>
    </row>
    <row r="1647" spans="1:13" x14ac:dyDescent="0.2">
      <c r="A1647">
        <v>1645</v>
      </c>
      <c r="B1647" s="1">
        <v>43680</v>
      </c>
      <c r="C1647" t="s">
        <v>77</v>
      </c>
      <c r="D1647" t="s">
        <v>53</v>
      </c>
      <c r="E1647" t="s">
        <v>54</v>
      </c>
      <c r="F1647" t="s">
        <v>32</v>
      </c>
      <c r="G1647" t="s">
        <v>33</v>
      </c>
      <c r="H1647">
        <v>6</v>
      </c>
      <c r="I1647">
        <v>8</v>
      </c>
      <c r="K1647" s="5">
        <v>0</v>
      </c>
      <c r="L1647" s="5">
        <v>0</v>
      </c>
      <c r="M1647" s="5">
        <v>2</v>
      </c>
    </row>
    <row r="1648" spans="1:13" x14ac:dyDescent="0.2">
      <c r="A1648">
        <v>1646</v>
      </c>
      <c r="B1648" s="1">
        <v>43680</v>
      </c>
      <c r="C1648" t="s">
        <v>85</v>
      </c>
      <c r="D1648" t="s">
        <v>64</v>
      </c>
      <c r="E1648" t="s">
        <v>65</v>
      </c>
      <c r="F1648" t="s">
        <v>22</v>
      </c>
      <c r="G1648" t="s">
        <v>23</v>
      </c>
      <c r="H1648">
        <v>2</v>
      </c>
      <c r="I1648">
        <v>3</v>
      </c>
      <c r="K1648" s="5">
        <v>0</v>
      </c>
      <c r="L1648" s="5">
        <v>0</v>
      </c>
      <c r="M1648" s="5">
        <v>1</v>
      </c>
    </row>
    <row r="1649" spans="1:13" x14ac:dyDescent="0.2">
      <c r="A1649">
        <v>1647</v>
      </c>
      <c r="B1649" s="1">
        <v>43680</v>
      </c>
      <c r="C1649" t="s">
        <v>85</v>
      </c>
      <c r="D1649" t="s">
        <v>27</v>
      </c>
      <c r="E1649" t="s">
        <v>28</v>
      </c>
      <c r="F1649" t="s">
        <v>6</v>
      </c>
      <c r="G1649" t="s">
        <v>7</v>
      </c>
      <c r="H1649">
        <v>4</v>
      </c>
      <c r="I1649">
        <v>6</v>
      </c>
      <c r="K1649" s="5">
        <v>0</v>
      </c>
      <c r="L1649" s="5">
        <v>0</v>
      </c>
      <c r="M1649" s="5">
        <v>2</v>
      </c>
    </row>
    <row r="1650" spans="1:13" x14ac:dyDescent="0.2">
      <c r="A1650">
        <v>1648</v>
      </c>
      <c r="B1650" s="1">
        <v>43680</v>
      </c>
      <c r="C1650" t="s">
        <v>85</v>
      </c>
      <c r="D1650" t="s">
        <v>10</v>
      </c>
      <c r="E1650" t="s">
        <v>11</v>
      </c>
      <c r="F1650" t="s">
        <v>55</v>
      </c>
      <c r="G1650" t="s">
        <v>56</v>
      </c>
      <c r="H1650">
        <v>7</v>
      </c>
      <c r="I1650">
        <v>5</v>
      </c>
      <c r="K1650" s="5">
        <v>0</v>
      </c>
      <c r="L1650" s="5">
        <v>0</v>
      </c>
      <c r="M1650" s="5">
        <v>-2</v>
      </c>
    </row>
    <row r="1651" spans="1:13" x14ac:dyDescent="0.2">
      <c r="A1651">
        <v>1649</v>
      </c>
      <c r="B1651" s="1">
        <v>43680</v>
      </c>
      <c r="C1651" t="s">
        <v>85</v>
      </c>
      <c r="D1651" t="s">
        <v>69</v>
      </c>
      <c r="E1651" t="s">
        <v>70</v>
      </c>
      <c r="F1651" t="s">
        <v>8</v>
      </c>
      <c r="G1651" t="s">
        <v>9</v>
      </c>
      <c r="H1651">
        <v>4</v>
      </c>
      <c r="I1651">
        <v>6</v>
      </c>
      <c r="K1651" s="5">
        <v>0</v>
      </c>
      <c r="L1651" s="5">
        <v>0</v>
      </c>
      <c r="M1651" s="5">
        <v>2</v>
      </c>
    </row>
    <row r="1652" spans="1:13" x14ac:dyDescent="0.2">
      <c r="A1652">
        <v>1650</v>
      </c>
      <c r="B1652" s="1">
        <v>43680</v>
      </c>
      <c r="C1652" t="s">
        <v>68</v>
      </c>
      <c r="D1652" t="s">
        <v>66</v>
      </c>
      <c r="E1652" t="s">
        <v>67</v>
      </c>
      <c r="F1652" t="s">
        <v>49</v>
      </c>
      <c r="G1652" t="s">
        <v>50</v>
      </c>
      <c r="H1652">
        <v>3</v>
      </c>
      <c r="I1652">
        <v>11</v>
      </c>
      <c r="K1652" s="5">
        <v>0</v>
      </c>
      <c r="L1652" s="5">
        <v>0</v>
      </c>
      <c r="M1652" s="5">
        <v>8</v>
      </c>
    </row>
    <row r="1653" spans="1:13" x14ac:dyDescent="0.2">
      <c r="A1653">
        <v>1651</v>
      </c>
      <c r="B1653" s="1">
        <v>43680</v>
      </c>
      <c r="C1653" t="s">
        <v>68</v>
      </c>
      <c r="D1653" t="s">
        <v>1</v>
      </c>
      <c r="E1653" t="s">
        <v>2</v>
      </c>
      <c r="F1653" t="s">
        <v>30</v>
      </c>
      <c r="G1653" t="s">
        <v>31</v>
      </c>
      <c r="H1653">
        <v>0</v>
      </c>
      <c r="I1653">
        <v>9</v>
      </c>
      <c r="K1653" s="5">
        <v>0</v>
      </c>
      <c r="L1653" s="5">
        <v>0</v>
      </c>
      <c r="M1653" s="5">
        <v>9</v>
      </c>
    </row>
    <row r="1654" spans="1:13" x14ac:dyDescent="0.2">
      <c r="A1654">
        <v>1652</v>
      </c>
      <c r="B1654" s="1">
        <v>43680</v>
      </c>
      <c r="C1654" t="s">
        <v>68</v>
      </c>
      <c r="D1654" t="s">
        <v>40</v>
      </c>
      <c r="E1654" t="s">
        <v>41</v>
      </c>
      <c r="F1654" t="s">
        <v>47</v>
      </c>
      <c r="G1654" t="s">
        <v>48</v>
      </c>
      <c r="H1654">
        <v>2</v>
      </c>
      <c r="I1654">
        <v>7</v>
      </c>
      <c r="K1654" s="5">
        <v>0</v>
      </c>
      <c r="L1654" s="5">
        <v>0</v>
      </c>
      <c r="M1654" s="5">
        <v>5</v>
      </c>
    </row>
    <row r="1655" spans="1:13" x14ac:dyDescent="0.2">
      <c r="A1655">
        <v>1653</v>
      </c>
      <c r="B1655" s="1">
        <v>43680</v>
      </c>
      <c r="C1655" t="s">
        <v>92</v>
      </c>
      <c r="D1655" t="s">
        <v>57</v>
      </c>
      <c r="E1655" t="s">
        <v>58</v>
      </c>
      <c r="F1655" t="s">
        <v>20</v>
      </c>
      <c r="G1655" t="s">
        <v>21</v>
      </c>
      <c r="H1655">
        <v>4</v>
      </c>
      <c r="I1655">
        <v>5</v>
      </c>
      <c r="K1655" s="5">
        <v>0</v>
      </c>
      <c r="L1655" s="5">
        <v>0</v>
      </c>
      <c r="M1655" s="5">
        <v>1</v>
      </c>
    </row>
    <row r="1656" spans="1:13" x14ac:dyDescent="0.2">
      <c r="A1656">
        <v>1654</v>
      </c>
      <c r="B1656" s="1">
        <v>43680</v>
      </c>
      <c r="C1656" t="s">
        <v>78</v>
      </c>
      <c r="D1656" t="s">
        <v>25</v>
      </c>
      <c r="E1656" t="s">
        <v>26</v>
      </c>
      <c r="F1656" t="s">
        <v>37</v>
      </c>
      <c r="G1656" t="s">
        <v>38</v>
      </c>
      <c r="H1656">
        <v>4</v>
      </c>
      <c r="I1656">
        <v>5</v>
      </c>
      <c r="K1656" s="5">
        <v>0</v>
      </c>
      <c r="L1656" s="5">
        <v>0</v>
      </c>
      <c r="M1656" s="5">
        <v>1</v>
      </c>
    </row>
    <row r="1657" spans="1:13" x14ac:dyDescent="0.2">
      <c r="A1657">
        <v>1655</v>
      </c>
      <c r="B1657" s="1">
        <v>43680</v>
      </c>
      <c r="C1657" t="s">
        <v>72</v>
      </c>
      <c r="D1657" t="s">
        <v>43</v>
      </c>
      <c r="E1657" t="s">
        <v>44</v>
      </c>
      <c r="F1657" t="s">
        <v>51</v>
      </c>
      <c r="G1657" t="s">
        <v>52</v>
      </c>
      <c r="H1657">
        <v>6</v>
      </c>
      <c r="I1657">
        <v>5</v>
      </c>
      <c r="K1657" s="5">
        <v>0</v>
      </c>
      <c r="L1657" s="5">
        <v>0</v>
      </c>
      <c r="M1657" s="5">
        <v>-1</v>
      </c>
    </row>
    <row r="1658" spans="1:13" x14ac:dyDescent="0.2">
      <c r="A1658">
        <v>1656</v>
      </c>
      <c r="B1658" s="1">
        <v>43680</v>
      </c>
      <c r="C1658" t="s">
        <v>72</v>
      </c>
      <c r="D1658" t="s">
        <v>12</v>
      </c>
      <c r="E1658" t="s">
        <v>13</v>
      </c>
      <c r="F1658" t="s">
        <v>59</v>
      </c>
      <c r="G1658" t="s">
        <v>60</v>
      </c>
      <c r="H1658">
        <v>7</v>
      </c>
      <c r="I1658">
        <v>18</v>
      </c>
      <c r="K1658" s="5">
        <v>0</v>
      </c>
      <c r="L1658" s="5">
        <v>0</v>
      </c>
      <c r="M1658" s="5">
        <v>11</v>
      </c>
    </row>
    <row r="1659" spans="1:13" x14ac:dyDescent="0.2">
      <c r="A1659">
        <v>1657</v>
      </c>
      <c r="B1659" s="1">
        <v>43680</v>
      </c>
      <c r="C1659" t="s">
        <v>80</v>
      </c>
      <c r="D1659" t="s">
        <v>15</v>
      </c>
      <c r="E1659" t="s">
        <v>16</v>
      </c>
      <c r="F1659" t="s">
        <v>3</v>
      </c>
      <c r="G1659" t="s">
        <v>4</v>
      </c>
      <c r="H1659">
        <v>3</v>
      </c>
      <c r="I1659">
        <v>8</v>
      </c>
      <c r="K1659" s="5">
        <v>133.80590000000001</v>
      </c>
      <c r="L1659" s="5">
        <v>0</v>
      </c>
      <c r="M1659" s="5">
        <v>5</v>
      </c>
    </row>
    <row r="1660" spans="1:13" x14ac:dyDescent="0.2">
      <c r="A1660">
        <v>1658</v>
      </c>
      <c r="B1660" s="1">
        <v>43680</v>
      </c>
      <c r="C1660" t="s">
        <v>81</v>
      </c>
      <c r="D1660" t="s">
        <v>45</v>
      </c>
      <c r="E1660" t="s">
        <v>46</v>
      </c>
      <c r="F1660" t="s">
        <v>61</v>
      </c>
      <c r="G1660" t="s">
        <v>62</v>
      </c>
      <c r="H1660">
        <v>1</v>
      </c>
      <c r="I1660">
        <v>4</v>
      </c>
      <c r="K1660" s="5">
        <v>0</v>
      </c>
      <c r="L1660" s="5">
        <v>0</v>
      </c>
      <c r="M1660" s="5">
        <v>3</v>
      </c>
    </row>
    <row r="1661" spans="1:13" x14ac:dyDescent="0.2">
      <c r="A1661">
        <v>1659</v>
      </c>
      <c r="B1661" s="1">
        <v>43681</v>
      </c>
      <c r="C1661" t="s">
        <v>5</v>
      </c>
      <c r="D1661" t="s">
        <v>64</v>
      </c>
      <c r="E1661" t="s">
        <v>65</v>
      </c>
      <c r="F1661" t="s">
        <v>22</v>
      </c>
      <c r="G1661" t="s">
        <v>23</v>
      </c>
      <c r="H1661">
        <v>10</v>
      </c>
      <c r="I1661">
        <v>5</v>
      </c>
      <c r="K1661" s="5">
        <v>0</v>
      </c>
      <c r="L1661" s="5">
        <v>0</v>
      </c>
      <c r="M1661" s="5">
        <v>-5</v>
      </c>
    </row>
    <row r="1662" spans="1:13" x14ac:dyDescent="0.2">
      <c r="A1662">
        <v>1660</v>
      </c>
      <c r="B1662" s="1">
        <v>43681</v>
      </c>
      <c r="C1662" t="s">
        <v>5</v>
      </c>
      <c r="D1662" t="s">
        <v>27</v>
      </c>
      <c r="E1662" t="s">
        <v>28</v>
      </c>
      <c r="F1662" t="s">
        <v>6</v>
      </c>
      <c r="G1662" t="s">
        <v>7</v>
      </c>
      <c r="H1662">
        <v>5</v>
      </c>
      <c r="I1662">
        <v>6</v>
      </c>
      <c r="K1662" s="5">
        <v>0</v>
      </c>
      <c r="L1662" s="5">
        <v>0</v>
      </c>
      <c r="M1662" s="5">
        <v>1</v>
      </c>
    </row>
    <row r="1663" spans="1:13" x14ac:dyDescent="0.2">
      <c r="A1663">
        <v>1661</v>
      </c>
      <c r="B1663" s="1">
        <v>43681</v>
      </c>
      <c r="C1663" t="s">
        <v>83</v>
      </c>
      <c r="D1663" t="s">
        <v>40</v>
      </c>
      <c r="E1663" t="s">
        <v>41</v>
      </c>
      <c r="F1663" t="s">
        <v>47</v>
      </c>
      <c r="G1663" t="s">
        <v>48</v>
      </c>
      <c r="H1663">
        <v>2</v>
      </c>
      <c r="I1663">
        <v>6</v>
      </c>
      <c r="K1663" s="5">
        <v>0</v>
      </c>
      <c r="L1663" s="5">
        <v>0</v>
      </c>
      <c r="M1663" s="5">
        <v>4</v>
      </c>
    </row>
    <row r="1664" spans="1:13" x14ac:dyDescent="0.2">
      <c r="A1664">
        <v>1662</v>
      </c>
      <c r="B1664" s="1">
        <v>43681</v>
      </c>
      <c r="C1664" t="s">
        <v>83</v>
      </c>
      <c r="D1664" t="s">
        <v>53</v>
      </c>
      <c r="E1664" t="s">
        <v>54</v>
      </c>
      <c r="F1664" t="s">
        <v>32</v>
      </c>
      <c r="G1664" t="s">
        <v>33</v>
      </c>
      <c r="H1664">
        <v>2</v>
      </c>
      <c r="I1664">
        <v>7</v>
      </c>
      <c r="K1664" s="5">
        <v>0</v>
      </c>
      <c r="L1664" s="5">
        <v>0</v>
      </c>
      <c r="M1664" s="5">
        <v>5</v>
      </c>
    </row>
    <row r="1665" spans="1:13" x14ac:dyDescent="0.2">
      <c r="A1665">
        <v>1663</v>
      </c>
      <c r="B1665" s="1">
        <v>43681</v>
      </c>
      <c r="C1665" t="s">
        <v>95</v>
      </c>
      <c r="D1665" t="s">
        <v>57</v>
      </c>
      <c r="E1665" t="s">
        <v>58</v>
      </c>
      <c r="F1665" t="s">
        <v>20</v>
      </c>
      <c r="G1665" t="s">
        <v>21</v>
      </c>
      <c r="H1665">
        <v>6</v>
      </c>
      <c r="I1665">
        <v>4</v>
      </c>
      <c r="K1665" s="5">
        <v>0</v>
      </c>
      <c r="L1665" s="5">
        <v>0</v>
      </c>
      <c r="M1665" s="5">
        <v>-2</v>
      </c>
    </row>
    <row r="1666" spans="1:13" x14ac:dyDescent="0.2">
      <c r="A1666">
        <v>1664</v>
      </c>
      <c r="B1666" s="1">
        <v>43681</v>
      </c>
      <c r="C1666" t="s">
        <v>84</v>
      </c>
      <c r="D1666" t="s">
        <v>10</v>
      </c>
      <c r="E1666" t="s">
        <v>11</v>
      </c>
      <c r="F1666" t="s">
        <v>55</v>
      </c>
      <c r="G1666" t="s">
        <v>56</v>
      </c>
      <c r="H1666">
        <v>13</v>
      </c>
      <c r="I1666">
        <v>2</v>
      </c>
      <c r="K1666" s="5">
        <v>0</v>
      </c>
      <c r="L1666" s="5">
        <v>0</v>
      </c>
      <c r="M1666" s="5">
        <v>-11</v>
      </c>
    </row>
    <row r="1667" spans="1:13" x14ac:dyDescent="0.2">
      <c r="A1667">
        <v>1665</v>
      </c>
      <c r="B1667" s="1">
        <v>43681</v>
      </c>
      <c r="C1667" t="s">
        <v>14</v>
      </c>
      <c r="D1667" t="s">
        <v>66</v>
      </c>
      <c r="E1667" t="s">
        <v>67</v>
      </c>
      <c r="F1667" t="s">
        <v>49</v>
      </c>
      <c r="G1667" t="s">
        <v>50</v>
      </c>
      <c r="H1667">
        <v>0</v>
      </c>
      <c r="I1667">
        <v>3</v>
      </c>
      <c r="K1667" s="5">
        <v>0</v>
      </c>
      <c r="L1667" s="5">
        <v>0</v>
      </c>
      <c r="M1667" s="5">
        <v>3</v>
      </c>
    </row>
    <row r="1668" spans="1:13" x14ac:dyDescent="0.2">
      <c r="A1668">
        <v>1666</v>
      </c>
      <c r="B1668" s="1">
        <v>43681</v>
      </c>
      <c r="C1668" t="s">
        <v>14</v>
      </c>
      <c r="D1668" t="s">
        <v>1</v>
      </c>
      <c r="E1668" t="s">
        <v>2</v>
      </c>
      <c r="F1668" t="s">
        <v>30</v>
      </c>
      <c r="G1668" t="s">
        <v>31</v>
      </c>
      <c r="H1668">
        <v>1</v>
      </c>
      <c r="I1668">
        <v>3</v>
      </c>
      <c r="K1668" s="5">
        <v>0</v>
      </c>
      <c r="L1668" s="5">
        <v>0</v>
      </c>
      <c r="M1668" s="5">
        <v>2</v>
      </c>
    </row>
    <row r="1669" spans="1:13" x14ac:dyDescent="0.2">
      <c r="A1669">
        <v>1667</v>
      </c>
      <c r="B1669" s="1">
        <v>43681</v>
      </c>
      <c r="C1669" t="s">
        <v>97</v>
      </c>
      <c r="D1669" t="s">
        <v>17</v>
      </c>
      <c r="E1669" t="s">
        <v>18</v>
      </c>
      <c r="F1669" t="s">
        <v>35</v>
      </c>
      <c r="G1669" t="s">
        <v>36</v>
      </c>
      <c r="H1669">
        <v>2</v>
      </c>
      <c r="I1669">
        <v>7</v>
      </c>
      <c r="K1669" s="5">
        <v>0</v>
      </c>
      <c r="L1669" s="5">
        <v>0</v>
      </c>
      <c r="M1669" s="5">
        <v>5</v>
      </c>
    </row>
    <row r="1670" spans="1:13" x14ac:dyDescent="0.2">
      <c r="A1670">
        <v>1668</v>
      </c>
      <c r="B1670" s="1">
        <v>43681</v>
      </c>
      <c r="C1670" t="s">
        <v>19</v>
      </c>
      <c r="D1670" t="s">
        <v>25</v>
      </c>
      <c r="E1670" t="s">
        <v>26</v>
      </c>
      <c r="F1670" t="s">
        <v>37</v>
      </c>
      <c r="G1670" t="s">
        <v>38</v>
      </c>
      <c r="H1670">
        <v>4</v>
      </c>
      <c r="I1670">
        <v>9</v>
      </c>
      <c r="K1670" s="5">
        <v>0</v>
      </c>
      <c r="L1670" s="5">
        <v>0</v>
      </c>
      <c r="M1670" s="5">
        <v>5</v>
      </c>
    </row>
    <row r="1671" spans="1:13" x14ac:dyDescent="0.2">
      <c r="A1671">
        <v>1669</v>
      </c>
      <c r="B1671" s="1">
        <v>43681</v>
      </c>
      <c r="C1671" t="s">
        <v>107</v>
      </c>
      <c r="D1671" t="s">
        <v>43</v>
      </c>
      <c r="E1671" t="s">
        <v>44</v>
      </c>
      <c r="F1671" t="s">
        <v>51</v>
      </c>
      <c r="G1671" t="s">
        <v>52</v>
      </c>
      <c r="H1671">
        <v>2</v>
      </c>
      <c r="I1671">
        <v>6</v>
      </c>
      <c r="K1671" s="5">
        <v>0</v>
      </c>
      <c r="L1671" s="5">
        <v>0</v>
      </c>
      <c r="M1671" s="5">
        <v>4</v>
      </c>
    </row>
    <row r="1672" spans="1:13" x14ac:dyDescent="0.2">
      <c r="A1672">
        <v>1670</v>
      </c>
      <c r="B1672" s="1">
        <v>43681</v>
      </c>
      <c r="C1672" t="s">
        <v>39</v>
      </c>
      <c r="D1672" t="s">
        <v>15</v>
      </c>
      <c r="E1672" t="s">
        <v>16</v>
      </c>
      <c r="F1672" t="s">
        <v>3</v>
      </c>
      <c r="G1672" t="s">
        <v>4</v>
      </c>
      <c r="H1672">
        <v>2</v>
      </c>
      <c r="I1672">
        <v>4</v>
      </c>
      <c r="K1672" s="5">
        <v>0</v>
      </c>
      <c r="L1672" s="5">
        <v>0</v>
      </c>
      <c r="M1672" s="5">
        <v>2</v>
      </c>
    </row>
    <row r="1673" spans="1:13" x14ac:dyDescent="0.2">
      <c r="A1673">
        <v>1671</v>
      </c>
      <c r="B1673" s="1">
        <v>43681</v>
      </c>
      <c r="C1673" t="s">
        <v>42</v>
      </c>
      <c r="D1673" t="s">
        <v>12</v>
      </c>
      <c r="E1673" t="s">
        <v>13</v>
      </c>
      <c r="F1673" t="s">
        <v>59</v>
      </c>
      <c r="G1673" t="s">
        <v>60</v>
      </c>
      <c r="H1673">
        <v>5</v>
      </c>
      <c r="I1673">
        <v>7</v>
      </c>
      <c r="K1673" s="5">
        <v>0</v>
      </c>
      <c r="L1673" s="5">
        <v>0</v>
      </c>
      <c r="M1673" s="5">
        <v>2</v>
      </c>
    </row>
    <row r="1674" spans="1:13" x14ac:dyDescent="0.2">
      <c r="A1674">
        <v>1672</v>
      </c>
      <c r="B1674" s="1">
        <v>43681</v>
      </c>
      <c r="C1674" t="s">
        <v>42</v>
      </c>
      <c r="D1674" t="s">
        <v>45</v>
      </c>
      <c r="E1674" t="s">
        <v>46</v>
      </c>
      <c r="F1674" t="s">
        <v>61</v>
      </c>
      <c r="G1674" t="s">
        <v>62</v>
      </c>
      <c r="H1674">
        <v>10</v>
      </c>
      <c r="I1674">
        <v>11</v>
      </c>
      <c r="K1674" s="5">
        <v>0</v>
      </c>
      <c r="L1674" s="5">
        <v>0</v>
      </c>
      <c r="M1674" s="5">
        <v>1</v>
      </c>
    </row>
    <row r="1675" spans="1:13" x14ac:dyDescent="0.2">
      <c r="A1675">
        <v>1673</v>
      </c>
      <c r="B1675" s="1">
        <v>43681</v>
      </c>
      <c r="C1675" t="s">
        <v>85</v>
      </c>
      <c r="D1675" t="s">
        <v>69</v>
      </c>
      <c r="E1675" t="s">
        <v>70</v>
      </c>
      <c r="F1675" t="s">
        <v>8</v>
      </c>
      <c r="G1675" t="s">
        <v>9</v>
      </c>
      <c r="H1675">
        <v>4</v>
      </c>
      <c r="I1675">
        <v>7</v>
      </c>
      <c r="K1675" s="5">
        <v>0</v>
      </c>
      <c r="L1675" s="5">
        <v>0</v>
      </c>
      <c r="M1675" s="5">
        <v>3</v>
      </c>
    </row>
    <row r="1676" spans="1:13" x14ac:dyDescent="0.2">
      <c r="A1676">
        <v>1674</v>
      </c>
      <c r="B1676" s="1">
        <v>43682</v>
      </c>
      <c r="C1676" t="s">
        <v>42</v>
      </c>
      <c r="D1676" t="s">
        <v>53</v>
      </c>
      <c r="E1676" t="s">
        <v>54</v>
      </c>
      <c r="F1676" t="s">
        <v>10</v>
      </c>
      <c r="G1676" t="s">
        <v>11</v>
      </c>
      <c r="H1676">
        <v>2</v>
      </c>
      <c r="I1676">
        <v>6</v>
      </c>
      <c r="K1676" s="5">
        <v>0</v>
      </c>
      <c r="L1676" s="5">
        <v>0</v>
      </c>
      <c r="M1676" s="5">
        <v>4</v>
      </c>
    </row>
    <row r="1677" spans="1:13" x14ac:dyDescent="0.2">
      <c r="A1677">
        <v>1675</v>
      </c>
      <c r="B1677" s="1">
        <v>43682</v>
      </c>
      <c r="C1677" t="s">
        <v>85</v>
      </c>
      <c r="D1677" t="s">
        <v>8</v>
      </c>
      <c r="E1677" t="s">
        <v>9</v>
      </c>
      <c r="F1677" t="s">
        <v>6</v>
      </c>
      <c r="G1677" t="s">
        <v>7</v>
      </c>
      <c r="H1677">
        <v>9</v>
      </c>
      <c r="I1677">
        <v>6</v>
      </c>
      <c r="K1677" s="5">
        <v>0</v>
      </c>
      <c r="L1677" s="5">
        <v>0</v>
      </c>
      <c r="M1677" s="5">
        <v>-3</v>
      </c>
    </row>
    <row r="1678" spans="1:13" x14ac:dyDescent="0.2">
      <c r="A1678">
        <v>1676</v>
      </c>
      <c r="B1678" s="1">
        <v>43682</v>
      </c>
      <c r="C1678" t="s">
        <v>85</v>
      </c>
      <c r="D1678" t="s">
        <v>17</v>
      </c>
      <c r="E1678" t="s">
        <v>18</v>
      </c>
      <c r="F1678" t="s">
        <v>55</v>
      </c>
      <c r="G1678" t="s">
        <v>56</v>
      </c>
      <c r="H1678">
        <v>9</v>
      </c>
      <c r="I1678">
        <v>7</v>
      </c>
      <c r="K1678" s="5">
        <v>-14.2912</v>
      </c>
      <c r="L1678" s="5">
        <v>0</v>
      </c>
      <c r="M1678" s="5">
        <v>-2</v>
      </c>
    </row>
    <row r="1679" spans="1:13" x14ac:dyDescent="0.2">
      <c r="A1679">
        <v>1677</v>
      </c>
      <c r="B1679" s="1">
        <v>43682</v>
      </c>
      <c r="C1679" t="s">
        <v>68</v>
      </c>
      <c r="D1679" t="s">
        <v>66</v>
      </c>
      <c r="E1679" t="s">
        <v>67</v>
      </c>
      <c r="F1679" t="s">
        <v>69</v>
      </c>
      <c r="G1679" t="s">
        <v>70</v>
      </c>
      <c r="H1679">
        <v>5</v>
      </c>
      <c r="I1679">
        <v>7</v>
      </c>
      <c r="K1679" s="5">
        <v>-38.617100000000001</v>
      </c>
      <c r="L1679" s="5">
        <v>0</v>
      </c>
      <c r="M1679" s="5">
        <v>2</v>
      </c>
    </row>
    <row r="1680" spans="1:13" x14ac:dyDescent="0.2">
      <c r="A1680">
        <v>1678</v>
      </c>
      <c r="B1680" s="1">
        <v>43682</v>
      </c>
      <c r="C1680" t="s">
        <v>68</v>
      </c>
      <c r="D1680" t="s">
        <v>64</v>
      </c>
      <c r="E1680" t="s">
        <v>65</v>
      </c>
      <c r="F1680" t="s">
        <v>25</v>
      </c>
      <c r="G1680" t="s">
        <v>26</v>
      </c>
      <c r="H1680">
        <v>7</v>
      </c>
      <c r="I1680">
        <v>4</v>
      </c>
      <c r="K1680" s="5">
        <v>0</v>
      </c>
      <c r="L1680" s="5">
        <v>-36.061799999999998</v>
      </c>
      <c r="M1680" s="5">
        <v>-3</v>
      </c>
    </row>
    <row r="1681" spans="1:13" x14ac:dyDescent="0.2">
      <c r="A1681">
        <v>1679</v>
      </c>
      <c r="B1681" s="1">
        <v>43682</v>
      </c>
      <c r="C1681" t="s">
        <v>68</v>
      </c>
      <c r="D1681" t="s">
        <v>40</v>
      </c>
      <c r="E1681" t="s">
        <v>41</v>
      </c>
      <c r="F1681" t="s">
        <v>57</v>
      </c>
      <c r="G1681" t="s">
        <v>58</v>
      </c>
      <c r="H1681">
        <v>4</v>
      </c>
      <c r="I1681">
        <v>7</v>
      </c>
      <c r="K1681" s="5">
        <v>0</v>
      </c>
      <c r="L1681" s="5">
        <v>0</v>
      </c>
      <c r="M1681" s="5">
        <v>3</v>
      </c>
    </row>
    <row r="1682" spans="1:13" x14ac:dyDescent="0.2">
      <c r="A1682">
        <v>1680</v>
      </c>
      <c r="B1682" s="1">
        <v>43682</v>
      </c>
      <c r="C1682" t="s">
        <v>68</v>
      </c>
      <c r="D1682" t="s">
        <v>37</v>
      </c>
      <c r="E1682" t="s">
        <v>38</v>
      </c>
      <c r="F1682" t="s">
        <v>47</v>
      </c>
      <c r="G1682" t="s">
        <v>48</v>
      </c>
      <c r="H1682">
        <v>1</v>
      </c>
      <c r="I1682">
        <v>0</v>
      </c>
      <c r="K1682" s="5">
        <v>-37.002699999999997</v>
      </c>
      <c r="L1682" s="5">
        <v>0</v>
      </c>
      <c r="M1682" s="5">
        <v>-1</v>
      </c>
    </row>
    <row r="1683" spans="1:13" x14ac:dyDescent="0.2">
      <c r="A1683">
        <v>1681</v>
      </c>
      <c r="B1683" s="1">
        <v>43682</v>
      </c>
      <c r="C1683" t="s">
        <v>68</v>
      </c>
      <c r="D1683" t="s">
        <v>27</v>
      </c>
      <c r="E1683" t="s">
        <v>28</v>
      </c>
      <c r="F1683" t="s">
        <v>32</v>
      </c>
      <c r="G1683" t="s">
        <v>33</v>
      </c>
      <c r="H1683">
        <v>2</v>
      </c>
      <c r="I1683">
        <v>0</v>
      </c>
      <c r="K1683" s="5">
        <v>0</v>
      </c>
      <c r="L1683" s="5">
        <v>0</v>
      </c>
      <c r="M1683" s="5">
        <v>-2</v>
      </c>
    </row>
    <row r="1684" spans="1:13" x14ac:dyDescent="0.2">
      <c r="A1684">
        <v>1682</v>
      </c>
      <c r="B1684" s="1">
        <v>43682</v>
      </c>
      <c r="C1684" t="s">
        <v>78</v>
      </c>
      <c r="D1684" t="s">
        <v>3</v>
      </c>
      <c r="E1684" t="s">
        <v>4</v>
      </c>
      <c r="F1684" t="s">
        <v>35</v>
      </c>
      <c r="G1684" t="s">
        <v>36</v>
      </c>
      <c r="H1684">
        <v>5</v>
      </c>
      <c r="I1684">
        <v>6</v>
      </c>
      <c r="K1684" s="5">
        <v>-929.05</v>
      </c>
      <c r="L1684" s="5">
        <v>0</v>
      </c>
      <c r="M1684" s="5">
        <v>1</v>
      </c>
    </row>
    <row r="1685" spans="1:13" x14ac:dyDescent="0.2">
      <c r="A1685">
        <v>1683</v>
      </c>
      <c r="B1685" s="1">
        <v>43682</v>
      </c>
      <c r="C1685" t="s">
        <v>72</v>
      </c>
      <c r="D1685" t="s">
        <v>20</v>
      </c>
      <c r="E1685" t="s">
        <v>21</v>
      </c>
      <c r="F1685" t="s">
        <v>49</v>
      </c>
      <c r="G1685" t="s">
        <v>50</v>
      </c>
      <c r="H1685">
        <v>3</v>
      </c>
      <c r="I1685">
        <v>5</v>
      </c>
      <c r="K1685" s="5">
        <v>131.38740000000001</v>
      </c>
      <c r="L1685" s="5">
        <v>0</v>
      </c>
      <c r="M1685" s="5">
        <v>2</v>
      </c>
    </row>
    <row r="1686" spans="1:13" x14ac:dyDescent="0.2">
      <c r="A1686">
        <v>1684</v>
      </c>
      <c r="B1686" s="1">
        <v>43682</v>
      </c>
      <c r="C1686" t="s">
        <v>88</v>
      </c>
      <c r="D1686" t="s">
        <v>53</v>
      </c>
      <c r="E1686" t="s">
        <v>54</v>
      </c>
      <c r="F1686" t="s">
        <v>10</v>
      </c>
      <c r="G1686" t="s">
        <v>11</v>
      </c>
      <c r="H1686">
        <v>4</v>
      </c>
      <c r="I1686">
        <v>5</v>
      </c>
      <c r="K1686" s="5">
        <v>0</v>
      </c>
      <c r="L1686" s="5">
        <v>0</v>
      </c>
      <c r="M1686" s="5">
        <v>1</v>
      </c>
    </row>
    <row r="1687" spans="1:13" x14ac:dyDescent="0.2">
      <c r="A1687">
        <v>1685</v>
      </c>
      <c r="B1687" s="1">
        <v>43682</v>
      </c>
      <c r="C1687" t="s">
        <v>100</v>
      </c>
      <c r="D1687" t="s">
        <v>22</v>
      </c>
      <c r="E1687" t="s">
        <v>23</v>
      </c>
      <c r="F1687" t="s">
        <v>59</v>
      </c>
      <c r="G1687" t="s">
        <v>60</v>
      </c>
      <c r="H1687">
        <v>7</v>
      </c>
      <c r="I1687">
        <v>3</v>
      </c>
      <c r="K1687" s="5">
        <v>639.00049999999999</v>
      </c>
      <c r="L1687" s="5">
        <v>0</v>
      </c>
      <c r="M1687" s="5">
        <v>-4</v>
      </c>
    </row>
    <row r="1688" spans="1:13" x14ac:dyDescent="0.2">
      <c r="A1688">
        <v>1686</v>
      </c>
      <c r="B1688" s="1">
        <v>43682</v>
      </c>
      <c r="C1688" t="s">
        <v>99</v>
      </c>
      <c r="D1688" t="s">
        <v>12</v>
      </c>
      <c r="E1688" t="s">
        <v>13</v>
      </c>
      <c r="F1688" t="s">
        <v>43</v>
      </c>
      <c r="G1688" t="s">
        <v>44</v>
      </c>
      <c r="H1688">
        <v>4</v>
      </c>
      <c r="I1688">
        <v>0</v>
      </c>
      <c r="K1688" s="5">
        <v>0</v>
      </c>
      <c r="L1688" s="5">
        <v>143.6249</v>
      </c>
      <c r="M1688" s="5">
        <v>-4</v>
      </c>
    </row>
    <row r="1689" spans="1:13" x14ac:dyDescent="0.2">
      <c r="A1689">
        <v>1687</v>
      </c>
      <c r="B1689" s="1">
        <v>43682</v>
      </c>
      <c r="C1689" t="s">
        <v>74</v>
      </c>
      <c r="D1689" t="s">
        <v>15</v>
      </c>
      <c r="E1689" t="s">
        <v>16</v>
      </c>
      <c r="F1689" t="s">
        <v>61</v>
      </c>
      <c r="G1689" t="s">
        <v>62</v>
      </c>
      <c r="H1689">
        <v>0</v>
      </c>
      <c r="I1689">
        <v>8</v>
      </c>
      <c r="K1689" s="5">
        <v>0</v>
      </c>
      <c r="L1689" s="5">
        <v>0</v>
      </c>
      <c r="M1689" s="5">
        <v>8</v>
      </c>
    </row>
    <row r="1690" spans="1:13" x14ac:dyDescent="0.2">
      <c r="A1690">
        <v>1688</v>
      </c>
      <c r="B1690" s="1">
        <v>43683</v>
      </c>
      <c r="C1690" t="s">
        <v>83</v>
      </c>
      <c r="D1690" t="s">
        <v>64</v>
      </c>
      <c r="E1690" t="s">
        <v>65</v>
      </c>
      <c r="F1690" t="s">
        <v>25</v>
      </c>
      <c r="G1690" t="s">
        <v>26</v>
      </c>
      <c r="H1690">
        <v>5</v>
      </c>
      <c r="I1690">
        <v>3</v>
      </c>
      <c r="K1690" s="5">
        <v>0</v>
      </c>
      <c r="L1690" s="5">
        <v>0</v>
      </c>
      <c r="M1690" s="5">
        <v>-2</v>
      </c>
    </row>
    <row r="1691" spans="1:13" x14ac:dyDescent="0.2">
      <c r="A1691">
        <v>1689</v>
      </c>
      <c r="B1691" s="1">
        <v>43683</v>
      </c>
      <c r="C1691" t="s">
        <v>85</v>
      </c>
      <c r="D1691" t="s">
        <v>8</v>
      </c>
      <c r="E1691" t="s">
        <v>9</v>
      </c>
      <c r="F1691" t="s">
        <v>6</v>
      </c>
      <c r="G1691" t="s">
        <v>7</v>
      </c>
      <c r="H1691">
        <v>9</v>
      </c>
      <c r="I1691">
        <v>4</v>
      </c>
      <c r="K1691" s="5">
        <v>0</v>
      </c>
      <c r="L1691" s="5">
        <v>0</v>
      </c>
      <c r="M1691" s="5">
        <v>-5</v>
      </c>
    </row>
    <row r="1692" spans="1:13" x14ac:dyDescent="0.2">
      <c r="A1692">
        <v>1690</v>
      </c>
      <c r="B1692" s="1">
        <v>43683</v>
      </c>
      <c r="C1692" t="s">
        <v>85</v>
      </c>
      <c r="D1692" t="s">
        <v>17</v>
      </c>
      <c r="E1692" t="s">
        <v>18</v>
      </c>
      <c r="F1692" t="s">
        <v>55</v>
      </c>
      <c r="G1692" t="s">
        <v>56</v>
      </c>
      <c r="H1692">
        <v>4</v>
      </c>
      <c r="I1692">
        <v>3</v>
      </c>
      <c r="K1692" s="5">
        <v>0</v>
      </c>
      <c r="L1692" s="5">
        <v>0</v>
      </c>
      <c r="M1692" s="5">
        <v>-1</v>
      </c>
    </row>
    <row r="1693" spans="1:13" x14ac:dyDescent="0.2">
      <c r="A1693">
        <v>1691</v>
      </c>
      <c r="B1693" s="1">
        <v>43683</v>
      </c>
      <c r="C1693" t="s">
        <v>68</v>
      </c>
      <c r="D1693" t="s">
        <v>66</v>
      </c>
      <c r="E1693" t="s">
        <v>67</v>
      </c>
      <c r="F1693" t="s">
        <v>69</v>
      </c>
      <c r="G1693" t="s">
        <v>70</v>
      </c>
      <c r="H1693">
        <v>6</v>
      </c>
      <c r="I1693">
        <v>2</v>
      </c>
      <c r="K1693" s="5">
        <v>0</v>
      </c>
      <c r="L1693" s="5">
        <v>0</v>
      </c>
      <c r="M1693" s="5">
        <v>-4</v>
      </c>
    </row>
    <row r="1694" spans="1:13" x14ac:dyDescent="0.2">
      <c r="A1694">
        <v>1692</v>
      </c>
      <c r="B1694" s="1">
        <v>43683</v>
      </c>
      <c r="C1694" t="s">
        <v>68</v>
      </c>
      <c r="D1694" t="s">
        <v>53</v>
      </c>
      <c r="E1694" t="s">
        <v>54</v>
      </c>
      <c r="F1694" t="s">
        <v>10</v>
      </c>
      <c r="G1694" t="s">
        <v>11</v>
      </c>
      <c r="H1694">
        <v>0</v>
      </c>
      <c r="I1694">
        <v>5</v>
      </c>
      <c r="K1694" s="5">
        <v>0</v>
      </c>
      <c r="L1694" s="5">
        <v>0</v>
      </c>
      <c r="M1694" s="5">
        <v>5</v>
      </c>
    </row>
    <row r="1695" spans="1:13" x14ac:dyDescent="0.2">
      <c r="A1695">
        <v>1693</v>
      </c>
      <c r="B1695" s="1">
        <v>43683</v>
      </c>
      <c r="C1695" t="s">
        <v>68</v>
      </c>
      <c r="D1695" t="s">
        <v>64</v>
      </c>
      <c r="E1695" t="s">
        <v>65</v>
      </c>
      <c r="F1695" t="s">
        <v>25</v>
      </c>
      <c r="G1695" t="s">
        <v>26</v>
      </c>
      <c r="H1695">
        <v>6</v>
      </c>
      <c r="I1695">
        <v>10</v>
      </c>
      <c r="K1695" s="5">
        <v>0</v>
      </c>
      <c r="L1695" s="5">
        <v>0</v>
      </c>
      <c r="M1695" s="5">
        <v>4</v>
      </c>
    </row>
    <row r="1696" spans="1:13" x14ac:dyDescent="0.2">
      <c r="A1696">
        <v>1694</v>
      </c>
      <c r="B1696" s="1">
        <v>43683</v>
      </c>
      <c r="C1696" t="s">
        <v>68</v>
      </c>
      <c r="D1696" t="s">
        <v>40</v>
      </c>
      <c r="E1696" t="s">
        <v>41</v>
      </c>
      <c r="F1696" t="s">
        <v>57</v>
      </c>
      <c r="G1696" t="s">
        <v>58</v>
      </c>
      <c r="H1696">
        <v>4</v>
      </c>
      <c r="I1696">
        <v>8</v>
      </c>
      <c r="K1696" s="5">
        <v>0</v>
      </c>
      <c r="L1696" s="5">
        <v>0</v>
      </c>
      <c r="M1696" s="5">
        <v>4</v>
      </c>
    </row>
    <row r="1697" spans="1:13" x14ac:dyDescent="0.2">
      <c r="A1697">
        <v>1695</v>
      </c>
      <c r="B1697" s="1">
        <v>43683</v>
      </c>
      <c r="C1697" t="s">
        <v>68</v>
      </c>
      <c r="D1697" t="s">
        <v>27</v>
      </c>
      <c r="E1697" t="s">
        <v>28</v>
      </c>
      <c r="F1697" t="s">
        <v>32</v>
      </c>
      <c r="G1697" t="s">
        <v>33</v>
      </c>
      <c r="H1697">
        <v>6</v>
      </c>
      <c r="I1697">
        <v>7</v>
      </c>
      <c r="K1697" s="5">
        <v>0</v>
      </c>
      <c r="L1697" s="5">
        <v>0</v>
      </c>
      <c r="M1697" s="5">
        <v>1</v>
      </c>
    </row>
    <row r="1698" spans="1:13" x14ac:dyDescent="0.2">
      <c r="A1698">
        <v>1696</v>
      </c>
      <c r="B1698" s="1">
        <v>43683</v>
      </c>
      <c r="C1698" t="s">
        <v>78</v>
      </c>
      <c r="D1698" t="s">
        <v>3</v>
      </c>
      <c r="E1698" t="s">
        <v>4</v>
      </c>
      <c r="F1698" t="s">
        <v>35</v>
      </c>
      <c r="G1698" t="s">
        <v>36</v>
      </c>
      <c r="H1698">
        <v>11</v>
      </c>
      <c r="I1698">
        <v>4</v>
      </c>
      <c r="K1698" s="5">
        <v>0</v>
      </c>
      <c r="L1698" s="5">
        <v>0</v>
      </c>
      <c r="M1698" s="5">
        <v>-7</v>
      </c>
    </row>
    <row r="1699" spans="1:13" x14ac:dyDescent="0.2">
      <c r="A1699">
        <v>1697</v>
      </c>
      <c r="B1699" s="1">
        <v>43683</v>
      </c>
      <c r="C1699" t="s">
        <v>72</v>
      </c>
      <c r="D1699" t="s">
        <v>20</v>
      </c>
      <c r="E1699" t="s">
        <v>21</v>
      </c>
      <c r="F1699" t="s">
        <v>49</v>
      </c>
      <c r="G1699" t="s">
        <v>50</v>
      </c>
      <c r="H1699">
        <v>12</v>
      </c>
      <c r="I1699">
        <v>7</v>
      </c>
      <c r="K1699" s="5">
        <v>0</v>
      </c>
      <c r="L1699" s="5">
        <v>0</v>
      </c>
      <c r="M1699" s="5">
        <v>-5</v>
      </c>
    </row>
    <row r="1700" spans="1:13" x14ac:dyDescent="0.2">
      <c r="A1700">
        <v>1698</v>
      </c>
      <c r="B1700" s="1">
        <v>43683</v>
      </c>
      <c r="C1700" t="s">
        <v>72</v>
      </c>
      <c r="D1700" t="s">
        <v>51</v>
      </c>
      <c r="E1700" t="s">
        <v>52</v>
      </c>
      <c r="F1700" t="s">
        <v>30</v>
      </c>
      <c r="G1700" t="s">
        <v>31</v>
      </c>
      <c r="H1700">
        <v>6</v>
      </c>
      <c r="I1700">
        <v>11</v>
      </c>
      <c r="K1700" s="5">
        <v>-30.349299999999999</v>
      </c>
      <c r="L1700" s="5">
        <v>0</v>
      </c>
      <c r="M1700" s="5">
        <v>5</v>
      </c>
    </row>
    <row r="1701" spans="1:13" x14ac:dyDescent="0.2">
      <c r="A1701">
        <v>1699</v>
      </c>
      <c r="B1701" s="1">
        <v>43683</v>
      </c>
      <c r="C1701" t="s">
        <v>100</v>
      </c>
      <c r="D1701" t="s">
        <v>22</v>
      </c>
      <c r="E1701" t="s">
        <v>23</v>
      </c>
      <c r="F1701" t="s">
        <v>59</v>
      </c>
      <c r="G1701" t="s">
        <v>60</v>
      </c>
      <c r="H1701">
        <v>4</v>
      </c>
      <c r="I1701">
        <v>8</v>
      </c>
      <c r="K1701" s="5">
        <v>0</v>
      </c>
      <c r="L1701" s="5">
        <v>0</v>
      </c>
      <c r="M1701" s="5">
        <v>4</v>
      </c>
    </row>
    <row r="1702" spans="1:13" x14ac:dyDescent="0.2">
      <c r="A1702">
        <v>1700</v>
      </c>
      <c r="B1702" s="1">
        <v>43683</v>
      </c>
      <c r="C1702" t="s">
        <v>99</v>
      </c>
      <c r="D1702" t="s">
        <v>12</v>
      </c>
      <c r="E1702" t="s">
        <v>13</v>
      </c>
      <c r="F1702" t="s">
        <v>43</v>
      </c>
      <c r="G1702" t="s">
        <v>44</v>
      </c>
      <c r="H1702">
        <v>5</v>
      </c>
      <c r="I1702">
        <v>3</v>
      </c>
      <c r="K1702" s="5">
        <v>0</v>
      </c>
      <c r="L1702" s="5">
        <v>0</v>
      </c>
      <c r="M1702" s="5">
        <v>-2</v>
      </c>
    </row>
    <row r="1703" spans="1:13" x14ac:dyDescent="0.2">
      <c r="A1703">
        <v>1701</v>
      </c>
      <c r="B1703" s="1">
        <v>43683</v>
      </c>
      <c r="C1703" t="s">
        <v>74</v>
      </c>
      <c r="D1703" t="s">
        <v>45</v>
      </c>
      <c r="E1703" t="s">
        <v>46</v>
      </c>
      <c r="F1703" t="s">
        <v>1</v>
      </c>
      <c r="G1703" t="s">
        <v>2</v>
      </c>
      <c r="H1703">
        <v>9</v>
      </c>
      <c r="I1703">
        <v>4</v>
      </c>
      <c r="K1703" s="5">
        <v>0</v>
      </c>
      <c r="L1703" s="5">
        <v>118.1006</v>
      </c>
      <c r="M1703" s="5">
        <v>-5</v>
      </c>
    </row>
    <row r="1704" spans="1:13" x14ac:dyDescent="0.2">
      <c r="A1704">
        <v>1702</v>
      </c>
      <c r="B1704" s="1">
        <v>43683</v>
      </c>
      <c r="C1704" t="s">
        <v>74</v>
      </c>
      <c r="D1704" t="s">
        <v>15</v>
      </c>
      <c r="E1704" t="s">
        <v>16</v>
      </c>
      <c r="F1704" t="s">
        <v>61</v>
      </c>
      <c r="G1704" t="s">
        <v>62</v>
      </c>
      <c r="H1704">
        <v>1</v>
      </c>
      <c r="I1704">
        <v>3</v>
      </c>
      <c r="K1704" s="5">
        <v>0</v>
      </c>
      <c r="L1704" s="5">
        <v>0</v>
      </c>
      <c r="M1704" s="5">
        <v>2</v>
      </c>
    </row>
    <row r="1705" spans="1:13" x14ac:dyDescent="0.2">
      <c r="A1705">
        <v>1703</v>
      </c>
      <c r="B1705" s="1">
        <v>43684</v>
      </c>
      <c r="C1705" t="s">
        <v>108</v>
      </c>
      <c r="D1705" t="s">
        <v>53</v>
      </c>
      <c r="E1705" t="s">
        <v>54</v>
      </c>
      <c r="F1705" t="s">
        <v>10</v>
      </c>
      <c r="G1705" t="s">
        <v>11</v>
      </c>
      <c r="H1705">
        <v>2</v>
      </c>
      <c r="I1705">
        <v>7</v>
      </c>
      <c r="K1705" s="5">
        <v>0</v>
      </c>
      <c r="L1705" s="5">
        <v>0</v>
      </c>
      <c r="M1705" s="5">
        <v>5</v>
      </c>
    </row>
    <row r="1706" spans="1:13" x14ac:dyDescent="0.2">
      <c r="A1706">
        <v>1704</v>
      </c>
      <c r="B1706" s="1">
        <v>43684</v>
      </c>
      <c r="C1706" t="s">
        <v>83</v>
      </c>
      <c r="D1706" t="s">
        <v>20</v>
      </c>
      <c r="E1706" t="s">
        <v>21</v>
      </c>
      <c r="F1706" t="s">
        <v>49</v>
      </c>
      <c r="G1706" t="s">
        <v>50</v>
      </c>
      <c r="H1706">
        <v>11</v>
      </c>
      <c r="I1706">
        <v>7</v>
      </c>
      <c r="K1706" s="5">
        <v>0</v>
      </c>
      <c r="L1706" s="5">
        <v>0</v>
      </c>
      <c r="M1706" s="5">
        <v>-4</v>
      </c>
    </row>
    <row r="1707" spans="1:13" x14ac:dyDescent="0.2">
      <c r="A1707">
        <v>1705</v>
      </c>
      <c r="B1707" s="1">
        <v>43684</v>
      </c>
      <c r="C1707" t="s">
        <v>83</v>
      </c>
      <c r="D1707" t="s">
        <v>64</v>
      </c>
      <c r="E1707" t="s">
        <v>65</v>
      </c>
      <c r="F1707" t="s">
        <v>25</v>
      </c>
      <c r="G1707" t="s">
        <v>26</v>
      </c>
      <c r="H1707">
        <v>8</v>
      </c>
      <c r="I1707">
        <v>1</v>
      </c>
      <c r="K1707" s="5">
        <v>0</v>
      </c>
      <c r="L1707" s="5">
        <v>0</v>
      </c>
      <c r="M1707" s="5">
        <v>-7</v>
      </c>
    </row>
    <row r="1708" spans="1:13" x14ac:dyDescent="0.2">
      <c r="A1708">
        <v>1706</v>
      </c>
      <c r="B1708" s="1">
        <v>43684</v>
      </c>
      <c r="C1708" t="s">
        <v>83</v>
      </c>
      <c r="D1708" t="s">
        <v>37</v>
      </c>
      <c r="E1708" t="s">
        <v>38</v>
      </c>
      <c r="F1708" t="s">
        <v>47</v>
      </c>
      <c r="G1708" t="s">
        <v>48</v>
      </c>
      <c r="H1708">
        <v>0</v>
      </c>
      <c r="I1708">
        <v>2</v>
      </c>
      <c r="K1708" s="5">
        <v>0</v>
      </c>
      <c r="L1708" s="5">
        <v>0</v>
      </c>
      <c r="M1708" s="5">
        <v>2</v>
      </c>
    </row>
    <row r="1709" spans="1:13" x14ac:dyDescent="0.2">
      <c r="A1709">
        <v>1707</v>
      </c>
      <c r="B1709" s="1">
        <v>43684</v>
      </c>
      <c r="C1709" t="s">
        <v>83</v>
      </c>
      <c r="D1709" t="s">
        <v>27</v>
      </c>
      <c r="E1709" t="s">
        <v>28</v>
      </c>
      <c r="F1709" t="s">
        <v>32</v>
      </c>
      <c r="G1709" t="s">
        <v>33</v>
      </c>
      <c r="H1709">
        <v>4</v>
      </c>
      <c r="I1709">
        <v>3</v>
      </c>
      <c r="K1709" s="5">
        <v>0</v>
      </c>
      <c r="L1709" s="5">
        <v>0</v>
      </c>
      <c r="M1709" s="5">
        <v>-1</v>
      </c>
    </row>
    <row r="1710" spans="1:13" x14ac:dyDescent="0.2">
      <c r="A1710">
        <v>1708</v>
      </c>
      <c r="B1710" s="1">
        <v>43684</v>
      </c>
      <c r="C1710" t="s">
        <v>14</v>
      </c>
      <c r="D1710" t="s">
        <v>51</v>
      </c>
      <c r="E1710" t="s">
        <v>52</v>
      </c>
      <c r="F1710" t="s">
        <v>30</v>
      </c>
      <c r="G1710" t="s">
        <v>31</v>
      </c>
      <c r="H1710">
        <v>3</v>
      </c>
      <c r="I1710">
        <v>14</v>
      </c>
      <c r="K1710" s="5">
        <v>0</v>
      </c>
      <c r="L1710" s="5">
        <v>0</v>
      </c>
      <c r="M1710" s="5">
        <v>11</v>
      </c>
    </row>
    <row r="1711" spans="1:13" x14ac:dyDescent="0.2">
      <c r="A1711">
        <v>1709</v>
      </c>
      <c r="B1711" s="1">
        <v>43684</v>
      </c>
      <c r="C1711" t="s">
        <v>97</v>
      </c>
      <c r="D1711" t="s">
        <v>3</v>
      </c>
      <c r="E1711" t="s">
        <v>4</v>
      </c>
      <c r="F1711" t="s">
        <v>35</v>
      </c>
      <c r="G1711" t="s">
        <v>36</v>
      </c>
      <c r="H1711">
        <v>1</v>
      </c>
      <c r="I1711">
        <v>10</v>
      </c>
      <c r="K1711" s="5">
        <v>0</v>
      </c>
      <c r="L1711" s="5">
        <v>0</v>
      </c>
      <c r="M1711" s="5">
        <v>9</v>
      </c>
    </row>
    <row r="1712" spans="1:13" x14ac:dyDescent="0.2">
      <c r="A1712">
        <v>1710</v>
      </c>
      <c r="B1712" s="1">
        <v>43684</v>
      </c>
      <c r="C1712" t="s">
        <v>107</v>
      </c>
      <c r="D1712" t="s">
        <v>15</v>
      </c>
      <c r="E1712" t="s">
        <v>16</v>
      </c>
      <c r="F1712" t="s">
        <v>61</v>
      </c>
      <c r="G1712" t="s">
        <v>62</v>
      </c>
      <c r="H1712">
        <v>1</v>
      </c>
      <c r="I1712">
        <v>2</v>
      </c>
      <c r="K1712" s="5">
        <v>0</v>
      </c>
      <c r="L1712" s="5">
        <v>0</v>
      </c>
      <c r="M1712" s="5">
        <v>1</v>
      </c>
    </row>
    <row r="1713" spans="1:13" x14ac:dyDescent="0.2">
      <c r="A1713">
        <v>1711</v>
      </c>
      <c r="B1713" s="1">
        <v>43684</v>
      </c>
      <c r="C1713" t="s">
        <v>101</v>
      </c>
      <c r="D1713" t="s">
        <v>12</v>
      </c>
      <c r="E1713" t="s">
        <v>13</v>
      </c>
      <c r="F1713" t="s">
        <v>43</v>
      </c>
      <c r="G1713" t="s">
        <v>44</v>
      </c>
      <c r="H1713">
        <v>4</v>
      </c>
      <c r="I1713">
        <v>1</v>
      </c>
      <c r="K1713" s="5">
        <v>0</v>
      </c>
      <c r="L1713" s="5">
        <v>0</v>
      </c>
      <c r="M1713" s="5">
        <v>-3</v>
      </c>
    </row>
    <row r="1714" spans="1:13" x14ac:dyDescent="0.2">
      <c r="A1714">
        <v>1712</v>
      </c>
      <c r="B1714" s="1">
        <v>43684</v>
      </c>
      <c r="C1714" t="s">
        <v>118</v>
      </c>
      <c r="D1714" t="s">
        <v>37</v>
      </c>
      <c r="E1714" t="s">
        <v>38</v>
      </c>
      <c r="F1714" t="s">
        <v>47</v>
      </c>
      <c r="G1714" t="s">
        <v>48</v>
      </c>
      <c r="H1714">
        <v>1</v>
      </c>
      <c r="I1714">
        <v>5</v>
      </c>
      <c r="K1714" s="5">
        <v>0</v>
      </c>
      <c r="L1714" s="5">
        <v>0</v>
      </c>
      <c r="M1714" s="5">
        <v>4</v>
      </c>
    </row>
    <row r="1715" spans="1:13" x14ac:dyDescent="0.2">
      <c r="A1715">
        <v>1713</v>
      </c>
      <c r="B1715" s="1">
        <v>43684</v>
      </c>
      <c r="C1715" t="s">
        <v>87</v>
      </c>
      <c r="D1715" t="s">
        <v>45</v>
      </c>
      <c r="E1715" t="s">
        <v>46</v>
      </c>
      <c r="F1715" t="s">
        <v>1</v>
      </c>
      <c r="G1715" t="s">
        <v>2</v>
      </c>
      <c r="H1715">
        <v>2</v>
      </c>
      <c r="I1715">
        <v>3</v>
      </c>
      <c r="K1715" s="5">
        <v>0</v>
      </c>
      <c r="L1715" s="5">
        <v>0</v>
      </c>
      <c r="M1715" s="5">
        <v>1</v>
      </c>
    </row>
    <row r="1716" spans="1:13" x14ac:dyDescent="0.2">
      <c r="A1716">
        <v>1714</v>
      </c>
      <c r="B1716" s="1">
        <v>43684</v>
      </c>
      <c r="C1716" t="s">
        <v>85</v>
      </c>
      <c r="D1716" t="s">
        <v>8</v>
      </c>
      <c r="E1716" t="s">
        <v>9</v>
      </c>
      <c r="F1716" t="s">
        <v>6</v>
      </c>
      <c r="G1716" t="s">
        <v>7</v>
      </c>
      <c r="H1716">
        <v>14</v>
      </c>
      <c r="I1716">
        <v>2</v>
      </c>
      <c r="K1716" s="5">
        <v>0</v>
      </c>
      <c r="L1716" s="5">
        <v>0</v>
      </c>
      <c r="M1716" s="5">
        <v>-12</v>
      </c>
    </row>
    <row r="1717" spans="1:13" x14ac:dyDescent="0.2">
      <c r="A1717">
        <v>1715</v>
      </c>
      <c r="B1717" s="1">
        <v>43684</v>
      </c>
      <c r="C1717" t="s">
        <v>85</v>
      </c>
      <c r="D1717" t="s">
        <v>17</v>
      </c>
      <c r="E1717" t="s">
        <v>18</v>
      </c>
      <c r="F1717" t="s">
        <v>55</v>
      </c>
      <c r="G1717" t="s">
        <v>56</v>
      </c>
      <c r="H1717">
        <v>8</v>
      </c>
      <c r="I1717">
        <v>3</v>
      </c>
      <c r="K1717" s="5">
        <v>0</v>
      </c>
      <c r="L1717" s="5">
        <v>0</v>
      </c>
      <c r="M1717" s="5">
        <v>-5</v>
      </c>
    </row>
    <row r="1718" spans="1:13" x14ac:dyDescent="0.2">
      <c r="A1718">
        <v>1716</v>
      </c>
      <c r="B1718" s="1">
        <v>43684</v>
      </c>
      <c r="C1718" t="s">
        <v>100</v>
      </c>
      <c r="D1718" t="s">
        <v>22</v>
      </c>
      <c r="E1718" t="s">
        <v>23</v>
      </c>
      <c r="F1718" t="s">
        <v>59</v>
      </c>
      <c r="G1718" t="s">
        <v>60</v>
      </c>
      <c r="H1718">
        <v>1</v>
      </c>
      <c r="I1718">
        <v>6</v>
      </c>
      <c r="K1718" s="5">
        <v>0</v>
      </c>
      <c r="L1718" s="5">
        <v>0</v>
      </c>
      <c r="M1718" s="5">
        <v>5</v>
      </c>
    </row>
    <row r="1719" spans="1:13" x14ac:dyDescent="0.2">
      <c r="A1719">
        <v>1717</v>
      </c>
      <c r="B1719" s="1">
        <v>43685</v>
      </c>
      <c r="C1719" t="s">
        <v>71</v>
      </c>
      <c r="D1719" t="s">
        <v>8</v>
      </c>
      <c r="E1719" t="s">
        <v>9</v>
      </c>
      <c r="F1719" t="s">
        <v>27</v>
      </c>
      <c r="G1719" t="s">
        <v>28</v>
      </c>
      <c r="H1719">
        <v>12</v>
      </c>
      <c r="I1719">
        <v>6</v>
      </c>
      <c r="K1719" s="5">
        <v>0</v>
      </c>
      <c r="L1719" s="5">
        <v>0</v>
      </c>
      <c r="M1719" s="5">
        <v>-6</v>
      </c>
    </row>
    <row r="1720" spans="1:13" x14ac:dyDescent="0.2">
      <c r="A1720">
        <v>1718</v>
      </c>
      <c r="B1720" s="1">
        <v>43685</v>
      </c>
      <c r="C1720" t="s">
        <v>68</v>
      </c>
      <c r="D1720" t="s">
        <v>40</v>
      </c>
      <c r="E1720" t="s">
        <v>41</v>
      </c>
      <c r="F1720" t="s">
        <v>69</v>
      </c>
      <c r="G1720" t="s">
        <v>70</v>
      </c>
      <c r="H1720">
        <v>0</v>
      </c>
      <c r="I1720">
        <v>3</v>
      </c>
      <c r="K1720" s="5">
        <v>0</v>
      </c>
      <c r="L1720" s="5">
        <v>0</v>
      </c>
      <c r="M1720" s="5">
        <v>3</v>
      </c>
    </row>
    <row r="1721" spans="1:13" x14ac:dyDescent="0.2">
      <c r="A1721">
        <v>1719</v>
      </c>
      <c r="B1721" s="1">
        <v>43685</v>
      </c>
      <c r="C1721" t="s">
        <v>68</v>
      </c>
      <c r="D1721" t="s">
        <v>66</v>
      </c>
      <c r="E1721" t="s">
        <v>67</v>
      </c>
      <c r="F1721" t="s">
        <v>25</v>
      </c>
      <c r="G1721" t="s">
        <v>26</v>
      </c>
      <c r="H1721">
        <v>8</v>
      </c>
      <c r="I1721">
        <v>10</v>
      </c>
      <c r="K1721" s="5">
        <v>0</v>
      </c>
      <c r="L1721" s="5">
        <v>0</v>
      </c>
      <c r="M1721" s="5">
        <v>2</v>
      </c>
    </row>
    <row r="1722" spans="1:13" x14ac:dyDescent="0.2">
      <c r="A1722">
        <v>1720</v>
      </c>
      <c r="B1722" s="1">
        <v>43685</v>
      </c>
      <c r="C1722" t="s">
        <v>68</v>
      </c>
      <c r="D1722" t="s">
        <v>35</v>
      </c>
      <c r="E1722" t="s">
        <v>36</v>
      </c>
      <c r="F1722" t="s">
        <v>57</v>
      </c>
      <c r="G1722" t="s">
        <v>58</v>
      </c>
      <c r="H1722">
        <v>12</v>
      </c>
      <c r="I1722">
        <v>5</v>
      </c>
      <c r="K1722" s="5">
        <v>-8.9166399999999992</v>
      </c>
      <c r="L1722" s="5">
        <v>0</v>
      </c>
      <c r="M1722" s="5">
        <v>-7</v>
      </c>
    </row>
    <row r="1723" spans="1:13" x14ac:dyDescent="0.2">
      <c r="A1723">
        <v>1721</v>
      </c>
      <c r="B1723" s="1">
        <v>43685</v>
      </c>
      <c r="C1723" t="s">
        <v>68</v>
      </c>
      <c r="D1723" t="s">
        <v>20</v>
      </c>
      <c r="E1723" t="s">
        <v>21</v>
      </c>
      <c r="F1723" t="s">
        <v>53</v>
      </c>
      <c r="G1723" t="s">
        <v>54</v>
      </c>
      <c r="H1723">
        <v>2</v>
      </c>
      <c r="I1723">
        <v>9</v>
      </c>
      <c r="K1723" s="5">
        <v>-50.423400000000001</v>
      </c>
      <c r="L1723" s="5">
        <v>0</v>
      </c>
      <c r="M1723" s="5">
        <v>7</v>
      </c>
    </row>
    <row r="1724" spans="1:13" x14ac:dyDescent="0.2">
      <c r="A1724">
        <v>1722</v>
      </c>
      <c r="B1724" s="1">
        <v>43685</v>
      </c>
      <c r="C1724" t="s">
        <v>72</v>
      </c>
      <c r="D1724" t="s">
        <v>47</v>
      </c>
      <c r="E1724" t="s">
        <v>48</v>
      </c>
      <c r="F1724" t="s">
        <v>49</v>
      </c>
      <c r="G1724" t="s">
        <v>50</v>
      </c>
      <c r="H1724">
        <v>7</v>
      </c>
      <c r="I1724">
        <v>5</v>
      </c>
      <c r="K1724" s="5">
        <v>210.1806</v>
      </c>
      <c r="L1724" s="5">
        <v>0</v>
      </c>
      <c r="M1724" s="5">
        <v>-2</v>
      </c>
    </row>
    <row r="1725" spans="1:13" x14ac:dyDescent="0.2">
      <c r="A1725">
        <v>1723</v>
      </c>
      <c r="B1725" s="1">
        <v>43685</v>
      </c>
      <c r="C1725" t="s">
        <v>99</v>
      </c>
      <c r="D1725" t="s">
        <v>22</v>
      </c>
      <c r="E1725" t="s">
        <v>23</v>
      </c>
      <c r="F1725" t="s">
        <v>43</v>
      </c>
      <c r="G1725" t="s">
        <v>44</v>
      </c>
      <c r="H1725">
        <v>0</v>
      </c>
      <c r="I1725">
        <v>5</v>
      </c>
      <c r="K1725" s="5">
        <v>0</v>
      </c>
      <c r="L1725" s="5">
        <v>0</v>
      </c>
      <c r="M1725" s="5">
        <v>5</v>
      </c>
    </row>
    <row r="1726" spans="1:13" x14ac:dyDescent="0.2">
      <c r="A1726">
        <v>1724</v>
      </c>
      <c r="B1726" s="1">
        <v>43685</v>
      </c>
      <c r="C1726" t="s">
        <v>74</v>
      </c>
      <c r="D1726" t="s">
        <v>51</v>
      </c>
      <c r="E1726" t="s">
        <v>52</v>
      </c>
      <c r="F1726" t="s">
        <v>45</v>
      </c>
      <c r="G1726" t="s">
        <v>46</v>
      </c>
      <c r="H1726">
        <v>3</v>
      </c>
      <c r="I1726">
        <v>9</v>
      </c>
      <c r="K1726" s="5">
        <v>325.4375</v>
      </c>
      <c r="L1726" s="5">
        <v>0</v>
      </c>
      <c r="M1726" s="5">
        <v>6</v>
      </c>
    </row>
    <row r="1727" spans="1:13" x14ac:dyDescent="0.2">
      <c r="A1727">
        <v>1725</v>
      </c>
      <c r="B1727" s="1">
        <v>43686</v>
      </c>
      <c r="C1727" t="s">
        <v>107</v>
      </c>
      <c r="D1727" t="s">
        <v>3</v>
      </c>
      <c r="E1727" t="s">
        <v>4</v>
      </c>
      <c r="F1727" t="s">
        <v>64</v>
      </c>
      <c r="G1727" t="s">
        <v>65</v>
      </c>
      <c r="H1727">
        <v>7</v>
      </c>
      <c r="I1727">
        <v>0</v>
      </c>
      <c r="K1727" s="5">
        <v>0</v>
      </c>
      <c r="L1727" s="5">
        <v>4.7545739999999999</v>
      </c>
      <c r="M1727" s="5">
        <v>-7</v>
      </c>
    </row>
    <row r="1728" spans="1:13" x14ac:dyDescent="0.2">
      <c r="A1728">
        <v>1726</v>
      </c>
      <c r="B1728" s="1">
        <v>43686</v>
      </c>
      <c r="C1728" t="s">
        <v>85</v>
      </c>
      <c r="D1728" t="s">
        <v>30</v>
      </c>
      <c r="E1728" t="s">
        <v>31</v>
      </c>
      <c r="F1728" t="s">
        <v>6</v>
      </c>
      <c r="G1728" t="s">
        <v>7</v>
      </c>
      <c r="H1728">
        <v>3</v>
      </c>
      <c r="I1728">
        <v>2</v>
      </c>
      <c r="K1728" s="5">
        <v>-23.612300000000001</v>
      </c>
      <c r="L1728" s="5">
        <v>0</v>
      </c>
      <c r="M1728" s="5">
        <v>-1</v>
      </c>
    </row>
    <row r="1729" spans="1:13" x14ac:dyDescent="0.2">
      <c r="A1729">
        <v>1727</v>
      </c>
      <c r="B1729" s="1">
        <v>43686</v>
      </c>
      <c r="C1729" t="s">
        <v>71</v>
      </c>
      <c r="D1729" t="s">
        <v>8</v>
      </c>
      <c r="E1729" t="s">
        <v>9</v>
      </c>
      <c r="F1729" t="s">
        <v>27</v>
      </c>
      <c r="G1729" t="s">
        <v>28</v>
      </c>
      <c r="H1729">
        <v>2</v>
      </c>
      <c r="I1729">
        <v>8</v>
      </c>
      <c r="K1729" s="5">
        <v>0</v>
      </c>
      <c r="L1729" s="5">
        <v>0</v>
      </c>
      <c r="M1729" s="5">
        <v>6</v>
      </c>
    </row>
    <row r="1730" spans="1:13" x14ac:dyDescent="0.2">
      <c r="A1730">
        <v>1728</v>
      </c>
      <c r="B1730" s="1">
        <v>43686</v>
      </c>
      <c r="C1730" t="s">
        <v>68</v>
      </c>
      <c r="D1730" t="s">
        <v>12</v>
      </c>
      <c r="E1730" t="s">
        <v>13</v>
      </c>
      <c r="F1730" t="s">
        <v>10</v>
      </c>
      <c r="G1730" t="s">
        <v>11</v>
      </c>
      <c r="H1730">
        <v>6</v>
      </c>
      <c r="I1730">
        <v>7</v>
      </c>
      <c r="K1730" s="5">
        <v>-150.05699999999999</v>
      </c>
      <c r="L1730" s="5">
        <v>0</v>
      </c>
      <c r="M1730" s="5">
        <v>1</v>
      </c>
    </row>
    <row r="1731" spans="1:13" x14ac:dyDescent="0.2">
      <c r="A1731">
        <v>1729</v>
      </c>
      <c r="B1731" s="1">
        <v>43686</v>
      </c>
      <c r="C1731" t="s">
        <v>68</v>
      </c>
      <c r="D1731" t="s">
        <v>40</v>
      </c>
      <c r="E1731" t="s">
        <v>41</v>
      </c>
      <c r="F1731" t="s">
        <v>69</v>
      </c>
      <c r="G1731" t="s">
        <v>70</v>
      </c>
      <c r="H1731">
        <v>4</v>
      </c>
      <c r="I1731">
        <v>16</v>
      </c>
      <c r="K1731" s="5">
        <v>0</v>
      </c>
      <c r="L1731" s="5">
        <v>0</v>
      </c>
      <c r="M1731" s="5">
        <v>12</v>
      </c>
    </row>
    <row r="1732" spans="1:13" x14ac:dyDescent="0.2">
      <c r="A1732">
        <v>1730</v>
      </c>
      <c r="B1732" s="1">
        <v>43686</v>
      </c>
      <c r="C1732" t="s">
        <v>68</v>
      </c>
      <c r="D1732" t="s">
        <v>66</v>
      </c>
      <c r="E1732" t="s">
        <v>67</v>
      </c>
      <c r="F1732" t="s">
        <v>25</v>
      </c>
      <c r="G1732" t="s">
        <v>26</v>
      </c>
      <c r="H1732">
        <v>2</v>
      </c>
      <c r="I1732">
        <v>5</v>
      </c>
      <c r="K1732" s="5">
        <v>0</v>
      </c>
      <c r="L1732" s="5">
        <v>0</v>
      </c>
      <c r="M1732" s="5">
        <v>3</v>
      </c>
    </row>
    <row r="1733" spans="1:13" x14ac:dyDescent="0.2">
      <c r="A1733">
        <v>1731</v>
      </c>
      <c r="B1733" s="1">
        <v>43686</v>
      </c>
      <c r="C1733" t="s">
        <v>68</v>
      </c>
      <c r="D1733" t="s">
        <v>35</v>
      </c>
      <c r="E1733" t="s">
        <v>36</v>
      </c>
      <c r="F1733" t="s">
        <v>57</v>
      </c>
      <c r="G1733" t="s">
        <v>58</v>
      </c>
      <c r="H1733">
        <v>2</v>
      </c>
      <c r="I1733">
        <v>5</v>
      </c>
      <c r="K1733" s="5">
        <v>0</v>
      </c>
      <c r="L1733" s="5">
        <v>0</v>
      </c>
      <c r="M1733" s="5">
        <v>3</v>
      </c>
    </row>
    <row r="1734" spans="1:13" x14ac:dyDescent="0.2">
      <c r="A1734">
        <v>1732</v>
      </c>
      <c r="B1734" s="1">
        <v>43686</v>
      </c>
      <c r="C1734" t="s">
        <v>68</v>
      </c>
      <c r="D1734" t="s">
        <v>20</v>
      </c>
      <c r="E1734" t="s">
        <v>21</v>
      </c>
      <c r="F1734" t="s">
        <v>53</v>
      </c>
      <c r="G1734" t="s">
        <v>54</v>
      </c>
      <c r="H1734">
        <v>8</v>
      </c>
      <c r="I1734">
        <v>4</v>
      </c>
      <c r="K1734" s="5">
        <v>0</v>
      </c>
      <c r="L1734" s="5">
        <v>0</v>
      </c>
      <c r="M1734" s="5">
        <v>-4</v>
      </c>
    </row>
    <row r="1735" spans="1:13" x14ac:dyDescent="0.2">
      <c r="A1735">
        <v>1733</v>
      </c>
      <c r="B1735" s="1">
        <v>43686</v>
      </c>
      <c r="C1735" t="s">
        <v>72</v>
      </c>
      <c r="D1735" t="s">
        <v>37</v>
      </c>
      <c r="E1735" t="s">
        <v>38</v>
      </c>
      <c r="F1735" t="s">
        <v>17</v>
      </c>
      <c r="G1735" t="s">
        <v>18</v>
      </c>
      <c r="H1735">
        <v>5</v>
      </c>
      <c r="I1735">
        <v>6</v>
      </c>
      <c r="K1735" s="5">
        <v>12.53044</v>
      </c>
      <c r="L1735" s="5">
        <v>17.84122</v>
      </c>
      <c r="M1735" s="5">
        <v>1</v>
      </c>
    </row>
    <row r="1736" spans="1:13" x14ac:dyDescent="0.2">
      <c r="A1736">
        <v>1734</v>
      </c>
      <c r="B1736" s="1">
        <v>43686</v>
      </c>
      <c r="C1736" t="s">
        <v>72</v>
      </c>
      <c r="D1736" t="s">
        <v>47</v>
      </c>
      <c r="E1736" t="s">
        <v>48</v>
      </c>
      <c r="F1736" t="s">
        <v>49</v>
      </c>
      <c r="G1736" t="s">
        <v>50</v>
      </c>
      <c r="H1736">
        <v>6</v>
      </c>
      <c r="I1736">
        <v>2</v>
      </c>
      <c r="K1736" s="5">
        <v>0</v>
      </c>
      <c r="L1736" s="5">
        <v>0</v>
      </c>
      <c r="M1736" s="5">
        <v>-4</v>
      </c>
    </row>
    <row r="1737" spans="1:13" x14ac:dyDescent="0.2">
      <c r="A1737">
        <v>1735</v>
      </c>
      <c r="B1737" s="1">
        <v>43686</v>
      </c>
      <c r="C1737" t="s">
        <v>88</v>
      </c>
      <c r="D1737" t="s">
        <v>55</v>
      </c>
      <c r="E1737" t="s">
        <v>56</v>
      </c>
      <c r="F1737" t="s">
        <v>15</v>
      </c>
      <c r="G1737" t="s">
        <v>16</v>
      </c>
      <c r="H1737">
        <v>2</v>
      </c>
      <c r="I1737">
        <v>6</v>
      </c>
      <c r="K1737" s="5">
        <v>22.131329999999998</v>
      </c>
      <c r="L1737" s="5">
        <v>-109.048</v>
      </c>
      <c r="M1737" s="5">
        <v>4</v>
      </c>
    </row>
    <row r="1738" spans="1:13" x14ac:dyDescent="0.2">
      <c r="A1738">
        <v>1736</v>
      </c>
      <c r="B1738" s="1">
        <v>43686</v>
      </c>
      <c r="C1738" t="s">
        <v>74</v>
      </c>
      <c r="D1738" t="s">
        <v>51</v>
      </c>
      <c r="E1738" t="s">
        <v>52</v>
      </c>
      <c r="F1738" t="s">
        <v>45</v>
      </c>
      <c r="G1738" t="s">
        <v>46</v>
      </c>
      <c r="H1738">
        <v>1</v>
      </c>
      <c r="I1738">
        <v>7</v>
      </c>
      <c r="K1738" s="5">
        <v>0</v>
      </c>
      <c r="L1738" s="5">
        <v>0</v>
      </c>
      <c r="M1738" s="5">
        <v>6</v>
      </c>
    </row>
    <row r="1739" spans="1:13" x14ac:dyDescent="0.2">
      <c r="A1739">
        <v>1737</v>
      </c>
      <c r="B1739" s="1">
        <v>43686</v>
      </c>
      <c r="C1739" t="s">
        <v>74</v>
      </c>
      <c r="D1739" t="s">
        <v>32</v>
      </c>
      <c r="E1739" t="s">
        <v>33</v>
      </c>
      <c r="F1739" t="s">
        <v>1</v>
      </c>
      <c r="G1739" t="s">
        <v>2</v>
      </c>
      <c r="H1739">
        <v>5</v>
      </c>
      <c r="I1739">
        <v>3</v>
      </c>
      <c r="K1739" s="5">
        <v>229.631</v>
      </c>
      <c r="L1739" s="5">
        <v>0</v>
      </c>
      <c r="M1739" s="5">
        <v>-2</v>
      </c>
    </row>
    <row r="1740" spans="1:13" x14ac:dyDescent="0.2">
      <c r="A1740">
        <v>1738</v>
      </c>
      <c r="B1740" s="1">
        <v>43686</v>
      </c>
      <c r="C1740" t="s">
        <v>74</v>
      </c>
      <c r="D1740" t="s">
        <v>59</v>
      </c>
      <c r="E1740" t="s">
        <v>60</v>
      </c>
      <c r="F1740" t="s">
        <v>61</v>
      </c>
      <c r="G1740" t="s">
        <v>62</v>
      </c>
      <c r="H1740">
        <v>3</v>
      </c>
      <c r="I1740">
        <v>2</v>
      </c>
      <c r="K1740" s="5">
        <v>0</v>
      </c>
      <c r="L1740" s="5">
        <v>0</v>
      </c>
      <c r="M1740" s="5">
        <v>-1</v>
      </c>
    </row>
    <row r="1741" spans="1:13" x14ac:dyDescent="0.2">
      <c r="A1741">
        <v>1739</v>
      </c>
      <c r="B1741" s="1">
        <v>43686</v>
      </c>
      <c r="C1741" t="s">
        <v>103</v>
      </c>
      <c r="D1741" t="s">
        <v>22</v>
      </c>
      <c r="E1741" t="s">
        <v>23</v>
      </c>
      <c r="F1741" t="s">
        <v>43</v>
      </c>
      <c r="G1741" t="s">
        <v>44</v>
      </c>
      <c r="H1741">
        <v>9</v>
      </c>
      <c r="I1741">
        <v>6</v>
      </c>
      <c r="K1741" s="5">
        <v>0</v>
      </c>
      <c r="L1741" s="5">
        <v>0</v>
      </c>
      <c r="M1741" s="5">
        <v>-3</v>
      </c>
    </row>
    <row r="1742" spans="1:13" x14ac:dyDescent="0.2">
      <c r="A1742">
        <v>1740</v>
      </c>
      <c r="B1742" s="1">
        <v>43687</v>
      </c>
      <c r="C1742" t="s">
        <v>76</v>
      </c>
      <c r="D1742" t="s">
        <v>8</v>
      </c>
      <c r="E1742" t="s">
        <v>9</v>
      </c>
      <c r="F1742" t="s">
        <v>27</v>
      </c>
      <c r="G1742" t="s">
        <v>28</v>
      </c>
      <c r="H1742">
        <v>4</v>
      </c>
      <c r="I1742">
        <v>5</v>
      </c>
      <c r="K1742" s="5">
        <v>0</v>
      </c>
      <c r="L1742" s="5">
        <v>0</v>
      </c>
      <c r="M1742" s="5">
        <v>1</v>
      </c>
    </row>
    <row r="1743" spans="1:13" x14ac:dyDescent="0.2">
      <c r="A1743">
        <v>1741</v>
      </c>
      <c r="B1743" s="1">
        <v>43687</v>
      </c>
      <c r="C1743" t="s">
        <v>34</v>
      </c>
      <c r="D1743" t="s">
        <v>40</v>
      </c>
      <c r="E1743" t="s">
        <v>41</v>
      </c>
      <c r="F1743" t="s">
        <v>69</v>
      </c>
      <c r="G1743" t="s">
        <v>70</v>
      </c>
      <c r="H1743">
        <v>12</v>
      </c>
      <c r="I1743">
        <v>4</v>
      </c>
      <c r="K1743" s="5">
        <v>0</v>
      </c>
      <c r="L1743" s="5">
        <v>0</v>
      </c>
      <c r="M1743" s="5">
        <v>-8</v>
      </c>
    </row>
    <row r="1744" spans="1:13" x14ac:dyDescent="0.2">
      <c r="A1744">
        <v>1742</v>
      </c>
      <c r="B1744" s="1">
        <v>43687</v>
      </c>
      <c r="C1744" t="s">
        <v>34</v>
      </c>
      <c r="D1744" t="s">
        <v>22</v>
      </c>
      <c r="E1744" t="s">
        <v>23</v>
      </c>
      <c r="F1744" t="s">
        <v>43</v>
      </c>
      <c r="G1744" t="s">
        <v>44</v>
      </c>
      <c r="H1744">
        <v>1</v>
      </c>
      <c r="I1744">
        <v>3</v>
      </c>
      <c r="K1744" s="5">
        <v>0</v>
      </c>
      <c r="L1744" s="5">
        <v>0</v>
      </c>
      <c r="M1744" s="5">
        <v>2</v>
      </c>
    </row>
    <row r="1745" spans="1:13" x14ac:dyDescent="0.2">
      <c r="A1745">
        <v>1743</v>
      </c>
      <c r="B1745" s="1">
        <v>43687</v>
      </c>
      <c r="C1745" t="s">
        <v>77</v>
      </c>
      <c r="D1745" t="s">
        <v>66</v>
      </c>
      <c r="E1745" t="s">
        <v>67</v>
      </c>
      <c r="F1745" t="s">
        <v>25</v>
      </c>
      <c r="G1745" t="s">
        <v>26</v>
      </c>
      <c r="H1745">
        <v>7</v>
      </c>
      <c r="I1745">
        <v>0</v>
      </c>
      <c r="K1745" s="5">
        <v>0</v>
      </c>
      <c r="L1745" s="5">
        <v>0</v>
      </c>
      <c r="M1745" s="5">
        <v>-7</v>
      </c>
    </row>
    <row r="1746" spans="1:13" x14ac:dyDescent="0.2">
      <c r="A1746">
        <v>1744</v>
      </c>
      <c r="B1746" s="1">
        <v>43687</v>
      </c>
      <c r="C1746" t="s">
        <v>77</v>
      </c>
      <c r="D1746" t="s">
        <v>20</v>
      </c>
      <c r="E1746" t="s">
        <v>21</v>
      </c>
      <c r="F1746" t="s">
        <v>53</v>
      </c>
      <c r="G1746" t="s">
        <v>54</v>
      </c>
      <c r="H1746">
        <v>6</v>
      </c>
      <c r="I1746">
        <v>7</v>
      </c>
      <c r="K1746" s="5">
        <v>0</v>
      </c>
      <c r="L1746" s="5">
        <v>0</v>
      </c>
      <c r="M1746" s="5">
        <v>1</v>
      </c>
    </row>
    <row r="1747" spans="1:13" x14ac:dyDescent="0.2">
      <c r="A1747">
        <v>1745</v>
      </c>
      <c r="B1747" s="1">
        <v>43687</v>
      </c>
      <c r="C1747" t="s">
        <v>85</v>
      </c>
      <c r="D1747" t="s">
        <v>30</v>
      </c>
      <c r="E1747" t="s">
        <v>31</v>
      </c>
      <c r="F1747" t="s">
        <v>6</v>
      </c>
      <c r="G1747" t="s">
        <v>7</v>
      </c>
      <c r="H1747">
        <v>23</v>
      </c>
      <c r="I1747">
        <v>2</v>
      </c>
      <c r="K1747" s="5">
        <v>0</v>
      </c>
      <c r="L1747" s="5">
        <v>0</v>
      </c>
      <c r="M1747" s="5">
        <v>-21</v>
      </c>
    </row>
    <row r="1748" spans="1:13" x14ac:dyDescent="0.2">
      <c r="A1748">
        <v>1746</v>
      </c>
      <c r="B1748" s="1">
        <v>43687</v>
      </c>
      <c r="C1748" t="s">
        <v>68</v>
      </c>
      <c r="D1748" t="s">
        <v>12</v>
      </c>
      <c r="E1748" t="s">
        <v>13</v>
      </c>
      <c r="F1748" t="s">
        <v>10</v>
      </c>
      <c r="G1748" t="s">
        <v>11</v>
      </c>
      <c r="H1748">
        <v>3</v>
      </c>
      <c r="I1748">
        <v>4</v>
      </c>
      <c r="K1748" s="5">
        <v>0</v>
      </c>
      <c r="L1748" s="5">
        <v>0</v>
      </c>
      <c r="M1748" s="5">
        <v>1</v>
      </c>
    </row>
    <row r="1749" spans="1:13" x14ac:dyDescent="0.2">
      <c r="A1749">
        <v>1747</v>
      </c>
      <c r="B1749" s="1">
        <v>43687</v>
      </c>
      <c r="C1749" t="s">
        <v>68</v>
      </c>
      <c r="D1749" t="s">
        <v>37</v>
      </c>
      <c r="E1749" t="s">
        <v>38</v>
      </c>
      <c r="F1749" t="s">
        <v>17</v>
      </c>
      <c r="G1749" t="s">
        <v>18</v>
      </c>
      <c r="H1749">
        <v>2</v>
      </c>
      <c r="I1749">
        <v>3</v>
      </c>
      <c r="K1749" s="5">
        <v>0</v>
      </c>
      <c r="L1749" s="5">
        <v>0</v>
      </c>
      <c r="M1749" s="5">
        <v>1</v>
      </c>
    </row>
    <row r="1750" spans="1:13" x14ac:dyDescent="0.2">
      <c r="A1750">
        <v>1748</v>
      </c>
      <c r="B1750" s="1">
        <v>43687</v>
      </c>
      <c r="C1750" t="s">
        <v>68</v>
      </c>
      <c r="D1750" t="s">
        <v>35</v>
      </c>
      <c r="E1750" t="s">
        <v>36</v>
      </c>
      <c r="F1750" t="s">
        <v>57</v>
      </c>
      <c r="G1750" t="s">
        <v>58</v>
      </c>
      <c r="H1750">
        <v>1</v>
      </c>
      <c r="I1750">
        <v>10</v>
      </c>
      <c r="K1750" s="5">
        <v>0</v>
      </c>
      <c r="L1750" s="5">
        <v>0</v>
      </c>
      <c r="M1750" s="5">
        <v>9</v>
      </c>
    </row>
    <row r="1751" spans="1:13" x14ac:dyDescent="0.2">
      <c r="A1751">
        <v>1749</v>
      </c>
      <c r="B1751" s="1">
        <v>43687</v>
      </c>
      <c r="C1751" t="s">
        <v>68</v>
      </c>
      <c r="D1751" t="s">
        <v>47</v>
      </c>
      <c r="E1751" t="s">
        <v>48</v>
      </c>
      <c r="F1751" t="s">
        <v>49</v>
      </c>
      <c r="G1751" t="s">
        <v>50</v>
      </c>
      <c r="H1751">
        <v>1</v>
      </c>
      <c r="I1751">
        <v>4</v>
      </c>
      <c r="K1751" s="5">
        <v>0</v>
      </c>
      <c r="L1751" s="5">
        <v>0</v>
      </c>
      <c r="M1751" s="5">
        <v>3</v>
      </c>
    </row>
    <row r="1752" spans="1:13" x14ac:dyDescent="0.2">
      <c r="A1752">
        <v>1750</v>
      </c>
      <c r="B1752" s="1">
        <v>43687</v>
      </c>
      <c r="C1752" t="s">
        <v>68</v>
      </c>
      <c r="D1752" t="s">
        <v>3</v>
      </c>
      <c r="E1752" t="s">
        <v>4</v>
      </c>
      <c r="F1752" t="s">
        <v>64</v>
      </c>
      <c r="G1752" t="s">
        <v>65</v>
      </c>
      <c r="H1752">
        <v>2</v>
      </c>
      <c r="I1752">
        <v>3</v>
      </c>
      <c r="K1752" s="5">
        <v>0</v>
      </c>
      <c r="L1752" s="5">
        <v>0</v>
      </c>
      <c r="M1752" s="5">
        <v>1</v>
      </c>
    </row>
    <row r="1753" spans="1:13" x14ac:dyDescent="0.2">
      <c r="A1753">
        <v>1751</v>
      </c>
      <c r="B1753" s="1">
        <v>43687</v>
      </c>
      <c r="C1753" t="s">
        <v>104</v>
      </c>
      <c r="D1753" t="s">
        <v>55</v>
      </c>
      <c r="E1753" t="s">
        <v>56</v>
      </c>
      <c r="F1753" t="s">
        <v>15</v>
      </c>
      <c r="G1753" t="s">
        <v>16</v>
      </c>
      <c r="H1753">
        <v>1</v>
      </c>
      <c r="I1753">
        <v>3</v>
      </c>
      <c r="K1753" s="5">
        <v>0</v>
      </c>
      <c r="L1753" s="5">
        <v>0</v>
      </c>
      <c r="M1753" s="5">
        <v>2</v>
      </c>
    </row>
    <row r="1754" spans="1:13" x14ac:dyDescent="0.2">
      <c r="A1754">
        <v>1752</v>
      </c>
      <c r="B1754" s="1">
        <v>43687</v>
      </c>
      <c r="C1754" t="s">
        <v>79</v>
      </c>
      <c r="D1754" t="s">
        <v>51</v>
      </c>
      <c r="E1754" t="s">
        <v>52</v>
      </c>
      <c r="F1754" t="s">
        <v>45</v>
      </c>
      <c r="G1754" t="s">
        <v>46</v>
      </c>
      <c r="H1754">
        <v>5</v>
      </c>
      <c r="I1754">
        <v>8</v>
      </c>
      <c r="K1754" s="5">
        <v>0</v>
      </c>
      <c r="L1754" s="5">
        <v>0</v>
      </c>
      <c r="M1754" s="5">
        <v>3</v>
      </c>
    </row>
    <row r="1755" spans="1:13" x14ac:dyDescent="0.2">
      <c r="A1755">
        <v>1753</v>
      </c>
      <c r="B1755" s="1">
        <v>43687</v>
      </c>
      <c r="C1755" t="s">
        <v>81</v>
      </c>
      <c r="D1755" t="s">
        <v>59</v>
      </c>
      <c r="E1755" t="s">
        <v>60</v>
      </c>
      <c r="F1755" t="s">
        <v>61</v>
      </c>
      <c r="G1755" t="s">
        <v>62</v>
      </c>
      <c r="H1755">
        <v>0</v>
      </c>
      <c r="I1755">
        <v>4</v>
      </c>
      <c r="K1755" s="5">
        <v>0</v>
      </c>
      <c r="L1755" s="5">
        <v>0</v>
      </c>
      <c r="M1755" s="5">
        <v>4</v>
      </c>
    </row>
    <row r="1756" spans="1:13" x14ac:dyDescent="0.2">
      <c r="A1756">
        <v>1754</v>
      </c>
      <c r="B1756" s="1">
        <v>43687</v>
      </c>
      <c r="C1756" t="s">
        <v>74</v>
      </c>
      <c r="D1756" t="s">
        <v>32</v>
      </c>
      <c r="E1756" t="s">
        <v>33</v>
      </c>
      <c r="F1756" t="s">
        <v>1</v>
      </c>
      <c r="G1756" t="s">
        <v>2</v>
      </c>
      <c r="H1756">
        <v>5</v>
      </c>
      <c r="I1756">
        <v>4</v>
      </c>
      <c r="K1756" s="5">
        <v>0</v>
      </c>
      <c r="L1756" s="5">
        <v>0</v>
      </c>
      <c r="M1756" s="5">
        <v>-1</v>
      </c>
    </row>
    <row r="1757" spans="1:13" x14ac:dyDescent="0.2">
      <c r="A1757">
        <v>1755</v>
      </c>
      <c r="B1757" s="1">
        <v>43688</v>
      </c>
      <c r="C1757" t="s">
        <v>5</v>
      </c>
      <c r="D1757" t="s">
        <v>40</v>
      </c>
      <c r="E1757" t="s">
        <v>41</v>
      </c>
      <c r="F1757" t="s">
        <v>69</v>
      </c>
      <c r="G1757" t="s">
        <v>70</v>
      </c>
      <c r="H1757">
        <v>5</v>
      </c>
      <c r="I1757">
        <v>4</v>
      </c>
      <c r="K1757" s="5">
        <v>0</v>
      </c>
      <c r="L1757" s="5">
        <v>0</v>
      </c>
      <c r="M1757" s="5">
        <v>-1</v>
      </c>
    </row>
    <row r="1758" spans="1:13" x14ac:dyDescent="0.2">
      <c r="A1758">
        <v>1756</v>
      </c>
      <c r="B1758" s="1">
        <v>43688</v>
      </c>
      <c r="C1758" t="s">
        <v>5</v>
      </c>
      <c r="D1758" t="s">
        <v>30</v>
      </c>
      <c r="E1758" t="s">
        <v>31</v>
      </c>
      <c r="F1758" t="s">
        <v>6</v>
      </c>
      <c r="G1758" t="s">
        <v>7</v>
      </c>
      <c r="H1758">
        <v>7</v>
      </c>
      <c r="I1758">
        <v>8</v>
      </c>
      <c r="K1758" s="5">
        <v>0</v>
      </c>
      <c r="L1758" s="5">
        <v>0</v>
      </c>
      <c r="M1758" s="5">
        <v>1</v>
      </c>
    </row>
    <row r="1759" spans="1:13" x14ac:dyDescent="0.2">
      <c r="A1759">
        <v>1757</v>
      </c>
      <c r="B1759" s="1">
        <v>43688</v>
      </c>
      <c r="C1759" t="s">
        <v>82</v>
      </c>
      <c r="D1759" t="s">
        <v>8</v>
      </c>
      <c r="E1759" t="s">
        <v>9</v>
      </c>
      <c r="F1759" t="s">
        <v>27</v>
      </c>
      <c r="G1759" t="s">
        <v>28</v>
      </c>
      <c r="H1759">
        <v>1</v>
      </c>
      <c r="I1759">
        <v>0</v>
      </c>
      <c r="K1759" s="5">
        <v>0</v>
      </c>
      <c r="L1759" s="5">
        <v>0</v>
      </c>
      <c r="M1759" s="5">
        <v>-1</v>
      </c>
    </row>
    <row r="1760" spans="1:13" x14ac:dyDescent="0.2">
      <c r="A1760">
        <v>1758</v>
      </c>
      <c r="B1760" s="1">
        <v>43688</v>
      </c>
      <c r="C1760" t="s">
        <v>83</v>
      </c>
      <c r="D1760" t="s">
        <v>12</v>
      </c>
      <c r="E1760" t="s">
        <v>13</v>
      </c>
      <c r="F1760" t="s">
        <v>10</v>
      </c>
      <c r="G1760" t="s">
        <v>11</v>
      </c>
      <c r="H1760">
        <v>7</v>
      </c>
      <c r="I1760">
        <v>4</v>
      </c>
      <c r="K1760" s="5">
        <v>0</v>
      </c>
      <c r="L1760" s="5">
        <v>0</v>
      </c>
      <c r="M1760" s="5">
        <v>-3</v>
      </c>
    </row>
    <row r="1761" spans="1:13" x14ac:dyDescent="0.2">
      <c r="A1761">
        <v>1759</v>
      </c>
      <c r="B1761" s="1">
        <v>43688</v>
      </c>
      <c r="C1761" t="s">
        <v>83</v>
      </c>
      <c r="D1761" t="s">
        <v>66</v>
      </c>
      <c r="E1761" t="s">
        <v>67</v>
      </c>
      <c r="F1761" t="s">
        <v>25</v>
      </c>
      <c r="G1761" t="s">
        <v>26</v>
      </c>
      <c r="H1761">
        <v>10</v>
      </c>
      <c r="I1761">
        <v>2</v>
      </c>
      <c r="K1761" s="5">
        <v>0</v>
      </c>
      <c r="L1761" s="5">
        <v>0</v>
      </c>
      <c r="M1761" s="5">
        <v>-8</v>
      </c>
    </row>
    <row r="1762" spans="1:13" x14ac:dyDescent="0.2">
      <c r="A1762">
        <v>1760</v>
      </c>
      <c r="B1762" s="1">
        <v>43688</v>
      </c>
      <c r="C1762" t="s">
        <v>83</v>
      </c>
      <c r="D1762" t="s">
        <v>35</v>
      </c>
      <c r="E1762" t="s">
        <v>36</v>
      </c>
      <c r="F1762" t="s">
        <v>57</v>
      </c>
      <c r="G1762" t="s">
        <v>58</v>
      </c>
      <c r="H1762">
        <v>6</v>
      </c>
      <c r="I1762">
        <v>3</v>
      </c>
      <c r="K1762" s="5">
        <v>0</v>
      </c>
      <c r="L1762" s="5">
        <v>0</v>
      </c>
      <c r="M1762" s="5">
        <v>-3</v>
      </c>
    </row>
    <row r="1763" spans="1:13" x14ac:dyDescent="0.2">
      <c r="A1763">
        <v>1761</v>
      </c>
      <c r="B1763" s="1">
        <v>43688</v>
      </c>
      <c r="C1763" t="s">
        <v>83</v>
      </c>
      <c r="D1763" t="s">
        <v>20</v>
      </c>
      <c r="E1763" t="s">
        <v>21</v>
      </c>
      <c r="F1763" t="s">
        <v>53</v>
      </c>
      <c r="G1763" t="s">
        <v>54</v>
      </c>
      <c r="H1763">
        <v>5</v>
      </c>
      <c r="I1763">
        <v>4</v>
      </c>
      <c r="K1763" s="5">
        <v>0</v>
      </c>
      <c r="L1763" s="5">
        <v>0</v>
      </c>
      <c r="M1763" s="5">
        <v>-1</v>
      </c>
    </row>
    <row r="1764" spans="1:13" x14ac:dyDescent="0.2">
      <c r="A1764">
        <v>1762</v>
      </c>
      <c r="B1764" s="1">
        <v>43688</v>
      </c>
      <c r="C1764" t="s">
        <v>14</v>
      </c>
      <c r="D1764" t="s">
        <v>47</v>
      </c>
      <c r="E1764" t="s">
        <v>48</v>
      </c>
      <c r="F1764" t="s">
        <v>49</v>
      </c>
      <c r="G1764" t="s">
        <v>50</v>
      </c>
      <c r="H1764">
        <v>7</v>
      </c>
      <c r="I1764">
        <v>3</v>
      </c>
      <c r="K1764" s="5">
        <v>0</v>
      </c>
      <c r="L1764" s="5">
        <v>0</v>
      </c>
      <c r="M1764" s="5">
        <v>-4</v>
      </c>
    </row>
    <row r="1765" spans="1:13" x14ac:dyDescent="0.2">
      <c r="A1765">
        <v>1763</v>
      </c>
      <c r="B1765" s="1">
        <v>43688</v>
      </c>
      <c r="C1765" t="s">
        <v>14</v>
      </c>
      <c r="D1765" t="s">
        <v>37</v>
      </c>
      <c r="E1765" t="s">
        <v>38</v>
      </c>
      <c r="F1765" t="s">
        <v>17</v>
      </c>
      <c r="G1765" t="s">
        <v>18</v>
      </c>
      <c r="H1765">
        <v>1</v>
      </c>
      <c r="I1765">
        <v>0</v>
      </c>
      <c r="K1765" s="5">
        <v>0</v>
      </c>
      <c r="L1765" s="5">
        <v>0</v>
      </c>
      <c r="M1765" s="5">
        <v>-1</v>
      </c>
    </row>
    <row r="1766" spans="1:13" x14ac:dyDescent="0.2">
      <c r="A1766">
        <v>1764</v>
      </c>
      <c r="B1766" s="1">
        <v>43688</v>
      </c>
      <c r="C1766" t="s">
        <v>14</v>
      </c>
      <c r="D1766" t="s">
        <v>3</v>
      </c>
      <c r="E1766" t="s">
        <v>4</v>
      </c>
      <c r="F1766" t="s">
        <v>64</v>
      </c>
      <c r="G1766" t="s">
        <v>65</v>
      </c>
      <c r="H1766">
        <v>2</v>
      </c>
      <c r="I1766">
        <v>0</v>
      </c>
      <c r="K1766" s="5">
        <v>0</v>
      </c>
      <c r="L1766" s="5">
        <v>0</v>
      </c>
      <c r="M1766" s="5">
        <v>-2</v>
      </c>
    </row>
    <row r="1767" spans="1:13" x14ac:dyDescent="0.2">
      <c r="A1767">
        <v>1765</v>
      </c>
      <c r="B1767" s="1">
        <v>43688</v>
      </c>
      <c r="C1767" t="s">
        <v>75</v>
      </c>
      <c r="D1767" t="s">
        <v>55</v>
      </c>
      <c r="E1767" t="s">
        <v>56</v>
      </c>
      <c r="F1767" t="s">
        <v>15</v>
      </c>
      <c r="G1767" t="s">
        <v>16</v>
      </c>
      <c r="H1767">
        <v>9</v>
      </c>
      <c r="I1767">
        <v>11</v>
      </c>
      <c r="K1767" s="5">
        <v>0</v>
      </c>
      <c r="L1767" s="5">
        <v>0</v>
      </c>
      <c r="M1767" s="5">
        <v>2</v>
      </c>
    </row>
    <row r="1768" spans="1:13" x14ac:dyDescent="0.2">
      <c r="A1768">
        <v>1766</v>
      </c>
      <c r="B1768" s="1">
        <v>43688</v>
      </c>
      <c r="C1768" t="s">
        <v>91</v>
      </c>
      <c r="D1768" t="s">
        <v>51</v>
      </c>
      <c r="E1768" t="s">
        <v>52</v>
      </c>
      <c r="F1768" t="s">
        <v>45</v>
      </c>
      <c r="G1768" t="s">
        <v>46</v>
      </c>
      <c r="H1768">
        <v>8</v>
      </c>
      <c r="I1768">
        <v>3</v>
      </c>
      <c r="K1768" s="5">
        <v>0</v>
      </c>
      <c r="L1768" s="5">
        <v>0</v>
      </c>
      <c r="M1768" s="5">
        <v>-5</v>
      </c>
    </row>
    <row r="1769" spans="1:13" x14ac:dyDescent="0.2">
      <c r="A1769">
        <v>1767</v>
      </c>
      <c r="B1769" s="1">
        <v>43688</v>
      </c>
      <c r="C1769" t="s">
        <v>42</v>
      </c>
      <c r="D1769" t="s">
        <v>59</v>
      </c>
      <c r="E1769" t="s">
        <v>60</v>
      </c>
      <c r="F1769" t="s">
        <v>61</v>
      </c>
      <c r="G1769" t="s">
        <v>62</v>
      </c>
      <c r="H1769">
        <v>3</v>
      </c>
      <c r="I1769">
        <v>9</v>
      </c>
      <c r="K1769" s="5">
        <v>0</v>
      </c>
      <c r="L1769" s="5">
        <v>0</v>
      </c>
      <c r="M1769" s="5">
        <v>6</v>
      </c>
    </row>
    <row r="1770" spans="1:13" x14ac:dyDescent="0.2">
      <c r="A1770">
        <v>1768</v>
      </c>
      <c r="B1770" s="1">
        <v>43688</v>
      </c>
      <c r="C1770" t="s">
        <v>42</v>
      </c>
      <c r="D1770" t="s">
        <v>32</v>
      </c>
      <c r="E1770" t="s">
        <v>33</v>
      </c>
      <c r="F1770" t="s">
        <v>1</v>
      </c>
      <c r="G1770" t="s">
        <v>2</v>
      </c>
      <c r="H1770">
        <v>1</v>
      </c>
      <c r="I1770">
        <v>0</v>
      </c>
      <c r="K1770" s="5">
        <v>0</v>
      </c>
      <c r="L1770" s="5">
        <v>0</v>
      </c>
      <c r="M1770" s="5">
        <v>-1</v>
      </c>
    </row>
    <row r="1771" spans="1:13" x14ac:dyDescent="0.2">
      <c r="A1771">
        <v>1769</v>
      </c>
      <c r="B1771" s="1">
        <v>43688</v>
      </c>
      <c r="C1771" t="s">
        <v>85</v>
      </c>
      <c r="D1771" t="s">
        <v>22</v>
      </c>
      <c r="E1771" t="s">
        <v>23</v>
      </c>
      <c r="F1771" t="s">
        <v>43</v>
      </c>
      <c r="G1771" t="s">
        <v>44</v>
      </c>
      <c r="H1771">
        <v>6</v>
      </c>
      <c r="I1771">
        <v>9</v>
      </c>
      <c r="K1771" s="5">
        <v>0</v>
      </c>
      <c r="L1771" s="5">
        <v>0</v>
      </c>
      <c r="M1771" s="5">
        <v>3</v>
      </c>
    </row>
    <row r="1772" spans="1:13" x14ac:dyDescent="0.2">
      <c r="A1772">
        <v>1770</v>
      </c>
      <c r="B1772" s="1">
        <v>43689</v>
      </c>
      <c r="C1772" t="s">
        <v>5</v>
      </c>
      <c r="D1772" t="s">
        <v>6</v>
      </c>
      <c r="E1772" t="s">
        <v>7</v>
      </c>
      <c r="F1772" t="s">
        <v>8</v>
      </c>
      <c r="G1772" t="s">
        <v>9</v>
      </c>
      <c r="H1772">
        <v>5</v>
      </c>
      <c r="I1772">
        <v>8</v>
      </c>
      <c r="K1772" s="5">
        <v>0</v>
      </c>
      <c r="L1772" s="5">
        <v>0</v>
      </c>
      <c r="M1772" s="5">
        <v>3</v>
      </c>
    </row>
    <row r="1773" spans="1:13" x14ac:dyDescent="0.2">
      <c r="A1773">
        <v>1771</v>
      </c>
      <c r="B1773" s="1">
        <v>43689</v>
      </c>
      <c r="C1773" t="s">
        <v>85</v>
      </c>
      <c r="D1773" t="s">
        <v>6</v>
      </c>
      <c r="E1773" t="s">
        <v>7</v>
      </c>
      <c r="F1773" t="s">
        <v>8</v>
      </c>
      <c r="G1773" t="s">
        <v>9</v>
      </c>
      <c r="H1773">
        <v>8</v>
      </c>
      <c r="I1773">
        <v>11</v>
      </c>
      <c r="K1773" s="5">
        <v>0</v>
      </c>
      <c r="L1773" s="5">
        <v>0</v>
      </c>
      <c r="M1773" s="5">
        <v>3</v>
      </c>
    </row>
    <row r="1774" spans="1:13" x14ac:dyDescent="0.2">
      <c r="A1774">
        <v>1772</v>
      </c>
      <c r="B1774" s="1">
        <v>43689</v>
      </c>
      <c r="C1774" t="s">
        <v>85</v>
      </c>
      <c r="D1774" t="s">
        <v>57</v>
      </c>
      <c r="E1774" t="s">
        <v>58</v>
      </c>
      <c r="F1774" t="s">
        <v>12</v>
      </c>
      <c r="G1774" t="s">
        <v>13</v>
      </c>
      <c r="H1774">
        <v>6</v>
      </c>
      <c r="I1774">
        <v>7</v>
      </c>
      <c r="K1774" s="5">
        <v>0</v>
      </c>
      <c r="L1774" s="5">
        <v>0</v>
      </c>
      <c r="M1774" s="5">
        <v>1</v>
      </c>
    </row>
    <row r="1775" spans="1:13" x14ac:dyDescent="0.2">
      <c r="A1775">
        <v>1773</v>
      </c>
      <c r="B1775" s="1">
        <v>43689</v>
      </c>
      <c r="C1775" t="s">
        <v>71</v>
      </c>
      <c r="D1775" t="s">
        <v>37</v>
      </c>
      <c r="E1775" t="s">
        <v>38</v>
      </c>
      <c r="F1775" t="s">
        <v>27</v>
      </c>
      <c r="G1775" t="s">
        <v>28</v>
      </c>
      <c r="H1775">
        <v>4</v>
      </c>
      <c r="I1775">
        <v>19</v>
      </c>
      <c r="K1775" s="5">
        <v>-14.9634</v>
      </c>
      <c r="L1775" s="5">
        <v>0</v>
      </c>
      <c r="M1775" s="5">
        <v>15</v>
      </c>
    </row>
    <row r="1776" spans="1:13" x14ac:dyDescent="0.2">
      <c r="A1776">
        <v>1774</v>
      </c>
      <c r="B1776" s="1">
        <v>43689</v>
      </c>
      <c r="C1776" t="s">
        <v>68</v>
      </c>
      <c r="D1776" t="s">
        <v>69</v>
      </c>
      <c r="E1776" t="s">
        <v>70</v>
      </c>
      <c r="F1776" t="s">
        <v>47</v>
      </c>
      <c r="G1776" t="s">
        <v>48</v>
      </c>
      <c r="H1776">
        <v>5</v>
      </c>
      <c r="I1776">
        <v>6</v>
      </c>
      <c r="K1776" s="5">
        <v>0</v>
      </c>
      <c r="L1776" s="5">
        <v>-21.742799999999999</v>
      </c>
      <c r="M1776" s="5">
        <v>1</v>
      </c>
    </row>
    <row r="1777" spans="1:13" x14ac:dyDescent="0.2">
      <c r="A1777">
        <v>1775</v>
      </c>
      <c r="B1777" s="1">
        <v>43689</v>
      </c>
      <c r="C1777" t="s">
        <v>79</v>
      </c>
      <c r="D1777" t="s">
        <v>59</v>
      </c>
      <c r="E1777" t="s">
        <v>60</v>
      </c>
      <c r="F1777" t="s">
        <v>51</v>
      </c>
      <c r="G1777" t="s">
        <v>52</v>
      </c>
      <c r="H1777">
        <v>8</v>
      </c>
      <c r="I1777">
        <v>6</v>
      </c>
      <c r="K1777" s="5">
        <v>-184.26900000000001</v>
      </c>
      <c r="L1777" s="5">
        <v>-166.68799999999999</v>
      </c>
      <c r="M1777" s="5">
        <v>-2</v>
      </c>
    </row>
    <row r="1778" spans="1:13" x14ac:dyDescent="0.2">
      <c r="A1778">
        <v>1776</v>
      </c>
      <c r="B1778" s="1">
        <v>43689</v>
      </c>
      <c r="C1778" t="s">
        <v>73</v>
      </c>
      <c r="D1778" t="s">
        <v>55</v>
      </c>
      <c r="E1778" t="s">
        <v>56</v>
      </c>
      <c r="F1778" t="s">
        <v>40</v>
      </c>
      <c r="G1778" t="s">
        <v>41</v>
      </c>
      <c r="H1778">
        <v>10</v>
      </c>
      <c r="I1778">
        <v>2</v>
      </c>
      <c r="K1778" s="5">
        <v>399.89510000000001</v>
      </c>
      <c r="L1778" s="5">
        <v>856.38599999999997</v>
      </c>
      <c r="M1778" s="5">
        <v>-8</v>
      </c>
    </row>
    <row r="1779" spans="1:13" x14ac:dyDescent="0.2">
      <c r="A1779">
        <v>1777</v>
      </c>
      <c r="B1779" s="1">
        <v>43689</v>
      </c>
      <c r="C1779" t="s">
        <v>74</v>
      </c>
      <c r="D1779" t="s">
        <v>32</v>
      </c>
      <c r="E1779" t="s">
        <v>33</v>
      </c>
      <c r="F1779" t="s">
        <v>45</v>
      </c>
      <c r="G1779" t="s">
        <v>46</v>
      </c>
      <c r="H1779">
        <v>10</v>
      </c>
      <c r="I1779">
        <v>4</v>
      </c>
      <c r="K1779" s="5">
        <v>0</v>
      </c>
      <c r="L1779" s="5">
        <v>0</v>
      </c>
      <c r="M1779" s="5">
        <v>-6</v>
      </c>
    </row>
    <row r="1780" spans="1:13" x14ac:dyDescent="0.2">
      <c r="A1780">
        <v>1778</v>
      </c>
      <c r="B1780" s="1">
        <v>43690</v>
      </c>
      <c r="C1780" t="s">
        <v>122</v>
      </c>
      <c r="D1780" t="s">
        <v>30</v>
      </c>
      <c r="E1780" t="s">
        <v>31</v>
      </c>
      <c r="F1780" t="s">
        <v>64</v>
      </c>
      <c r="G1780" t="s">
        <v>65</v>
      </c>
      <c r="H1780">
        <v>6</v>
      </c>
      <c r="I1780">
        <v>2</v>
      </c>
      <c r="K1780" s="5">
        <v>11.705120000000001</v>
      </c>
      <c r="L1780" s="5">
        <v>0</v>
      </c>
      <c r="M1780" s="5">
        <v>-4</v>
      </c>
    </row>
    <row r="1781" spans="1:13" x14ac:dyDescent="0.2">
      <c r="A1781">
        <v>1779</v>
      </c>
      <c r="B1781" s="1">
        <v>43690</v>
      </c>
      <c r="C1781" t="s">
        <v>85</v>
      </c>
      <c r="D1781" t="s">
        <v>6</v>
      </c>
      <c r="E1781" t="s">
        <v>7</v>
      </c>
      <c r="F1781" t="s">
        <v>8</v>
      </c>
      <c r="G1781" t="s">
        <v>9</v>
      </c>
      <c r="H1781">
        <v>3</v>
      </c>
      <c r="I1781">
        <v>8</v>
      </c>
      <c r="K1781" s="5">
        <v>0</v>
      </c>
      <c r="L1781" s="5">
        <v>0</v>
      </c>
      <c r="M1781" s="5">
        <v>5</v>
      </c>
    </row>
    <row r="1782" spans="1:13" x14ac:dyDescent="0.2">
      <c r="A1782">
        <v>1780</v>
      </c>
      <c r="B1782" s="1">
        <v>43690</v>
      </c>
      <c r="C1782" t="s">
        <v>85</v>
      </c>
      <c r="D1782" t="s">
        <v>35</v>
      </c>
      <c r="E1782" t="s">
        <v>36</v>
      </c>
      <c r="F1782" t="s">
        <v>22</v>
      </c>
      <c r="G1782" t="s">
        <v>23</v>
      </c>
      <c r="H1782">
        <v>2</v>
      </c>
      <c r="I1782">
        <v>4</v>
      </c>
      <c r="K1782" s="5">
        <v>0</v>
      </c>
      <c r="L1782" s="5">
        <v>-141.208</v>
      </c>
      <c r="M1782" s="5">
        <v>2</v>
      </c>
    </row>
    <row r="1783" spans="1:13" x14ac:dyDescent="0.2">
      <c r="A1783">
        <v>1781</v>
      </c>
      <c r="B1783" s="1">
        <v>43690</v>
      </c>
      <c r="C1783" t="s">
        <v>85</v>
      </c>
      <c r="D1783" t="s">
        <v>57</v>
      </c>
      <c r="E1783" t="s">
        <v>58</v>
      </c>
      <c r="F1783" t="s">
        <v>12</v>
      </c>
      <c r="G1783" t="s">
        <v>13</v>
      </c>
      <c r="H1783">
        <v>1</v>
      </c>
      <c r="I1783">
        <v>3</v>
      </c>
      <c r="K1783" s="5">
        <v>0</v>
      </c>
      <c r="L1783" s="5">
        <v>0</v>
      </c>
      <c r="M1783" s="5">
        <v>2</v>
      </c>
    </row>
    <row r="1784" spans="1:13" x14ac:dyDescent="0.2">
      <c r="A1784">
        <v>1782</v>
      </c>
      <c r="B1784" s="1">
        <v>43690</v>
      </c>
      <c r="C1784" t="s">
        <v>71</v>
      </c>
      <c r="D1784" t="s">
        <v>37</v>
      </c>
      <c r="E1784" t="s">
        <v>38</v>
      </c>
      <c r="F1784" t="s">
        <v>27</v>
      </c>
      <c r="G1784" t="s">
        <v>28</v>
      </c>
      <c r="H1784">
        <v>0</v>
      </c>
      <c r="I1784">
        <v>3</v>
      </c>
      <c r="K1784" s="5">
        <v>0</v>
      </c>
      <c r="L1784" s="5">
        <v>0</v>
      </c>
      <c r="M1784" s="5">
        <v>3</v>
      </c>
    </row>
    <row r="1785" spans="1:13" x14ac:dyDescent="0.2">
      <c r="A1785">
        <v>1783</v>
      </c>
      <c r="B1785" s="1">
        <v>43690</v>
      </c>
      <c r="C1785" t="s">
        <v>68</v>
      </c>
      <c r="D1785" t="s">
        <v>1</v>
      </c>
      <c r="E1785" t="s">
        <v>2</v>
      </c>
      <c r="F1785" t="s">
        <v>25</v>
      </c>
      <c r="G1785" t="s">
        <v>26</v>
      </c>
      <c r="H1785">
        <v>11</v>
      </c>
      <c r="I1785">
        <v>6</v>
      </c>
      <c r="K1785" s="5">
        <v>-113.708</v>
      </c>
      <c r="L1785" s="5">
        <v>0</v>
      </c>
      <c r="M1785" s="5">
        <v>-5</v>
      </c>
    </row>
    <row r="1786" spans="1:13" x14ac:dyDescent="0.2">
      <c r="A1786">
        <v>1784</v>
      </c>
      <c r="B1786" s="1">
        <v>43690</v>
      </c>
      <c r="C1786" t="s">
        <v>68</v>
      </c>
      <c r="D1786" t="s">
        <v>61</v>
      </c>
      <c r="E1786" t="s">
        <v>62</v>
      </c>
      <c r="F1786" t="s">
        <v>53</v>
      </c>
      <c r="G1786" t="s">
        <v>54</v>
      </c>
      <c r="H1786">
        <v>15</v>
      </c>
      <c r="I1786">
        <v>1</v>
      </c>
      <c r="K1786" s="5">
        <v>-137.26900000000001</v>
      </c>
      <c r="L1786" s="5">
        <v>0</v>
      </c>
      <c r="M1786" s="5">
        <v>-14</v>
      </c>
    </row>
    <row r="1787" spans="1:13" x14ac:dyDescent="0.2">
      <c r="A1787">
        <v>1785</v>
      </c>
      <c r="B1787" s="1">
        <v>43690</v>
      </c>
      <c r="C1787" t="s">
        <v>68</v>
      </c>
      <c r="D1787" t="s">
        <v>69</v>
      </c>
      <c r="E1787" t="s">
        <v>70</v>
      </c>
      <c r="F1787" t="s">
        <v>47</v>
      </c>
      <c r="G1787" t="s">
        <v>48</v>
      </c>
      <c r="H1787">
        <v>7</v>
      </c>
      <c r="I1787">
        <v>6</v>
      </c>
      <c r="K1787" s="5">
        <v>0</v>
      </c>
      <c r="L1787" s="5">
        <v>0</v>
      </c>
      <c r="M1787" s="5">
        <v>-1</v>
      </c>
    </row>
    <row r="1788" spans="1:13" x14ac:dyDescent="0.2">
      <c r="A1788">
        <v>1786</v>
      </c>
      <c r="B1788" s="1">
        <v>43690</v>
      </c>
      <c r="C1788" t="s">
        <v>92</v>
      </c>
      <c r="D1788" t="s">
        <v>10</v>
      </c>
      <c r="E1788" t="s">
        <v>11</v>
      </c>
      <c r="F1788" t="s">
        <v>20</v>
      </c>
      <c r="G1788" t="s">
        <v>21</v>
      </c>
      <c r="H1788">
        <v>3</v>
      </c>
      <c r="I1788">
        <v>5</v>
      </c>
      <c r="K1788" s="5">
        <v>0</v>
      </c>
      <c r="L1788" s="5">
        <v>0</v>
      </c>
      <c r="M1788" s="5">
        <v>2</v>
      </c>
    </row>
    <row r="1789" spans="1:13" x14ac:dyDescent="0.2">
      <c r="A1789">
        <v>1787</v>
      </c>
      <c r="B1789" s="1">
        <v>43690</v>
      </c>
      <c r="C1789" t="s">
        <v>72</v>
      </c>
      <c r="D1789" t="s">
        <v>49</v>
      </c>
      <c r="E1789" t="s">
        <v>50</v>
      </c>
      <c r="F1789" t="s">
        <v>17</v>
      </c>
      <c r="G1789" t="s">
        <v>18</v>
      </c>
      <c r="H1789">
        <v>7</v>
      </c>
      <c r="I1789">
        <v>5</v>
      </c>
      <c r="K1789" s="5">
        <v>0</v>
      </c>
      <c r="L1789" s="5">
        <v>0</v>
      </c>
      <c r="M1789" s="5">
        <v>-2</v>
      </c>
    </row>
    <row r="1790" spans="1:13" x14ac:dyDescent="0.2">
      <c r="A1790">
        <v>1788</v>
      </c>
      <c r="B1790" s="1">
        <v>43690</v>
      </c>
      <c r="C1790" t="s">
        <v>88</v>
      </c>
      <c r="D1790" t="s">
        <v>15</v>
      </c>
      <c r="E1790" t="s">
        <v>16</v>
      </c>
      <c r="F1790" t="s">
        <v>66</v>
      </c>
      <c r="G1790" t="s">
        <v>67</v>
      </c>
      <c r="H1790">
        <v>2</v>
      </c>
      <c r="I1790">
        <v>0</v>
      </c>
      <c r="K1790" s="5">
        <v>0</v>
      </c>
      <c r="L1790" s="5">
        <v>20.586099999999998</v>
      </c>
      <c r="M1790" s="5">
        <v>-2</v>
      </c>
    </row>
    <row r="1791" spans="1:13" x14ac:dyDescent="0.2">
      <c r="A1791">
        <v>1789</v>
      </c>
      <c r="B1791" s="1">
        <v>43690</v>
      </c>
      <c r="C1791" t="s">
        <v>79</v>
      </c>
      <c r="D1791" t="s">
        <v>59</v>
      </c>
      <c r="E1791" t="s">
        <v>60</v>
      </c>
      <c r="F1791" t="s">
        <v>51</v>
      </c>
      <c r="G1791" t="s">
        <v>52</v>
      </c>
      <c r="H1791">
        <v>9</v>
      </c>
      <c r="I1791">
        <v>3</v>
      </c>
      <c r="K1791" s="5">
        <v>0</v>
      </c>
      <c r="L1791" s="5">
        <v>0</v>
      </c>
      <c r="M1791" s="5">
        <v>-6</v>
      </c>
    </row>
    <row r="1792" spans="1:13" x14ac:dyDescent="0.2">
      <c r="A1792">
        <v>1790</v>
      </c>
      <c r="B1792" s="1">
        <v>43690</v>
      </c>
      <c r="C1792" t="s">
        <v>79</v>
      </c>
      <c r="D1792" t="s">
        <v>30</v>
      </c>
      <c r="E1792" t="s">
        <v>31</v>
      </c>
      <c r="F1792" t="s">
        <v>64</v>
      </c>
      <c r="G1792" t="s">
        <v>65</v>
      </c>
      <c r="H1792">
        <v>1</v>
      </c>
      <c r="I1792">
        <v>4</v>
      </c>
      <c r="K1792" s="5">
        <v>0</v>
      </c>
      <c r="L1792" s="5">
        <v>0</v>
      </c>
      <c r="M1792" s="5">
        <v>3</v>
      </c>
    </row>
    <row r="1793" spans="1:13" x14ac:dyDescent="0.2">
      <c r="A1793">
        <v>1791</v>
      </c>
      <c r="B1793" s="1">
        <v>43690</v>
      </c>
      <c r="C1793" t="s">
        <v>99</v>
      </c>
      <c r="D1793" t="s">
        <v>3</v>
      </c>
      <c r="E1793" t="s">
        <v>4</v>
      </c>
      <c r="F1793" t="s">
        <v>43</v>
      </c>
      <c r="G1793" t="s">
        <v>44</v>
      </c>
      <c r="H1793">
        <v>2</v>
      </c>
      <c r="I1793">
        <v>3</v>
      </c>
      <c r="K1793" s="5">
        <v>117.3514</v>
      </c>
      <c r="L1793" s="5">
        <v>0</v>
      </c>
      <c r="M1793" s="5">
        <v>1</v>
      </c>
    </row>
    <row r="1794" spans="1:13" x14ac:dyDescent="0.2">
      <c r="A1794">
        <v>1792</v>
      </c>
      <c r="B1794" s="1">
        <v>43690</v>
      </c>
      <c r="C1794" t="s">
        <v>73</v>
      </c>
      <c r="D1794" t="s">
        <v>55</v>
      </c>
      <c r="E1794" t="s">
        <v>56</v>
      </c>
      <c r="F1794" t="s">
        <v>40</v>
      </c>
      <c r="G1794" t="s">
        <v>41</v>
      </c>
      <c r="H1794">
        <v>10</v>
      </c>
      <c r="I1794">
        <v>7</v>
      </c>
      <c r="K1794" s="5">
        <v>0</v>
      </c>
      <c r="L1794" s="5">
        <v>0</v>
      </c>
      <c r="M1794" s="5">
        <v>-3</v>
      </c>
    </row>
    <row r="1795" spans="1:13" x14ac:dyDescent="0.2">
      <c r="A1795">
        <v>1793</v>
      </c>
      <c r="B1795" s="1">
        <v>43690</v>
      </c>
      <c r="C1795" t="s">
        <v>74</v>
      </c>
      <c r="D1795" t="s">
        <v>32</v>
      </c>
      <c r="E1795" t="s">
        <v>33</v>
      </c>
      <c r="F1795" t="s">
        <v>45</v>
      </c>
      <c r="G1795" t="s">
        <v>46</v>
      </c>
      <c r="H1795">
        <v>7</v>
      </c>
      <c r="I1795">
        <v>5</v>
      </c>
      <c r="K1795" s="5">
        <v>0</v>
      </c>
      <c r="L1795" s="5">
        <v>0</v>
      </c>
      <c r="M1795" s="5">
        <v>-2</v>
      </c>
    </row>
    <row r="1796" spans="1:13" x14ac:dyDescent="0.2">
      <c r="A1796">
        <v>1794</v>
      </c>
      <c r="B1796" s="1">
        <v>43691</v>
      </c>
      <c r="C1796" t="s">
        <v>113</v>
      </c>
      <c r="D1796" t="s">
        <v>37</v>
      </c>
      <c r="E1796" t="s">
        <v>38</v>
      </c>
      <c r="F1796" t="s">
        <v>27</v>
      </c>
      <c r="G1796" t="s">
        <v>28</v>
      </c>
      <c r="H1796">
        <v>7</v>
      </c>
      <c r="I1796">
        <v>3</v>
      </c>
      <c r="K1796" s="5">
        <v>0</v>
      </c>
      <c r="L1796" s="5">
        <v>0</v>
      </c>
      <c r="M1796" s="5">
        <v>-4</v>
      </c>
    </row>
    <row r="1797" spans="1:13" x14ac:dyDescent="0.2">
      <c r="A1797">
        <v>1795</v>
      </c>
      <c r="B1797" s="1">
        <v>43691</v>
      </c>
      <c r="C1797" t="s">
        <v>5</v>
      </c>
      <c r="D1797" t="s">
        <v>6</v>
      </c>
      <c r="E1797" t="s">
        <v>7</v>
      </c>
      <c r="F1797" t="s">
        <v>8</v>
      </c>
      <c r="G1797" t="s">
        <v>9</v>
      </c>
      <c r="H1797">
        <v>5</v>
      </c>
      <c r="I1797">
        <v>6</v>
      </c>
      <c r="K1797" s="5">
        <v>0</v>
      </c>
      <c r="L1797" s="5">
        <v>0</v>
      </c>
      <c r="M1797" s="5">
        <v>1</v>
      </c>
    </row>
    <row r="1798" spans="1:13" x14ac:dyDescent="0.2">
      <c r="A1798">
        <v>1796</v>
      </c>
      <c r="B1798" s="1">
        <v>43691</v>
      </c>
      <c r="C1798" t="s">
        <v>83</v>
      </c>
      <c r="D1798" t="s">
        <v>69</v>
      </c>
      <c r="E1798" t="s">
        <v>70</v>
      </c>
      <c r="F1798" t="s">
        <v>47</v>
      </c>
      <c r="G1798" t="s">
        <v>48</v>
      </c>
      <c r="H1798">
        <v>5</v>
      </c>
      <c r="I1798">
        <v>1</v>
      </c>
      <c r="K1798" s="5">
        <v>0</v>
      </c>
      <c r="L1798" s="5">
        <v>0</v>
      </c>
      <c r="M1798" s="5">
        <v>-4</v>
      </c>
    </row>
    <row r="1799" spans="1:13" x14ac:dyDescent="0.2">
      <c r="A1799">
        <v>1797</v>
      </c>
      <c r="B1799" s="1">
        <v>43691</v>
      </c>
      <c r="C1799" t="s">
        <v>14</v>
      </c>
      <c r="D1799" t="s">
        <v>49</v>
      </c>
      <c r="E1799" t="s">
        <v>50</v>
      </c>
      <c r="F1799" t="s">
        <v>17</v>
      </c>
      <c r="G1799" t="s">
        <v>18</v>
      </c>
      <c r="H1799">
        <v>5</v>
      </c>
      <c r="I1799">
        <v>6</v>
      </c>
      <c r="K1799" s="5">
        <v>0</v>
      </c>
      <c r="L1799" s="5">
        <v>0</v>
      </c>
      <c r="M1799" s="5">
        <v>1</v>
      </c>
    </row>
    <row r="1800" spans="1:13" x14ac:dyDescent="0.2">
      <c r="A1800">
        <v>1798</v>
      </c>
      <c r="B1800" s="1">
        <v>43691</v>
      </c>
      <c r="C1800" t="s">
        <v>14</v>
      </c>
      <c r="D1800" t="s">
        <v>30</v>
      </c>
      <c r="E1800" t="s">
        <v>31</v>
      </c>
      <c r="F1800" t="s">
        <v>64</v>
      </c>
      <c r="G1800" t="s">
        <v>65</v>
      </c>
      <c r="H1800">
        <v>9</v>
      </c>
      <c r="I1800">
        <v>13</v>
      </c>
      <c r="K1800" s="5">
        <v>0</v>
      </c>
      <c r="L1800" s="5">
        <v>0</v>
      </c>
      <c r="M1800" s="5">
        <v>4</v>
      </c>
    </row>
    <row r="1801" spans="1:13" x14ac:dyDescent="0.2">
      <c r="A1801">
        <v>1799</v>
      </c>
      <c r="B1801" s="1">
        <v>43691</v>
      </c>
      <c r="C1801" t="s">
        <v>107</v>
      </c>
      <c r="D1801" t="s">
        <v>59</v>
      </c>
      <c r="E1801" t="s">
        <v>60</v>
      </c>
      <c r="F1801" t="s">
        <v>51</v>
      </c>
      <c r="G1801" t="s">
        <v>52</v>
      </c>
      <c r="H1801">
        <v>6</v>
      </c>
      <c r="I1801">
        <v>7</v>
      </c>
      <c r="K1801" s="5">
        <v>0</v>
      </c>
      <c r="L1801" s="5">
        <v>0</v>
      </c>
      <c r="M1801" s="5">
        <v>1</v>
      </c>
    </row>
    <row r="1802" spans="1:13" x14ac:dyDescent="0.2">
      <c r="A1802">
        <v>1800</v>
      </c>
      <c r="B1802" s="1">
        <v>43691</v>
      </c>
      <c r="C1802" t="s">
        <v>91</v>
      </c>
      <c r="D1802" t="s">
        <v>32</v>
      </c>
      <c r="E1802" t="s">
        <v>33</v>
      </c>
      <c r="F1802" t="s">
        <v>45</v>
      </c>
      <c r="G1802" t="s">
        <v>46</v>
      </c>
      <c r="H1802">
        <v>2</v>
      </c>
      <c r="I1802">
        <v>7</v>
      </c>
      <c r="K1802" s="5">
        <v>0</v>
      </c>
      <c r="L1802" s="5">
        <v>0</v>
      </c>
      <c r="M1802" s="5">
        <v>5</v>
      </c>
    </row>
    <row r="1803" spans="1:13" x14ac:dyDescent="0.2">
      <c r="A1803">
        <v>1801</v>
      </c>
      <c r="B1803" s="1">
        <v>43691</v>
      </c>
      <c r="C1803" t="s">
        <v>101</v>
      </c>
      <c r="D1803" t="s">
        <v>3</v>
      </c>
      <c r="E1803" t="s">
        <v>4</v>
      </c>
      <c r="F1803" t="s">
        <v>43</v>
      </c>
      <c r="G1803" t="s">
        <v>44</v>
      </c>
      <c r="H1803">
        <v>9</v>
      </c>
      <c r="I1803">
        <v>5</v>
      </c>
      <c r="K1803" s="5">
        <v>0</v>
      </c>
      <c r="L1803" s="5">
        <v>0</v>
      </c>
      <c r="M1803" s="5">
        <v>-4</v>
      </c>
    </row>
    <row r="1804" spans="1:13" x14ac:dyDescent="0.2">
      <c r="A1804">
        <v>1802</v>
      </c>
      <c r="B1804" s="1">
        <v>43691</v>
      </c>
      <c r="C1804" t="s">
        <v>34</v>
      </c>
      <c r="D1804" t="s">
        <v>57</v>
      </c>
      <c r="E1804" t="s">
        <v>58</v>
      </c>
      <c r="F1804" t="s">
        <v>12</v>
      </c>
      <c r="G1804" t="s">
        <v>13</v>
      </c>
      <c r="H1804">
        <v>7</v>
      </c>
      <c r="I1804">
        <v>17</v>
      </c>
      <c r="K1804" s="5">
        <v>0</v>
      </c>
      <c r="L1804" s="5">
        <v>0</v>
      </c>
      <c r="M1804" s="5">
        <v>10</v>
      </c>
    </row>
    <row r="1805" spans="1:13" x14ac:dyDescent="0.2">
      <c r="A1805">
        <v>1803</v>
      </c>
      <c r="B1805" s="1">
        <v>43691</v>
      </c>
      <c r="C1805" t="s">
        <v>85</v>
      </c>
      <c r="D1805" t="s">
        <v>35</v>
      </c>
      <c r="E1805" t="s">
        <v>36</v>
      </c>
      <c r="F1805" t="s">
        <v>22</v>
      </c>
      <c r="G1805" t="s">
        <v>23</v>
      </c>
      <c r="H1805">
        <v>1</v>
      </c>
      <c r="I1805">
        <v>11</v>
      </c>
      <c r="K1805" s="5">
        <v>0</v>
      </c>
      <c r="L1805" s="5">
        <v>0</v>
      </c>
      <c r="M1805" s="5">
        <v>10</v>
      </c>
    </row>
    <row r="1806" spans="1:13" x14ac:dyDescent="0.2">
      <c r="A1806">
        <v>1804</v>
      </c>
      <c r="B1806" s="1">
        <v>43691</v>
      </c>
      <c r="C1806" t="s">
        <v>68</v>
      </c>
      <c r="D1806" t="s">
        <v>1</v>
      </c>
      <c r="E1806" t="s">
        <v>2</v>
      </c>
      <c r="F1806" t="s">
        <v>25</v>
      </c>
      <c r="G1806" t="s">
        <v>26</v>
      </c>
      <c r="H1806">
        <v>2</v>
      </c>
      <c r="I1806">
        <v>3</v>
      </c>
      <c r="K1806" s="5">
        <v>0</v>
      </c>
      <c r="L1806" s="5">
        <v>0</v>
      </c>
      <c r="M1806" s="5">
        <v>1</v>
      </c>
    </row>
    <row r="1807" spans="1:13" x14ac:dyDescent="0.2">
      <c r="A1807">
        <v>1805</v>
      </c>
      <c r="B1807" s="1">
        <v>43691</v>
      </c>
      <c r="C1807" t="s">
        <v>68</v>
      </c>
      <c r="D1807" t="s">
        <v>61</v>
      </c>
      <c r="E1807" t="s">
        <v>62</v>
      </c>
      <c r="F1807" t="s">
        <v>53</v>
      </c>
      <c r="G1807" t="s">
        <v>54</v>
      </c>
      <c r="H1807">
        <v>9</v>
      </c>
      <c r="I1807">
        <v>1</v>
      </c>
      <c r="K1807" s="5">
        <v>0</v>
      </c>
      <c r="L1807" s="5">
        <v>0</v>
      </c>
      <c r="M1807" s="5">
        <v>-8</v>
      </c>
    </row>
    <row r="1808" spans="1:13" x14ac:dyDescent="0.2">
      <c r="A1808">
        <v>1806</v>
      </c>
      <c r="B1808" s="1">
        <v>43691</v>
      </c>
      <c r="C1808" t="s">
        <v>92</v>
      </c>
      <c r="D1808" t="s">
        <v>10</v>
      </c>
      <c r="E1808" t="s">
        <v>11</v>
      </c>
      <c r="F1808" t="s">
        <v>20</v>
      </c>
      <c r="G1808" t="s">
        <v>21</v>
      </c>
      <c r="H1808">
        <v>4</v>
      </c>
      <c r="I1808">
        <v>6</v>
      </c>
      <c r="K1808" s="5">
        <v>0</v>
      </c>
      <c r="L1808" s="5">
        <v>0</v>
      </c>
      <c r="M1808" s="5">
        <v>2</v>
      </c>
    </row>
    <row r="1809" spans="1:13" x14ac:dyDescent="0.2">
      <c r="A1809">
        <v>1807</v>
      </c>
      <c r="B1809" s="1">
        <v>43691</v>
      </c>
      <c r="C1809" t="s">
        <v>115</v>
      </c>
      <c r="D1809" t="s">
        <v>55</v>
      </c>
      <c r="E1809" t="s">
        <v>56</v>
      </c>
      <c r="F1809" t="s">
        <v>40</v>
      </c>
      <c r="G1809" t="s">
        <v>41</v>
      </c>
      <c r="H1809">
        <v>4</v>
      </c>
      <c r="I1809">
        <v>7</v>
      </c>
      <c r="K1809" s="5">
        <v>0</v>
      </c>
      <c r="L1809" s="5">
        <v>0</v>
      </c>
      <c r="M1809" s="5">
        <v>3</v>
      </c>
    </row>
    <row r="1810" spans="1:13" x14ac:dyDescent="0.2">
      <c r="A1810">
        <v>1808</v>
      </c>
      <c r="B1810" s="1">
        <v>43691</v>
      </c>
      <c r="C1810" t="s">
        <v>88</v>
      </c>
      <c r="D1810" t="s">
        <v>15</v>
      </c>
      <c r="E1810" t="s">
        <v>16</v>
      </c>
      <c r="F1810" t="s">
        <v>66</v>
      </c>
      <c r="G1810" t="s">
        <v>67</v>
      </c>
      <c r="H1810">
        <v>6</v>
      </c>
      <c r="I1810">
        <v>0</v>
      </c>
      <c r="K1810" s="5">
        <v>0</v>
      </c>
      <c r="L1810" s="5">
        <v>0</v>
      </c>
      <c r="M1810" s="5">
        <v>-6</v>
      </c>
    </row>
    <row r="1811" spans="1:13" x14ac:dyDescent="0.2">
      <c r="A1811">
        <v>1809</v>
      </c>
      <c r="B1811" s="1">
        <v>43692</v>
      </c>
      <c r="C1811" t="s">
        <v>83</v>
      </c>
      <c r="D1811" t="s">
        <v>1</v>
      </c>
      <c r="E1811" t="s">
        <v>2</v>
      </c>
      <c r="F1811" t="s">
        <v>25</v>
      </c>
      <c r="G1811" t="s">
        <v>26</v>
      </c>
      <c r="H1811">
        <v>7</v>
      </c>
      <c r="I1811">
        <v>2</v>
      </c>
      <c r="K1811" s="5">
        <v>0</v>
      </c>
      <c r="L1811" s="5">
        <v>0</v>
      </c>
      <c r="M1811" s="5">
        <v>-5</v>
      </c>
    </row>
    <row r="1812" spans="1:13" x14ac:dyDescent="0.2">
      <c r="A1812">
        <v>1810</v>
      </c>
      <c r="B1812" s="1">
        <v>43692</v>
      </c>
      <c r="C1812" t="s">
        <v>19</v>
      </c>
      <c r="D1812" t="s">
        <v>61</v>
      </c>
      <c r="E1812" t="s">
        <v>62</v>
      </c>
      <c r="F1812" t="s">
        <v>53</v>
      </c>
      <c r="G1812" t="s">
        <v>54</v>
      </c>
      <c r="H1812">
        <v>7</v>
      </c>
      <c r="I1812">
        <v>13</v>
      </c>
      <c r="K1812" s="5">
        <v>0</v>
      </c>
      <c r="L1812" s="5">
        <v>0</v>
      </c>
      <c r="M1812" s="5">
        <v>6</v>
      </c>
    </row>
    <row r="1813" spans="1:13" x14ac:dyDescent="0.2">
      <c r="A1813">
        <v>1811</v>
      </c>
      <c r="B1813" s="1">
        <v>43692</v>
      </c>
      <c r="C1813" t="s">
        <v>85</v>
      </c>
      <c r="D1813" t="s">
        <v>35</v>
      </c>
      <c r="E1813" t="s">
        <v>36</v>
      </c>
      <c r="F1813" t="s">
        <v>22</v>
      </c>
      <c r="G1813" t="s">
        <v>23</v>
      </c>
      <c r="H1813">
        <v>5</v>
      </c>
      <c r="I1813">
        <v>7</v>
      </c>
      <c r="K1813" s="5">
        <v>0</v>
      </c>
      <c r="L1813" s="5">
        <v>0</v>
      </c>
      <c r="M1813" s="5">
        <v>2</v>
      </c>
    </row>
    <row r="1814" spans="1:13" x14ac:dyDescent="0.2">
      <c r="A1814">
        <v>1812</v>
      </c>
      <c r="B1814" s="1">
        <v>43692</v>
      </c>
      <c r="C1814" t="s">
        <v>85</v>
      </c>
      <c r="D1814" t="s">
        <v>47</v>
      </c>
      <c r="E1814" t="s">
        <v>48</v>
      </c>
      <c r="F1814" t="s">
        <v>8</v>
      </c>
      <c r="G1814" t="s">
        <v>9</v>
      </c>
      <c r="H1814">
        <v>19</v>
      </c>
      <c r="I1814">
        <v>5</v>
      </c>
      <c r="K1814" s="5">
        <v>0</v>
      </c>
      <c r="L1814" s="5">
        <v>0</v>
      </c>
      <c r="M1814" s="5">
        <v>-14</v>
      </c>
    </row>
    <row r="1815" spans="1:13" x14ac:dyDescent="0.2">
      <c r="A1815">
        <v>1813</v>
      </c>
      <c r="B1815" s="1">
        <v>43692</v>
      </c>
      <c r="C1815" t="s">
        <v>68</v>
      </c>
      <c r="D1815" t="s">
        <v>15</v>
      </c>
      <c r="E1815" t="s">
        <v>16</v>
      </c>
      <c r="F1815" t="s">
        <v>57</v>
      </c>
      <c r="G1815" t="s">
        <v>58</v>
      </c>
      <c r="H1815">
        <v>1</v>
      </c>
      <c r="I1815">
        <v>2</v>
      </c>
      <c r="K1815" s="5">
        <v>-11.396100000000001</v>
      </c>
      <c r="L1815" s="5">
        <v>0</v>
      </c>
      <c r="M1815" s="5">
        <v>1</v>
      </c>
    </row>
    <row r="1816" spans="1:13" x14ac:dyDescent="0.2">
      <c r="A1816">
        <v>1814</v>
      </c>
      <c r="B1816" s="1">
        <v>43692</v>
      </c>
      <c r="C1816" t="s">
        <v>92</v>
      </c>
      <c r="D1816" t="s">
        <v>10</v>
      </c>
      <c r="E1816" t="s">
        <v>11</v>
      </c>
      <c r="F1816" t="s">
        <v>20</v>
      </c>
      <c r="G1816" t="s">
        <v>21</v>
      </c>
      <c r="H1816">
        <v>10</v>
      </c>
      <c r="I1816">
        <v>8</v>
      </c>
      <c r="K1816" s="5">
        <v>0</v>
      </c>
      <c r="L1816" s="5">
        <v>0</v>
      </c>
      <c r="M1816" s="5">
        <v>-2</v>
      </c>
    </row>
    <row r="1817" spans="1:13" x14ac:dyDescent="0.2">
      <c r="A1817">
        <v>1815</v>
      </c>
      <c r="B1817" s="1">
        <v>43692</v>
      </c>
      <c r="C1817" t="s">
        <v>78</v>
      </c>
      <c r="D1817" t="s">
        <v>49</v>
      </c>
      <c r="E1817" t="s">
        <v>50</v>
      </c>
      <c r="F1817" t="s">
        <v>37</v>
      </c>
      <c r="G1817" t="s">
        <v>38</v>
      </c>
      <c r="H1817">
        <v>13</v>
      </c>
      <c r="I1817">
        <v>6</v>
      </c>
      <c r="K1817" s="5">
        <v>0</v>
      </c>
      <c r="L1817" s="5">
        <v>162.8878</v>
      </c>
      <c r="M1817" s="5">
        <v>-7</v>
      </c>
    </row>
    <row r="1818" spans="1:13" x14ac:dyDescent="0.2">
      <c r="A1818">
        <v>1816</v>
      </c>
      <c r="B1818" s="1">
        <v>43692</v>
      </c>
      <c r="C1818" t="s">
        <v>100</v>
      </c>
      <c r="D1818" t="s">
        <v>43</v>
      </c>
      <c r="E1818" t="s">
        <v>44</v>
      </c>
      <c r="F1818" t="s">
        <v>59</v>
      </c>
      <c r="G1818" t="s">
        <v>60</v>
      </c>
      <c r="H1818">
        <v>7</v>
      </c>
      <c r="I1818">
        <v>0</v>
      </c>
      <c r="K1818" s="5">
        <v>0</v>
      </c>
      <c r="L1818" s="5">
        <v>90.175340000000006</v>
      </c>
      <c r="M1818" s="5">
        <v>-7</v>
      </c>
    </row>
    <row r="1819" spans="1:13" x14ac:dyDescent="0.2">
      <c r="A1819">
        <v>1817</v>
      </c>
      <c r="B1819" s="1">
        <v>43692</v>
      </c>
      <c r="C1819" t="s">
        <v>73</v>
      </c>
      <c r="D1819" t="s">
        <v>64</v>
      </c>
      <c r="E1819" t="s">
        <v>65</v>
      </c>
      <c r="F1819" t="s">
        <v>40</v>
      </c>
      <c r="G1819" t="s">
        <v>41</v>
      </c>
      <c r="H1819">
        <v>7</v>
      </c>
      <c r="I1819">
        <v>8</v>
      </c>
      <c r="K1819" s="5">
        <v>435.5575</v>
      </c>
      <c r="L1819" s="5">
        <v>0</v>
      </c>
      <c r="M1819" s="5">
        <v>1</v>
      </c>
    </row>
    <row r="1820" spans="1:13" x14ac:dyDescent="0.2">
      <c r="A1820">
        <v>1818</v>
      </c>
      <c r="B1820" s="1">
        <v>43692</v>
      </c>
      <c r="C1820" t="s">
        <v>73</v>
      </c>
      <c r="D1820" t="s">
        <v>30</v>
      </c>
      <c r="E1820" t="s">
        <v>31</v>
      </c>
      <c r="F1820" t="s">
        <v>3</v>
      </c>
      <c r="G1820" t="s">
        <v>4</v>
      </c>
      <c r="H1820">
        <v>6</v>
      </c>
      <c r="I1820">
        <v>7</v>
      </c>
      <c r="K1820" s="5">
        <v>463.92450000000002</v>
      </c>
      <c r="L1820" s="5">
        <v>0</v>
      </c>
      <c r="M1820" s="5">
        <v>1</v>
      </c>
    </row>
    <row r="1821" spans="1:13" x14ac:dyDescent="0.2">
      <c r="A1821">
        <v>1819</v>
      </c>
      <c r="B1821" s="1">
        <v>43693</v>
      </c>
      <c r="C1821" t="s">
        <v>85</v>
      </c>
      <c r="D1821" t="s">
        <v>47</v>
      </c>
      <c r="E1821" t="s">
        <v>48</v>
      </c>
      <c r="F1821" t="s">
        <v>8</v>
      </c>
      <c r="G1821" t="s">
        <v>9</v>
      </c>
      <c r="H1821">
        <v>2</v>
      </c>
      <c r="I1821">
        <v>3</v>
      </c>
      <c r="K1821" s="5">
        <v>0</v>
      </c>
      <c r="L1821" s="5">
        <v>0</v>
      </c>
      <c r="M1821" s="5">
        <v>1</v>
      </c>
    </row>
    <row r="1822" spans="1:13" x14ac:dyDescent="0.2">
      <c r="A1822">
        <v>1820</v>
      </c>
      <c r="B1822" s="1">
        <v>43693</v>
      </c>
      <c r="C1822" t="s">
        <v>85</v>
      </c>
      <c r="D1822" t="s">
        <v>45</v>
      </c>
      <c r="E1822" t="s">
        <v>46</v>
      </c>
      <c r="F1822" t="s">
        <v>22</v>
      </c>
      <c r="G1822" t="s">
        <v>23</v>
      </c>
      <c r="H1822">
        <v>4</v>
      </c>
      <c r="I1822">
        <v>8</v>
      </c>
      <c r="K1822" s="5">
        <v>-123.488</v>
      </c>
      <c r="L1822" s="5">
        <v>0</v>
      </c>
      <c r="M1822" s="5">
        <v>4</v>
      </c>
    </row>
    <row r="1823" spans="1:13" x14ac:dyDescent="0.2">
      <c r="A1823">
        <v>1821</v>
      </c>
      <c r="B1823" s="1">
        <v>43693</v>
      </c>
      <c r="C1823" t="s">
        <v>85</v>
      </c>
      <c r="D1823" t="s">
        <v>35</v>
      </c>
      <c r="E1823" t="s">
        <v>36</v>
      </c>
      <c r="F1823" t="s">
        <v>55</v>
      </c>
      <c r="G1823" t="s">
        <v>56</v>
      </c>
      <c r="H1823">
        <v>2</v>
      </c>
      <c r="I1823">
        <v>3</v>
      </c>
      <c r="K1823" s="5">
        <v>0</v>
      </c>
      <c r="L1823" s="5">
        <v>-89.607900000000001</v>
      </c>
      <c r="M1823" s="5">
        <v>1</v>
      </c>
    </row>
    <row r="1824" spans="1:13" x14ac:dyDescent="0.2">
      <c r="A1824">
        <v>1822</v>
      </c>
      <c r="B1824" s="1">
        <v>43693</v>
      </c>
      <c r="C1824" t="s">
        <v>85</v>
      </c>
      <c r="D1824" t="s">
        <v>17</v>
      </c>
      <c r="E1824" t="s">
        <v>18</v>
      </c>
      <c r="F1824" t="s">
        <v>12</v>
      </c>
      <c r="G1824" t="s">
        <v>13</v>
      </c>
      <c r="H1824">
        <v>1</v>
      </c>
      <c r="I1824">
        <v>2</v>
      </c>
      <c r="K1824" s="5">
        <v>-12.084300000000001</v>
      </c>
      <c r="L1824" s="5">
        <v>0</v>
      </c>
      <c r="M1824" s="5">
        <v>1</v>
      </c>
    </row>
    <row r="1825" spans="1:13" x14ac:dyDescent="0.2">
      <c r="A1825">
        <v>1823</v>
      </c>
      <c r="B1825" s="1">
        <v>43693</v>
      </c>
      <c r="C1825" t="s">
        <v>71</v>
      </c>
      <c r="D1825" t="s">
        <v>1</v>
      </c>
      <c r="E1825" t="s">
        <v>2</v>
      </c>
      <c r="F1825" t="s">
        <v>27</v>
      </c>
      <c r="G1825" t="s">
        <v>28</v>
      </c>
      <c r="H1825">
        <v>3</v>
      </c>
      <c r="I1825">
        <v>7</v>
      </c>
      <c r="K1825" s="5">
        <v>0</v>
      </c>
      <c r="L1825" s="5">
        <v>0</v>
      </c>
      <c r="M1825" s="5">
        <v>4</v>
      </c>
    </row>
    <row r="1826" spans="1:13" x14ac:dyDescent="0.2">
      <c r="A1826">
        <v>1824</v>
      </c>
      <c r="B1826" s="1">
        <v>43693</v>
      </c>
      <c r="C1826" t="s">
        <v>68</v>
      </c>
      <c r="D1826" t="s">
        <v>6</v>
      </c>
      <c r="E1826" t="s">
        <v>7</v>
      </c>
      <c r="F1826" t="s">
        <v>69</v>
      </c>
      <c r="G1826" t="s">
        <v>70</v>
      </c>
      <c r="H1826">
        <v>1</v>
      </c>
      <c r="I1826">
        <v>9</v>
      </c>
      <c r="K1826" s="5">
        <v>0</v>
      </c>
      <c r="L1826" s="5">
        <v>0</v>
      </c>
      <c r="M1826" s="5">
        <v>8</v>
      </c>
    </row>
    <row r="1827" spans="1:13" x14ac:dyDescent="0.2">
      <c r="A1827">
        <v>1825</v>
      </c>
      <c r="B1827" s="1">
        <v>43693</v>
      </c>
      <c r="C1827" t="s">
        <v>68</v>
      </c>
      <c r="D1827" t="s">
        <v>15</v>
      </c>
      <c r="E1827" t="s">
        <v>16</v>
      </c>
      <c r="F1827" t="s">
        <v>57</v>
      </c>
      <c r="G1827" t="s">
        <v>58</v>
      </c>
      <c r="H1827">
        <v>13</v>
      </c>
      <c r="I1827">
        <v>4</v>
      </c>
      <c r="K1827" s="5">
        <v>0</v>
      </c>
      <c r="L1827" s="5">
        <v>0</v>
      </c>
      <c r="M1827" s="5">
        <v>-9</v>
      </c>
    </row>
    <row r="1828" spans="1:13" x14ac:dyDescent="0.2">
      <c r="A1828">
        <v>1826</v>
      </c>
      <c r="B1828" s="1">
        <v>43693</v>
      </c>
      <c r="C1828" t="s">
        <v>68</v>
      </c>
      <c r="D1828" t="s">
        <v>25</v>
      </c>
      <c r="E1828" t="s">
        <v>26</v>
      </c>
      <c r="F1828" t="s">
        <v>32</v>
      </c>
      <c r="G1828" t="s">
        <v>33</v>
      </c>
      <c r="H1828">
        <v>2</v>
      </c>
      <c r="I1828">
        <v>0</v>
      </c>
      <c r="K1828" s="5">
        <v>0</v>
      </c>
      <c r="L1828" s="5">
        <v>-121.08</v>
      </c>
      <c r="M1828" s="5">
        <v>-2</v>
      </c>
    </row>
    <row r="1829" spans="1:13" x14ac:dyDescent="0.2">
      <c r="A1829">
        <v>1827</v>
      </c>
      <c r="B1829" s="1">
        <v>43693</v>
      </c>
      <c r="C1829" t="s">
        <v>92</v>
      </c>
      <c r="D1829" t="s">
        <v>61</v>
      </c>
      <c r="E1829" t="s">
        <v>62</v>
      </c>
      <c r="F1829" t="s">
        <v>20</v>
      </c>
      <c r="G1829" t="s">
        <v>21</v>
      </c>
      <c r="H1829">
        <v>8</v>
      </c>
      <c r="I1829">
        <v>3</v>
      </c>
      <c r="K1829" s="5">
        <v>0</v>
      </c>
      <c r="L1829" s="5">
        <v>0</v>
      </c>
      <c r="M1829" s="5">
        <v>-5</v>
      </c>
    </row>
    <row r="1830" spans="1:13" x14ac:dyDescent="0.2">
      <c r="A1830">
        <v>1828</v>
      </c>
      <c r="B1830" s="1">
        <v>43693</v>
      </c>
      <c r="C1830" t="s">
        <v>78</v>
      </c>
      <c r="D1830" t="s">
        <v>49</v>
      </c>
      <c r="E1830" t="s">
        <v>50</v>
      </c>
      <c r="F1830" t="s">
        <v>37</v>
      </c>
      <c r="G1830" t="s">
        <v>38</v>
      </c>
      <c r="H1830">
        <v>4</v>
      </c>
      <c r="I1830">
        <v>3</v>
      </c>
      <c r="K1830" s="5">
        <v>0</v>
      </c>
      <c r="L1830" s="5">
        <v>0</v>
      </c>
      <c r="M1830" s="5">
        <v>-1</v>
      </c>
    </row>
    <row r="1831" spans="1:13" x14ac:dyDescent="0.2">
      <c r="A1831">
        <v>1829</v>
      </c>
      <c r="B1831" s="1">
        <v>43693</v>
      </c>
      <c r="C1831" t="s">
        <v>88</v>
      </c>
      <c r="D1831" t="s">
        <v>10</v>
      </c>
      <c r="E1831" t="s">
        <v>11</v>
      </c>
      <c r="F1831" t="s">
        <v>66</v>
      </c>
      <c r="G1831" t="s">
        <v>67</v>
      </c>
      <c r="H1831">
        <v>1</v>
      </c>
      <c r="I1831">
        <v>4</v>
      </c>
      <c r="K1831" s="5">
        <v>720.21460000000002</v>
      </c>
      <c r="L1831" s="5">
        <v>0</v>
      </c>
      <c r="M1831" s="5">
        <v>3</v>
      </c>
    </row>
    <row r="1832" spans="1:13" x14ac:dyDescent="0.2">
      <c r="A1832">
        <v>1830</v>
      </c>
      <c r="B1832" s="1">
        <v>43693</v>
      </c>
      <c r="C1832" t="s">
        <v>79</v>
      </c>
      <c r="D1832" t="s">
        <v>53</v>
      </c>
      <c r="E1832" t="s">
        <v>54</v>
      </c>
      <c r="F1832" t="s">
        <v>51</v>
      </c>
      <c r="G1832" t="s">
        <v>52</v>
      </c>
      <c r="H1832">
        <v>0</v>
      </c>
      <c r="I1832">
        <v>3</v>
      </c>
      <c r="K1832" s="5">
        <v>617.54679999999996</v>
      </c>
      <c r="L1832" s="5">
        <v>0</v>
      </c>
      <c r="M1832" s="5">
        <v>3</v>
      </c>
    </row>
    <row r="1833" spans="1:13" x14ac:dyDescent="0.2">
      <c r="A1833">
        <v>1831</v>
      </c>
      <c r="B1833" s="1">
        <v>43693</v>
      </c>
      <c r="C1833" t="s">
        <v>100</v>
      </c>
      <c r="D1833" t="s">
        <v>43</v>
      </c>
      <c r="E1833" t="s">
        <v>44</v>
      </c>
      <c r="F1833" t="s">
        <v>59</v>
      </c>
      <c r="G1833" t="s">
        <v>60</v>
      </c>
      <c r="H1833">
        <v>10</v>
      </c>
      <c r="I1833">
        <v>9</v>
      </c>
      <c r="K1833" s="5">
        <v>0</v>
      </c>
      <c r="L1833" s="5">
        <v>0</v>
      </c>
      <c r="M1833" s="5">
        <v>-1</v>
      </c>
    </row>
    <row r="1834" spans="1:13" x14ac:dyDescent="0.2">
      <c r="A1834">
        <v>1832</v>
      </c>
      <c r="B1834" s="1">
        <v>43693</v>
      </c>
      <c r="C1834" t="s">
        <v>73</v>
      </c>
      <c r="D1834" t="s">
        <v>64</v>
      </c>
      <c r="E1834" t="s">
        <v>65</v>
      </c>
      <c r="F1834" t="s">
        <v>40</v>
      </c>
      <c r="G1834" t="s">
        <v>41</v>
      </c>
      <c r="H1834">
        <v>7</v>
      </c>
      <c r="I1834">
        <v>2</v>
      </c>
      <c r="K1834" s="5">
        <v>0</v>
      </c>
      <c r="L1834" s="5">
        <v>0</v>
      </c>
      <c r="M1834" s="5">
        <v>-5</v>
      </c>
    </row>
    <row r="1835" spans="1:13" x14ac:dyDescent="0.2">
      <c r="A1835">
        <v>1833</v>
      </c>
      <c r="B1835" s="1">
        <v>43693</v>
      </c>
      <c r="C1835" t="s">
        <v>73</v>
      </c>
      <c r="D1835" t="s">
        <v>30</v>
      </c>
      <c r="E1835" t="s">
        <v>31</v>
      </c>
      <c r="F1835" t="s">
        <v>3</v>
      </c>
      <c r="G1835" t="s">
        <v>4</v>
      </c>
      <c r="H1835">
        <v>2</v>
      </c>
      <c r="I1835">
        <v>3</v>
      </c>
      <c r="K1835" s="5">
        <v>0</v>
      </c>
      <c r="L1835" s="5">
        <v>0</v>
      </c>
      <c r="M1835" s="5">
        <v>1</v>
      </c>
    </row>
    <row r="1836" spans="1:13" x14ac:dyDescent="0.2">
      <c r="A1836">
        <v>1834</v>
      </c>
      <c r="B1836" s="1">
        <v>43694</v>
      </c>
      <c r="C1836" t="s">
        <v>5</v>
      </c>
      <c r="D1836" t="s">
        <v>47</v>
      </c>
      <c r="E1836" t="s">
        <v>48</v>
      </c>
      <c r="F1836" t="s">
        <v>8</v>
      </c>
      <c r="G1836" t="s">
        <v>9</v>
      </c>
      <c r="H1836">
        <v>5</v>
      </c>
      <c r="I1836">
        <v>6</v>
      </c>
      <c r="K1836" s="5">
        <v>0</v>
      </c>
      <c r="L1836" s="5">
        <v>0</v>
      </c>
      <c r="M1836" s="5">
        <v>1</v>
      </c>
    </row>
    <row r="1837" spans="1:13" x14ac:dyDescent="0.2">
      <c r="A1837">
        <v>1835</v>
      </c>
      <c r="B1837" s="1">
        <v>43694</v>
      </c>
      <c r="C1837" t="s">
        <v>84</v>
      </c>
      <c r="D1837" t="s">
        <v>35</v>
      </c>
      <c r="E1837" t="s">
        <v>36</v>
      </c>
      <c r="F1837" t="s">
        <v>55</v>
      </c>
      <c r="G1837" t="s">
        <v>56</v>
      </c>
      <c r="H1837">
        <v>2</v>
      </c>
      <c r="I1837">
        <v>0</v>
      </c>
      <c r="K1837" s="5">
        <v>0</v>
      </c>
      <c r="L1837" s="5">
        <v>0</v>
      </c>
      <c r="M1837" s="5">
        <v>-2</v>
      </c>
    </row>
    <row r="1838" spans="1:13" x14ac:dyDescent="0.2">
      <c r="A1838">
        <v>1836</v>
      </c>
      <c r="B1838" s="1">
        <v>43694</v>
      </c>
      <c r="C1838" t="s">
        <v>76</v>
      </c>
      <c r="D1838" t="s">
        <v>1</v>
      </c>
      <c r="E1838" t="s">
        <v>2</v>
      </c>
      <c r="F1838" t="s">
        <v>27</v>
      </c>
      <c r="G1838" t="s">
        <v>28</v>
      </c>
      <c r="H1838">
        <v>4</v>
      </c>
      <c r="I1838">
        <v>3</v>
      </c>
      <c r="K1838" s="5">
        <v>0</v>
      </c>
      <c r="L1838" s="5">
        <v>0</v>
      </c>
      <c r="M1838" s="5">
        <v>-1</v>
      </c>
    </row>
    <row r="1839" spans="1:13" x14ac:dyDescent="0.2">
      <c r="A1839">
        <v>1837</v>
      </c>
      <c r="B1839" s="1">
        <v>43694</v>
      </c>
      <c r="C1839" t="s">
        <v>34</v>
      </c>
      <c r="D1839" t="s">
        <v>30</v>
      </c>
      <c r="E1839" t="s">
        <v>31</v>
      </c>
      <c r="F1839" t="s">
        <v>3</v>
      </c>
      <c r="G1839" t="s">
        <v>4</v>
      </c>
      <c r="H1839">
        <v>4</v>
      </c>
      <c r="I1839">
        <v>8</v>
      </c>
      <c r="K1839" s="5">
        <v>0</v>
      </c>
      <c r="L1839" s="5">
        <v>0</v>
      </c>
      <c r="M1839" s="5">
        <v>4</v>
      </c>
    </row>
    <row r="1840" spans="1:13" x14ac:dyDescent="0.2">
      <c r="A1840">
        <v>1838</v>
      </c>
      <c r="B1840" s="1">
        <v>43694</v>
      </c>
      <c r="C1840" t="s">
        <v>77</v>
      </c>
      <c r="D1840" t="s">
        <v>25</v>
      </c>
      <c r="E1840" t="s">
        <v>26</v>
      </c>
      <c r="F1840" t="s">
        <v>32</v>
      </c>
      <c r="G1840" t="s">
        <v>33</v>
      </c>
      <c r="H1840">
        <v>0</v>
      </c>
      <c r="I1840">
        <v>1</v>
      </c>
      <c r="K1840" s="5">
        <v>0</v>
      </c>
      <c r="L1840" s="5">
        <v>0</v>
      </c>
      <c r="M1840" s="5">
        <v>1</v>
      </c>
    </row>
    <row r="1841" spans="1:13" x14ac:dyDescent="0.2">
      <c r="A1841">
        <v>1839</v>
      </c>
      <c r="B1841" s="1">
        <v>43694</v>
      </c>
      <c r="C1841" t="s">
        <v>87</v>
      </c>
      <c r="D1841" t="s">
        <v>15</v>
      </c>
      <c r="E1841" t="s">
        <v>16</v>
      </c>
      <c r="F1841" t="s">
        <v>57</v>
      </c>
      <c r="G1841" t="s">
        <v>58</v>
      </c>
      <c r="H1841">
        <v>1</v>
      </c>
      <c r="I1841">
        <v>6</v>
      </c>
      <c r="K1841" s="5">
        <v>0</v>
      </c>
      <c r="L1841" s="5">
        <v>0</v>
      </c>
      <c r="M1841" s="5">
        <v>5</v>
      </c>
    </row>
    <row r="1842" spans="1:13" x14ac:dyDescent="0.2">
      <c r="A1842">
        <v>1840</v>
      </c>
      <c r="B1842" s="1">
        <v>43694</v>
      </c>
      <c r="C1842" t="s">
        <v>85</v>
      </c>
      <c r="D1842" t="s">
        <v>45</v>
      </c>
      <c r="E1842" t="s">
        <v>46</v>
      </c>
      <c r="F1842" t="s">
        <v>22</v>
      </c>
      <c r="G1842" t="s">
        <v>23</v>
      </c>
      <c r="H1842">
        <v>5</v>
      </c>
      <c r="I1842">
        <v>3</v>
      </c>
      <c r="K1842" s="5">
        <v>0</v>
      </c>
      <c r="L1842" s="5">
        <v>0</v>
      </c>
      <c r="M1842" s="5">
        <v>-2</v>
      </c>
    </row>
    <row r="1843" spans="1:13" x14ac:dyDescent="0.2">
      <c r="A1843">
        <v>1841</v>
      </c>
      <c r="B1843" s="1">
        <v>43694</v>
      </c>
      <c r="C1843" t="s">
        <v>85</v>
      </c>
      <c r="D1843" t="s">
        <v>17</v>
      </c>
      <c r="E1843" t="s">
        <v>18</v>
      </c>
      <c r="F1843" t="s">
        <v>12</v>
      </c>
      <c r="G1843" t="s">
        <v>13</v>
      </c>
      <c r="H1843">
        <v>15</v>
      </c>
      <c r="I1843">
        <v>14</v>
      </c>
      <c r="K1843" s="5">
        <v>0</v>
      </c>
      <c r="L1843" s="5">
        <v>0</v>
      </c>
      <c r="M1843" s="5">
        <v>-1</v>
      </c>
    </row>
    <row r="1844" spans="1:13" x14ac:dyDescent="0.2">
      <c r="A1844">
        <v>1842</v>
      </c>
      <c r="B1844" s="1">
        <v>43694</v>
      </c>
      <c r="C1844" t="s">
        <v>68</v>
      </c>
      <c r="D1844" t="s">
        <v>6</v>
      </c>
      <c r="E1844" t="s">
        <v>7</v>
      </c>
      <c r="F1844" t="s">
        <v>69</v>
      </c>
      <c r="G1844" t="s">
        <v>70</v>
      </c>
      <c r="H1844">
        <v>0</v>
      </c>
      <c r="I1844">
        <v>4</v>
      </c>
      <c r="K1844" s="5">
        <v>0</v>
      </c>
      <c r="L1844" s="5">
        <v>0</v>
      </c>
      <c r="M1844" s="5">
        <v>4</v>
      </c>
    </row>
    <row r="1845" spans="1:13" x14ac:dyDescent="0.2">
      <c r="A1845">
        <v>1843</v>
      </c>
      <c r="B1845" s="1">
        <v>43694</v>
      </c>
      <c r="C1845" t="s">
        <v>104</v>
      </c>
      <c r="D1845" t="s">
        <v>10</v>
      </c>
      <c r="E1845" t="s">
        <v>11</v>
      </c>
      <c r="F1845" t="s">
        <v>66</v>
      </c>
      <c r="G1845" t="s">
        <v>67</v>
      </c>
      <c r="H1845">
        <v>4</v>
      </c>
      <c r="I1845">
        <v>1</v>
      </c>
      <c r="K1845" s="5">
        <v>0</v>
      </c>
      <c r="L1845" s="5">
        <v>0</v>
      </c>
      <c r="M1845" s="5">
        <v>-3</v>
      </c>
    </row>
    <row r="1846" spans="1:13" x14ac:dyDescent="0.2">
      <c r="A1846">
        <v>1844</v>
      </c>
      <c r="B1846" s="1">
        <v>43694</v>
      </c>
      <c r="C1846" t="s">
        <v>92</v>
      </c>
      <c r="D1846" t="s">
        <v>61</v>
      </c>
      <c r="E1846" t="s">
        <v>62</v>
      </c>
      <c r="F1846" t="s">
        <v>20</v>
      </c>
      <c r="G1846" t="s">
        <v>21</v>
      </c>
      <c r="H1846">
        <v>3</v>
      </c>
      <c r="I1846">
        <v>4</v>
      </c>
      <c r="K1846" s="5">
        <v>0</v>
      </c>
      <c r="L1846" s="5">
        <v>0</v>
      </c>
      <c r="M1846" s="5">
        <v>1</v>
      </c>
    </row>
    <row r="1847" spans="1:13" x14ac:dyDescent="0.2">
      <c r="A1847">
        <v>1845</v>
      </c>
      <c r="B1847" s="1">
        <v>43694</v>
      </c>
      <c r="C1847" t="s">
        <v>78</v>
      </c>
      <c r="D1847" t="s">
        <v>49</v>
      </c>
      <c r="E1847" t="s">
        <v>50</v>
      </c>
      <c r="F1847" t="s">
        <v>37</v>
      </c>
      <c r="G1847" t="s">
        <v>38</v>
      </c>
      <c r="H1847">
        <v>12</v>
      </c>
      <c r="I1847">
        <v>7</v>
      </c>
      <c r="K1847" s="5">
        <v>0</v>
      </c>
      <c r="L1847" s="5">
        <v>0</v>
      </c>
      <c r="M1847" s="5">
        <v>-5</v>
      </c>
    </row>
    <row r="1848" spans="1:13" x14ac:dyDescent="0.2">
      <c r="A1848">
        <v>1846</v>
      </c>
      <c r="B1848" s="1">
        <v>43694</v>
      </c>
      <c r="C1848" t="s">
        <v>72</v>
      </c>
      <c r="D1848" t="s">
        <v>53</v>
      </c>
      <c r="E1848" t="s">
        <v>54</v>
      </c>
      <c r="F1848" t="s">
        <v>51</v>
      </c>
      <c r="G1848" t="s">
        <v>52</v>
      </c>
      <c r="H1848">
        <v>4</v>
      </c>
      <c r="I1848">
        <v>11</v>
      </c>
      <c r="K1848" s="5">
        <v>0</v>
      </c>
      <c r="L1848" s="5">
        <v>0</v>
      </c>
      <c r="M1848" s="5">
        <v>7</v>
      </c>
    </row>
    <row r="1849" spans="1:13" x14ac:dyDescent="0.2">
      <c r="A1849">
        <v>1847</v>
      </c>
      <c r="B1849" s="1">
        <v>43694</v>
      </c>
      <c r="C1849" t="s">
        <v>72</v>
      </c>
      <c r="D1849" t="s">
        <v>43</v>
      </c>
      <c r="E1849" t="s">
        <v>44</v>
      </c>
      <c r="F1849" t="s">
        <v>59</v>
      </c>
      <c r="G1849" t="s">
        <v>60</v>
      </c>
      <c r="H1849">
        <v>11</v>
      </c>
      <c r="I1849">
        <v>6</v>
      </c>
      <c r="K1849" s="5">
        <v>0</v>
      </c>
      <c r="L1849" s="5">
        <v>0</v>
      </c>
      <c r="M1849" s="5">
        <v>-5</v>
      </c>
    </row>
    <row r="1850" spans="1:13" x14ac:dyDescent="0.2">
      <c r="A1850">
        <v>1848</v>
      </c>
      <c r="B1850" s="1">
        <v>43694</v>
      </c>
      <c r="C1850" t="s">
        <v>80</v>
      </c>
      <c r="D1850" t="s">
        <v>64</v>
      </c>
      <c r="E1850" t="s">
        <v>65</v>
      </c>
      <c r="F1850" t="s">
        <v>40</v>
      </c>
      <c r="G1850" t="s">
        <v>41</v>
      </c>
      <c r="H1850">
        <v>5</v>
      </c>
      <c r="I1850">
        <v>6</v>
      </c>
      <c r="K1850" s="5">
        <v>0</v>
      </c>
      <c r="L1850" s="5">
        <v>0</v>
      </c>
      <c r="M1850" s="5">
        <v>1</v>
      </c>
    </row>
    <row r="1851" spans="1:13" x14ac:dyDescent="0.2">
      <c r="A1851">
        <v>1849</v>
      </c>
      <c r="B1851" s="1">
        <v>43695</v>
      </c>
      <c r="C1851" t="s">
        <v>5</v>
      </c>
      <c r="D1851" t="s">
        <v>6</v>
      </c>
      <c r="E1851" t="s">
        <v>7</v>
      </c>
      <c r="F1851" t="s">
        <v>69</v>
      </c>
      <c r="G1851" t="s">
        <v>70</v>
      </c>
      <c r="H1851">
        <v>7</v>
      </c>
      <c r="I1851">
        <v>13</v>
      </c>
      <c r="K1851" s="5">
        <v>0</v>
      </c>
      <c r="L1851" s="5">
        <v>0</v>
      </c>
      <c r="M1851" s="5">
        <v>6</v>
      </c>
    </row>
    <row r="1852" spans="1:13" x14ac:dyDescent="0.2">
      <c r="A1852">
        <v>1850</v>
      </c>
      <c r="B1852" s="1">
        <v>43695</v>
      </c>
      <c r="C1852" t="s">
        <v>5</v>
      </c>
      <c r="D1852" t="s">
        <v>45</v>
      </c>
      <c r="E1852" t="s">
        <v>46</v>
      </c>
      <c r="F1852" t="s">
        <v>22</v>
      </c>
      <c r="G1852" t="s">
        <v>23</v>
      </c>
      <c r="H1852">
        <v>3</v>
      </c>
      <c r="I1852">
        <v>2</v>
      </c>
      <c r="K1852" s="5">
        <v>0</v>
      </c>
      <c r="L1852" s="5">
        <v>0</v>
      </c>
      <c r="M1852" s="5">
        <v>-1</v>
      </c>
    </row>
    <row r="1853" spans="1:13" x14ac:dyDescent="0.2">
      <c r="A1853">
        <v>1851</v>
      </c>
      <c r="B1853" s="1">
        <v>43695</v>
      </c>
      <c r="C1853" t="s">
        <v>5</v>
      </c>
      <c r="D1853" t="s">
        <v>47</v>
      </c>
      <c r="E1853" t="s">
        <v>48</v>
      </c>
      <c r="F1853" t="s">
        <v>8</v>
      </c>
      <c r="G1853" t="s">
        <v>9</v>
      </c>
      <c r="H1853">
        <v>8</v>
      </c>
      <c r="I1853">
        <v>4</v>
      </c>
      <c r="K1853" s="5">
        <v>0</v>
      </c>
      <c r="L1853" s="5">
        <v>0</v>
      </c>
      <c r="M1853" s="5">
        <v>-4</v>
      </c>
    </row>
    <row r="1854" spans="1:13" x14ac:dyDescent="0.2">
      <c r="A1854">
        <v>1852</v>
      </c>
      <c r="B1854" s="1">
        <v>43695</v>
      </c>
      <c r="C1854" t="s">
        <v>82</v>
      </c>
      <c r="D1854" t="s">
        <v>1</v>
      </c>
      <c r="E1854" t="s">
        <v>2</v>
      </c>
      <c r="F1854" t="s">
        <v>27</v>
      </c>
      <c r="G1854" t="s">
        <v>28</v>
      </c>
      <c r="H1854">
        <v>7</v>
      </c>
      <c r="I1854">
        <v>0</v>
      </c>
      <c r="K1854" s="5">
        <v>0</v>
      </c>
      <c r="L1854" s="5">
        <v>0</v>
      </c>
      <c r="M1854" s="5">
        <v>-7</v>
      </c>
    </row>
    <row r="1855" spans="1:13" x14ac:dyDescent="0.2">
      <c r="A1855">
        <v>1853</v>
      </c>
      <c r="B1855" s="1">
        <v>43695</v>
      </c>
      <c r="C1855" t="s">
        <v>83</v>
      </c>
      <c r="D1855" t="s">
        <v>15</v>
      </c>
      <c r="E1855" t="s">
        <v>16</v>
      </c>
      <c r="F1855" t="s">
        <v>57</v>
      </c>
      <c r="G1855" t="s">
        <v>58</v>
      </c>
      <c r="H1855">
        <v>5</v>
      </c>
      <c r="I1855">
        <v>4</v>
      </c>
      <c r="K1855" s="5">
        <v>0</v>
      </c>
      <c r="L1855" s="5">
        <v>0</v>
      </c>
      <c r="M1855" s="5">
        <v>-1</v>
      </c>
    </row>
    <row r="1856" spans="1:13" x14ac:dyDescent="0.2">
      <c r="A1856">
        <v>1854</v>
      </c>
      <c r="B1856" s="1">
        <v>43695</v>
      </c>
      <c r="C1856" t="s">
        <v>83</v>
      </c>
      <c r="D1856" t="s">
        <v>25</v>
      </c>
      <c r="E1856" t="s">
        <v>26</v>
      </c>
      <c r="F1856" t="s">
        <v>32</v>
      </c>
      <c r="G1856" t="s">
        <v>33</v>
      </c>
      <c r="H1856">
        <v>4</v>
      </c>
      <c r="I1856">
        <v>5</v>
      </c>
      <c r="K1856" s="5">
        <v>0</v>
      </c>
      <c r="L1856" s="5">
        <v>0</v>
      </c>
      <c r="M1856" s="5">
        <v>1</v>
      </c>
    </row>
    <row r="1857" spans="1:13" x14ac:dyDescent="0.2">
      <c r="A1857">
        <v>1855</v>
      </c>
      <c r="B1857" s="1">
        <v>43695</v>
      </c>
      <c r="C1857" t="s">
        <v>95</v>
      </c>
      <c r="D1857" t="s">
        <v>61</v>
      </c>
      <c r="E1857" t="s">
        <v>62</v>
      </c>
      <c r="F1857" t="s">
        <v>20</v>
      </c>
      <c r="G1857" t="s">
        <v>21</v>
      </c>
      <c r="H1857">
        <v>3</v>
      </c>
      <c r="I1857">
        <v>5</v>
      </c>
      <c r="K1857" s="5">
        <v>0</v>
      </c>
      <c r="L1857" s="5">
        <v>0</v>
      </c>
      <c r="M1857" s="5">
        <v>2</v>
      </c>
    </row>
    <row r="1858" spans="1:13" x14ac:dyDescent="0.2">
      <c r="A1858">
        <v>1856</v>
      </c>
      <c r="B1858" s="1">
        <v>43695</v>
      </c>
      <c r="C1858" t="s">
        <v>84</v>
      </c>
      <c r="D1858" t="s">
        <v>17</v>
      </c>
      <c r="E1858" t="s">
        <v>18</v>
      </c>
      <c r="F1858" t="s">
        <v>12</v>
      </c>
      <c r="G1858" t="s">
        <v>13</v>
      </c>
      <c r="H1858">
        <v>8</v>
      </c>
      <c r="I1858">
        <v>16</v>
      </c>
      <c r="K1858" s="5">
        <v>0</v>
      </c>
      <c r="L1858" s="5">
        <v>0</v>
      </c>
      <c r="M1858" s="5">
        <v>8</v>
      </c>
    </row>
    <row r="1859" spans="1:13" x14ac:dyDescent="0.2">
      <c r="A1859">
        <v>1857</v>
      </c>
      <c r="B1859" s="1">
        <v>43695</v>
      </c>
      <c r="C1859" t="s">
        <v>75</v>
      </c>
      <c r="D1859" t="s">
        <v>10</v>
      </c>
      <c r="E1859" t="s">
        <v>11</v>
      </c>
      <c r="F1859" t="s">
        <v>66</v>
      </c>
      <c r="G1859" t="s">
        <v>67</v>
      </c>
      <c r="H1859">
        <v>11</v>
      </c>
      <c r="I1859">
        <v>5</v>
      </c>
      <c r="K1859" s="5">
        <v>0</v>
      </c>
      <c r="L1859" s="5">
        <v>0</v>
      </c>
      <c r="M1859" s="5">
        <v>-6</v>
      </c>
    </row>
    <row r="1860" spans="1:13" x14ac:dyDescent="0.2">
      <c r="A1860">
        <v>1858</v>
      </c>
      <c r="B1860" s="1">
        <v>43695</v>
      </c>
      <c r="C1860" t="s">
        <v>19</v>
      </c>
      <c r="D1860" t="s">
        <v>49</v>
      </c>
      <c r="E1860" t="s">
        <v>50</v>
      </c>
      <c r="F1860" t="s">
        <v>37</v>
      </c>
      <c r="G1860" t="s">
        <v>38</v>
      </c>
      <c r="H1860">
        <v>6</v>
      </c>
      <c r="I1860">
        <v>3</v>
      </c>
      <c r="K1860" s="5">
        <v>0</v>
      </c>
      <c r="L1860" s="5">
        <v>0</v>
      </c>
      <c r="M1860" s="5">
        <v>-3</v>
      </c>
    </row>
    <row r="1861" spans="1:13" x14ac:dyDescent="0.2">
      <c r="A1861">
        <v>1859</v>
      </c>
      <c r="B1861" s="1">
        <v>43695</v>
      </c>
      <c r="C1861" t="s">
        <v>107</v>
      </c>
      <c r="D1861" t="s">
        <v>53</v>
      </c>
      <c r="E1861" t="s">
        <v>54</v>
      </c>
      <c r="F1861" t="s">
        <v>51</v>
      </c>
      <c r="G1861" t="s">
        <v>52</v>
      </c>
      <c r="H1861">
        <v>6</v>
      </c>
      <c r="I1861">
        <v>7</v>
      </c>
      <c r="K1861" s="5">
        <v>0</v>
      </c>
      <c r="L1861" s="5">
        <v>0</v>
      </c>
      <c r="M1861" s="5">
        <v>1</v>
      </c>
    </row>
    <row r="1862" spans="1:13" x14ac:dyDescent="0.2">
      <c r="A1862">
        <v>1860</v>
      </c>
      <c r="B1862" s="1">
        <v>43695</v>
      </c>
      <c r="C1862" t="s">
        <v>39</v>
      </c>
      <c r="D1862" t="s">
        <v>64</v>
      </c>
      <c r="E1862" t="s">
        <v>65</v>
      </c>
      <c r="F1862" t="s">
        <v>40</v>
      </c>
      <c r="G1862" t="s">
        <v>41</v>
      </c>
      <c r="H1862">
        <v>2</v>
      </c>
      <c r="I1862">
        <v>9</v>
      </c>
      <c r="K1862" s="5">
        <v>0</v>
      </c>
      <c r="L1862" s="5">
        <v>0</v>
      </c>
      <c r="M1862" s="5">
        <v>7</v>
      </c>
    </row>
    <row r="1863" spans="1:13" x14ac:dyDescent="0.2">
      <c r="A1863">
        <v>1861</v>
      </c>
      <c r="B1863" s="1">
        <v>43695</v>
      </c>
      <c r="C1863" t="s">
        <v>39</v>
      </c>
      <c r="D1863" t="s">
        <v>30</v>
      </c>
      <c r="E1863" t="s">
        <v>31</v>
      </c>
      <c r="F1863" t="s">
        <v>3</v>
      </c>
      <c r="G1863" t="s">
        <v>4</v>
      </c>
      <c r="H1863">
        <v>4</v>
      </c>
      <c r="I1863">
        <v>1</v>
      </c>
      <c r="K1863" s="5">
        <v>0</v>
      </c>
      <c r="L1863" s="5">
        <v>0</v>
      </c>
      <c r="M1863" s="5">
        <v>-3</v>
      </c>
    </row>
    <row r="1864" spans="1:13" x14ac:dyDescent="0.2">
      <c r="A1864">
        <v>1862</v>
      </c>
      <c r="B1864" s="1">
        <v>43695</v>
      </c>
      <c r="C1864" t="s">
        <v>42</v>
      </c>
      <c r="D1864" t="s">
        <v>43</v>
      </c>
      <c r="E1864" t="s">
        <v>44</v>
      </c>
      <c r="F1864" t="s">
        <v>59</v>
      </c>
      <c r="G1864" t="s">
        <v>60</v>
      </c>
      <c r="H1864">
        <v>1</v>
      </c>
      <c r="I1864">
        <v>6</v>
      </c>
      <c r="K1864" s="5">
        <v>0</v>
      </c>
      <c r="L1864" s="5">
        <v>0</v>
      </c>
      <c r="M1864" s="5">
        <v>5</v>
      </c>
    </row>
    <row r="1865" spans="1:13" x14ac:dyDescent="0.2">
      <c r="A1865">
        <v>1863</v>
      </c>
      <c r="B1865" s="1">
        <v>43695</v>
      </c>
      <c r="C1865" t="s">
        <v>68</v>
      </c>
      <c r="D1865" t="s">
        <v>35</v>
      </c>
      <c r="E1865" t="s">
        <v>36</v>
      </c>
      <c r="F1865" t="s">
        <v>55</v>
      </c>
      <c r="G1865" t="s">
        <v>56</v>
      </c>
      <c r="H1865">
        <v>7</v>
      </c>
      <c r="I1865">
        <v>1</v>
      </c>
      <c r="K1865" s="5">
        <v>0</v>
      </c>
      <c r="L1865" s="5">
        <v>0</v>
      </c>
      <c r="M1865" s="5">
        <v>-6</v>
      </c>
    </row>
    <row r="1866" spans="1:13" x14ac:dyDescent="0.2">
      <c r="A1866">
        <v>1864</v>
      </c>
      <c r="B1866" s="1">
        <v>43696</v>
      </c>
      <c r="C1866" t="s">
        <v>85</v>
      </c>
      <c r="D1866" t="s">
        <v>66</v>
      </c>
      <c r="E1866" t="s">
        <v>67</v>
      </c>
      <c r="F1866" t="s">
        <v>6</v>
      </c>
      <c r="G1866" t="s">
        <v>7</v>
      </c>
      <c r="H1866">
        <v>5</v>
      </c>
      <c r="I1866">
        <v>4</v>
      </c>
      <c r="K1866" s="5">
        <v>-33.131700000000002</v>
      </c>
      <c r="L1866" s="5">
        <v>0</v>
      </c>
      <c r="M1866" s="5">
        <v>-1</v>
      </c>
    </row>
    <row r="1867" spans="1:13" x14ac:dyDescent="0.2">
      <c r="A1867">
        <v>1865</v>
      </c>
      <c r="B1867" s="1">
        <v>43696</v>
      </c>
      <c r="C1867" t="s">
        <v>85</v>
      </c>
      <c r="D1867" t="s">
        <v>12</v>
      </c>
      <c r="E1867" t="s">
        <v>13</v>
      </c>
      <c r="F1867" t="s">
        <v>55</v>
      </c>
      <c r="G1867" t="s">
        <v>56</v>
      </c>
      <c r="H1867">
        <v>13</v>
      </c>
      <c r="I1867">
        <v>0</v>
      </c>
      <c r="K1867" s="5">
        <v>0</v>
      </c>
      <c r="L1867" s="5">
        <v>0</v>
      </c>
      <c r="M1867" s="5">
        <v>-13</v>
      </c>
    </row>
    <row r="1868" spans="1:13" x14ac:dyDescent="0.2">
      <c r="A1868">
        <v>1866</v>
      </c>
      <c r="B1868" s="1">
        <v>43696</v>
      </c>
      <c r="C1868" t="s">
        <v>68</v>
      </c>
      <c r="D1868" t="s">
        <v>45</v>
      </c>
      <c r="E1868" t="s">
        <v>46</v>
      </c>
      <c r="F1868" t="s">
        <v>57</v>
      </c>
      <c r="G1868" t="s">
        <v>58</v>
      </c>
      <c r="H1868">
        <v>3</v>
      </c>
      <c r="I1868">
        <v>2</v>
      </c>
      <c r="K1868" s="5">
        <v>0</v>
      </c>
      <c r="L1868" s="5">
        <v>0</v>
      </c>
      <c r="M1868" s="5">
        <v>-1</v>
      </c>
    </row>
    <row r="1869" spans="1:13" x14ac:dyDescent="0.2">
      <c r="A1869">
        <v>1867</v>
      </c>
      <c r="B1869" s="1">
        <v>43696</v>
      </c>
      <c r="C1869" t="s">
        <v>68</v>
      </c>
      <c r="D1869" t="s">
        <v>1</v>
      </c>
      <c r="E1869" t="s">
        <v>2</v>
      </c>
      <c r="F1869" t="s">
        <v>32</v>
      </c>
      <c r="G1869" t="s">
        <v>33</v>
      </c>
      <c r="H1869">
        <v>9</v>
      </c>
      <c r="I1869">
        <v>3</v>
      </c>
      <c r="K1869" s="5">
        <v>0</v>
      </c>
      <c r="L1869" s="5">
        <v>0</v>
      </c>
      <c r="M1869" s="5">
        <v>-6</v>
      </c>
    </row>
    <row r="1870" spans="1:13" x14ac:dyDescent="0.2">
      <c r="A1870">
        <v>1868</v>
      </c>
      <c r="B1870" s="1">
        <v>43696</v>
      </c>
      <c r="C1870" t="s">
        <v>98</v>
      </c>
      <c r="D1870" t="s">
        <v>17</v>
      </c>
      <c r="E1870" t="s">
        <v>18</v>
      </c>
      <c r="F1870" t="s">
        <v>15</v>
      </c>
      <c r="G1870" t="s">
        <v>16</v>
      </c>
      <c r="H1870">
        <v>0</v>
      </c>
      <c r="I1870">
        <v>3</v>
      </c>
      <c r="K1870" s="5">
        <v>23.54091</v>
      </c>
      <c r="L1870" s="5">
        <v>10.056749999999999</v>
      </c>
      <c r="M1870" s="5">
        <v>3</v>
      </c>
    </row>
    <row r="1871" spans="1:13" x14ac:dyDescent="0.2">
      <c r="A1871">
        <v>1869</v>
      </c>
      <c r="B1871" s="1">
        <v>43696</v>
      </c>
      <c r="C1871" t="s">
        <v>78</v>
      </c>
      <c r="D1871" t="s">
        <v>40</v>
      </c>
      <c r="E1871" t="s">
        <v>41</v>
      </c>
      <c r="F1871" t="s">
        <v>37</v>
      </c>
      <c r="G1871" t="s">
        <v>38</v>
      </c>
      <c r="H1871">
        <v>7</v>
      </c>
      <c r="I1871">
        <v>8</v>
      </c>
      <c r="K1871" s="5">
        <v>-605.89300000000003</v>
      </c>
      <c r="L1871" s="5">
        <v>0</v>
      </c>
      <c r="M1871" s="5">
        <v>1</v>
      </c>
    </row>
    <row r="1872" spans="1:13" x14ac:dyDescent="0.2">
      <c r="A1872">
        <v>1870</v>
      </c>
      <c r="B1872" s="1">
        <v>43696</v>
      </c>
      <c r="C1872" t="s">
        <v>72</v>
      </c>
      <c r="D1872" t="s">
        <v>64</v>
      </c>
      <c r="E1872" t="s">
        <v>65</v>
      </c>
      <c r="F1872" t="s">
        <v>49</v>
      </c>
      <c r="G1872" t="s">
        <v>50</v>
      </c>
      <c r="H1872">
        <v>6</v>
      </c>
      <c r="I1872">
        <v>4</v>
      </c>
      <c r="K1872" s="5">
        <v>-748.27200000000005</v>
      </c>
      <c r="L1872" s="5">
        <v>0</v>
      </c>
      <c r="M1872" s="5">
        <v>-2</v>
      </c>
    </row>
    <row r="1873" spans="1:13" x14ac:dyDescent="0.2">
      <c r="A1873">
        <v>1871</v>
      </c>
      <c r="B1873" s="1">
        <v>43696</v>
      </c>
      <c r="C1873" t="s">
        <v>72</v>
      </c>
      <c r="D1873" t="s">
        <v>25</v>
      </c>
      <c r="E1873" t="s">
        <v>26</v>
      </c>
      <c r="F1873" t="s">
        <v>30</v>
      </c>
      <c r="G1873" t="s">
        <v>31</v>
      </c>
      <c r="H1873">
        <v>4</v>
      </c>
      <c r="I1873">
        <v>5</v>
      </c>
      <c r="K1873" s="5">
        <v>111.59180000000001</v>
      </c>
      <c r="L1873" s="5">
        <v>-805.55200000000002</v>
      </c>
      <c r="M1873" s="5">
        <v>1</v>
      </c>
    </row>
    <row r="1874" spans="1:13" x14ac:dyDescent="0.2">
      <c r="A1874">
        <v>1872</v>
      </c>
      <c r="B1874" s="1">
        <v>43696</v>
      </c>
      <c r="C1874" t="s">
        <v>100</v>
      </c>
      <c r="D1874" t="s">
        <v>51</v>
      </c>
      <c r="E1874" t="s">
        <v>52</v>
      </c>
      <c r="F1874" t="s">
        <v>59</v>
      </c>
      <c r="G1874" t="s">
        <v>60</v>
      </c>
      <c r="H1874">
        <v>3</v>
      </c>
      <c r="I1874">
        <v>5</v>
      </c>
      <c r="K1874" s="5">
        <v>90.175340000000006</v>
      </c>
      <c r="L1874" s="5">
        <v>0</v>
      </c>
      <c r="M1874" s="5">
        <v>2</v>
      </c>
    </row>
    <row r="1875" spans="1:13" x14ac:dyDescent="0.2">
      <c r="A1875">
        <v>1873</v>
      </c>
      <c r="B1875" s="1">
        <v>43697</v>
      </c>
      <c r="C1875" t="s">
        <v>94</v>
      </c>
      <c r="D1875" t="s">
        <v>40</v>
      </c>
      <c r="E1875" t="s">
        <v>41</v>
      </c>
      <c r="F1875" t="s">
        <v>37</v>
      </c>
      <c r="G1875" t="s">
        <v>38</v>
      </c>
      <c r="H1875">
        <v>5</v>
      </c>
      <c r="I1875">
        <v>1</v>
      </c>
      <c r="K1875" s="5">
        <v>0</v>
      </c>
      <c r="L1875" s="5">
        <v>0</v>
      </c>
      <c r="M1875" s="5">
        <v>-4</v>
      </c>
    </row>
    <row r="1876" spans="1:13" x14ac:dyDescent="0.2">
      <c r="A1876">
        <v>1874</v>
      </c>
      <c r="B1876" s="1">
        <v>43697</v>
      </c>
      <c r="C1876" t="s">
        <v>85</v>
      </c>
      <c r="D1876" t="s">
        <v>66</v>
      </c>
      <c r="E1876" t="s">
        <v>67</v>
      </c>
      <c r="F1876" t="s">
        <v>6</v>
      </c>
      <c r="G1876" t="s">
        <v>7</v>
      </c>
      <c r="H1876">
        <v>1</v>
      </c>
      <c r="I1876">
        <v>4</v>
      </c>
      <c r="K1876" s="5">
        <v>0</v>
      </c>
      <c r="L1876" s="5">
        <v>0</v>
      </c>
      <c r="M1876" s="5">
        <v>3</v>
      </c>
    </row>
    <row r="1877" spans="1:13" x14ac:dyDescent="0.2">
      <c r="A1877">
        <v>1875</v>
      </c>
      <c r="B1877" s="1">
        <v>43697</v>
      </c>
      <c r="C1877" t="s">
        <v>85</v>
      </c>
      <c r="D1877" t="s">
        <v>12</v>
      </c>
      <c r="E1877" t="s">
        <v>13</v>
      </c>
      <c r="F1877" t="s">
        <v>55</v>
      </c>
      <c r="G1877" t="s">
        <v>56</v>
      </c>
      <c r="H1877">
        <v>1</v>
      </c>
      <c r="I1877">
        <v>4</v>
      </c>
      <c r="K1877" s="5">
        <v>0</v>
      </c>
      <c r="L1877" s="5">
        <v>0</v>
      </c>
      <c r="M1877" s="5">
        <v>3</v>
      </c>
    </row>
    <row r="1878" spans="1:13" x14ac:dyDescent="0.2">
      <c r="A1878">
        <v>1876</v>
      </c>
      <c r="B1878" s="1">
        <v>43697</v>
      </c>
      <c r="C1878" t="s">
        <v>68</v>
      </c>
      <c r="D1878" t="s">
        <v>47</v>
      </c>
      <c r="E1878" t="s">
        <v>48</v>
      </c>
      <c r="F1878" t="s">
        <v>10</v>
      </c>
      <c r="G1878" t="s">
        <v>11</v>
      </c>
      <c r="H1878">
        <v>2</v>
      </c>
      <c r="I1878">
        <v>9</v>
      </c>
      <c r="K1878" s="5">
        <v>0</v>
      </c>
      <c r="L1878" s="5">
        <v>-20.740500000000001</v>
      </c>
      <c r="M1878" s="5">
        <v>7</v>
      </c>
    </row>
    <row r="1879" spans="1:13" x14ac:dyDescent="0.2">
      <c r="A1879">
        <v>1877</v>
      </c>
      <c r="B1879" s="1">
        <v>43697</v>
      </c>
      <c r="C1879" t="s">
        <v>68</v>
      </c>
      <c r="D1879" t="s">
        <v>22</v>
      </c>
      <c r="E1879" t="s">
        <v>23</v>
      </c>
      <c r="F1879" t="s">
        <v>69</v>
      </c>
      <c r="G1879" t="s">
        <v>70</v>
      </c>
      <c r="H1879">
        <v>3</v>
      </c>
      <c r="I1879">
        <v>2</v>
      </c>
      <c r="K1879" s="5">
        <v>0</v>
      </c>
      <c r="L1879" s="5">
        <v>0</v>
      </c>
      <c r="M1879" s="5">
        <v>-1</v>
      </c>
    </row>
    <row r="1880" spans="1:13" x14ac:dyDescent="0.2">
      <c r="A1880">
        <v>1878</v>
      </c>
      <c r="B1880" s="1">
        <v>43697</v>
      </c>
      <c r="C1880" t="s">
        <v>68</v>
      </c>
      <c r="D1880" t="s">
        <v>45</v>
      </c>
      <c r="E1880" t="s">
        <v>46</v>
      </c>
      <c r="F1880" t="s">
        <v>57</v>
      </c>
      <c r="G1880" t="s">
        <v>58</v>
      </c>
      <c r="H1880">
        <v>2</v>
      </c>
      <c r="I1880">
        <v>3</v>
      </c>
      <c r="K1880" s="5">
        <v>0</v>
      </c>
      <c r="L1880" s="5">
        <v>0</v>
      </c>
      <c r="M1880" s="5">
        <v>1</v>
      </c>
    </row>
    <row r="1881" spans="1:13" x14ac:dyDescent="0.2">
      <c r="A1881">
        <v>1879</v>
      </c>
      <c r="B1881" s="1">
        <v>43697</v>
      </c>
      <c r="C1881" t="s">
        <v>68</v>
      </c>
      <c r="D1881" t="s">
        <v>1</v>
      </c>
      <c r="E1881" t="s">
        <v>2</v>
      </c>
      <c r="F1881" t="s">
        <v>32</v>
      </c>
      <c r="G1881" t="s">
        <v>33</v>
      </c>
      <c r="H1881">
        <v>7</v>
      </c>
      <c r="I1881">
        <v>4</v>
      </c>
      <c r="K1881" s="5">
        <v>0</v>
      </c>
      <c r="L1881" s="5">
        <v>0</v>
      </c>
      <c r="M1881" s="5">
        <v>-3</v>
      </c>
    </row>
    <row r="1882" spans="1:13" x14ac:dyDescent="0.2">
      <c r="A1882">
        <v>1880</v>
      </c>
      <c r="B1882" s="1">
        <v>43697</v>
      </c>
      <c r="C1882" t="s">
        <v>92</v>
      </c>
      <c r="D1882" t="s">
        <v>53</v>
      </c>
      <c r="E1882" t="s">
        <v>54</v>
      </c>
      <c r="F1882" t="s">
        <v>20</v>
      </c>
      <c r="G1882" t="s">
        <v>21</v>
      </c>
      <c r="H1882">
        <v>1</v>
      </c>
      <c r="I1882">
        <v>5</v>
      </c>
      <c r="K1882" s="5">
        <v>-46.090200000000003</v>
      </c>
      <c r="L1882" s="5">
        <v>0</v>
      </c>
      <c r="M1882" s="5">
        <v>4</v>
      </c>
    </row>
    <row r="1883" spans="1:13" x14ac:dyDescent="0.2">
      <c r="A1883">
        <v>1881</v>
      </c>
      <c r="B1883" s="1">
        <v>43697</v>
      </c>
      <c r="C1883" t="s">
        <v>98</v>
      </c>
      <c r="D1883" t="s">
        <v>17</v>
      </c>
      <c r="E1883" t="s">
        <v>18</v>
      </c>
      <c r="F1883" t="s">
        <v>15</v>
      </c>
      <c r="G1883" t="s">
        <v>16</v>
      </c>
      <c r="H1883">
        <v>4</v>
      </c>
      <c r="I1883">
        <v>9</v>
      </c>
      <c r="K1883" s="5">
        <v>0</v>
      </c>
      <c r="L1883" s="5">
        <v>0</v>
      </c>
      <c r="M1883" s="5">
        <v>5</v>
      </c>
    </row>
    <row r="1884" spans="1:13" x14ac:dyDescent="0.2">
      <c r="A1884">
        <v>1882</v>
      </c>
      <c r="B1884" s="1">
        <v>43697</v>
      </c>
      <c r="C1884" t="s">
        <v>78</v>
      </c>
      <c r="D1884" t="s">
        <v>43</v>
      </c>
      <c r="E1884" t="s">
        <v>44</v>
      </c>
      <c r="F1884" t="s">
        <v>35</v>
      </c>
      <c r="G1884" t="s">
        <v>36</v>
      </c>
      <c r="H1884">
        <v>3</v>
      </c>
      <c r="I1884">
        <v>5</v>
      </c>
      <c r="K1884" s="5">
        <v>-103.997</v>
      </c>
      <c r="L1884" s="5">
        <v>16.489820000000002</v>
      </c>
      <c r="M1884" s="5">
        <v>2</v>
      </c>
    </row>
    <row r="1885" spans="1:13" x14ac:dyDescent="0.2">
      <c r="A1885">
        <v>1883</v>
      </c>
      <c r="B1885" s="1">
        <v>43697</v>
      </c>
      <c r="C1885" t="s">
        <v>78</v>
      </c>
      <c r="D1885" t="s">
        <v>40</v>
      </c>
      <c r="E1885" t="s">
        <v>41</v>
      </c>
      <c r="F1885" t="s">
        <v>37</v>
      </c>
      <c r="G1885" t="s">
        <v>38</v>
      </c>
      <c r="H1885">
        <v>2</v>
      </c>
      <c r="I1885">
        <v>3</v>
      </c>
      <c r="K1885" s="5">
        <v>0</v>
      </c>
      <c r="L1885" s="5">
        <v>0</v>
      </c>
      <c r="M1885" s="5">
        <v>1</v>
      </c>
    </row>
    <row r="1886" spans="1:13" x14ac:dyDescent="0.2">
      <c r="A1886">
        <v>1884</v>
      </c>
      <c r="B1886" s="1">
        <v>43697</v>
      </c>
      <c r="C1886" t="s">
        <v>72</v>
      </c>
      <c r="D1886" t="s">
        <v>64</v>
      </c>
      <c r="E1886" t="s">
        <v>65</v>
      </c>
      <c r="F1886" t="s">
        <v>49</v>
      </c>
      <c r="G1886" t="s">
        <v>50</v>
      </c>
      <c r="H1886">
        <v>4</v>
      </c>
      <c r="I1886">
        <v>14</v>
      </c>
      <c r="K1886" s="5">
        <v>0</v>
      </c>
      <c r="L1886" s="5">
        <v>0</v>
      </c>
      <c r="M1886" s="5">
        <v>10</v>
      </c>
    </row>
    <row r="1887" spans="1:13" x14ac:dyDescent="0.2">
      <c r="A1887">
        <v>1885</v>
      </c>
      <c r="B1887" s="1">
        <v>43697</v>
      </c>
      <c r="C1887" t="s">
        <v>72</v>
      </c>
      <c r="D1887" t="s">
        <v>25</v>
      </c>
      <c r="E1887" t="s">
        <v>26</v>
      </c>
      <c r="F1887" t="s">
        <v>30</v>
      </c>
      <c r="G1887" t="s">
        <v>31</v>
      </c>
      <c r="H1887">
        <v>3</v>
      </c>
      <c r="I1887">
        <v>6</v>
      </c>
      <c r="K1887" s="5">
        <v>0</v>
      </c>
      <c r="L1887" s="5">
        <v>0</v>
      </c>
      <c r="M1887" s="5">
        <v>3</v>
      </c>
    </row>
    <row r="1888" spans="1:13" x14ac:dyDescent="0.2">
      <c r="A1888">
        <v>1886</v>
      </c>
      <c r="B1888" s="1">
        <v>43697</v>
      </c>
      <c r="C1888" t="s">
        <v>100</v>
      </c>
      <c r="D1888" t="s">
        <v>51</v>
      </c>
      <c r="E1888" t="s">
        <v>52</v>
      </c>
      <c r="F1888" t="s">
        <v>59</v>
      </c>
      <c r="G1888" t="s">
        <v>60</v>
      </c>
      <c r="H1888">
        <v>7</v>
      </c>
      <c r="I1888">
        <v>8</v>
      </c>
      <c r="K1888" s="5">
        <v>0</v>
      </c>
      <c r="L1888" s="5">
        <v>0</v>
      </c>
      <c r="M1888" s="5">
        <v>1</v>
      </c>
    </row>
    <row r="1889" spans="1:13" x14ac:dyDescent="0.2">
      <c r="A1889">
        <v>1887</v>
      </c>
      <c r="B1889" s="1">
        <v>43697</v>
      </c>
      <c r="C1889" t="s">
        <v>73</v>
      </c>
      <c r="D1889" t="s">
        <v>8</v>
      </c>
      <c r="E1889" t="s">
        <v>9</v>
      </c>
      <c r="F1889" t="s">
        <v>3</v>
      </c>
      <c r="G1889" t="s">
        <v>4</v>
      </c>
      <c r="H1889">
        <v>2</v>
      </c>
      <c r="I1889">
        <v>6</v>
      </c>
      <c r="K1889" s="5">
        <v>232.28039999999999</v>
      </c>
      <c r="L1889" s="5">
        <v>0</v>
      </c>
      <c r="M1889" s="5">
        <v>4</v>
      </c>
    </row>
    <row r="1890" spans="1:13" x14ac:dyDescent="0.2">
      <c r="A1890">
        <v>1888</v>
      </c>
      <c r="B1890" s="1">
        <v>43697</v>
      </c>
      <c r="C1890" t="s">
        <v>74</v>
      </c>
      <c r="D1890" t="s">
        <v>27</v>
      </c>
      <c r="E1890" t="s">
        <v>28</v>
      </c>
      <c r="F1890" t="s">
        <v>61</v>
      </c>
      <c r="G1890" t="s">
        <v>62</v>
      </c>
      <c r="H1890">
        <v>3</v>
      </c>
      <c r="I1890">
        <v>16</v>
      </c>
      <c r="K1890" s="5">
        <v>196.9879</v>
      </c>
      <c r="L1890" s="5">
        <v>175.99</v>
      </c>
      <c r="M1890" s="5">
        <v>13</v>
      </c>
    </row>
    <row r="1891" spans="1:13" x14ac:dyDescent="0.2">
      <c r="A1891">
        <v>1889</v>
      </c>
      <c r="B1891" s="1">
        <v>43698</v>
      </c>
      <c r="C1891" t="s">
        <v>89</v>
      </c>
      <c r="D1891" t="s">
        <v>45</v>
      </c>
      <c r="E1891" t="s">
        <v>46</v>
      </c>
      <c r="F1891" t="s">
        <v>57</v>
      </c>
      <c r="G1891" t="s">
        <v>58</v>
      </c>
      <c r="H1891">
        <v>2</v>
      </c>
      <c r="I1891">
        <v>4</v>
      </c>
      <c r="K1891" s="5">
        <v>0</v>
      </c>
      <c r="L1891" s="5">
        <v>0</v>
      </c>
      <c r="M1891" s="5">
        <v>2</v>
      </c>
    </row>
    <row r="1892" spans="1:13" x14ac:dyDescent="0.2">
      <c r="A1892">
        <v>1890</v>
      </c>
      <c r="B1892" s="1">
        <v>43698</v>
      </c>
      <c r="C1892" t="s">
        <v>83</v>
      </c>
      <c r="D1892" t="s">
        <v>64</v>
      </c>
      <c r="E1892" t="s">
        <v>65</v>
      </c>
      <c r="F1892" t="s">
        <v>49</v>
      </c>
      <c r="G1892" t="s">
        <v>50</v>
      </c>
      <c r="H1892">
        <v>4</v>
      </c>
      <c r="I1892">
        <v>0</v>
      </c>
      <c r="K1892" s="5">
        <v>0</v>
      </c>
      <c r="L1892" s="5">
        <v>0</v>
      </c>
      <c r="M1892" s="5">
        <v>-4</v>
      </c>
    </row>
    <row r="1893" spans="1:13" x14ac:dyDescent="0.2">
      <c r="A1893">
        <v>1891</v>
      </c>
      <c r="B1893" s="1">
        <v>43698</v>
      </c>
      <c r="C1893" t="s">
        <v>83</v>
      </c>
      <c r="D1893" t="s">
        <v>1</v>
      </c>
      <c r="E1893" t="s">
        <v>2</v>
      </c>
      <c r="F1893" t="s">
        <v>32</v>
      </c>
      <c r="G1893" t="s">
        <v>33</v>
      </c>
      <c r="H1893">
        <v>6</v>
      </c>
      <c r="I1893">
        <v>7</v>
      </c>
      <c r="K1893" s="5">
        <v>0</v>
      </c>
      <c r="L1893" s="5">
        <v>0</v>
      </c>
      <c r="M1893" s="5">
        <v>1</v>
      </c>
    </row>
    <row r="1894" spans="1:13" x14ac:dyDescent="0.2">
      <c r="A1894">
        <v>1892</v>
      </c>
      <c r="B1894" s="1">
        <v>43698</v>
      </c>
      <c r="C1894" t="s">
        <v>91</v>
      </c>
      <c r="D1894" t="s">
        <v>51</v>
      </c>
      <c r="E1894" t="s">
        <v>52</v>
      </c>
      <c r="F1894" t="s">
        <v>59</v>
      </c>
      <c r="G1894" t="s">
        <v>60</v>
      </c>
      <c r="H1894">
        <v>7</v>
      </c>
      <c r="I1894">
        <v>2</v>
      </c>
      <c r="K1894" s="5">
        <v>0</v>
      </c>
      <c r="L1894" s="5">
        <v>0</v>
      </c>
      <c r="M1894" s="5">
        <v>-5</v>
      </c>
    </row>
    <row r="1895" spans="1:13" x14ac:dyDescent="0.2">
      <c r="A1895">
        <v>1893</v>
      </c>
      <c r="B1895" s="1">
        <v>43698</v>
      </c>
      <c r="C1895" t="s">
        <v>85</v>
      </c>
      <c r="D1895" t="s">
        <v>66</v>
      </c>
      <c r="E1895" t="s">
        <v>67</v>
      </c>
      <c r="F1895" t="s">
        <v>6</v>
      </c>
      <c r="G1895" t="s">
        <v>7</v>
      </c>
      <c r="H1895">
        <v>1</v>
      </c>
      <c r="I1895">
        <v>8</v>
      </c>
      <c r="K1895" s="5">
        <v>0</v>
      </c>
      <c r="L1895" s="5">
        <v>0</v>
      </c>
      <c r="M1895" s="5">
        <v>7</v>
      </c>
    </row>
    <row r="1896" spans="1:13" x14ac:dyDescent="0.2">
      <c r="A1896">
        <v>1894</v>
      </c>
      <c r="B1896" s="1">
        <v>43698</v>
      </c>
      <c r="C1896" t="s">
        <v>85</v>
      </c>
      <c r="D1896" t="s">
        <v>12</v>
      </c>
      <c r="E1896" t="s">
        <v>13</v>
      </c>
      <c r="F1896" t="s">
        <v>55</v>
      </c>
      <c r="G1896" t="s">
        <v>56</v>
      </c>
      <c r="H1896">
        <v>11</v>
      </c>
      <c r="I1896">
        <v>1</v>
      </c>
      <c r="K1896" s="5">
        <v>0</v>
      </c>
      <c r="L1896" s="5">
        <v>0</v>
      </c>
      <c r="M1896" s="5">
        <v>-10</v>
      </c>
    </row>
    <row r="1897" spans="1:13" x14ac:dyDescent="0.2">
      <c r="A1897">
        <v>1895</v>
      </c>
      <c r="B1897" s="1">
        <v>43698</v>
      </c>
      <c r="C1897" t="s">
        <v>85</v>
      </c>
      <c r="D1897" t="s">
        <v>40</v>
      </c>
      <c r="E1897" t="s">
        <v>41</v>
      </c>
      <c r="F1897" t="s">
        <v>37</v>
      </c>
      <c r="G1897" t="s">
        <v>38</v>
      </c>
      <c r="H1897">
        <v>7</v>
      </c>
      <c r="I1897">
        <v>8</v>
      </c>
      <c r="K1897" s="5">
        <v>0</v>
      </c>
      <c r="L1897" s="5">
        <v>0</v>
      </c>
      <c r="M1897" s="5">
        <v>1</v>
      </c>
    </row>
    <row r="1898" spans="1:13" x14ac:dyDescent="0.2">
      <c r="A1898">
        <v>1896</v>
      </c>
      <c r="B1898" s="1">
        <v>43698</v>
      </c>
      <c r="C1898" t="s">
        <v>68</v>
      </c>
      <c r="D1898" t="s">
        <v>47</v>
      </c>
      <c r="E1898" t="s">
        <v>48</v>
      </c>
      <c r="F1898" t="s">
        <v>10</v>
      </c>
      <c r="G1898" t="s">
        <v>11</v>
      </c>
      <c r="H1898">
        <v>3</v>
      </c>
      <c r="I1898">
        <v>4</v>
      </c>
      <c r="K1898" s="5">
        <v>0</v>
      </c>
      <c r="L1898" s="5">
        <v>0</v>
      </c>
      <c r="M1898" s="5">
        <v>1</v>
      </c>
    </row>
    <row r="1899" spans="1:13" x14ac:dyDescent="0.2">
      <c r="A1899">
        <v>1897</v>
      </c>
      <c r="B1899" s="1">
        <v>43698</v>
      </c>
      <c r="C1899" t="s">
        <v>68</v>
      </c>
      <c r="D1899" t="s">
        <v>22</v>
      </c>
      <c r="E1899" t="s">
        <v>23</v>
      </c>
      <c r="F1899" t="s">
        <v>69</v>
      </c>
      <c r="G1899" t="s">
        <v>70</v>
      </c>
      <c r="H1899">
        <v>5</v>
      </c>
      <c r="I1899">
        <v>2</v>
      </c>
      <c r="K1899" s="5">
        <v>0</v>
      </c>
      <c r="L1899" s="5">
        <v>0</v>
      </c>
      <c r="M1899" s="5">
        <v>-3</v>
      </c>
    </row>
    <row r="1900" spans="1:13" x14ac:dyDescent="0.2">
      <c r="A1900">
        <v>1898</v>
      </c>
      <c r="B1900" s="1">
        <v>43698</v>
      </c>
      <c r="C1900" t="s">
        <v>92</v>
      </c>
      <c r="D1900" t="s">
        <v>53</v>
      </c>
      <c r="E1900" t="s">
        <v>54</v>
      </c>
      <c r="F1900" t="s">
        <v>20</v>
      </c>
      <c r="G1900" t="s">
        <v>21</v>
      </c>
      <c r="H1900">
        <v>0</v>
      </c>
      <c r="I1900">
        <v>5</v>
      </c>
      <c r="K1900" s="5">
        <v>0</v>
      </c>
      <c r="L1900" s="5">
        <v>0</v>
      </c>
      <c r="M1900" s="5">
        <v>5</v>
      </c>
    </row>
    <row r="1901" spans="1:13" x14ac:dyDescent="0.2">
      <c r="A1901">
        <v>1899</v>
      </c>
      <c r="B1901" s="1">
        <v>43698</v>
      </c>
      <c r="C1901" t="s">
        <v>98</v>
      </c>
      <c r="D1901" t="s">
        <v>17</v>
      </c>
      <c r="E1901" t="s">
        <v>18</v>
      </c>
      <c r="F1901" t="s">
        <v>15</v>
      </c>
      <c r="G1901" t="s">
        <v>16</v>
      </c>
      <c r="H1901">
        <v>5</v>
      </c>
      <c r="I1901">
        <v>3</v>
      </c>
      <c r="K1901" s="5">
        <v>0</v>
      </c>
      <c r="L1901" s="5">
        <v>0</v>
      </c>
      <c r="M1901" s="5">
        <v>-2</v>
      </c>
    </row>
    <row r="1902" spans="1:13" x14ac:dyDescent="0.2">
      <c r="A1902">
        <v>1900</v>
      </c>
      <c r="B1902" s="1">
        <v>43698</v>
      </c>
      <c r="C1902" t="s">
        <v>78</v>
      </c>
      <c r="D1902" t="s">
        <v>43</v>
      </c>
      <c r="E1902" t="s">
        <v>44</v>
      </c>
      <c r="F1902" t="s">
        <v>35</v>
      </c>
      <c r="G1902" t="s">
        <v>36</v>
      </c>
      <c r="H1902">
        <v>11</v>
      </c>
      <c r="I1902">
        <v>12</v>
      </c>
      <c r="K1902" s="5">
        <v>0</v>
      </c>
      <c r="L1902" s="5">
        <v>0</v>
      </c>
      <c r="M1902" s="5">
        <v>1</v>
      </c>
    </row>
    <row r="1903" spans="1:13" x14ac:dyDescent="0.2">
      <c r="A1903">
        <v>1901</v>
      </c>
      <c r="B1903" s="1">
        <v>43698</v>
      </c>
      <c r="C1903" t="s">
        <v>72</v>
      </c>
      <c r="D1903" t="s">
        <v>25</v>
      </c>
      <c r="E1903" t="s">
        <v>26</v>
      </c>
      <c r="F1903" t="s">
        <v>30</v>
      </c>
      <c r="G1903" t="s">
        <v>31</v>
      </c>
      <c r="H1903">
        <v>2</v>
      </c>
      <c r="I1903">
        <v>1</v>
      </c>
      <c r="K1903" s="5">
        <v>0</v>
      </c>
      <c r="L1903" s="5">
        <v>0</v>
      </c>
      <c r="M1903" s="5">
        <v>-1</v>
      </c>
    </row>
    <row r="1904" spans="1:13" x14ac:dyDescent="0.2">
      <c r="A1904">
        <v>1902</v>
      </c>
      <c r="B1904" s="1">
        <v>43698</v>
      </c>
      <c r="C1904" t="s">
        <v>73</v>
      </c>
      <c r="D1904" t="s">
        <v>8</v>
      </c>
      <c r="E1904" t="s">
        <v>9</v>
      </c>
      <c r="F1904" t="s">
        <v>3</v>
      </c>
      <c r="G1904" t="s">
        <v>4</v>
      </c>
      <c r="H1904">
        <v>4</v>
      </c>
      <c r="I1904">
        <v>6</v>
      </c>
      <c r="K1904" s="5">
        <v>0</v>
      </c>
      <c r="L1904" s="5">
        <v>0</v>
      </c>
      <c r="M1904" s="5">
        <v>2</v>
      </c>
    </row>
    <row r="1905" spans="1:13" x14ac:dyDescent="0.2">
      <c r="A1905">
        <v>1903</v>
      </c>
      <c r="B1905" s="1">
        <v>43698</v>
      </c>
      <c r="C1905" t="s">
        <v>74</v>
      </c>
      <c r="D1905" t="s">
        <v>27</v>
      </c>
      <c r="E1905" t="s">
        <v>28</v>
      </c>
      <c r="F1905" t="s">
        <v>61</v>
      </c>
      <c r="G1905" t="s">
        <v>62</v>
      </c>
      <c r="H1905">
        <v>1</v>
      </c>
      <c r="I1905">
        <v>2</v>
      </c>
      <c r="K1905" s="5">
        <v>0</v>
      </c>
      <c r="L1905" s="5">
        <v>0</v>
      </c>
      <c r="M1905" s="5">
        <v>1</v>
      </c>
    </row>
    <row r="1906" spans="1:13" x14ac:dyDescent="0.2">
      <c r="A1906">
        <v>1904</v>
      </c>
      <c r="B1906" s="1">
        <v>43699</v>
      </c>
      <c r="C1906" t="s">
        <v>5</v>
      </c>
      <c r="D1906" t="s">
        <v>66</v>
      </c>
      <c r="E1906" t="s">
        <v>67</v>
      </c>
      <c r="F1906" t="s">
        <v>69</v>
      </c>
      <c r="G1906" t="s">
        <v>70</v>
      </c>
      <c r="H1906">
        <v>4</v>
      </c>
      <c r="I1906">
        <v>5</v>
      </c>
      <c r="K1906" s="5">
        <v>0</v>
      </c>
      <c r="L1906" s="5">
        <v>0</v>
      </c>
      <c r="M1906" s="5">
        <v>1</v>
      </c>
    </row>
    <row r="1907" spans="1:13" x14ac:dyDescent="0.2">
      <c r="A1907">
        <v>1905</v>
      </c>
      <c r="B1907" s="1">
        <v>43699</v>
      </c>
      <c r="C1907" t="s">
        <v>97</v>
      </c>
      <c r="D1907" t="s">
        <v>43</v>
      </c>
      <c r="E1907" t="s">
        <v>44</v>
      </c>
      <c r="F1907" t="s">
        <v>35</v>
      </c>
      <c r="G1907" t="s">
        <v>36</v>
      </c>
      <c r="H1907">
        <v>0</v>
      </c>
      <c r="I1907">
        <v>1</v>
      </c>
      <c r="K1907" s="5">
        <v>0</v>
      </c>
      <c r="L1907" s="5">
        <v>0</v>
      </c>
      <c r="M1907" s="5">
        <v>1</v>
      </c>
    </row>
    <row r="1908" spans="1:13" x14ac:dyDescent="0.2">
      <c r="A1908">
        <v>1906</v>
      </c>
      <c r="B1908" s="1">
        <v>43699</v>
      </c>
      <c r="C1908" t="s">
        <v>85</v>
      </c>
      <c r="D1908" t="s">
        <v>32</v>
      </c>
      <c r="E1908" t="s">
        <v>33</v>
      </c>
      <c r="F1908" t="s">
        <v>6</v>
      </c>
      <c r="G1908" t="s">
        <v>7</v>
      </c>
      <c r="H1908">
        <v>5</v>
      </c>
      <c r="I1908">
        <v>2</v>
      </c>
      <c r="K1908" s="5">
        <v>0</v>
      </c>
      <c r="L1908" s="5">
        <v>0</v>
      </c>
      <c r="M1908" s="5">
        <v>-3</v>
      </c>
    </row>
    <row r="1909" spans="1:13" x14ac:dyDescent="0.2">
      <c r="A1909">
        <v>1907</v>
      </c>
      <c r="B1909" s="1">
        <v>43699</v>
      </c>
      <c r="C1909" t="s">
        <v>85</v>
      </c>
      <c r="D1909" t="s">
        <v>12</v>
      </c>
      <c r="E1909" t="s">
        <v>13</v>
      </c>
      <c r="F1909" t="s">
        <v>55</v>
      </c>
      <c r="G1909" t="s">
        <v>56</v>
      </c>
      <c r="H1909">
        <v>7</v>
      </c>
      <c r="I1909">
        <v>1</v>
      </c>
      <c r="K1909" s="5">
        <v>0</v>
      </c>
      <c r="L1909" s="5">
        <v>0</v>
      </c>
      <c r="M1909" s="5">
        <v>-6</v>
      </c>
    </row>
    <row r="1910" spans="1:13" x14ac:dyDescent="0.2">
      <c r="A1910">
        <v>1908</v>
      </c>
      <c r="B1910" s="1">
        <v>43699</v>
      </c>
      <c r="C1910" t="s">
        <v>68</v>
      </c>
      <c r="D1910" t="s">
        <v>47</v>
      </c>
      <c r="E1910" t="s">
        <v>48</v>
      </c>
      <c r="F1910" t="s">
        <v>10</v>
      </c>
      <c r="G1910" t="s">
        <v>11</v>
      </c>
      <c r="H1910">
        <v>0</v>
      </c>
      <c r="I1910">
        <v>2</v>
      </c>
      <c r="K1910" s="5">
        <v>0</v>
      </c>
      <c r="L1910" s="5">
        <v>0</v>
      </c>
      <c r="M1910" s="5">
        <v>2</v>
      </c>
    </row>
    <row r="1911" spans="1:13" x14ac:dyDescent="0.2">
      <c r="A1911">
        <v>1909</v>
      </c>
      <c r="B1911" s="1">
        <v>43699</v>
      </c>
      <c r="C1911" t="s">
        <v>92</v>
      </c>
      <c r="D1911" t="s">
        <v>53</v>
      </c>
      <c r="E1911" t="s">
        <v>54</v>
      </c>
      <c r="F1911" t="s">
        <v>20</v>
      </c>
      <c r="G1911" t="s">
        <v>21</v>
      </c>
      <c r="H1911">
        <v>2</v>
      </c>
      <c r="I1911">
        <v>3</v>
      </c>
      <c r="K1911" s="5">
        <v>0</v>
      </c>
      <c r="L1911" s="5">
        <v>0</v>
      </c>
      <c r="M1911" s="5">
        <v>1</v>
      </c>
    </row>
    <row r="1912" spans="1:13" x14ac:dyDescent="0.2">
      <c r="A1912">
        <v>1910</v>
      </c>
      <c r="B1912" s="1">
        <v>43699</v>
      </c>
      <c r="C1912" t="s">
        <v>98</v>
      </c>
      <c r="D1912" t="s">
        <v>51</v>
      </c>
      <c r="E1912" t="s">
        <v>52</v>
      </c>
      <c r="F1912" t="s">
        <v>15</v>
      </c>
      <c r="G1912" t="s">
        <v>16</v>
      </c>
      <c r="H1912">
        <v>5</v>
      </c>
      <c r="I1912">
        <v>6</v>
      </c>
      <c r="K1912" s="5">
        <v>-90.444699999999997</v>
      </c>
      <c r="L1912" s="5">
        <v>0</v>
      </c>
      <c r="M1912" s="5">
        <v>1</v>
      </c>
    </row>
    <row r="1913" spans="1:13" x14ac:dyDescent="0.2">
      <c r="A1913">
        <v>1911</v>
      </c>
      <c r="B1913" s="1">
        <v>43699</v>
      </c>
      <c r="C1913" t="s">
        <v>72</v>
      </c>
      <c r="D1913" t="s">
        <v>25</v>
      </c>
      <c r="E1913" t="s">
        <v>26</v>
      </c>
      <c r="F1913" t="s">
        <v>30</v>
      </c>
      <c r="G1913" t="s">
        <v>31</v>
      </c>
      <c r="H1913">
        <v>3</v>
      </c>
      <c r="I1913">
        <v>6</v>
      </c>
      <c r="K1913" s="5">
        <v>0</v>
      </c>
      <c r="L1913" s="5">
        <v>0</v>
      </c>
      <c r="M1913" s="5">
        <v>3</v>
      </c>
    </row>
    <row r="1914" spans="1:13" x14ac:dyDescent="0.2">
      <c r="A1914">
        <v>1912</v>
      </c>
      <c r="B1914" s="1">
        <v>43699</v>
      </c>
      <c r="C1914" t="s">
        <v>72</v>
      </c>
      <c r="D1914" t="s">
        <v>37</v>
      </c>
      <c r="E1914" t="s">
        <v>38</v>
      </c>
      <c r="F1914" t="s">
        <v>64</v>
      </c>
      <c r="G1914" t="s">
        <v>65</v>
      </c>
      <c r="H1914">
        <v>1</v>
      </c>
      <c r="I1914">
        <v>6</v>
      </c>
      <c r="K1914" s="5">
        <v>0</v>
      </c>
      <c r="L1914" s="5">
        <v>0</v>
      </c>
      <c r="M1914" s="5">
        <v>5</v>
      </c>
    </row>
    <row r="1915" spans="1:13" x14ac:dyDescent="0.2">
      <c r="A1915">
        <v>1913</v>
      </c>
      <c r="B1915" s="1">
        <v>43699</v>
      </c>
      <c r="C1915" t="s">
        <v>111</v>
      </c>
      <c r="D1915" t="s">
        <v>8</v>
      </c>
      <c r="E1915" t="s">
        <v>9</v>
      </c>
      <c r="F1915" t="s">
        <v>3</v>
      </c>
      <c r="G1915" t="s">
        <v>4</v>
      </c>
      <c r="H1915">
        <v>3</v>
      </c>
      <c r="I1915">
        <v>5</v>
      </c>
      <c r="K1915" s="5">
        <v>0</v>
      </c>
      <c r="L1915" s="5">
        <v>0</v>
      </c>
      <c r="M1915" s="5">
        <v>2</v>
      </c>
    </row>
    <row r="1916" spans="1:13" x14ac:dyDescent="0.2">
      <c r="A1916">
        <v>1914</v>
      </c>
      <c r="B1916" s="1">
        <v>43699</v>
      </c>
      <c r="C1916" t="s">
        <v>74</v>
      </c>
      <c r="D1916" t="s">
        <v>27</v>
      </c>
      <c r="E1916" t="s">
        <v>28</v>
      </c>
      <c r="F1916" t="s">
        <v>61</v>
      </c>
      <c r="G1916" t="s">
        <v>62</v>
      </c>
      <c r="H1916">
        <v>2</v>
      </c>
      <c r="I1916">
        <v>3</v>
      </c>
      <c r="K1916" s="5">
        <v>0</v>
      </c>
      <c r="L1916" s="5">
        <v>0</v>
      </c>
      <c r="M1916" s="5">
        <v>1</v>
      </c>
    </row>
    <row r="1917" spans="1:13" x14ac:dyDescent="0.2">
      <c r="A1917">
        <v>1915</v>
      </c>
      <c r="B1917" s="1">
        <v>43700</v>
      </c>
      <c r="C1917" t="s">
        <v>97</v>
      </c>
      <c r="D1917" t="s">
        <v>12</v>
      </c>
      <c r="E1917" t="s">
        <v>13</v>
      </c>
      <c r="F1917" t="s">
        <v>35</v>
      </c>
      <c r="G1917" t="s">
        <v>36</v>
      </c>
      <c r="H1917">
        <v>9</v>
      </c>
      <c r="I1917">
        <v>3</v>
      </c>
      <c r="K1917" s="5">
        <v>21.343969999999999</v>
      </c>
      <c r="L1917" s="5">
        <v>0</v>
      </c>
      <c r="M1917" s="5">
        <v>-6</v>
      </c>
    </row>
    <row r="1918" spans="1:13" x14ac:dyDescent="0.2">
      <c r="A1918">
        <v>1916</v>
      </c>
      <c r="B1918" s="1">
        <v>43700</v>
      </c>
      <c r="C1918" t="s">
        <v>85</v>
      </c>
      <c r="D1918" t="s">
        <v>32</v>
      </c>
      <c r="E1918" t="s">
        <v>33</v>
      </c>
      <c r="F1918" t="s">
        <v>6</v>
      </c>
      <c r="G1918" t="s">
        <v>7</v>
      </c>
      <c r="H1918">
        <v>7</v>
      </c>
      <c r="I1918">
        <v>1</v>
      </c>
      <c r="K1918" s="5">
        <v>0</v>
      </c>
      <c r="L1918" s="5">
        <v>0</v>
      </c>
      <c r="M1918" s="5">
        <v>-6</v>
      </c>
    </row>
    <row r="1919" spans="1:13" x14ac:dyDescent="0.2">
      <c r="A1919">
        <v>1917</v>
      </c>
      <c r="B1919" s="1">
        <v>43700</v>
      </c>
      <c r="C1919" t="s">
        <v>85</v>
      </c>
      <c r="D1919" t="s">
        <v>57</v>
      </c>
      <c r="E1919" t="s">
        <v>58</v>
      </c>
      <c r="F1919" t="s">
        <v>55</v>
      </c>
      <c r="G1919" t="s">
        <v>56</v>
      </c>
      <c r="H1919">
        <v>2</v>
      </c>
      <c r="I1919">
        <v>3</v>
      </c>
      <c r="K1919" s="5">
        <v>0</v>
      </c>
      <c r="L1919" s="5">
        <v>0</v>
      </c>
      <c r="M1919" s="5">
        <v>1</v>
      </c>
    </row>
    <row r="1920" spans="1:13" x14ac:dyDescent="0.2">
      <c r="A1920">
        <v>1918</v>
      </c>
      <c r="B1920" s="1">
        <v>43700</v>
      </c>
      <c r="C1920" t="s">
        <v>68</v>
      </c>
      <c r="D1920" t="s">
        <v>20</v>
      </c>
      <c r="E1920" t="s">
        <v>21</v>
      </c>
      <c r="F1920" t="s">
        <v>10</v>
      </c>
      <c r="G1920" t="s">
        <v>11</v>
      </c>
      <c r="H1920">
        <v>2</v>
      </c>
      <c r="I1920">
        <v>1</v>
      </c>
      <c r="K1920" s="5">
        <v>0</v>
      </c>
      <c r="L1920" s="5">
        <v>0</v>
      </c>
      <c r="M1920" s="5">
        <v>-1</v>
      </c>
    </row>
    <row r="1921" spans="1:13" x14ac:dyDescent="0.2">
      <c r="A1921">
        <v>1919</v>
      </c>
      <c r="B1921" s="1">
        <v>43700</v>
      </c>
      <c r="C1921" t="s">
        <v>68</v>
      </c>
      <c r="D1921" t="s">
        <v>22</v>
      </c>
      <c r="E1921" t="s">
        <v>23</v>
      </c>
      <c r="F1921" t="s">
        <v>53</v>
      </c>
      <c r="G1921" t="s">
        <v>54</v>
      </c>
      <c r="H1921">
        <v>11</v>
      </c>
      <c r="I1921">
        <v>19</v>
      </c>
      <c r="K1921" s="5">
        <v>0</v>
      </c>
      <c r="L1921" s="5">
        <v>0</v>
      </c>
      <c r="M1921" s="5">
        <v>8</v>
      </c>
    </row>
    <row r="1922" spans="1:13" x14ac:dyDescent="0.2">
      <c r="A1922">
        <v>1920</v>
      </c>
      <c r="B1922" s="1">
        <v>43700</v>
      </c>
      <c r="C1922" t="s">
        <v>68</v>
      </c>
      <c r="D1922" t="s">
        <v>66</v>
      </c>
      <c r="E1922" t="s">
        <v>67</v>
      </c>
      <c r="F1922" t="s">
        <v>47</v>
      </c>
      <c r="G1922" t="s">
        <v>48</v>
      </c>
      <c r="H1922">
        <v>1</v>
      </c>
      <c r="I1922">
        <v>4</v>
      </c>
      <c r="K1922" s="5">
        <v>0</v>
      </c>
      <c r="L1922" s="5">
        <v>0</v>
      </c>
      <c r="M1922" s="5">
        <v>3</v>
      </c>
    </row>
    <row r="1923" spans="1:13" x14ac:dyDescent="0.2">
      <c r="A1923">
        <v>1921</v>
      </c>
      <c r="B1923" s="1">
        <v>43700</v>
      </c>
      <c r="C1923" t="s">
        <v>72</v>
      </c>
      <c r="D1923" t="s">
        <v>25</v>
      </c>
      <c r="E1923" t="s">
        <v>26</v>
      </c>
      <c r="F1923" t="s">
        <v>49</v>
      </c>
      <c r="G1923" t="s">
        <v>50</v>
      </c>
      <c r="H1923">
        <v>9</v>
      </c>
      <c r="I1923">
        <v>6</v>
      </c>
      <c r="K1923" s="5">
        <v>0</v>
      </c>
      <c r="L1923" s="5">
        <v>0</v>
      </c>
      <c r="M1923" s="5">
        <v>-3</v>
      </c>
    </row>
    <row r="1924" spans="1:13" x14ac:dyDescent="0.2">
      <c r="A1924">
        <v>1922</v>
      </c>
      <c r="B1924" s="1">
        <v>43700</v>
      </c>
      <c r="C1924" t="s">
        <v>72</v>
      </c>
      <c r="D1924" t="s">
        <v>59</v>
      </c>
      <c r="E1924" t="s">
        <v>60</v>
      </c>
      <c r="F1924" t="s">
        <v>17</v>
      </c>
      <c r="G1924" t="s">
        <v>18</v>
      </c>
      <c r="H1924">
        <v>1</v>
      </c>
      <c r="I1924">
        <v>6</v>
      </c>
      <c r="K1924" s="5">
        <v>-102.35599999999999</v>
      </c>
      <c r="L1924" s="5">
        <v>0</v>
      </c>
      <c r="M1924" s="5">
        <v>5</v>
      </c>
    </row>
    <row r="1925" spans="1:13" x14ac:dyDescent="0.2">
      <c r="A1925">
        <v>1923</v>
      </c>
      <c r="B1925" s="1">
        <v>43700</v>
      </c>
      <c r="C1925" t="s">
        <v>72</v>
      </c>
      <c r="D1925" t="s">
        <v>40</v>
      </c>
      <c r="E1925" t="s">
        <v>41</v>
      </c>
      <c r="F1925" t="s">
        <v>30</v>
      </c>
      <c r="G1925" t="s">
        <v>31</v>
      </c>
      <c r="H1925">
        <v>4</v>
      </c>
      <c r="I1925">
        <v>5</v>
      </c>
      <c r="K1925" s="5">
        <v>0</v>
      </c>
      <c r="L1925" s="5">
        <v>0</v>
      </c>
      <c r="M1925" s="5">
        <v>1</v>
      </c>
    </row>
    <row r="1926" spans="1:13" x14ac:dyDescent="0.2">
      <c r="A1926">
        <v>1924</v>
      </c>
      <c r="B1926" s="1">
        <v>43700</v>
      </c>
      <c r="C1926" t="s">
        <v>72</v>
      </c>
      <c r="D1926" t="s">
        <v>37</v>
      </c>
      <c r="E1926" t="s">
        <v>38</v>
      </c>
      <c r="F1926" t="s">
        <v>64</v>
      </c>
      <c r="G1926" t="s">
        <v>65</v>
      </c>
      <c r="H1926">
        <v>3</v>
      </c>
      <c r="I1926">
        <v>8</v>
      </c>
      <c r="K1926" s="5">
        <v>0</v>
      </c>
      <c r="L1926" s="5">
        <v>0</v>
      </c>
      <c r="M1926" s="5">
        <v>5</v>
      </c>
    </row>
    <row r="1927" spans="1:13" x14ac:dyDescent="0.2">
      <c r="A1927">
        <v>1925</v>
      </c>
      <c r="B1927" s="1">
        <v>43700</v>
      </c>
      <c r="C1927" t="s">
        <v>88</v>
      </c>
      <c r="D1927" t="s">
        <v>51</v>
      </c>
      <c r="E1927" t="s">
        <v>52</v>
      </c>
      <c r="F1927" t="s">
        <v>15</v>
      </c>
      <c r="G1927" t="s">
        <v>16</v>
      </c>
      <c r="H1927">
        <v>3</v>
      </c>
      <c r="I1927">
        <v>8</v>
      </c>
      <c r="K1927" s="5">
        <v>0</v>
      </c>
      <c r="L1927" s="5">
        <v>0</v>
      </c>
      <c r="M1927" s="5">
        <v>5</v>
      </c>
    </row>
    <row r="1928" spans="1:13" x14ac:dyDescent="0.2">
      <c r="A1928">
        <v>1926</v>
      </c>
      <c r="B1928" s="1">
        <v>43700</v>
      </c>
      <c r="C1928" t="s">
        <v>74</v>
      </c>
      <c r="D1928" t="s">
        <v>69</v>
      </c>
      <c r="E1928" t="s">
        <v>70</v>
      </c>
      <c r="F1928" t="s">
        <v>45</v>
      </c>
      <c r="G1928" t="s">
        <v>46</v>
      </c>
      <c r="H1928">
        <v>11</v>
      </c>
      <c r="I1928">
        <v>0</v>
      </c>
      <c r="K1928" s="5">
        <v>851.11760000000004</v>
      </c>
      <c r="L1928" s="5">
        <v>166.96860000000001</v>
      </c>
      <c r="M1928" s="5">
        <v>-11</v>
      </c>
    </row>
    <row r="1929" spans="1:13" x14ac:dyDescent="0.2">
      <c r="A1929">
        <v>1927</v>
      </c>
      <c r="B1929" s="1">
        <v>43700</v>
      </c>
      <c r="C1929" t="s">
        <v>74</v>
      </c>
      <c r="D1929" t="s">
        <v>27</v>
      </c>
      <c r="E1929" t="s">
        <v>28</v>
      </c>
      <c r="F1929" t="s">
        <v>1</v>
      </c>
      <c r="G1929" t="s">
        <v>2</v>
      </c>
      <c r="H1929">
        <v>4</v>
      </c>
      <c r="I1929">
        <v>7</v>
      </c>
      <c r="K1929" s="5">
        <v>0</v>
      </c>
      <c r="L1929" s="5">
        <v>229.631</v>
      </c>
      <c r="M1929" s="5">
        <v>3</v>
      </c>
    </row>
    <row r="1930" spans="1:13" x14ac:dyDescent="0.2">
      <c r="A1930">
        <v>1928</v>
      </c>
      <c r="B1930" s="1">
        <v>43700</v>
      </c>
      <c r="C1930" t="s">
        <v>74</v>
      </c>
      <c r="D1930" t="s">
        <v>8</v>
      </c>
      <c r="E1930" t="s">
        <v>9</v>
      </c>
      <c r="F1930" t="s">
        <v>61</v>
      </c>
      <c r="G1930" t="s">
        <v>62</v>
      </c>
      <c r="H1930">
        <v>10</v>
      </c>
      <c r="I1930">
        <v>2</v>
      </c>
      <c r="K1930" s="5">
        <v>0</v>
      </c>
      <c r="L1930" s="5">
        <v>0</v>
      </c>
      <c r="M1930" s="5">
        <v>-8</v>
      </c>
    </row>
    <row r="1931" spans="1:13" x14ac:dyDescent="0.2">
      <c r="A1931">
        <v>1929</v>
      </c>
      <c r="B1931" s="1">
        <v>43701</v>
      </c>
      <c r="C1931" t="s">
        <v>97</v>
      </c>
      <c r="D1931" t="s">
        <v>12</v>
      </c>
      <c r="E1931" t="s">
        <v>13</v>
      </c>
      <c r="F1931" t="s">
        <v>35</v>
      </c>
      <c r="G1931" t="s">
        <v>36</v>
      </c>
      <c r="H1931">
        <v>7</v>
      </c>
      <c r="I1931">
        <v>2</v>
      </c>
      <c r="K1931" s="5">
        <v>0</v>
      </c>
      <c r="L1931" s="5">
        <v>0</v>
      </c>
      <c r="M1931" s="5">
        <v>-5</v>
      </c>
    </row>
    <row r="1932" spans="1:13" x14ac:dyDescent="0.2">
      <c r="A1932">
        <v>1930</v>
      </c>
      <c r="B1932" s="1">
        <v>43701</v>
      </c>
      <c r="C1932" t="s">
        <v>34</v>
      </c>
      <c r="D1932" t="s">
        <v>8</v>
      </c>
      <c r="E1932" t="s">
        <v>9</v>
      </c>
      <c r="F1932" t="s">
        <v>61</v>
      </c>
      <c r="G1932" t="s">
        <v>62</v>
      </c>
      <c r="H1932">
        <v>1</v>
      </c>
      <c r="I1932">
        <v>2</v>
      </c>
      <c r="K1932" s="5">
        <v>0</v>
      </c>
      <c r="L1932" s="5">
        <v>0</v>
      </c>
      <c r="M1932" s="5">
        <v>1</v>
      </c>
    </row>
    <row r="1933" spans="1:13" x14ac:dyDescent="0.2">
      <c r="A1933">
        <v>1931</v>
      </c>
      <c r="B1933" s="1">
        <v>43701</v>
      </c>
      <c r="C1933" t="s">
        <v>77</v>
      </c>
      <c r="D1933" t="s">
        <v>22</v>
      </c>
      <c r="E1933" t="s">
        <v>23</v>
      </c>
      <c r="F1933" t="s">
        <v>53</v>
      </c>
      <c r="G1933" t="s">
        <v>54</v>
      </c>
      <c r="H1933">
        <v>9</v>
      </c>
      <c r="I1933">
        <v>3</v>
      </c>
      <c r="K1933" s="5">
        <v>0</v>
      </c>
      <c r="L1933" s="5">
        <v>0</v>
      </c>
      <c r="M1933" s="5">
        <v>-6</v>
      </c>
    </row>
    <row r="1934" spans="1:13" x14ac:dyDescent="0.2">
      <c r="A1934">
        <v>1932</v>
      </c>
      <c r="B1934" s="1">
        <v>43701</v>
      </c>
      <c r="C1934" t="s">
        <v>85</v>
      </c>
      <c r="D1934" t="s">
        <v>32</v>
      </c>
      <c r="E1934" t="s">
        <v>33</v>
      </c>
      <c r="F1934" t="s">
        <v>6</v>
      </c>
      <c r="G1934" t="s">
        <v>7</v>
      </c>
      <c r="H1934">
        <v>1</v>
      </c>
      <c r="I1934">
        <v>7</v>
      </c>
      <c r="K1934" s="5">
        <v>0</v>
      </c>
      <c r="L1934" s="5">
        <v>0</v>
      </c>
      <c r="M1934" s="5">
        <v>6</v>
      </c>
    </row>
    <row r="1935" spans="1:13" x14ac:dyDescent="0.2">
      <c r="A1935">
        <v>1933</v>
      </c>
      <c r="B1935" s="1">
        <v>43701</v>
      </c>
      <c r="C1935" t="s">
        <v>85</v>
      </c>
      <c r="D1935" t="s">
        <v>57</v>
      </c>
      <c r="E1935" t="s">
        <v>58</v>
      </c>
      <c r="F1935" t="s">
        <v>55</v>
      </c>
      <c r="G1935" t="s">
        <v>56</v>
      </c>
      <c r="H1935">
        <v>0</v>
      </c>
      <c r="I1935">
        <v>14</v>
      </c>
      <c r="K1935" s="5">
        <v>0</v>
      </c>
      <c r="L1935" s="5">
        <v>0</v>
      </c>
      <c r="M1935" s="5">
        <v>14</v>
      </c>
    </row>
    <row r="1936" spans="1:13" x14ac:dyDescent="0.2">
      <c r="A1936">
        <v>1934</v>
      </c>
      <c r="B1936" s="1">
        <v>43701</v>
      </c>
      <c r="C1936" t="s">
        <v>68</v>
      </c>
      <c r="D1936" t="s">
        <v>20</v>
      </c>
      <c r="E1936" t="s">
        <v>21</v>
      </c>
      <c r="F1936" t="s">
        <v>10</v>
      </c>
      <c r="G1936" t="s">
        <v>11</v>
      </c>
      <c r="H1936">
        <v>9</v>
      </c>
      <c r="I1936">
        <v>5</v>
      </c>
      <c r="K1936" s="5">
        <v>0</v>
      </c>
      <c r="L1936" s="5">
        <v>0</v>
      </c>
      <c r="M1936" s="5">
        <v>-4</v>
      </c>
    </row>
    <row r="1937" spans="1:13" x14ac:dyDescent="0.2">
      <c r="A1937">
        <v>1935</v>
      </c>
      <c r="B1937" s="1">
        <v>43701</v>
      </c>
      <c r="C1937" t="s">
        <v>68</v>
      </c>
      <c r="D1937" t="s">
        <v>59</v>
      </c>
      <c r="E1937" t="s">
        <v>60</v>
      </c>
      <c r="F1937" t="s">
        <v>17</v>
      </c>
      <c r="G1937" t="s">
        <v>18</v>
      </c>
      <c r="H1937">
        <v>0</v>
      </c>
      <c r="I1937">
        <v>4</v>
      </c>
      <c r="K1937" s="5">
        <v>0</v>
      </c>
      <c r="L1937" s="5">
        <v>0</v>
      </c>
      <c r="M1937" s="5">
        <v>4</v>
      </c>
    </row>
    <row r="1938" spans="1:13" x14ac:dyDescent="0.2">
      <c r="A1938">
        <v>1936</v>
      </c>
      <c r="B1938" s="1">
        <v>43701</v>
      </c>
      <c r="C1938" t="s">
        <v>68</v>
      </c>
      <c r="D1938" t="s">
        <v>25</v>
      </c>
      <c r="E1938" t="s">
        <v>26</v>
      </c>
      <c r="F1938" t="s">
        <v>49</v>
      </c>
      <c r="G1938" t="s">
        <v>50</v>
      </c>
      <c r="H1938">
        <v>5</v>
      </c>
      <c r="I1938">
        <v>8</v>
      </c>
      <c r="K1938" s="5">
        <v>0</v>
      </c>
      <c r="L1938" s="5">
        <v>0</v>
      </c>
      <c r="M1938" s="5">
        <v>3</v>
      </c>
    </row>
    <row r="1939" spans="1:13" x14ac:dyDescent="0.2">
      <c r="A1939">
        <v>1937</v>
      </c>
      <c r="B1939" s="1">
        <v>43701</v>
      </c>
      <c r="C1939" t="s">
        <v>68</v>
      </c>
      <c r="D1939" t="s">
        <v>40</v>
      </c>
      <c r="E1939" t="s">
        <v>41</v>
      </c>
      <c r="F1939" t="s">
        <v>30</v>
      </c>
      <c r="G1939" t="s">
        <v>31</v>
      </c>
      <c r="H1939">
        <v>2</v>
      </c>
      <c r="I1939">
        <v>5</v>
      </c>
      <c r="K1939" s="5">
        <v>0</v>
      </c>
      <c r="L1939" s="5">
        <v>0</v>
      </c>
      <c r="M1939" s="5">
        <v>3</v>
      </c>
    </row>
    <row r="1940" spans="1:13" x14ac:dyDescent="0.2">
      <c r="A1940">
        <v>1938</v>
      </c>
      <c r="B1940" s="1">
        <v>43701</v>
      </c>
      <c r="C1940" t="s">
        <v>68</v>
      </c>
      <c r="D1940" t="s">
        <v>37</v>
      </c>
      <c r="E1940" t="s">
        <v>38</v>
      </c>
      <c r="F1940" t="s">
        <v>64</v>
      </c>
      <c r="G1940" t="s">
        <v>65</v>
      </c>
      <c r="H1940">
        <v>4</v>
      </c>
      <c r="I1940">
        <v>0</v>
      </c>
      <c r="K1940" s="5">
        <v>0</v>
      </c>
      <c r="L1940" s="5">
        <v>0</v>
      </c>
      <c r="M1940" s="5">
        <v>-4</v>
      </c>
    </row>
    <row r="1941" spans="1:13" x14ac:dyDescent="0.2">
      <c r="A1941">
        <v>1939</v>
      </c>
      <c r="B1941" s="1">
        <v>43701</v>
      </c>
      <c r="C1941" t="s">
        <v>68</v>
      </c>
      <c r="D1941" t="s">
        <v>66</v>
      </c>
      <c r="E1941" t="s">
        <v>67</v>
      </c>
      <c r="F1941" t="s">
        <v>47</v>
      </c>
      <c r="G1941" t="s">
        <v>48</v>
      </c>
      <c r="H1941">
        <v>2</v>
      </c>
      <c r="I1941">
        <v>4</v>
      </c>
      <c r="K1941" s="5">
        <v>0</v>
      </c>
      <c r="L1941" s="5">
        <v>0</v>
      </c>
      <c r="M1941" s="5">
        <v>2</v>
      </c>
    </row>
    <row r="1942" spans="1:13" x14ac:dyDescent="0.2">
      <c r="A1942">
        <v>1940</v>
      </c>
      <c r="B1942" s="1">
        <v>43701</v>
      </c>
      <c r="C1942" t="s">
        <v>104</v>
      </c>
      <c r="D1942" t="s">
        <v>51</v>
      </c>
      <c r="E1942" t="s">
        <v>52</v>
      </c>
      <c r="F1942" t="s">
        <v>15</v>
      </c>
      <c r="G1942" t="s">
        <v>16</v>
      </c>
      <c r="H1942">
        <v>0</v>
      </c>
      <c r="I1942">
        <v>6</v>
      </c>
      <c r="K1942" s="5">
        <v>0</v>
      </c>
      <c r="L1942" s="5">
        <v>0</v>
      </c>
      <c r="M1942" s="5">
        <v>6</v>
      </c>
    </row>
    <row r="1943" spans="1:13" x14ac:dyDescent="0.2">
      <c r="A1943">
        <v>1941</v>
      </c>
      <c r="B1943" s="1">
        <v>43701</v>
      </c>
      <c r="C1943" t="s">
        <v>79</v>
      </c>
      <c r="D1943" t="s">
        <v>69</v>
      </c>
      <c r="E1943" t="s">
        <v>70</v>
      </c>
      <c r="F1943" t="s">
        <v>45</v>
      </c>
      <c r="G1943" t="s">
        <v>46</v>
      </c>
      <c r="H1943">
        <v>5</v>
      </c>
      <c r="I1943">
        <v>4</v>
      </c>
      <c r="K1943" s="5">
        <v>0</v>
      </c>
      <c r="L1943" s="5">
        <v>0</v>
      </c>
      <c r="M1943" s="5">
        <v>-1</v>
      </c>
    </row>
    <row r="1944" spans="1:13" x14ac:dyDescent="0.2">
      <c r="A1944">
        <v>1942</v>
      </c>
      <c r="B1944" s="1">
        <v>43701</v>
      </c>
      <c r="C1944" t="s">
        <v>80</v>
      </c>
      <c r="D1944" t="s">
        <v>43</v>
      </c>
      <c r="E1944" t="s">
        <v>44</v>
      </c>
      <c r="F1944" t="s">
        <v>3</v>
      </c>
      <c r="G1944" t="s">
        <v>4</v>
      </c>
      <c r="H1944">
        <v>10</v>
      </c>
      <c r="I1944">
        <v>5</v>
      </c>
      <c r="K1944" s="5">
        <v>119.71510000000001</v>
      </c>
      <c r="L1944" s="5">
        <v>0</v>
      </c>
      <c r="M1944" s="5">
        <v>-5</v>
      </c>
    </row>
    <row r="1945" spans="1:13" x14ac:dyDescent="0.2">
      <c r="A1945">
        <v>1943</v>
      </c>
      <c r="B1945" s="1">
        <v>43701</v>
      </c>
      <c r="C1945" t="s">
        <v>81</v>
      </c>
      <c r="D1945" t="s">
        <v>27</v>
      </c>
      <c r="E1945" t="s">
        <v>28</v>
      </c>
      <c r="F1945" t="s">
        <v>1</v>
      </c>
      <c r="G1945" t="s">
        <v>2</v>
      </c>
      <c r="H1945">
        <v>7</v>
      </c>
      <c r="I1945">
        <v>5</v>
      </c>
      <c r="K1945" s="5">
        <v>0</v>
      </c>
      <c r="L1945" s="5">
        <v>0</v>
      </c>
      <c r="M1945" s="5">
        <v>-2</v>
      </c>
    </row>
    <row r="1946" spans="1:13" x14ac:dyDescent="0.2">
      <c r="A1946">
        <v>1944</v>
      </c>
      <c r="B1946" s="1">
        <v>43702</v>
      </c>
      <c r="C1946" t="s">
        <v>5</v>
      </c>
      <c r="D1946" t="s">
        <v>32</v>
      </c>
      <c r="E1946" t="s">
        <v>33</v>
      </c>
      <c r="F1946" t="s">
        <v>6</v>
      </c>
      <c r="G1946" t="s">
        <v>7</v>
      </c>
      <c r="H1946">
        <v>3</v>
      </c>
      <c r="I1946">
        <v>8</v>
      </c>
      <c r="K1946" s="5">
        <v>0</v>
      </c>
      <c r="L1946" s="5">
        <v>0</v>
      </c>
      <c r="M1946" s="5">
        <v>5</v>
      </c>
    </row>
    <row r="1947" spans="1:13" x14ac:dyDescent="0.2">
      <c r="A1947">
        <v>1945</v>
      </c>
      <c r="B1947" s="1">
        <v>43702</v>
      </c>
      <c r="C1947" t="s">
        <v>83</v>
      </c>
      <c r="D1947" t="s">
        <v>20</v>
      </c>
      <c r="E1947" t="s">
        <v>21</v>
      </c>
      <c r="F1947" t="s">
        <v>10</v>
      </c>
      <c r="G1947" t="s">
        <v>11</v>
      </c>
      <c r="H1947">
        <v>2</v>
      </c>
      <c r="I1947">
        <v>1</v>
      </c>
      <c r="K1947" s="5">
        <v>0</v>
      </c>
      <c r="L1947" s="5">
        <v>0</v>
      </c>
      <c r="M1947" s="5">
        <v>-1</v>
      </c>
    </row>
    <row r="1948" spans="1:13" x14ac:dyDescent="0.2">
      <c r="A1948">
        <v>1946</v>
      </c>
      <c r="B1948" s="1">
        <v>43702</v>
      </c>
      <c r="C1948" t="s">
        <v>83</v>
      </c>
      <c r="D1948" t="s">
        <v>22</v>
      </c>
      <c r="E1948" t="s">
        <v>23</v>
      </c>
      <c r="F1948" t="s">
        <v>53</v>
      </c>
      <c r="G1948" t="s">
        <v>54</v>
      </c>
      <c r="H1948">
        <v>2</v>
      </c>
      <c r="I1948">
        <v>3</v>
      </c>
      <c r="K1948" s="5">
        <v>0</v>
      </c>
      <c r="L1948" s="5">
        <v>0</v>
      </c>
      <c r="M1948" s="5">
        <v>1</v>
      </c>
    </row>
    <row r="1949" spans="1:13" x14ac:dyDescent="0.2">
      <c r="A1949">
        <v>1947</v>
      </c>
      <c r="B1949" s="1">
        <v>43702</v>
      </c>
      <c r="C1949" t="s">
        <v>83</v>
      </c>
      <c r="D1949" t="s">
        <v>66</v>
      </c>
      <c r="E1949" t="s">
        <v>67</v>
      </c>
      <c r="F1949" t="s">
        <v>47</v>
      </c>
      <c r="G1949" t="s">
        <v>48</v>
      </c>
      <c r="H1949">
        <v>9</v>
      </c>
      <c r="I1949">
        <v>8</v>
      </c>
      <c r="K1949" s="5">
        <v>0</v>
      </c>
      <c r="L1949" s="5">
        <v>0</v>
      </c>
      <c r="M1949" s="5">
        <v>-1</v>
      </c>
    </row>
    <row r="1950" spans="1:13" x14ac:dyDescent="0.2">
      <c r="A1950">
        <v>1948</v>
      </c>
      <c r="B1950" s="1">
        <v>43702</v>
      </c>
      <c r="C1950" t="s">
        <v>84</v>
      </c>
      <c r="D1950" t="s">
        <v>57</v>
      </c>
      <c r="E1950" t="s">
        <v>58</v>
      </c>
      <c r="F1950" t="s">
        <v>55</v>
      </c>
      <c r="G1950" t="s">
        <v>56</v>
      </c>
      <c r="H1950">
        <v>8</v>
      </c>
      <c r="I1950">
        <v>9</v>
      </c>
      <c r="K1950" s="5">
        <v>0</v>
      </c>
      <c r="L1950" s="5">
        <v>0</v>
      </c>
      <c r="M1950" s="5">
        <v>1</v>
      </c>
    </row>
    <row r="1951" spans="1:13" x14ac:dyDescent="0.2">
      <c r="A1951">
        <v>1949</v>
      </c>
      <c r="B1951" s="1">
        <v>43702</v>
      </c>
      <c r="C1951" t="s">
        <v>14</v>
      </c>
      <c r="D1951" t="s">
        <v>25</v>
      </c>
      <c r="E1951" t="s">
        <v>26</v>
      </c>
      <c r="F1951" t="s">
        <v>49</v>
      </c>
      <c r="G1951" t="s">
        <v>50</v>
      </c>
      <c r="H1951">
        <v>4</v>
      </c>
      <c r="I1951">
        <v>7</v>
      </c>
      <c r="K1951" s="5">
        <v>0</v>
      </c>
      <c r="L1951" s="5">
        <v>0</v>
      </c>
      <c r="M1951" s="5">
        <v>3</v>
      </c>
    </row>
    <row r="1952" spans="1:13" x14ac:dyDescent="0.2">
      <c r="A1952">
        <v>1950</v>
      </c>
      <c r="B1952" s="1">
        <v>43702</v>
      </c>
      <c r="C1952" t="s">
        <v>14</v>
      </c>
      <c r="D1952" t="s">
        <v>59</v>
      </c>
      <c r="E1952" t="s">
        <v>60</v>
      </c>
      <c r="F1952" t="s">
        <v>17</v>
      </c>
      <c r="G1952" t="s">
        <v>18</v>
      </c>
      <c r="H1952">
        <v>5</v>
      </c>
      <c r="I1952">
        <v>2</v>
      </c>
      <c r="K1952" s="5">
        <v>0</v>
      </c>
      <c r="L1952" s="5">
        <v>0</v>
      </c>
      <c r="M1952" s="5">
        <v>-3</v>
      </c>
    </row>
    <row r="1953" spans="1:13" x14ac:dyDescent="0.2">
      <c r="A1953">
        <v>1951</v>
      </c>
      <c r="B1953" s="1">
        <v>43702</v>
      </c>
      <c r="C1953" t="s">
        <v>14</v>
      </c>
      <c r="D1953" t="s">
        <v>40</v>
      </c>
      <c r="E1953" t="s">
        <v>41</v>
      </c>
      <c r="F1953" t="s">
        <v>30</v>
      </c>
      <c r="G1953" t="s">
        <v>31</v>
      </c>
      <c r="H1953">
        <v>2</v>
      </c>
      <c r="I1953">
        <v>11</v>
      </c>
      <c r="K1953" s="5">
        <v>0</v>
      </c>
      <c r="L1953" s="5">
        <v>0</v>
      </c>
      <c r="M1953" s="5">
        <v>9</v>
      </c>
    </row>
    <row r="1954" spans="1:13" x14ac:dyDescent="0.2">
      <c r="A1954">
        <v>1952</v>
      </c>
      <c r="B1954" s="1">
        <v>43702</v>
      </c>
      <c r="C1954" t="s">
        <v>14</v>
      </c>
      <c r="D1954" t="s">
        <v>37</v>
      </c>
      <c r="E1954" t="s">
        <v>38</v>
      </c>
      <c r="F1954" t="s">
        <v>64</v>
      </c>
      <c r="G1954" t="s">
        <v>65</v>
      </c>
      <c r="H1954">
        <v>0</v>
      </c>
      <c r="I1954">
        <v>2</v>
      </c>
      <c r="K1954" s="5">
        <v>0</v>
      </c>
      <c r="L1954" s="5">
        <v>0</v>
      </c>
      <c r="M1954" s="5">
        <v>2</v>
      </c>
    </row>
    <row r="1955" spans="1:13" x14ac:dyDescent="0.2">
      <c r="A1955">
        <v>1953</v>
      </c>
      <c r="B1955" s="1">
        <v>43702</v>
      </c>
      <c r="C1955" t="s">
        <v>75</v>
      </c>
      <c r="D1955" t="s">
        <v>51</v>
      </c>
      <c r="E1955" t="s">
        <v>52</v>
      </c>
      <c r="F1955" t="s">
        <v>15</v>
      </c>
      <c r="G1955" t="s">
        <v>16</v>
      </c>
      <c r="H1955">
        <v>4</v>
      </c>
      <c r="I1955">
        <v>11</v>
      </c>
      <c r="K1955" s="5">
        <v>0</v>
      </c>
      <c r="L1955" s="5">
        <v>0</v>
      </c>
      <c r="M1955" s="5">
        <v>7</v>
      </c>
    </row>
    <row r="1956" spans="1:13" x14ac:dyDescent="0.2">
      <c r="A1956">
        <v>1954</v>
      </c>
      <c r="B1956" s="1">
        <v>43702</v>
      </c>
      <c r="C1956" t="s">
        <v>97</v>
      </c>
      <c r="D1956" t="s">
        <v>12</v>
      </c>
      <c r="E1956" t="s">
        <v>13</v>
      </c>
      <c r="F1956" t="s">
        <v>35</v>
      </c>
      <c r="G1956" t="s">
        <v>36</v>
      </c>
      <c r="H1956">
        <v>7</v>
      </c>
      <c r="I1956">
        <v>5</v>
      </c>
      <c r="K1956" s="5">
        <v>0</v>
      </c>
      <c r="L1956" s="5">
        <v>0</v>
      </c>
      <c r="M1956" s="5">
        <v>-2</v>
      </c>
    </row>
    <row r="1957" spans="1:13" x14ac:dyDescent="0.2">
      <c r="A1957">
        <v>1955</v>
      </c>
      <c r="B1957" s="1">
        <v>43702</v>
      </c>
      <c r="C1957" t="s">
        <v>39</v>
      </c>
      <c r="D1957" t="s">
        <v>43</v>
      </c>
      <c r="E1957" t="s">
        <v>44</v>
      </c>
      <c r="F1957" t="s">
        <v>3</v>
      </c>
      <c r="G1957" t="s">
        <v>4</v>
      </c>
      <c r="H1957">
        <v>5</v>
      </c>
      <c r="I1957">
        <v>4</v>
      </c>
      <c r="K1957" s="5">
        <v>0</v>
      </c>
      <c r="L1957" s="5">
        <v>0</v>
      </c>
      <c r="M1957" s="5">
        <v>-1</v>
      </c>
    </row>
    <row r="1958" spans="1:13" x14ac:dyDescent="0.2">
      <c r="A1958">
        <v>1956</v>
      </c>
      <c r="B1958" s="1">
        <v>43702</v>
      </c>
      <c r="C1958" t="s">
        <v>42</v>
      </c>
      <c r="D1958" t="s">
        <v>69</v>
      </c>
      <c r="E1958" t="s">
        <v>70</v>
      </c>
      <c r="F1958" t="s">
        <v>45</v>
      </c>
      <c r="G1958" t="s">
        <v>46</v>
      </c>
      <c r="H1958">
        <v>1</v>
      </c>
      <c r="I1958">
        <v>3</v>
      </c>
      <c r="K1958" s="5">
        <v>0</v>
      </c>
      <c r="L1958" s="5">
        <v>0</v>
      </c>
      <c r="M1958" s="5">
        <v>2</v>
      </c>
    </row>
    <row r="1959" spans="1:13" x14ac:dyDescent="0.2">
      <c r="A1959">
        <v>1957</v>
      </c>
      <c r="B1959" s="1">
        <v>43702</v>
      </c>
      <c r="C1959" t="s">
        <v>42</v>
      </c>
      <c r="D1959" t="s">
        <v>27</v>
      </c>
      <c r="E1959" t="s">
        <v>28</v>
      </c>
      <c r="F1959" t="s">
        <v>1</v>
      </c>
      <c r="G1959" t="s">
        <v>2</v>
      </c>
      <c r="H1959">
        <v>1</v>
      </c>
      <c r="I1959">
        <v>3</v>
      </c>
      <c r="K1959" s="5">
        <v>0</v>
      </c>
      <c r="L1959" s="5">
        <v>0</v>
      </c>
      <c r="M1959" s="5">
        <v>2</v>
      </c>
    </row>
    <row r="1960" spans="1:13" x14ac:dyDescent="0.2">
      <c r="A1960">
        <v>1958</v>
      </c>
      <c r="B1960" s="1">
        <v>43702</v>
      </c>
      <c r="C1960" t="s">
        <v>85</v>
      </c>
      <c r="D1960" t="s">
        <v>8</v>
      </c>
      <c r="E1960" t="s">
        <v>9</v>
      </c>
      <c r="F1960" t="s">
        <v>61</v>
      </c>
      <c r="G1960" t="s">
        <v>62</v>
      </c>
      <c r="H1960">
        <v>5</v>
      </c>
      <c r="I1960">
        <v>1</v>
      </c>
      <c r="K1960" s="5">
        <v>0</v>
      </c>
      <c r="L1960" s="5">
        <v>0</v>
      </c>
      <c r="M1960" s="5">
        <v>-4</v>
      </c>
    </row>
    <row r="1961" spans="1:13" x14ac:dyDescent="0.2">
      <c r="A1961">
        <v>1959</v>
      </c>
      <c r="B1961" s="1">
        <v>43703</v>
      </c>
      <c r="C1961" t="s">
        <v>107</v>
      </c>
      <c r="D1961" t="s">
        <v>20</v>
      </c>
      <c r="E1961" t="s">
        <v>21</v>
      </c>
      <c r="F1961" t="s">
        <v>51</v>
      </c>
      <c r="G1961" t="s">
        <v>52</v>
      </c>
      <c r="H1961">
        <v>1</v>
      </c>
      <c r="I1961">
        <v>3</v>
      </c>
      <c r="K1961" s="5">
        <v>125.7959</v>
      </c>
      <c r="L1961" s="5">
        <v>31.931529999999999</v>
      </c>
      <c r="M1961" s="5">
        <v>2</v>
      </c>
    </row>
    <row r="1962" spans="1:13" x14ac:dyDescent="0.2">
      <c r="A1962">
        <v>1960</v>
      </c>
      <c r="B1962" s="1">
        <v>43703</v>
      </c>
      <c r="C1962" t="s">
        <v>85</v>
      </c>
      <c r="D1962" t="s">
        <v>15</v>
      </c>
      <c r="E1962" t="s">
        <v>16</v>
      </c>
      <c r="F1962" t="s">
        <v>17</v>
      </c>
      <c r="G1962" t="s">
        <v>18</v>
      </c>
      <c r="H1962">
        <v>12</v>
      </c>
      <c r="I1962">
        <v>2</v>
      </c>
      <c r="K1962" s="5">
        <v>0</v>
      </c>
      <c r="L1962" s="5">
        <v>0</v>
      </c>
      <c r="M1962" s="5">
        <v>-10</v>
      </c>
    </row>
    <row r="1963" spans="1:13" x14ac:dyDescent="0.2">
      <c r="A1963">
        <v>1961</v>
      </c>
      <c r="B1963" s="1">
        <v>43703</v>
      </c>
      <c r="C1963" t="s">
        <v>85</v>
      </c>
      <c r="D1963" t="s">
        <v>55</v>
      </c>
      <c r="E1963" t="s">
        <v>56</v>
      </c>
      <c r="F1963" t="s">
        <v>22</v>
      </c>
      <c r="G1963" t="s">
        <v>23</v>
      </c>
      <c r="H1963">
        <v>5</v>
      </c>
      <c r="I1963">
        <v>6</v>
      </c>
      <c r="K1963" s="5">
        <v>0</v>
      </c>
      <c r="L1963" s="5">
        <v>0</v>
      </c>
      <c r="M1963" s="5">
        <v>1</v>
      </c>
    </row>
    <row r="1964" spans="1:13" x14ac:dyDescent="0.2">
      <c r="A1964">
        <v>1962</v>
      </c>
      <c r="B1964" s="1">
        <v>43703</v>
      </c>
      <c r="C1964" t="s">
        <v>68</v>
      </c>
      <c r="D1964" t="s">
        <v>57</v>
      </c>
      <c r="E1964" t="s">
        <v>58</v>
      </c>
      <c r="F1964" t="s">
        <v>53</v>
      </c>
      <c r="G1964" t="s">
        <v>54</v>
      </c>
      <c r="H1964">
        <v>6</v>
      </c>
      <c r="I1964">
        <v>3</v>
      </c>
      <c r="K1964" s="5">
        <v>0</v>
      </c>
      <c r="L1964" s="5">
        <v>0</v>
      </c>
      <c r="M1964" s="5">
        <v>-3</v>
      </c>
    </row>
    <row r="1965" spans="1:13" x14ac:dyDescent="0.2">
      <c r="A1965">
        <v>1963</v>
      </c>
      <c r="B1965" s="1">
        <v>43703</v>
      </c>
      <c r="C1965" t="s">
        <v>88</v>
      </c>
      <c r="D1965" t="s">
        <v>3</v>
      </c>
      <c r="E1965" t="s">
        <v>4</v>
      </c>
      <c r="F1965" t="s">
        <v>66</v>
      </c>
      <c r="G1965" t="s">
        <v>67</v>
      </c>
      <c r="H1965">
        <v>19</v>
      </c>
      <c r="I1965">
        <v>4</v>
      </c>
      <c r="K1965" s="5">
        <v>-724.80600000000004</v>
      </c>
      <c r="L1965" s="5">
        <v>98.067239999999998</v>
      </c>
      <c r="M1965" s="5">
        <v>-15</v>
      </c>
    </row>
    <row r="1966" spans="1:13" x14ac:dyDescent="0.2">
      <c r="A1966">
        <v>1964</v>
      </c>
      <c r="B1966" s="1">
        <v>43703</v>
      </c>
      <c r="C1966" t="s">
        <v>99</v>
      </c>
      <c r="D1966" t="s">
        <v>59</v>
      </c>
      <c r="E1966" t="s">
        <v>60</v>
      </c>
      <c r="F1966" t="s">
        <v>43</v>
      </c>
      <c r="G1966" t="s">
        <v>44</v>
      </c>
      <c r="H1966">
        <v>6</v>
      </c>
      <c r="I1966">
        <v>4</v>
      </c>
      <c r="K1966" s="5">
        <v>483.57589999999999</v>
      </c>
      <c r="L1966" s="5">
        <v>0</v>
      </c>
      <c r="M1966" s="5">
        <v>-2</v>
      </c>
    </row>
    <row r="1967" spans="1:13" x14ac:dyDescent="0.2">
      <c r="A1967">
        <v>1965</v>
      </c>
      <c r="B1967" s="1">
        <v>43703</v>
      </c>
      <c r="C1967" t="s">
        <v>74</v>
      </c>
      <c r="D1967" t="s">
        <v>61</v>
      </c>
      <c r="E1967" t="s">
        <v>62</v>
      </c>
      <c r="F1967" t="s">
        <v>45</v>
      </c>
      <c r="G1967" t="s">
        <v>46</v>
      </c>
      <c r="H1967">
        <v>3</v>
      </c>
      <c r="I1967">
        <v>4</v>
      </c>
      <c r="K1967" s="5">
        <v>0</v>
      </c>
      <c r="L1967" s="5">
        <v>0</v>
      </c>
      <c r="M1967" s="5">
        <v>1</v>
      </c>
    </row>
    <row r="1968" spans="1:13" x14ac:dyDescent="0.2">
      <c r="A1968">
        <v>1966</v>
      </c>
      <c r="B1968" s="1">
        <v>43703</v>
      </c>
      <c r="C1968" t="s">
        <v>74</v>
      </c>
      <c r="D1968" t="s">
        <v>8</v>
      </c>
      <c r="E1968" t="s">
        <v>9</v>
      </c>
      <c r="F1968" t="s">
        <v>1</v>
      </c>
      <c r="G1968" t="s">
        <v>2</v>
      </c>
      <c r="H1968">
        <v>5</v>
      </c>
      <c r="I1968">
        <v>4</v>
      </c>
      <c r="K1968" s="5">
        <v>0</v>
      </c>
      <c r="L1968" s="5">
        <v>0</v>
      </c>
      <c r="M1968" s="5">
        <v>-1</v>
      </c>
    </row>
    <row r="1969" spans="1:13" x14ac:dyDescent="0.2">
      <c r="A1969">
        <v>1967</v>
      </c>
      <c r="B1969" s="1">
        <v>43704</v>
      </c>
      <c r="C1969" t="s">
        <v>85</v>
      </c>
      <c r="D1969" t="s">
        <v>6</v>
      </c>
      <c r="E1969" t="s">
        <v>7</v>
      </c>
      <c r="F1969" t="s">
        <v>12</v>
      </c>
      <c r="G1969" t="s">
        <v>13</v>
      </c>
      <c r="H1969">
        <v>2</v>
      </c>
      <c r="I1969">
        <v>0</v>
      </c>
      <c r="K1969" s="5">
        <v>0</v>
      </c>
      <c r="L1969" s="5">
        <v>-11.348699999999999</v>
      </c>
      <c r="M1969" s="5">
        <v>-2</v>
      </c>
    </row>
    <row r="1970" spans="1:13" x14ac:dyDescent="0.2">
      <c r="A1970">
        <v>1968</v>
      </c>
      <c r="B1970" s="1">
        <v>43704</v>
      </c>
      <c r="C1970" t="s">
        <v>85</v>
      </c>
      <c r="D1970" t="s">
        <v>55</v>
      </c>
      <c r="E1970" t="s">
        <v>56</v>
      </c>
      <c r="F1970" t="s">
        <v>22</v>
      </c>
      <c r="G1970" t="s">
        <v>23</v>
      </c>
      <c r="H1970">
        <v>5</v>
      </c>
      <c r="I1970">
        <v>4</v>
      </c>
      <c r="K1970" s="5">
        <v>0</v>
      </c>
      <c r="L1970" s="5">
        <v>0</v>
      </c>
      <c r="M1970" s="5">
        <v>-1</v>
      </c>
    </row>
    <row r="1971" spans="1:13" x14ac:dyDescent="0.2">
      <c r="A1971">
        <v>1969</v>
      </c>
      <c r="B1971" s="1">
        <v>43704</v>
      </c>
      <c r="C1971" t="s">
        <v>71</v>
      </c>
      <c r="D1971" t="s">
        <v>20</v>
      </c>
      <c r="E1971" t="s">
        <v>21</v>
      </c>
      <c r="F1971" t="s">
        <v>27</v>
      </c>
      <c r="G1971" t="s">
        <v>28</v>
      </c>
      <c r="H1971">
        <v>1</v>
      </c>
      <c r="I1971">
        <v>3</v>
      </c>
      <c r="K1971" s="5">
        <v>-96.054000000000002</v>
      </c>
      <c r="L1971" s="5">
        <v>-121.675</v>
      </c>
      <c r="M1971" s="5">
        <v>2</v>
      </c>
    </row>
    <row r="1972" spans="1:13" x14ac:dyDescent="0.2">
      <c r="A1972">
        <v>1970</v>
      </c>
      <c r="B1972" s="1">
        <v>43704</v>
      </c>
      <c r="C1972" t="s">
        <v>68</v>
      </c>
      <c r="D1972" t="s">
        <v>35</v>
      </c>
      <c r="E1972" t="s">
        <v>36</v>
      </c>
      <c r="F1972" t="s">
        <v>10</v>
      </c>
      <c r="G1972" t="s">
        <v>11</v>
      </c>
      <c r="H1972">
        <v>5</v>
      </c>
      <c r="I1972">
        <v>2</v>
      </c>
      <c r="K1972" s="5">
        <v>-13.631500000000001</v>
      </c>
      <c r="L1972" s="5">
        <v>0</v>
      </c>
      <c r="M1972" s="5">
        <v>-3</v>
      </c>
    </row>
    <row r="1973" spans="1:13" x14ac:dyDescent="0.2">
      <c r="A1973">
        <v>1971</v>
      </c>
      <c r="B1973" s="1">
        <v>43704</v>
      </c>
      <c r="C1973" t="s">
        <v>68</v>
      </c>
      <c r="D1973" t="s">
        <v>47</v>
      </c>
      <c r="E1973" t="s">
        <v>48</v>
      </c>
      <c r="F1973" t="s">
        <v>25</v>
      </c>
      <c r="G1973" t="s">
        <v>26</v>
      </c>
      <c r="H1973">
        <v>10</v>
      </c>
      <c r="I1973">
        <v>1</v>
      </c>
      <c r="K1973" s="5">
        <v>0</v>
      </c>
      <c r="L1973" s="5">
        <v>-10.2357</v>
      </c>
      <c r="M1973" s="5">
        <v>-9</v>
      </c>
    </row>
    <row r="1974" spans="1:13" x14ac:dyDescent="0.2">
      <c r="A1974">
        <v>1972</v>
      </c>
      <c r="B1974" s="1">
        <v>43704</v>
      </c>
      <c r="C1974" t="s">
        <v>68</v>
      </c>
      <c r="D1974" t="s">
        <v>57</v>
      </c>
      <c r="E1974" t="s">
        <v>58</v>
      </c>
      <c r="F1974" t="s">
        <v>53</v>
      </c>
      <c r="G1974" t="s">
        <v>54</v>
      </c>
      <c r="H1974">
        <v>8</v>
      </c>
      <c r="I1974">
        <v>5</v>
      </c>
      <c r="K1974" s="5">
        <v>0</v>
      </c>
      <c r="L1974" s="5">
        <v>0</v>
      </c>
      <c r="M1974" s="5">
        <v>-3</v>
      </c>
    </row>
    <row r="1975" spans="1:13" x14ac:dyDescent="0.2">
      <c r="A1975">
        <v>1973</v>
      </c>
      <c r="B1975" s="1">
        <v>43704</v>
      </c>
      <c r="C1975" t="s">
        <v>102</v>
      </c>
      <c r="D1975" t="s">
        <v>15</v>
      </c>
      <c r="E1975" t="s">
        <v>16</v>
      </c>
      <c r="F1975" t="s">
        <v>17</v>
      </c>
      <c r="G1975" t="s">
        <v>18</v>
      </c>
      <c r="H1975">
        <v>6</v>
      </c>
      <c r="I1975">
        <v>3</v>
      </c>
      <c r="K1975" s="5">
        <v>0</v>
      </c>
      <c r="L1975" s="5">
        <v>0</v>
      </c>
      <c r="M1975" s="5">
        <v>-3</v>
      </c>
    </row>
    <row r="1976" spans="1:13" x14ac:dyDescent="0.2">
      <c r="A1976">
        <v>1974</v>
      </c>
      <c r="B1976" s="1">
        <v>43704</v>
      </c>
      <c r="C1976" t="s">
        <v>72</v>
      </c>
      <c r="D1976" t="s">
        <v>49</v>
      </c>
      <c r="E1976" t="s">
        <v>50</v>
      </c>
      <c r="F1976" t="s">
        <v>64</v>
      </c>
      <c r="G1976" t="s">
        <v>65</v>
      </c>
      <c r="H1976">
        <v>3</v>
      </c>
      <c r="I1976">
        <v>1</v>
      </c>
      <c r="K1976" s="5">
        <v>0</v>
      </c>
      <c r="L1976" s="5">
        <v>0</v>
      </c>
      <c r="M1976" s="5">
        <v>-2</v>
      </c>
    </row>
    <row r="1977" spans="1:13" x14ac:dyDescent="0.2">
      <c r="A1977">
        <v>1975</v>
      </c>
      <c r="B1977" s="1">
        <v>43704</v>
      </c>
      <c r="C1977" t="s">
        <v>72</v>
      </c>
      <c r="D1977" t="s">
        <v>32</v>
      </c>
      <c r="E1977" t="s">
        <v>33</v>
      </c>
      <c r="F1977" t="s">
        <v>30</v>
      </c>
      <c r="G1977" t="s">
        <v>31</v>
      </c>
      <c r="H1977">
        <v>1</v>
      </c>
      <c r="I1977">
        <v>15</v>
      </c>
      <c r="K1977" s="5">
        <v>40.197969999999998</v>
      </c>
      <c r="L1977" s="5">
        <v>0</v>
      </c>
      <c r="M1977" s="5">
        <v>14</v>
      </c>
    </row>
    <row r="1978" spans="1:13" x14ac:dyDescent="0.2">
      <c r="A1978">
        <v>1976</v>
      </c>
      <c r="B1978" s="1">
        <v>43704</v>
      </c>
      <c r="C1978" t="s">
        <v>88</v>
      </c>
      <c r="D1978" t="s">
        <v>3</v>
      </c>
      <c r="E1978" t="s">
        <v>4</v>
      </c>
      <c r="F1978" t="s">
        <v>66</v>
      </c>
      <c r="G1978" t="s">
        <v>67</v>
      </c>
      <c r="H1978">
        <v>2</v>
      </c>
      <c r="I1978">
        <v>1</v>
      </c>
      <c r="K1978" s="5">
        <v>0</v>
      </c>
      <c r="L1978" s="5">
        <v>0</v>
      </c>
      <c r="M1978" s="5">
        <v>-1</v>
      </c>
    </row>
    <row r="1979" spans="1:13" x14ac:dyDescent="0.2">
      <c r="A1979">
        <v>1977</v>
      </c>
      <c r="B1979" s="1">
        <v>43704</v>
      </c>
      <c r="C1979" t="s">
        <v>79</v>
      </c>
      <c r="D1979" t="s">
        <v>69</v>
      </c>
      <c r="E1979" t="s">
        <v>70</v>
      </c>
      <c r="F1979" t="s">
        <v>51</v>
      </c>
      <c r="G1979" t="s">
        <v>52</v>
      </c>
      <c r="H1979">
        <v>10</v>
      </c>
      <c r="I1979">
        <v>6</v>
      </c>
      <c r="K1979" s="5">
        <v>-29.243500000000001</v>
      </c>
      <c r="L1979" s="5">
        <v>0</v>
      </c>
      <c r="M1979" s="5">
        <v>-4</v>
      </c>
    </row>
    <row r="1980" spans="1:13" x14ac:dyDescent="0.2">
      <c r="A1980">
        <v>1978</v>
      </c>
      <c r="B1980" s="1">
        <v>43704</v>
      </c>
      <c r="C1980" t="s">
        <v>99</v>
      </c>
      <c r="D1980" t="s">
        <v>59</v>
      </c>
      <c r="E1980" t="s">
        <v>60</v>
      </c>
      <c r="F1980" t="s">
        <v>43</v>
      </c>
      <c r="G1980" t="s">
        <v>44</v>
      </c>
      <c r="H1980">
        <v>3</v>
      </c>
      <c r="I1980">
        <v>2</v>
      </c>
      <c r="K1980" s="5">
        <v>0</v>
      </c>
      <c r="L1980" s="5">
        <v>0</v>
      </c>
      <c r="M1980" s="5">
        <v>-1</v>
      </c>
    </row>
    <row r="1981" spans="1:13" x14ac:dyDescent="0.2">
      <c r="A1981">
        <v>1979</v>
      </c>
      <c r="B1981" s="1">
        <v>43704</v>
      </c>
      <c r="C1981" t="s">
        <v>73</v>
      </c>
      <c r="D1981" t="s">
        <v>37</v>
      </c>
      <c r="E1981" t="s">
        <v>38</v>
      </c>
      <c r="F1981" t="s">
        <v>40</v>
      </c>
      <c r="G1981" t="s">
        <v>41</v>
      </c>
      <c r="H1981">
        <v>2</v>
      </c>
      <c r="I1981">
        <v>5</v>
      </c>
      <c r="K1981" s="5">
        <v>108.37820000000001</v>
      </c>
      <c r="L1981" s="5">
        <v>84.474310000000003</v>
      </c>
      <c r="M1981" s="5">
        <v>3</v>
      </c>
    </row>
    <row r="1982" spans="1:13" x14ac:dyDescent="0.2">
      <c r="A1982">
        <v>1980</v>
      </c>
      <c r="B1982" s="1">
        <v>43704</v>
      </c>
      <c r="C1982" t="s">
        <v>74</v>
      </c>
      <c r="D1982" t="s">
        <v>61</v>
      </c>
      <c r="E1982" t="s">
        <v>62</v>
      </c>
      <c r="F1982" t="s">
        <v>45</v>
      </c>
      <c r="G1982" t="s">
        <v>46</v>
      </c>
      <c r="H1982">
        <v>9</v>
      </c>
      <c r="I1982">
        <v>0</v>
      </c>
      <c r="K1982" s="5">
        <v>0</v>
      </c>
      <c r="L1982" s="5">
        <v>0</v>
      </c>
      <c r="M1982" s="5">
        <v>-9</v>
      </c>
    </row>
    <row r="1983" spans="1:13" x14ac:dyDescent="0.2">
      <c r="A1983">
        <v>1981</v>
      </c>
      <c r="B1983" s="1">
        <v>43704</v>
      </c>
      <c r="C1983" t="s">
        <v>74</v>
      </c>
      <c r="D1983" t="s">
        <v>8</v>
      </c>
      <c r="E1983" t="s">
        <v>9</v>
      </c>
      <c r="F1983" t="s">
        <v>1</v>
      </c>
      <c r="G1983" t="s">
        <v>2</v>
      </c>
      <c r="H1983">
        <v>7</v>
      </c>
      <c r="I1983">
        <v>0</v>
      </c>
      <c r="K1983" s="5">
        <v>0</v>
      </c>
      <c r="L1983" s="5">
        <v>0</v>
      </c>
      <c r="M1983" s="5">
        <v>-7</v>
      </c>
    </row>
    <row r="1984" spans="1:13" x14ac:dyDescent="0.2">
      <c r="A1984">
        <v>1982</v>
      </c>
      <c r="B1984" s="1">
        <v>43705</v>
      </c>
      <c r="C1984" t="s">
        <v>14</v>
      </c>
      <c r="D1984" t="s">
        <v>15</v>
      </c>
      <c r="E1984" t="s">
        <v>16</v>
      </c>
      <c r="F1984" t="s">
        <v>17</v>
      </c>
      <c r="G1984" t="s">
        <v>18</v>
      </c>
      <c r="H1984">
        <v>1</v>
      </c>
      <c r="I1984">
        <v>4</v>
      </c>
      <c r="K1984" s="5">
        <v>0</v>
      </c>
      <c r="L1984" s="5">
        <v>0</v>
      </c>
      <c r="M1984" s="5">
        <v>3</v>
      </c>
    </row>
    <row r="1985" spans="1:13" x14ac:dyDescent="0.2">
      <c r="A1985">
        <v>1983</v>
      </c>
      <c r="B1985" s="1">
        <v>43705</v>
      </c>
      <c r="C1985" t="s">
        <v>42</v>
      </c>
      <c r="D1985" t="s">
        <v>8</v>
      </c>
      <c r="E1985" t="s">
        <v>9</v>
      </c>
      <c r="F1985" t="s">
        <v>1</v>
      </c>
      <c r="G1985" t="s">
        <v>2</v>
      </c>
      <c r="H1985">
        <v>7</v>
      </c>
      <c r="I1985">
        <v>3</v>
      </c>
      <c r="K1985" s="5">
        <v>0</v>
      </c>
      <c r="L1985" s="5">
        <v>0</v>
      </c>
      <c r="M1985" s="5">
        <v>-4</v>
      </c>
    </row>
    <row r="1986" spans="1:13" x14ac:dyDescent="0.2">
      <c r="A1986">
        <v>1984</v>
      </c>
      <c r="B1986" s="1">
        <v>43705</v>
      </c>
      <c r="C1986" t="s">
        <v>109</v>
      </c>
      <c r="D1986" t="s">
        <v>55</v>
      </c>
      <c r="E1986" t="s">
        <v>56</v>
      </c>
      <c r="F1986" t="s">
        <v>22</v>
      </c>
      <c r="G1986" t="s">
        <v>23</v>
      </c>
      <c r="H1986">
        <v>3</v>
      </c>
      <c r="I1986">
        <v>12</v>
      </c>
      <c r="K1986" s="5">
        <v>0</v>
      </c>
      <c r="L1986" s="5">
        <v>0</v>
      </c>
      <c r="M1986" s="5">
        <v>9</v>
      </c>
    </row>
    <row r="1987" spans="1:13" x14ac:dyDescent="0.2">
      <c r="A1987">
        <v>1985</v>
      </c>
      <c r="B1987" s="1">
        <v>43705</v>
      </c>
      <c r="C1987" t="s">
        <v>85</v>
      </c>
      <c r="D1987" t="s">
        <v>6</v>
      </c>
      <c r="E1987" t="s">
        <v>7</v>
      </c>
      <c r="F1987" t="s">
        <v>12</v>
      </c>
      <c r="G1987" t="s">
        <v>13</v>
      </c>
      <c r="H1987">
        <v>4</v>
      </c>
      <c r="I1987">
        <v>8</v>
      </c>
      <c r="K1987" s="5">
        <v>0</v>
      </c>
      <c r="L1987" s="5">
        <v>0</v>
      </c>
      <c r="M1987" s="5">
        <v>4</v>
      </c>
    </row>
    <row r="1988" spans="1:13" x14ac:dyDescent="0.2">
      <c r="A1988">
        <v>1986</v>
      </c>
      <c r="B1988" s="1">
        <v>43705</v>
      </c>
      <c r="C1988" t="s">
        <v>71</v>
      </c>
      <c r="D1988" t="s">
        <v>20</v>
      </c>
      <c r="E1988" t="s">
        <v>21</v>
      </c>
      <c r="F1988" t="s">
        <v>27</v>
      </c>
      <c r="G1988" t="s">
        <v>28</v>
      </c>
      <c r="H1988">
        <v>9</v>
      </c>
      <c r="I1988">
        <v>4</v>
      </c>
      <c r="K1988" s="5">
        <v>0</v>
      </c>
      <c r="L1988" s="5">
        <v>0</v>
      </c>
      <c r="M1988" s="5">
        <v>-5</v>
      </c>
    </row>
    <row r="1989" spans="1:13" x14ac:dyDescent="0.2">
      <c r="A1989">
        <v>1987</v>
      </c>
      <c r="B1989" s="1">
        <v>43705</v>
      </c>
      <c r="C1989" t="s">
        <v>68</v>
      </c>
      <c r="D1989" t="s">
        <v>35</v>
      </c>
      <c r="E1989" t="s">
        <v>36</v>
      </c>
      <c r="F1989" t="s">
        <v>10</v>
      </c>
      <c r="G1989" t="s">
        <v>11</v>
      </c>
      <c r="H1989">
        <v>10</v>
      </c>
      <c r="I1989">
        <v>7</v>
      </c>
      <c r="K1989" s="5">
        <v>0</v>
      </c>
      <c r="L1989" s="5">
        <v>0</v>
      </c>
      <c r="M1989" s="5">
        <v>-3</v>
      </c>
    </row>
    <row r="1990" spans="1:13" x14ac:dyDescent="0.2">
      <c r="A1990">
        <v>1988</v>
      </c>
      <c r="B1990" s="1">
        <v>43705</v>
      </c>
      <c r="C1990" t="s">
        <v>68</v>
      </c>
      <c r="D1990" t="s">
        <v>47</v>
      </c>
      <c r="E1990" t="s">
        <v>48</v>
      </c>
      <c r="F1990" t="s">
        <v>25</v>
      </c>
      <c r="G1990" t="s">
        <v>26</v>
      </c>
      <c r="H1990">
        <v>4</v>
      </c>
      <c r="I1990">
        <v>2</v>
      </c>
      <c r="K1990" s="5">
        <v>0</v>
      </c>
      <c r="L1990" s="5">
        <v>0</v>
      </c>
      <c r="M1990" s="5">
        <v>-2</v>
      </c>
    </row>
    <row r="1991" spans="1:13" x14ac:dyDescent="0.2">
      <c r="A1991">
        <v>1989</v>
      </c>
      <c r="B1991" s="1">
        <v>43705</v>
      </c>
      <c r="C1991" t="s">
        <v>68</v>
      </c>
      <c r="D1991" t="s">
        <v>57</v>
      </c>
      <c r="E1991" t="s">
        <v>58</v>
      </c>
      <c r="F1991" t="s">
        <v>53</v>
      </c>
      <c r="G1991" t="s">
        <v>54</v>
      </c>
      <c r="H1991">
        <v>5</v>
      </c>
      <c r="I1991">
        <v>0</v>
      </c>
      <c r="K1991" s="5">
        <v>0</v>
      </c>
      <c r="L1991" s="5">
        <v>0</v>
      </c>
      <c r="M1991" s="5">
        <v>-5</v>
      </c>
    </row>
    <row r="1992" spans="1:13" x14ac:dyDescent="0.2">
      <c r="A1992">
        <v>1990</v>
      </c>
      <c r="B1992" s="1">
        <v>43705</v>
      </c>
      <c r="C1992" t="s">
        <v>72</v>
      </c>
      <c r="D1992" t="s">
        <v>32</v>
      </c>
      <c r="E1992" t="s">
        <v>33</v>
      </c>
      <c r="F1992" t="s">
        <v>30</v>
      </c>
      <c r="G1992" t="s">
        <v>31</v>
      </c>
      <c r="H1992">
        <v>6</v>
      </c>
      <c r="I1992">
        <v>8</v>
      </c>
      <c r="K1992" s="5">
        <v>0</v>
      </c>
      <c r="L1992" s="5">
        <v>0</v>
      </c>
      <c r="M1992" s="5">
        <v>2</v>
      </c>
    </row>
    <row r="1993" spans="1:13" x14ac:dyDescent="0.2">
      <c r="A1993">
        <v>1991</v>
      </c>
      <c r="B1993" s="1">
        <v>43705</v>
      </c>
      <c r="C1993" t="s">
        <v>72</v>
      </c>
      <c r="D1993" t="s">
        <v>49</v>
      </c>
      <c r="E1993" t="s">
        <v>50</v>
      </c>
      <c r="F1993" t="s">
        <v>64</v>
      </c>
      <c r="G1993" t="s">
        <v>65</v>
      </c>
      <c r="H1993">
        <v>8</v>
      </c>
      <c r="I1993">
        <v>2</v>
      </c>
      <c r="K1993" s="5">
        <v>0</v>
      </c>
      <c r="L1993" s="5">
        <v>0</v>
      </c>
      <c r="M1993" s="5">
        <v>-6</v>
      </c>
    </row>
    <row r="1994" spans="1:13" x14ac:dyDescent="0.2">
      <c r="A1994">
        <v>1992</v>
      </c>
      <c r="B1994" s="1">
        <v>43705</v>
      </c>
      <c r="C1994" t="s">
        <v>88</v>
      </c>
      <c r="D1994" t="s">
        <v>3</v>
      </c>
      <c r="E1994" t="s">
        <v>4</v>
      </c>
      <c r="F1994" t="s">
        <v>66</v>
      </c>
      <c r="G1994" t="s">
        <v>67</v>
      </c>
      <c r="H1994">
        <v>4</v>
      </c>
      <c r="I1994">
        <v>6</v>
      </c>
      <c r="K1994" s="5">
        <v>0</v>
      </c>
      <c r="L1994" s="5">
        <v>0</v>
      </c>
      <c r="M1994" s="5">
        <v>2</v>
      </c>
    </row>
    <row r="1995" spans="1:13" x14ac:dyDescent="0.2">
      <c r="A1995">
        <v>1993</v>
      </c>
      <c r="B1995" s="1">
        <v>43705</v>
      </c>
      <c r="C1995" t="s">
        <v>79</v>
      </c>
      <c r="D1995" t="s">
        <v>69</v>
      </c>
      <c r="E1995" t="s">
        <v>70</v>
      </c>
      <c r="F1995" t="s">
        <v>51</v>
      </c>
      <c r="G1995" t="s">
        <v>52</v>
      </c>
      <c r="H1995">
        <v>7</v>
      </c>
      <c r="I1995">
        <v>4</v>
      </c>
      <c r="K1995" s="5">
        <v>0</v>
      </c>
      <c r="L1995" s="5">
        <v>0</v>
      </c>
      <c r="M1995" s="5">
        <v>-3</v>
      </c>
    </row>
    <row r="1996" spans="1:13" x14ac:dyDescent="0.2">
      <c r="A1996">
        <v>1994</v>
      </c>
      <c r="B1996" s="1">
        <v>43705</v>
      </c>
      <c r="C1996" t="s">
        <v>81</v>
      </c>
      <c r="D1996" t="s">
        <v>61</v>
      </c>
      <c r="E1996" t="s">
        <v>62</v>
      </c>
      <c r="F1996" t="s">
        <v>45</v>
      </c>
      <c r="G1996" t="s">
        <v>46</v>
      </c>
      <c r="H1996">
        <v>6</v>
      </c>
      <c r="I1996">
        <v>4</v>
      </c>
      <c r="K1996" s="5">
        <v>0</v>
      </c>
      <c r="L1996" s="5">
        <v>0</v>
      </c>
      <c r="M1996" s="5">
        <v>-2</v>
      </c>
    </row>
    <row r="1997" spans="1:13" x14ac:dyDescent="0.2">
      <c r="A1997">
        <v>1995</v>
      </c>
      <c r="B1997" s="1">
        <v>43705</v>
      </c>
      <c r="C1997" t="s">
        <v>73</v>
      </c>
      <c r="D1997" t="s">
        <v>37</v>
      </c>
      <c r="E1997" t="s">
        <v>38</v>
      </c>
      <c r="F1997" t="s">
        <v>40</v>
      </c>
      <c r="G1997" t="s">
        <v>41</v>
      </c>
      <c r="H1997">
        <v>3</v>
      </c>
      <c r="I1997">
        <v>0</v>
      </c>
      <c r="K1997" s="5">
        <v>0</v>
      </c>
      <c r="L1997" s="5">
        <v>0</v>
      </c>
      <c r="M1997" s="5">
        <v>-3</v>
      </c>
    </row>
    <row r="1998" spans="1:13" x14ac:dyDescent="0.2">
      <c r="A1998">
        <v>1996</v>
      </c>
      <c r="B1998" s="1">
        <v>43706</v>
      </c>
      <c r="C1998" t="s">
        <v>83</v>
      </c>
      <c r="D1998" t="s">
        <v>47</v>
      </c>
      <c r="E1998" t="s">
        <v>48</v>
      </c>
      <c r="F1998" t="s">
        <v>25</v>
      </c>
      <c r="G1998" t="s">
        <v>26</v>
      </c>
      <c r="H1998">
        <v>2</v>
      </c>
      <c r="I1998">
        <v>0</v>
      </c>
      <c r="K1998" s="5">
        <v>0</v>
      </c>
      <c r="L1998" s="5">
        <v>0</v>
      </c>
      <c r="M1998" s="5">
        <v>-2</v>
      </c>
    </row>
    <row r="1999" spans="1:13" x14ac:dyDescent="0.2">
      <c r="A1999">
        <v>1997</v>
      </c>
      <c r="B1999" s="1">
        <v>43706</v>
      </c>
      <c r="C1999" t="s">
        <v>90</v>
      </c>
      <c r="D1999" t="s">
        <v>3</v>
      </c>
      <c r="E1999" t="s">
        <v>4</v>
      </c>
      <c r="F1999" t="s">
        <v>66</v>
      </c>
      <c r="G1999" t="s">
        <v>67</v>
      </c>
      <c r="H1999">
        <v>9</v>
      </c>
      <c r="I1999">
        <v>8</v>
      </c>
      <c r="K1999" s="5">
        <v>0</v>
      </c>
      <c r="L1999" s="5">
        <v>0</v>
      </c>
      <c r="M1999" s="5">
        <v>-1</v>
      </c>
    </row>
    <row r="2000" spans="1:13" x14ac:dyDescent="0.2">
      <c r="A2000">
        <v>1998</v>
      </c>
      <c r="B2000" s="1">
        <v>43706</v>
      </c>
      <c r="C2000" t="s">
        <v>14</v>
      </c>
      <c r="D2000" t="s">
        <v>32</v>
      </c>
      <c r="E2000" t="s">
        <v>33</v>
      </c>
      <c r="F2000" t="s">
        <v>30</v>
      </c>
      <c r="G2000" t="s">
        <v>31</v>
      </c>
      <c r="H2000">
        <v>9</v>
      </c>
      <c r="I2000">
        <v>8</v>
      </c>
      <c r="K2000" s="5">
        <v>0</v>
      </c>
      <c r="L2000" s="5">
        <v>0</v>
      </c>
      <c r="M2000" s="5">
        <v>-1</v>
      </c>
    </row>
    <row r="2001" spans="1:13" x14ac:dyDescent="0.2">
      <c r="A2001">
        <v>1999</v>
      </c>
      <c r="B2001" s="1">
        <v>43706</v>
      </c>
      <c r="C2001" t="s">
        <v>14</v>
      </c>
      <c r="D2001" t="s">
        <v>49</v>
      </c>
      <c r="E2001" t="s">
        <v>50</v>
      </c>
      <c r="F2001" t="s">
        <v>64</v>
      </c>
      <c r="G2001" t="s">
        <v>65</v>
      </c>
      <c r="H2001">
        <v>10</v>
      </c>
      <c r="I2001">
        <v>5</v>
      </c>
      <c r="K2001" s="5">
        <v>0</v>
      </c>
      <c r="L2001" s="5">
        <v>0</v>
      </c>
      <c r="M2001" s="5">
        <v>-5</v>
      </c>
    </row>
    <row r="2002" spans="1:13" x14ac:dyDescent="0.2">
      <c r="A2002">
        <v>2000</v>
      </c>
      <c r="B2002" s="1">
        <v>43706</v>
      </c>
      <c r="C2002" t="s">
        <v>68</v>
      </c>
      <c r="D2002" t="s">
        <v>35</v>
      </c>
      <c r="E2002" t="s">
        <v>36</v>
      </c>
      <c r="F2002" t="s">
        <v>10</v>
      </c>
      <c r="G2002" t="s">
        <v>11</v>
      </c>
      <c r="H2002">
        <v>4</v>
      </c>
      <c r="I2002">
        <v>1</v>
      </c>
      <c r="K2002" s="5">
        <v>0</v>
      </c>
      <c r="L2002" s="5">
        <v>0</v>
      </c>
      <c r="M2002" s="5">
        <v>-3</v>
      </c>
    </row>
    <row r="2003" spans="1:13" x14ac:dyDescent="0.2">
      <c r="A2003">
        <v>2001</v>
      </c>
      <c r="B2003" s="1">
        <v>43706</v>
      </c>
      <c r="C2003" t="s">
        <v>68</v>
      </c>
      <c r="D2003" t="s">
        <v>57</v>
      </c>
      <c r="E2003" t="s">
        <v>58</v>
      </c>
      <c r="F2003" t="s">
        <v>53</v>
      </c>
      <c r="G2003" t="s">
        <v>54</v>
      </c>
      <c r="H2003">
        <v>3</v>
      </c>
      <c r="I2003">
        <v>4</v>
      </c>
      <c r="K2003" s="5">
        <v>0</v>
      </c>
      <c r="L2003" s="5">
        <v>0</v>
      </c>
      <c r="M2003" s="5">
        <v>1</v>
      </c>
    </row>
    <row r="2004" spans="1:13" x14ac:dyDescent="0.2">
      <c r="A2004">
        <v>2002</v>
      </c>
      <c r="B2004" s="1">
        <v>43706</v>
      </c>
      <c r="C2004" t="s">
        <v>78</v>
      </c>
      <c r="D2004" t="s">
        <v>1</v>
      </c>
      <c r="E2004" t="s">
        <v>2</v>
      </c>
      <c r="F2004" t="s">
        <v>37</v>
      </c>
      <c r="G2004" t="s">
        <v>38</v>
      </c>
      <c r="H2004">
        <v>5</v>
      </c>
      <c r="I2004">
        <v>3</v>
      </c>
      <c r="K2004" s="5">
        <v>-852.29499999999996</v>
      </c>
      <c r="L2004" s="5">
        <v>-109.41</v>
      </c>
      <c r="M2004" s="5">
        <v>-2</v>
      </c>
    </row>
    <row r="2005" spans="1:13" x14ac:dyDescent="0.2">
      <c r="A2005">
        <v>2003</v>
      </c>
      <c r="B2005" s="1">
        <v>43706</v>
      </c>
      <c r="C2005" t="s">
        <v>79</v>
      </c>
      <c r="D2005" t="s">
        <v>55</v>
      </c>
      <c r="E2005" t="s">
        <v>56</v>
      </c>
      <c r="F2005" t="s">
        <v>51</v>
      </c>
      <c r="G2005" t="s">
        <v>52</v>
      </c>
      <c r="H2005">
        <v>11</v>
      </c>
      <c r="I2005">
        <v>8</v>
      </c>
      <c r="K2005" s="5">
        <v>1021.258</v>
      </c>
      <c r="L2005" s="5">
        <v>0</v>
      </c>
      <c r="M2005" s="5">
        <v>-3</v>
      </c>
    </row>
    <row r="2006" spans="1:13" x14ac:dyDescent="0.2">
      <c r="A2006">
        <v>2004</v>
      </c>
      <c r="B2006" s="1">
        <v>43706</v>
      </c>
      <c r="C2006" t="s">
        <v>100</v>
      </c>
      <c r="D2006" t="s">
        <v>61</v>
      </c>
      <c r="E2006" t="s">
        <v>62</v>
      </c>
      <c r="F2006" t="s">
        <v>59</v>
      </c>
      <c r="G2006" t="s">
        <v>60</v>
      </c>
      <c r="H2006">
        <v>5</v>
      </c>
      <c r="I2006">
        <v>11</v>
      </c>
      <c r="K2006" s="5">
        <v>0</v>
      </c>
      <c r="L2006" s="5">
        <v>0</v>
      </c>
      <c r="M2006" s="5">
        <v>6</v>
      </c>
    </row>
    <row r="2007" spans="1:13" x14ac:dyDescent="0.2">
      <c r="A2007">
        <v>2005</v>
      </c>
      <c r="B2007" s="1">
        <v>43706</v>
      </c>
      <c r="C2007" t="s">
        <v>99</v>
      </c>
      <c r="D2007" t="s">
        <v>45</v>
      </c>
      <c r="E2007" t="s">
        <v>46</v>
      </c>
      <c r="F2007" t="s">
        <v>43</v>
      </c>
      <c r="G2007" t="s">
        <v>44</v>
      </c>
      <c r="H2007">
        <v>5</v>
      </c>
      <c r="I2007">
        <v>3</v>
      </c>
      <c r="K2007" s="5">
        <v>0</v>
      </c>
      <c r="L2007" s="5">
        <v>0</v>
      </c>
      <c r="M2007" s="5">
        <v>-2</v>
      </c>
    </row>
    <row r="2008" spans="1:13" x14ac:dyDescent="0.2">
      <c r="A2008">
        <v>2006</v>
      </c>
      <c r="B2008" s="1">
        <v>43707</v>
      </c>
      <c r="C2008" t="s">
        <v>97</v>
      </c>
      <c r="D2008" t="s">
        <v>17</v>
      </c>
      <c r="E2008" t="s">
        <v>18</v>
      </c>
      <c r="F2008" t="s">
        <v>35</v>
      </c>
      <c r="G2008" t="s">
        <v>36</v>
      </c>
      <c r="H2008">
        <v>1</v>
      </c>
      <c r="I2008">
        <v>7</v>
      </c>
      <c r="K2008" s="5">
        <v>0</v>
      </c>
      <c r="L2008" s="5">
        <v>37.575499999999998</v>
      </c>
      <c r="M2008" s="5">
        <v>6</v>
      </c>
    </row>
    <row r="2009" spans="1:13" x14ac:dyDescent="0.2">
      <c r="A2009">
        <v>2007</v>
      </c>
      <c r="B2009" s="1">
        <v>43707</v>
      </c>
      <c r="C2009" t="s">
        <v>85</v>
      </c>
      <c r="D2009" t="s">
        <v>3</v>
      </c>
      <c r="E2009" t="s">
        <v>4</v>
      </c>
      <c r="F2009" t="s">
        <v>8</v>
      </c>
      <c r="G2009" t="s">
        <v>9</v>
      </c>
      <c r="H2009">
        <v>8</v>
      </c>
      <c r="I2009">
        <v>2</v>
      </c>
      <c r="K2009" s="5">
        <v>-36.6462</v>
      </c>
      <c r="L2009" s="5">
        <v>-141.53299999999999</v>
      </c>
      <c r="M2009" s="5">
        <v>-6</v>
      </c>
    </row>
    <row r="2010" spans="1:13" x14ac:dyDescent="0.2">
      <c r="A2010">
        <v>2008</v>
      </c>
      <c r="B2010" s="1">
        <v>43707</v>
      </c>
      <c r="C2010" t="s">
        <v>85</v>
      </c>
      <c r="D2010" t="s">
        <v>10</v>
      </c>
      <c r="E2010" t="s">
        <v>11</v>
      </c>
      <c r="F2010" t="s">
        <v>22</v>
      </c>
      <c r="G2010" t="s">
        <v>23</v>
      </c>
      <c r="H2010">
        <v>11</v>
      </c>
      <c r="I2010">
        <v>5</v>
      </c>
      <c r="K2010" s="5">
        <v>0</v>
      </c>
      <c r="L2010" s="5">
        <v>0</v>
      </c>
      <c r="M2010" s="5">
        <v>-6</v>
      </c>
    </row>
    <row r="2011" spans="1:13" x14ac:dyDescent="0.2">
      <c r="A2011">
        <v>2009</v>
      </c>
      <c r="B2011" s="1">
        <v>43707</v>
      </c>
      <c r="C2011" t="s">
        <v>85</v>
      </c>
      <c r="D2011" t="s">
        <v>53</v>
      </c>
      <c r="E2011" t="s">
        <v>54</v>
      </c>
      <c r="F2011" t="s">
        <v>12</v>
      </c>
      <c r="G2011" t="s">
        <v>13</v>
      </c>
      <c r="H2011">
        <v>6</v>
      </c>
      <c r="I2011">
        <v>7</v>
      </c>
      <c r="K2011" s="5">
        <v>0</v>
      </c>
      <c r="L2011" s="5">
        <v>0</v>
      </c>
      <c r="M2011" s="5">
        <v>1</v>
      </c>
    </row>
    <row r="2012" spans="1:13" x14ac:dyDescent="0.2">
      <c r="A2012">
        <v>2010</v>
      </c>
      <c r="B2012" s="1">
        <v>43707</v>
      </c>
      <c r="C2012" t="s">
        <v>71</v>
      </c>
      <c r="D2012" t="s">
        <v>30</v>
      </c>
      <c r="E2012" t="s">
        <v>31</v>
      </c>
      <c r="F2012" t="s">
        <v>27</v>
      </c>
      <c r="G2012" t="s">
        <v>28</v>
      </c>
      <c r="H2012">
        <v>7</v>
      </c>
      <c r="I2012">
        <v>4</v>
      </c>
      <c r="K2012" s="5">
        <v>-44.914700000000003</v>
      </c>
      <c r="L2012" s="5">
        <v>0</v>
      </c>
      <c r="M2012" s="5">
        <v>-3</v>
      </c>
    </row>
    <row r="2013" spans="1:13" x14ac:dyDescent="0.2">
      <c r="A2013">
        <v>2011</v>
      </c>
      <c r="B2013" s="1">
        <v>43707</v>
      </c>
      <c r="C2013" t="s">
        <v>68</v>
      </c>
      <c r="D2013" t="s">
        <v>49</v>
      </c>
      <c r="E2013" t="s">
        <v>50</v>
      </c>
      <c r="F2013" t="s">
        <v>25</v>
      </c>
      <c r="G2013" t="s">
        <v>26</v>
      </c>
      <c r="H2013">
        <v>13</v>
      </c>
      <c r="I2013">
        <v>5</v>
      </c>
      <c r="K2013" s="5">
        <v>-8.19754</v>
      </c>
      <c r="L2013" s="5">
        <v>0</v>
      </c>
      <c r="M2013" s="5">
        <v>-8</v>
      </c>
    </row>
    <row r="2014" spans="1:13" x14ac:dyDescent="0.2">
      <c r="A2014">
        <v>2012</v>
      </c>
      <c r="B2014" s="1">
        <v>43707</v>
      </c>
      <c r="C2014" t="s">
        <v>68</v>
      </c>
      <c r="D2014" t="s">
        <v>47</v>
      </c>
      <c r="E2014" t="s">
        <v>48</v>
      </c>
      <c r="F2014" t="s">
        <v>32</v>
      </c>
      <c r="G2014" t="s">
        <v>33</v>
      </c>
      <c r="H2014">
        <v>0</v>
      </c>
      <c r="I2014">
        <v>4</v>
      </c>
      <c r="K2014" s="5">
        <v>0</v>
      </c>
      <c r="L2014" s="5">
        <v>-26.936</v>
      </c>
      <c r="M2014" s="5">
        <v>4</v>
      </c>
    </row>
    <row r="2015" spans="1:13" x14ac:dyDescent="0.2">
      <c r="A2015">
        <v>2013</v>
      </c>
      <c r="B2015" s="1">
        <v>43707</v>
      </c>
      <c r="C2015" t="s">
        <v>92</v>
      </c>
      <c r="D2015" t="s">
        <v>64</v>
      </c>
      <c r="E2015" t="s">
        <v>65</v>
      </c>
      <c r="F2015" t="s">
        <v>20</v>
      </c>
      <c r="G2015" t="s">
        <v>21</v>
      </c>
      <c r="H2015">
        <v>7</v>
      </c>
      <c r="I2015">
        <v>10</v>
      </c>
      <c r="K2015" s="5">
        <v>-19.714600000000001</v>
      </c>
      <c r="L2015" s="5">
        <v>0</v>
      </c>
      <c r="M2015" s="5">
        <v>3</v>
      </c>
    </row>
    <row r="2016" spans="1:13" x14ac:dyDescent="0.2">
      <c r="A2016">
        <v>2014</v>
      </c>
      <c r="B2016" s="1">
        <v>43707</v>
      </c>
      <c r="C2016" t="s">
        <v>78</v>
      </c>
      <c r="D2016" t="s">
        <v>1</v>
      </c>
      <c r="E2016" t="s">
        <v>2</v>
      </c>
      <c r="F2016" t="s">
        <v>37</v>
      </c>
      <c r="G2016" t="s">
        <v>38</v>
      </c>
      <c r="H2016">
        <v>3</v>
      </c>
      <c r="I2016">
        <v>6</v>
      </c>
      <c r="K2016" s="5">
        <v>0</v>
      </c>
      <c r="L2016" s="5">
        <v>0</v>
      </c>
      <c r="M2016" s="5">
        <v>3</v>
      </c>
    </row>
    <row r="2017" spans="1:13" x14ac:dyDescent="0.2">
      <c r="A2017">
        <v>2015</v>
      </c>
      <c r="B2017" s="1">
        <v>43707</v>
      </c>
      <c r="C2017" t="s">
        <v>88</v>
      </c>
      <c r="D2017" t="s">
        <v>6</v>
      </c>
      <c r="E2017" t="s">
        <v>7</v>
      </c>
      <c r="F2017" t="s">
        <v>66</v>
      </c>
      <c r="G2017" t="s">
        <v>67</v>
      </c>
      <c r="H2017">
        <v>14</v>
      </c>
      <c r="I2017">
        <v>2</v>
      </c>
      <c r="K2017" s="5">
        <v>37.248010000000001</v>
      </c>
      <c r="L2017" s="5">
        <v>0</v>
      </c>
      <c r="M2017" s="5">
        <v>-12</v>
      </c>
    </row>
    <row r="2018" spans="1:13" x14ac:dyDescent="0.2">
      <c r="A2018">
        <v>2016</v>
      </c>
      <c r="B2018" s="1">
        <v>43707</v>
      </c>
      <c r="C2018" t="s">
        <v>79</v>
      </c>
      <c r="D2018" t="s">
        <v>55</v>
      </c>
      <c r="E2018" t="s">
        <v>56</v>
      </c>
      <c r="F2018" t="s">
        <v>51</v>
      </c>
      <c r="G2018" t="s">
        <v>52</v>
      </c>
      <c r="H2018">
        <v>9</v>
      </c>
      <c r="I2018">
        <v>4</v>
      </c>
      <c r="K2018" s="5">
        <v>0</v>
      </c>
      <c r="L2018" s="5">
        <v>0</v>
      </c>
      <c r="M2018" s="5">
        <v>-5</v>
      </c>
    </row>
    <row r="2019" spans="1:13" x14ac:dyDescent="0.2">
      <c r="A2019">
        <v>2017</v>
      </c>
      <c r="B2019" s="1">
        <v>43707</v>
      </c>
      <c r="C2019" t="s">
        <v>100</v>
      </c>
      <c r="D2019" t="s">
        <v>61</v>
      </c>
      <c r="E2019" t="s">
        <v>62</v>
      </c>
      <c r="F2019" t="s">
        <v>59</v>
      </c>
      <c r="G2019" t="s">
        <v>60</v>
      </c>
      <c r="H2019">
        <v>4</v>
      </c>
      <c r="I2019">
        <v>5</v>
      </c>
      <c r="K2019" s="5">
        <v>0</v>
      </c>
      <c r="L2019" s="5">
        <v>0</v>
      </c>
      <c r="M2019" s="5">
        <v>1</v>
      </c>
    </row>
    <row r="2020" spans="1:13" x14ac:dyDescent="0.2">
      <c r="A2020">
        <v>2018</v>
      </c>
      <c r="B2020" s="1">
        <v>43707</v>
      </c>
      <c r="C2020" t="s">
        <v>73</v>
      </c>
      <c r="D2020" t="s">
        <v>69</v>
      </c>
      <c r="E2020" t="s">
        <v>70</v>
      </c>
      <c r="F2020" t="s">
        <v>40</v>
      </c>
      <c r="G2020" t="s">
        <v>41</v>
      </c>
      <c r="H2020">
        <v>7</v>
      </c>
      <c r="I2020">
        <v>6</v>
      </c>
      <c r="K2020" s="5">
        <v>16.62867</v>
      </c>
      <c r="L2020" s="5">
        <v>0</v>
      </c>
      <c r="M2020" s="5">
        <v>-1</v>
      </c>
    </row>
    <row r="2021" spans="1:13" x14ac:dyDescent="0.2">
      <c r="A2021">
        <v>2019</v>
      </c>
      <c r="B2021" s="1">
        <v>43707</v>
      </c>
      <c r="C2021" t="s">
        <v>103</v>
      </c>
      <c r="D2021" t="s">
        <v>45</v>
      </c>
      <c r="E2021" t="s">
        <v>46</v>
      </c>
      <c r="F2021" t="s">
        <v>43</v>
      </c>
      <c r="G2021" t="s">
        <v>44</v>
      </c>
      <c r="H2021">
        <v>3</v>
      </c>
      <c r="I2021">
        <v>8</v>
      </c>
      <c r="K2021" s="5">
        <v>0</v>
      </c>
      <c r="L2021" s="5">
        <v>0</v>
      </c>
      <c r="M2021" s="5">
        <v>5</v>
      </c>
    </row>
    <row r="2022" spans="1:13" x14ac:dyDescent="0.2">
      <c r="A2022">
        <v>2020</v>
      </c>
      <c r="B2022" s="1">
        <v>43708</v>
      </c>
      <c r="C2022" t="s">
        <v>5</v>
      </c>
      <c r="D2022" t="s">
        <v>3</v>
      </c>
      <c r="E2022" t="s">
        <v>4</v>
      </c>
      <c r="F2022" t="s">
        <v>8</v>
      </c>
      <c r="G2022" t="s">
        <v>9</v>
      </c>
      <c r="H2022">
        <v>3</v>
      </c>
      <c r="I2022">
        <v>4</v>
      </c>
      <c r="K2022" s="5">
        <v>0</v>
      </c>
      <c r="L2022" s="5">
        <v>0</v>
      </c>
      <c r="M2022" s="5">
        <v>1</v>
      </c>
    </row>
    <row r="2023" spans="1:13" x14ac:dyDescent="0.2">
      <c r="A2023">
        <v>2021</v>
      </c>
      <c r="B2023" s="1">
        <v>43708</v>
      </c>
      <c r="C2023" t="s">
        <v>90</v>
      </c>
      <c r="D2023" t="s">
        <v>57</v>
      </c>
      <c r="E2023" t="s">
        <v>58</v>
      </c>
      <c r="F2023" t="s">
        <v>15</v>
      </c>
      <c r="G2023" t="s">
        <v>16</v>
      </c>
      <c r="H2023">
        <v>6</v>
      </c>
      <c r="I2023">
        <v>10</v>
      </c>
      <c r="K2023" s="5">
        <v>25.196449999999999</v>
      </c>
      <c r="L2023" s="5">
        <v>0</v>
      </c>
      <c r="M2023" s="5">
        <v>4</v>
      </c>
    </row>
    <row r="2024" spans="1:13" x14ac:dyDescent="0.2">
      <c r="A2024">
        <v>2022</v>
      </c>
      <c r="B2024" s="1">
        <v>43708</v>
      </c>
      <c r="C2024" t="s">
        <v>97</v>
      </c>
      <c r="D2024" t="s">
        <v>17</v>
      </c>
      <c r="E2024" t="s">
        <v>18</v>
      </c>
      <c r="F2024" t="s">
        <v>35</v>
      </c>
      <c r="G2024" t="s">
        <v>36</v>
      </c>
      <c r="H2024">
        <v>2</v>
      </c>
      <c r="I2024">
        <v>0</v>
      </c>
      <c r="K2024" s="5">
        <v>0</v>
      </c>
      <c r="L2024" s="5">
        <v>0</v>
      </c>
      <c r="M2024" s="5">
        <v>-2</v>
      </c>
    </row>
    <row r="2025" spans="1:13" x14ac:dyDescent="0.2">
      <c r="A2025">
        <v>2023</v>
      </c>
      <c r="B2025" s="1">
        <v>43708</v>
      </c>
      <c r="C2025" t="s">
        <v>76</v>
      </c>
      <c r="D2025" t="s">
        <v>30</v>
      </c>
      <c r="E2025" t="s">
        <v>31</v>
      </c>
      <c r="F2025" t="s">
        <v>27</v>
      </c>
      <c r="G2025" t="s">
        <v>28</v>
      </c>
      <c r="H2025">
        <v>4</v>
      </c>
      <c r="I2025">
        <v>6</v>
      </c>
      <c r="K2025" s="5">
        <v>0</v>
      </c>
      <c r="L2025" s="5">
        <v>0</v>
      </c>
      <c r="M2025" s="5">
        <v>2</v>
      </c>
    </row>
    <row r="2026" spans="1:13" x14ac:dyDescent="0.2">
      <c r="A2026">
        <v>2024</v>
      </c>
      <c r="B2026" s="1">
        <v>43708</v>
      </c>
      <c r="C2026" t="s">
        <v>34</v>
      </c>
      <c r="D2026" t="s">
        <v>10</v>
      </c>
      <c r="E2026" t="s">
        <v>11</v>
      </c>
      <c r="F2026" t="s">
        <v>22</v>
      </c>
      <c r="G2026" t="s">
        <v>23</v>
      </c>
      <c r="H2026">
        <v>6</v>
      </c>
      <c r="I2026">
        <v>3</v>
      </c>
      <c r="K2026" s="5">
        <v>0</v>
      </c>
      <c r="L2026" s="5">
        <v>0</v>
      </c>
      <c r="M2026" s="5">
        <v>-3</v>
      </c>
    </row>
    <row r="2027" spans="1:13" x14ac:dyDescent="0.2">
      <c r="A2027">
        <v>2025</v>
      </c>
      <c r="B2027" s="1">
        <v>43708</v>
      </c>
      <c r="C2027" t="s">
        <v>77</v>
      </c>
      <c r="D2027" t="s">
        <v>49</v>
      </c>
      <c r="E2027" t="s">
        <v>50</v>
      </c>
      <c r="F2027" t="s">
        <v>25</v>
      </c>
      <c r="G2027" t="s">
        <v>26</v>
      </c>
      <c r="H2027">
        <v>7</v>
      </c>
      <c r="I2027">
        <v>10</v>
      </c>
      <c r="K2027" s="5">
        <v>0</v>
      </c>
      <c r="L2027" s="5">
        <v>0</v>
      </c>
      <c r="M2027" s="5">
        <v>3</v>
      </c>
    </row>
    <row r="2028" spans="1:13" x14ac:dyDescent="0.2">
      <c r="A2028">
        <v>2026</v>
      </c>
      <c r="B2028" s="1">
        <v>43708</v>
      </c>
      <c r="C2028" t="s">
        <v>77</v>
      </c>
      <c r="D2028" t="s">
        <v>47</v>
      </c>
      <c r="E2028" t="s">
        <v>48</v>
      </c>
      <c r="F2028" t="s">
        <v>32</v>
      </c>
      <c r="G2028" t="s">
        <v>33</v>
      </c>
      <c r="H2028">
        <v>6</v>
      </c>
      <c r="I2028">
        <v>9</v>
      </c>
      <c r="K2028" s="5">
        <v>0</v>
      </c>
      <c r="L2028" s="5">
        <v>0</v>
      </c>
      <c r="M2028" s="5">
        <v>3</v>
      </c>
    </row>
    <row r="2029" spans="1:13" x14ac:dyDescent="0.2">
      <c r="A2029">
        <v>2027</v>
      </c>
      <c r="B2029" s="1">
        <v>43708</v>
      </c>
      <c r="C2029" t="s">
        <v>85</v>
      </c>
      <c r="D2029" t="s">
        <v>53</v>
      </c>
      <c r="E2029" t="s">
        <v>54</v>
      </c>
      <c r="F2029" t="s">
        <v>12</v>
      </c>
      <c r="G2029" t="s">
        <v>13</v>
      </c>
      <c r="H2029">
        <v>0</v>
      </c>
      <c r="I2029">
        <v>7</v>
      </c>
      <c r="K2029" s="5">
        <v>0</v>
      </c>
      <c r="L2029" s="5">
        <v>0</v>
      </c>
      <c r="M2029" s="5">
        <v>7</v>
      </c>
    </row>
    <row r="2030" spans="1:13" x14ac:dyDescent="0.2">
      <c r="A2030">
        <v>2028</v>
      </c>
      <c r="B2030" s="1">
        <v>43708</v>
      </c>
      <c r="C2030" t="s">
        <v>104</v>
      </c>
      <c r="D2030" t="s">
        <v>57</v>
      </c>
      <c r="E2030" t="s">
        <v>58</v>
      </c>
      <c r="F2030" t="s">
        <v>15</v>
      </c>
      <c r="G2030" t="s">
        <v>16</v>
      </c>
      <c r="H2030">
        <v>2</v>
      </c>
      <c r="I2030">
        <v>3</v>
      </c>
      <c r="K2030" s="5">
        <v>0</v>
      </c>
      <c r="L2030" s="5">
        <v>0</v>
      </c>
      <c r="M2030" s="5">
        <v>1</v>
      </c>
    </row>
    <row r="2031" spans="1:13" x14ac:dyDescent="0.2">
      <c r="A2031">
        <v>2029</v>
      </c>
      <c r="B2031" s="1">
        <v>43708</v>
      </c>
      <c r="C2031" t="s">
        <v>104</v>
      </c>
      <c r="D2031" t="s">
        <v>6</v>
      </c>
      <c r="E2031" t="s">
        <v>7</v>
      </c>
      <c r="F2031" t="s">
        <v>66</v>
      </c>
      <c r="G2031" t="s">
        <v>67</v>
      </c>
      <c r="H2031">
        <v>5</v>
      </c>
      <c r="I2031">
        <v>7</v>
      </c>
      <c r="K2031" s="5">
        <v>0</v>
      </c>
      <c r="L2031" s="5">
        <v>0</v>
      </c>
      <c r="M2031" s="5">
        <v>2</v>
      </c>
    </row>
    <row r="2032" spans="1:13" x14ac:dyDescent="0.2">
      <c r="A2032">
        <v>2030</v>
      </c>
      <c r="B2032" s="1">
        <v>43708</v>
      </c>
      <c r="C2032" t="s">
        <v>92</v>
      </c>
      <c r="D2032" t="s">
        <v>64</v>
      </c>
      <c r="E2032" t="s">
        <v>65</v>
      </c>
      <c r="F2032" t="s">
        <v>20</v>
      </c>
      <c r="G2032" t="s">
        <v>21</v>
      </c>
      <c r="H2032">
        <v>5</v>
      </c>
      <c r="I2032">
        <v>11</v>
      </c>
      <c r="K2032" s="5">
        <v>0</v>
      </c>
      <c r="L2032" s="5">
        <v>0</v>
      </c>
      <c r="M2032" s="5">
        <v>6</v>
      </c>
    </row>
    <row r="2033" spans="1:13" x14ac:dyDescent="0.2">
      <c r="A2033">
        <v>2031</v>
      </c>
      <c r="B2033" s="1">
        <v>43708</v>
      </c>
      <c r="C2033" t="s">
        <v>78</v>
      </c>
      <c r="D2033" t="s">
        <v>1</v>
      </c>
      <c r="E2033" t="s">
        <v>2</v>
      </c>
      <c r="F2033" t="s">
        <v>37</v>
      </c>
      <c r="G2033" t="s">
        <v>38</v>
      </c>
      <c r="H2033">
        <v>2</v>
      </c>
      <c r="I2033">
        <v>3</v>
      </c>
      <c r="K2033" s="5">
        <v>0</v>
      </c>
      <c r="L2033" s="5">
        <v>0</v>
      </c>
      <c r="M2033" s="5">
        <v>1</v>
      </c>
    </row>
    <row r="2034" spans="1:13" x14ac:dyDescent="0.2">
      <c r="A2034">
        <v>2032</v>
      </c>
      <c r="B2034" s="1">
        <v>43708</v>
      </c>
      <c r="C2034" t="s">
        <v>72</v>
      </c>
      <c r="D2034" t="s">
        <v>55</v>
      </c>
      <c r="E2034" t="s">
        <v>56</v>
      </c>
      <c r="F2034" t="s">
        <v>51</v>
      </c>
      <c r="G2034" t="s">
        <v>52</v>
      </c>
      <c r="H2034">
        <v>11</v>
      </c>
      <c r="I2034">
        <v>4</v>
      </c>
      <c r="K2034" s="5">
        <v>0</v>
      </c>
      <c r="L2034" s="5">
        <v>0</v>
      </c>
      <c r="M2034" s="5">
        <v>-7</v>
      </c>
    </row>
    <row r="2035" spans="1:13" x14ac:dyDescent="0.2">
      <c r="A2035">
        <v>2033</v>
      </c>
      <c r="B2035" s="1">
        <v>43708</v>
      </c>
      <c r="C2035" t="s">
        <v>72</v>
      </c>
      <c r="D2035" t="s">
        <v>61</v>
      </c>
      <c r="E2035" t="s">
        <v>62</v>
      </c>
      <c r="F2035" t="s">
        <v>59</v>
      </c>
      <c r="G2035" t="s">
        <v>60</v>
      </c>
      <c r="H2035">
        <v>5</v>
      </c>
      <c r="I2035">
        <v>6</v>
      </c>
      <c r="K2035" s="5">
        <v>0</v>
      </c>
      <c r="L2035" s="5">
        <v>0</v>
      </c>
      <c r="M2035" s="5">
        <v>1</v>
      </c>
    </row>
    <row r="2036" spans="1:13" x14ac:dyDescent="0.2">
      <c r="A2036">
        <v>2034</v>
      </c>
      <c r="B2036" s="1">
        <v>43708</v>
      </c>
      <c r="C2036" t="s">
        <v>112</v>
      </c>
      <c r="D2036" t="s">
        <v>45</v>
      </c>
      <c r="E2036" t="s">
        <v>46</v>
      </c>
      <c r="F2036" t="s">
        <v>43</v>
      </c>
      <c r="G2036" t="s">
        <v>44</v>
      </c>
      <c r="H2036">
        <v>4</v>
      </c>
      <c r="I2036">
        <v>1</v>
      </c>
      <c r="K2036" s="5">
        <v>0</v>
      </c>
      <c r="L2036" s="5">
        <v>0</v>
      </c>
      <c r="M2036" s="5">
        <v>-3</v>
      </c>
    </row>
    <row r="2037" spans="1:13" x14ac:dyDescent="0.2">
      <c r="A2037">
        <v>2035</v>
      </c>
      <c r="B2037" s="1">
        <v>43708</v>
      </c>
      <c r="C2037" t="s">
        <v>80</v>
      </c>
      <c r="D2037" t="s">
        <v>69</v>
      </c>
      <c r="E2037" t="s">
        <v>70</v>
      </c>
      <c r="F2037" t="s">
        <v>40</v>
      </c>
      <c r="G2037" t="s">
        <v>41</v>
      </c>
      <c r="H2037">
        <v>4</v>
      </c>
      <c r="I2037">
        <v>10</v>
      </c>
      <c r="K2037" s="5">
        <v>0</v>
      </c>
      <c r="L2037" s="5">
        <v>0</v>
      </c>
      <c r="M2037" s="5">
        <v>6</v>
      </c>
    </row>
    <row r="2038" spans="1:13" x14ac:dyDescent="0.2">
      <c r="A2038">
        <v>2036</v>
      </c>
      <c r="B2038" s="1">
        <v>43709</v>
      </c>
      <c r="C2038" t="s">
        <v>5</v>
      </c>
      <c r="D2038" t="s">
        <v>57</v>
      </c>
      <c r="E2038" t="s">
        <v>58</v>
      </c>
      <c r="F2038" t="s">
        <v>15</v>
      </c>
      <c r="G2038" t="s">
        <v>16</v>
      </c>
      <c r="H2038">
        <v>3</v>
      </c>
      <c r="I2038">
        <v>4</v>
      </c>
      <c r="K2038" s="5">
        <v>0</v>
      </c>
      <c r="L2038" s="5">
        <v>0</v>
      </c>
      <c r="M2038" s="5">
        <v>1</v>
      </c>
    </row>
    <row r="2039" spans="1:13" x14ac:dyDescent="0.2">
      <c r="A2039">
        <v>2037</v>
      </c>
      <c r="B2039" s="1">
        <v>43709</v>
      </c>
      <c r="C2039" t="s">
        <v>5</v>
      </c>
      <c r="D2039" t="s">
        <v>3</v>
      </c>
      <c r="E2039" t="s">
        <v>4</v>
      </c>
      <c r="F2039" t="s">
        <v>8</v>
      </c>
      <c r="G2039" t="s">
        <v>9</v>
      </c>
      <c r="H2039">
        <v>4</v>
      </c>
      <c r="I2039">
        <v>5</v>
      </c>
      <c r="K2039" s="5">
        <v>0</v>
      </c>
      <c r="L2039" s="5">
        <v>0</v>
      </c>
      <c r="M2039" s="5">
        <v>1</v>
      </c>
    </row>
    <row r="2040" spans="1:13" x14ac:dyDescent="0.2">
      <c r="A2040">
        <v>2038</v>
      </c>
      <c r="B2040" s="1">
        <v>43709</v>
      </c>
      <c r="C2040" t="s">
        <v>82</v>
      </c>
      <c r="D2040" t="s">
        <v>30</v>
      </c>
      <c r="E2040" t="s">
        <v>31</v>
      </c>
      <c r="F2040" t="s">
        <v>27</v>
      </c>
      <c r="G2040" t="s">
        <v>28</v>
      </c>
      <c r="H2040">
        <v>2</v>
      </c>
      <c r="I2040">
        <v>0</v>
      </c>
      <c r="K2040" s="5">
        <v>0</v>
      </c>
      <c r="L2040" s="5">
        <v>0</v>
      </c>
      <c r="M2040" s="5">
        <v>-2</v>
      </c>
    </row>
    <row r="2041" spans="1:13" x14ac:dyDescent="0.2">
      <c r="A2041">
        <v>2039</v>
      </c>
      <c r="B2041" s="1">
        <v>43709</v>
      </c>
      <c r="C2041" t="s">
        <v>83</v>
      </c>
      <c r="D2041" t="s">
        <v>49</v>
      </c>
      <c r="E2041" t="s">
        <v>50</v>
      </c>
      <c r="F2041" t="s">
        <v>25</v>
      </c>
      <c r="G2041" t="s">
        <v>26</v>
      </c>
      <c r="H2041">
        <v>8</v>
      </c>
      <c r="I2041">
        <v>3</v>
      </c>
      <c r="K2041" s="5">
        <v>0</v>
      </c>
      <c r="L2041" s="5">
        <v>0</v>
      </c>
      <c r="M2041" s="5">
        <v>-5</v>
      </c>
    </row>
    <row r="2042" spans="1:13" x14ac:dyDescent="0.2">
      <c r="A2042">
        <v>2040</v>
      </c>
      <c r="B2042" s="1">
        <v>43709</v>
      </c>
      <c r="C2042" t="s">
        <v>83</v>
      </c>
      <c r="D2042" t="s">
        <v>47</v>
      </c>
      <c r="E2042" t="s">
        <v>48</v>
      </c>
      <c r="F2042" t="s">
        <v>32</v>
      </c>
      <c r="G2042" t="s">
        <v>33</v>
      </c>
      <c r="H2042">
        <v>2</v>
      </c>
      <c r="I2042">
        <v>8</v>
      </c>
      <c r="K2042" s="5">
        <v>0</v>
      </c>
      <c r="L2042" s="5">
        <v>0</v>
      </c>
      <c r="M2042" s="5">
        <v>6</v>
      </c>
    </row>
    <row r="2043" spans="1:13" x14ac:dyDescent="0.2">
      <c r="A2043">
        <v>2041</v>
      </c>
      <c r="B2043" s="1">
        <v>43709</v>
      </c>
      <c r="C2043" t="s">
        <v>84</v>
      </c>
      <c r="D2043" t="s">
        <v>53</v>
      </c>
      <c r="E2043" t="s">
        <v>54</v>
      </c>
      <c r="F2043" t="s">
        <v>12</v>
      </c>
      <c r="G2043" t="s">
        <v>13</v>
      </c>
      <c r="H2043">
        <v>3</v>
      </c>
      <c r="I2043">
        <v>9</v>
      </c>
      <c r="K2043" s="5">
        <v>0</v>
      </c>
      <c r="L2043" s="5">
        <v>0</v>
      </c>
      <c r="M2043" s="5">
        <v>6</v>
      </c>
    </row>
    <row r="2044" spans="1:13" x14ac:dyDescent="0.2">
      <c r="A2044">
        <v>2042</v>
      </c>
      <c r="B2044" s="1">
        <v>43709</v>
      </c>
      <c r="C2044" t="s">
        <v>75</v>
      </c>
      <c r="D2044" t="s">
        <v>6</v>
      </c>
      <c r="E2044" t="s">
        <v>7</v>
      </c>
      <c r="F2044" t="s">
        <v>66</v>
      </c>
      <c r="G2044" t="s">
        <v>67</v>
      </c>
      <c r="H2044">
        <v>4</v>
      </c>
      <c r="I2044">
        <v>6</v>
      </c>
      <c r="K2044" s="5">
        <v>0</v>
      </c>
      <c r="L2044" s="5">
        <v>0</v>
      </c>
      <c r="M2044" s="5">
        <v>2</v>
      </c>
    </row>
    <row r="2045" spans="1:13" x14ac:dyDescent="0.2">
      <c r="A2045">
        <v>2043</v>
      </c>
      <c r="B2045" s="1">
        <v>43709</v>
      </c>
      <c r="C2045" t="s">
        <v>97</v>
      </c>
      <c r="D2045" t="s">
        <v>17</v>
      </c>
      <c r="E2045" t="s">
        <v>18</v>
      </c>
      <c r="F2045" t="s">
        <v>35</v>
      </c>
      <c r="G2045" t="s">
        <v>36</v>
      </c>
      <c r="H2045">
        <v>4</v>
      </c>
      <c r="I2045">
        <v>0</v>
      </c>
      <c r="K2045" s="5">
        <v>0</v>
      </c>
      <c r="L2045" s="5">
        <v>0</v>
      </c>
      <c r="M2045" s="5">
        <v>-4</v>
      </c>
    </row>
    <row r="2046" spans="1:13" x14ac:dyDescent="0.2">
      <c r="A2046">
        <v>2044</v>
      </c>
      <c r="B2046" s="1">
        <v>43709</v>
      </c>
      <c r="C2046" t="s">
        <v>19</v>
      </c>
      <c r="D2046" t="s">
        <v>1</v>
      </c>
      <c r="E2046" t="s">
        <v>2</v>
      </c>
      <c r="F2046" t="s">
        <v>37</v>
      </c>
      <c r="G2046" t="s">
        <v>38</v>
      </c>
      <c r="H2046">
        <v>11</v>
      </c>
      <c r="I2046">
        <v>3</v>
      </c>
      <c r="K2046" s="5">
        <v>0</v>
      </c>
      <c r="L2046" s="5">
        <v>0</v>
      </c>
      <c r="M2046" s="5">
        <v>-8</v>
      </c>
    </row>
    <row r="2047" spans="1:13" x14ac:dyDescent="0.2">
      <c r="A2047">
        <v>2045</v>
      </c>
      <c r="B2047" s="1">
        <v>43709</v>
      </c>
      <c r="C2047" t="s">
        <v>107</v>
      </c>
      <c r="D2047" t="s">
        <v>55</v>
      </c>
      <c r="E2047" t="s">
        <v>56</v>
      </c>
      <c r="F2047" t="s">
        <v>51</v>
      </c>
      <c r="G2047" t="s">
        <v>52</v>
      </c>
      <c r="H2047">
        <v>6</v>
      </c>
      <c r="I2047">
        <v>2</v>
      </c>
      <c r="K2047" s="5">
        <v>0</v>
      </c>
      <c r="L2047" s="5">
        <v>0</v>
      </c>
      <c r="M2047" s="5">
        <v>-4</v>
      </c>
    </row>
    <row r="2048" spans="1:13" x14ac:dyDescent="0.2">
      <c r="A2048">
        <v>2046</v>
      </c>
      <c r="B2048" s="1">
        <v>43709</v>
      </c>
      <c r="C2048" t="s">
        <v>34</v>
      </c>
      <c r="D2048" t="s">
        <v>45</v>
      </c>
      <c r="E2048" t="s">
        <v>46</v>
      </c>
      <c r="F2048" t="s">
        <v>43</v>
      </c>
      <c r="G2048" t="s">
        <v>44</v>
      </c>
      <c r="H2048">
        <v>8</v>
      </c>
      <c r="I2048">
        <v>4</v>
      </c>
      <c r="K2048" s="5">
        <v>0</v>
      </c>
      <c r="L2048" s="5">
        <v>0</v>
      </c>
      <c r="M2048" s="5">
        <v>-4</v>
      </c>
    </row>
    <row r="2049" spans="1:13" x14ac:dyDescent="0.2">
      <c r="A2049">
        <v>2047</v>
      </c>
      <c r="B2049" s="1">
        <v>43709</v>
      </c>
      <c r="C2049" t="s">
        <v>39</v>
      </c>
      <c r="D2049" t="s">
        <v>69</v>
      </c>
      <c r="E2049" t="s">
        <v>70</v>
      </c>
      <c r="F2049" t="s">
        <v>40</v>
      </c>
      <c r="G2049" t="s">
        <v>41</v>
      </c>
      <c r="H2049">
        <v>4</v>
      </c>
      <c r="I2049">
        <v>3</v>
      </c>
      <c r="K2049" s="5">
        <v>0</v>
      </c>
      <c r="L2049" s="5">
        <v>0</v>
      </c>
      <c r="M2049" s="5">
        <v>-1</v>
      </c>
    </row>
    <row r="2050" spans="1:13" x14ac:dyDescent="0.2">
      <c r="A2050">
        <v>2048</v>
      </c>
      <c r="B2050" s="1">
        <v>43709</v>
      </c>
      <c r="C2050" t="s">
        <v>42</v>
      </c>
      <c r="D2050" t="s">
        <v>61</v>
      </c>
      <c r="E2050" t="s">
        <v>62</v>
      </c>
      <c r="F2050" t="s">
        <v>59</v>
      </c>
      <c r="G2050" t="s">
        <v>60</v>
      </c>
      <c r="H2050">
        <v>4</v>
      </c>
      <c r="I2050">
        <v>3</v>
      </c>
      <c r="K2050" s="5">
        <v>0</v>
      </c>
      <c r="L2050" s="5">
        <v>0</v>
      </c>
      <c r="M2050" s="5">
        <v>-1</v>
      </c>
    </row>
    <row r="2051" spans="1:13" x14ac:dyDescent="0.2">
      <c r="A2051">
        <v>2049</v>
      </c>
      <c r="B2051" s="1">
        <v>43709</v>
      </c>
      <c r="C2051" t="s">
        <v>118</v>
      </c>
      <c r="D2051" t="s">
        <v>64</v>
      </c>
      <c r="E2051" t="s">
        <v>65</v>
      </c>
      <c r="F2051" t="s">
        <v>20</v>
      </c>
      <c r="G2051" t="s">
        <v>21</v>
      </c>
      <c r="H2051">
        <v>3</v>
      </c>
      <c r="I2051">
        <v>5</v>
      </c>
      <c r="K2051" s="5">
        <v>0</v>
      </c>
      <c r="L2051" s="5">
        <v>0</v>
      </c>
      <c r="M2051" s="5">
        <v>2</v>
      </c>
    </row>
    <row r="2052" spans="1:13" x14ac:dyDescent="0.2">
      <c r="A2052">
        <v>2050</v>
      </c>
      <c r="B2052" s="1">
        <v>43709</v>
      </c>
      <c r="C2052" t="s">
        <v>85</v>
      </c>
      <c r="D2052" t="s">
        <v>10</v>
      </c>
      <c r="E2052" t="s">
        <v>11</v>
      </c>
      <c r="F2052" t="s">
        <v>22</v>
      </c>
      <c r="G2052" t="s">
        <v>23</v>
      </c>
      <c r="H2052">
        <v>2</v>
      </c>
      <c r="I2052">
        <v>5</v>
      </c>
      <c r="K2052" s="5">
        <v>0</v>
      </c>
      <c r="L2052" s="5">
        <v>0</v>
      </c>
      <c r="M2052" s="5">
        <v>3</v>
      </c>
    </row>
    <row r="2053" spans="1:13" x14ac:dyDescent="0.2">
      <c r="A2053">
        <v>2051</v>
      </c>
      <c r="B2053" s="1">
        <v>43709</v>
      </c>
      <c r="C2053" t="s">
        <v>85</v>
      </c>
      <c r="D2053" t="s">
        <v>57</v>
      </c>
      <c r="E2053" t="s">
        <v>58</v>
      </c>
      <c r="F2053" t="s">
        <v>15</v>
      </c>
      <c r="G2053" t="s">
        <v>16</v>
      </c>
      <c r="H2053">
        <v>5</v>
      </c>
      <c r="I2053">
        <v>3</v>
      </c>
      <c r="K2053" s="5">
        <v>0</v>
      </c>
      <c r="L2053" s="5">
        <v>0</v>
      </c>
      <c r="M2053" s="5">
        <v>-2</v>
      </c>
    </row>
    <row r="2054" spans="1:13" x14ac:dyDescent="0.2">
      <c r="A2054">
        <v>2052</v>
      </c>
      <c r="B2054" s="1">
        <v>43710</v>
      </c>
      <c r="C2054" t="s">
        <v>5</v>
      </c>
      <c r="D2054" t="s">
        <v>37</v>
      </c>
      <c r="E2054" t="s">
        <v>38</v>
      </c>
      <c r="F2054" t="s">
        <v>8</v>
      </c>
      <c r="G2054" t="s">
        <v>9</v>
      </c>
      <c r="H2054">
        <v>7</v>
      </c>
      <c r="I2054">
        <v>0</v>
      </c>
      <c r="K2054" s="5">
        <v>-63.2898</v>
      </c>
      <c r="L2054" s="5">
        <v>0</v>
      </c>
      <c r="M2054" s="5">
        <v>-7</v>
      </c>
    </row>
    <row r="2055" spans="1:13" x14ac:dyDescent="0.2">
      <c r="A2055">
        <v>2053</v>
      </c>
      <c r="B2055" s="1">
        <v>43710</v>
      </c>
      <c r="C2055" t="s">
        <v>5</v>
      </c>
      <c r="D2055" t="s">
        <v>10</v>
      </c>
      <c r="E2055" t="s">
        <v>11</v>
      </c>
      <c r="F2055" t="s">
        <v>12</v>
      </c>
      <c r="G2055" t="s">
        <v>13</v>
      </c>
      <c r="H2055">
        <v>7</v>
      </c>
      <c r="I2055">
        <v>3</v>
      </c>
      <c r="K2055" s="5">
        <v>0</v>
      </c>
      <c r="L2055" s="5">
        <v>0</v>
      </c>
      <c r="M2055" s="5">
        <v>-4</v>
      </c>
    </row>
    <row r="2056" spans="1:13" x14ac:dyDescent="0.2">
      <c r="A2056">
        <v>2054</v>
      </c>
      <c r="B2056" s="1">
        <v>43710</v>
      </c>
      <c r="C2056" t="s">
        <v>83</v>
      </c>
      <c r="D2056" t="s">
        <v>49</v>
      </c>
      <c r="E2056" t="s">
        <v>50</v>
      </c>
      <c r="F2056" t="s">
        <v>25</v>
      </c>
      <c r="G2056" t="s">
        <v>26</v>
      </c>
      <c r="H2056">
        <v>4</v>
      </c>
      <c r="I2056">
        <v>3</v>
      </c>
      <c r="K2056" s="5">
        <v>0</v>
      </c>
      <c r="L2056" s="5">
        <v>0</v>
      </c>
      <c r="M2056" s="5">
        <v>-1</v>
      </c>
    </row>
    <row r="2057" spans="1:13" x14ac:dyDescent="0.2">
      <c r="A2057">
        <v>2055</v>
      </c>
      <c r="B2057" s="1">
        <v>43710</v>
      </c>
      <c r="C2057" t="s">
        <v>83</v>
      </c>
      <c r="D2057" t="s">
        <v>6</v>
      </c>
      <c r="E2057" t="s">
        <v>7</v>
      </c>
      <c r="F2057" t="s">
        <v>32</v>
      </c>
      <c r="G2057" t="s">
        <v>33</v>
      </c>
      <c r="H2057">
        <v>4</v>
      </c>
      <c r="I2057">
        <v>5</v>
      </c>
      <c r="K2057" s="5">
        <v>-45.121899999999997</v>
      </c>
      <c r="L2057" s="5">
        <v>0</v>
      </c>
      <c r="M2057" s="5">
        <v>1</v>
      </c>
    </row>
    <row r="2058" spans="1:13" x14ac:dyDescent="0.2">
      <c r="A2058">
        <v>2056</v>
      </c>
      <c r="B2058" s="1">
        <v>43710</v>
      </c>
      <c r="C2058" t="s">
        <v>95</v>
      </c>
      <c r="D2058" t="s">
        <v>27</v>
      </c>
      <c r="E2058" t="s">
        <v>28</v>
      </c>
      <c r="F2058" t="s">
        <v>20</v>
      </c>
      <c r="G2058" t="s">
        <v>21</v>
      </c>
      <c r="H2058">
        <v>3</v>
      </c>
      <c r="I2058">
        <v>6</v>
      </c>
      <c r="K2058" s="5">
        <v>0</v>
      </c>
      <c r="L2058" s="5">
        <v>0</v>
      </c>
      <c r="M2058" s="5">
        <v>3</v>
      </c>
    </row>
    <row r="2059" spans="1:13" x14ac:dyDescent="0.2">
      <c r="A2059">
        <v>2057</v>
      </c>
      <c r="B2059" s="1">
        <v>43710</v>
      </c>
      <c r="C2059" t="s">
        <v>14</v>
      </c>
      <c r="D2059" t="s">
        <v>22</v>
      </c>
      <c r="E2059" t="s">
        <v>23</v>
      </c>
      <c r="F2059" t="s">
        <v>57</v>
      </c>
      <c r="G2059" t="s">
        <v>58</v>
      </c>
      <c r="H2059">
        <v>7</v>
      </c>
      <c r="I2059">
        <v>1</v>
      </c>
      <c r="K2059" s="5">
        <v>0</v>
      </c>
      <c r="L2059" s="5">
        <v>-16.1172</v>
      </c>
      <c r="M2059" s="5">
        <v>-6</v>
      </c>
    </row>
    <row r="2060" spans="1:13" x14ac:dyDescent="0.2">
      <c r="A2060">
        <v>2058</v>
      </c>
      <c r="B2060" s="1">
        <v>43710</v>
      </c>
      <c r="C2060" t="s">
        <v>75</v>
      </c>
      <c r="D2060" t="s">
        <v>43</v>
      </c>
      <c r="E2060" t="s">
        <v>44</v>
      </c>
      <c r="F2060" t="s">
        <v>15</v>
      </c>
      <c r="G2060" t="s">
        <v>16</v>
      </c>
      <c r="H2060">
        <v>1</v>
      </c>
      <c r="I2060">
        <v>3</v>
      </c>
      <c r="K2060" s="5">
        <v>-157.01499999999999</v>
      </c>
      <c r="L2060" s="5">
        <v>0</v>
      </c>
      <c r="M2060" s="5">
        <v>2</v>
      </c>
    </row>
    <row r="2061" spans="1:13" x14ac:dyDescent="0.2">
      <c r="A2061">
        <v>2059</v>
      </c>
      <c r="B2061" s="1">
        <v>43710</v>
      </c>
      <c r="C2061" t="s">
        <v>97</v>
      </c>
      <c r="D2061" t="s">
        <v>1</v>
      </c>
      <c r="E2061" t="s">
        <v>2</v>
      </c>
      <c r="F2061" t="s">
        <v>35</v>
      </c>
      <c r="G2061" t="s">
        <v>36</v>
      </c>
      <c r="H2061">
        <v>1</v>
      </c>
      <c r="I2061">
        <v>5</v>
      </c>
      <c r="K2061" s="5">
        <v>0</v>
      </c>
      <c r="L2061" s="5">
        <v>0</v>
      </c>
      <c r="M2061" s="5">
        <v>4</v>
      </c>
    </row>
    <row r="2062" spans="1:13" x14ac:dyDescent="0.2">
      <c r="A2062">
        <v>2060</v>
      </c>
      <c r="B2062" s="1">
        <v>43710</v>
      </c>
      <c r="C2062" t="s">
        <v>42</v>
      </c>
      <c r="D2062" t="s">
        <v>30</v>
      </c>
      <c r="E2062" t="s">
        <v>31</v>
      </c>
      <c r="F2062" t="s">
        <v>17</v>
      </c>
      <c r="G2062" t="s">
        <v>18</v>
      </c>
      <c r="H2062">
        <v>3</v>
      </c>
      <c r="I2062">
        <v>2</v>
      </c>
      <c r="K2062" s="5">
        <v>16.01444</v>
      </c>
      <c r="L2062" s="5">
        <v>0</v>
      </c>
      <c r="M2062" s="5">
        <v>-1</v>
      </c>
    </row>
    <row r="2063" spans="1:13" x14ac:dyDescent="0.2">
      <c r="A2063">
        <v>2061</v>
      </c>
      <c r="B2063" s="1">
        <v>43710</v>
      </c>
      <c r="C2063" t="s">
        <v>42</v>
      </c>
      <c r="D2063" t="s">
        <v>45</v>
      </c>
      <c r="E2063" t="s">
        <v>46</v>
      </c>
      <c r="F2063" t="s">
        <v>59</v>
      </c>
      <c r="G2063" t="s">
        <v>60</v>
      </c>
      <c r="H2063">
        <v>7</v>
      </c>
      <c r="I2063">
        <v>14</v>
      </c>
      <c r="K2063" s="5">
        <v>0</v>
      </c>
      <c r="L2063" s="5">
        <v>0</v>
      </c>
      <c r="M2063" s="5">
        <v>7</v>
      </c>
    </row>
    <row r="2064" spans="1:13" x14ac:dyDescent="0.2">
      <c r="A2064">
        <v>2062</v>
      </c>
      <c r="B2064" s="1">
        <v>43710</v>
      </c>
      <c r="C2064" t="s">
        <v>68</v>
      </c>
      <c r="D2064" t="s">
        <v>64</v>
      </c>
      <c r="E2064" t="s">
        <v>65</v>
      </c>
      <c r="F2064" t="s">
        <v>47</v>
      </c>
      <c r="G2064" t="s">
        <v>48</v>
      </c>
      <c r="H2064">
        <v>3</v>
      </c>
      <c r="I2064">
        <v>11</v>
      </c>
      <c r="K2064" s="5">
        <v>0</v>
      </c>
      <c r="L2064" s="5">
        <v>0</v>
      </c>
      <c r="M2064" s="5">
        <v>8</v>
      </c>
    </row>
    <row r="2065" spans="1:13" x14ac:dyDescent="0.2">
      <c r="A2065">
        <v>2063</v>
      </c>
      <c r="B2065" s="1">
        <v>43710</v>
      </c>
      <c r="C2065" t="s">
        <v>72</v>
      </c>
      <c r="D2065" t="s">
        <v>51</v>
      </c>
      <c r="E2065" t="s">
        <v>52</v>
      </c>
      <c r="F2065" t="s">
        <v>61</v>
      </c>
      <c r="G2065" t="s">
        <v>62</v>
      </c>
      <c r="H2065">
        <v>9</v>
      </c>
      <c r="I2065">
        <v>16</v>
      </c>
      <c r="K2065" s="5">
        <v>165.84180000000001</v>
      </c>
      <c r="L2065" s="5">
        <v>0</v>
      </c>
      <c r="M2065" s="5">
        <v>7</v>
      </c>
    </row>
    <row r="2066" spans="1:13" x14ac:dyDescent="0.2">
      <c r="A2066">
        <v>2064</v>
      </c>
      <c r="B2066" s="1">
        <v>43711</v>
      </c>
      <c r="C2066" t="s">
        <v>107</v>
      </c>
      <c r="D2066" t="s">
        <v>6</v>
      </c>
      <c r="E2066" t="s">
        <v>7</v>
      </c>
      <c r="F2066" t="s">
        <v>32</v>
      </c>
      <c r="G2066" t="s">
        <v>33</v>
      </c>
      <c r="H2066">
        <v>4</v>
      </c>
      <c r="I2066">
        <v>2</v>
      </c>
      <c r="K2066" s="5">
        <v>0</v>
      </c>
      <c r="L2066" s="5">
        <v>0</v>
      </c>
      <c r="M2066" s="5">
        <v>-2</v>
      </c>
    </row>
    <row r="2067" spans="1:13" x14ac:dyDescent="0.2">
      <c r="A2067">
        <v>2065</v>
      </c>
      <c r="B2067" s="1">
        <v>43711</v>
      </c>
      <c r="C2067" t="s">
        <v>86</v>
      </c>
      <c r="D2067" t="s">
        <v>37</v>
      </c>
      <c r="E2067" t="s">
        <v>38</v>
      </c>
      <c r="F2067" t="s">
        <v>8</v>
      </c>
      <c r="G2067" t="s">
        <v>9</v>
      </c>
      <c r="H2067">
        <v>1</v>
      </c>
      <c r="I2067">
        <v>10</v>
      </c>
      <c r="K2067" s="5">
        <v>0</v>
      </c>
      <c r="L2067" s="5">
        <v>0</v>
      </c>
      <c r="M2067" s="5">
        <v>9</v>
      </c>
    </row>
    <row r="2068" spans="1:13" x14ac:dyDescent="0.2">
      <c r="A2068">
        <v>2066</v>
      </c>
      <c r="B2068" s="1">
        <v>43711</v>
      </c>
      <c r="C2068" t="s">
        <v>87</v>
      </c>
      <c r="D2068" t="s">
        <v>22</v>
      </c>
      <c r="E2068" t="s">
        <v>23</v>
      </c>
      <c r="F2068" t="s">
        <v>57</v>
      </c>
      <c r="G2068" t="s">
        <v>58</v>
      </c>
      <c r="H2068">
        <v>6</v>
      </c>
      <c r="I2068">
        <v>2</v>
      </c>
      <c r="K2068" s="5">
        <v>0</v>
      </c>
      <c r="L2068" s="5">
        <v>0</v>
      </c>
      <c r="M2068" s="5">
        <v>-4</v>
      </c>
    </row>
    <row r="2069" spans="1:13" x14ac:dyDescent="0.2">
      <c r="A2069">
        <v>2067</v>
      </c>
      <c r="B2069" s="1">
        <v>43711</v>
      </c>
      <c r="C2069" t="s">
        <v>85</v>
      </c>
      <c r="D2069" t="s">
        <v>53</v>
      </c>
      <c r="E2069" t="s">
        <v>54</v>
      </c>
      <c r="F2069" t="s">
        <v>55</v>
      </c>
      <c r="G2069" t="s">
        <v>56</v>
      </c>
      <c r="H2069">
        <v>5</v>
      </c>
      <c r="I2069">
        <v>4</v>
      </c>
      <c r="K2069" s="5">
        <v>0</v>
      </c>
      <c r="L2069" s="5">
        <v>-50.741900000000001</v>
      </c>
      <c r="M2069" s="5">
        <v>-1</v>
      </c>
    </row>
    <row r="2070" spans="1:13" x14ac:dyDescent="0.2">
      <c r="A2070">
        <v>2068</v>
      </c>
      <c r="B2070" s="1">
        <v>43711</v>
      </c>
      <c r="C2070" t="s">
        <v>85</v>
      </c>
      <c r="D2070" t="s">
        <v>10</v>
      </c>
      <c r="E2070" t="s">
        <v>11</v>
      </c>
      <c r="F2070" t="s">
        <v>12</v>
      </c>
      <c r="G2070" t="s">
        <v>13</v>
      </c>
      <c r="H2070">
        <v>10</v>
      </c>
      <c r="I2070">
        <v>11</v>
      </c>
      <c r="K2070" s="5">
        <v>0</v>
      </c>
      <c r="L2070" s="5">
        <v>0</v>
      </c>
      <c r="M2070" s="5">
        <v>1</v>
      </c>
    </row>
    <row r="2071" spans="1:13" x14ac:dyDescent="0.2">
      <c r="A2071">
        <v>2069</v>
      </c>
      <c r="B2071" s="1">
        <v>43711</v>
      </c>
      <c r="C2071" t="s">
        <v>68</v>
      </c>
      <c r="D2071" t="s">
        <v>6</v>
      </c>
      <c r="E2071" t="s">
        <v>7</v>
      </c>
      <c r="F2071" t="s">
        <v>32</v>
      </c>
      <c r="G2071" t="s">
        <v>33</v>
      </c>
      <c r="H2071">
        <v>0</v>
      </c>
      <c r="I2071">
        <v>2</v>
      </c>
      <c r="K2071" s="5">
        <v>0</v>
      </c>
      <c r="L2071" s="5">
        <v>0</v>
      </c>
      <c r="M2071" s="5">
        <v>2</v>
      </c>
    </row>
    <row r="2072" spans="1:13" x14ac:dyDescent="0.2">
      <c r="A2072">
        <v>2070</v>
      </c>
      <c r="B2072" s="1">
        <v>43711</v>
      </c>
      <c r="C2072" t="s">
        <v>68</v>
      </c>
      <c r="D2072" t="s">
        <v>49</v>
      </c>
      <c r="E2072" t="s">
        <v>50</v>
      </c>
      <c r="F2072" t="s">
        <v>69</v>
      </c>
      <c r="G2072" t="s">
        <v>70</v>
      </c>
      <c r="H2072">
        <v>6</v>
      </c>
      <c r="I2072">
        <v>5</v>
      </c>
      <c r="K2072" s="5">
        <v>0</v>
      </c>
      <c r="L2072" s="5">
        <v>-151.53800000000001</v>
      </c>
      <c r="M2072" s="5">
        <v>-1</v>
      </c>
    </row>
    <row r="2073" spans="1:13" x14ac:dyDescent="0.2">
      <c r="A2073">
        <v>2071</v>
      </c>
      <c r="B2073" s="1">
        <v>43711</v>
      </c>
      <c r="C2073" t="s">
        <v>68</v>
      </c>
      <c r="D2073" t="s">
        <v>64</v>
      </c>
      <c r="E2073" t="s">
        <v>65</v>
      </c>
      <c r="F2073" t="s">
        <v>47</v>
      </c>
      <c r="G2073" t="s">
        <v>48</v>
      </c>
      <c r="H2073">
        <v>6</v>
      </c>
      <c r="I2073">
        <v>5</v>
      </c>
      <c r="K2073" s="5">
        <v>0</v>
      </c>
      <c r="L2073" s="5">
        <v>0</v>
      </c>
      <c r="M2073" s="5">
        <v>-1</v>
      </c>
    </row>
    <row r="2074" spans="1:13" x14ac:dyDescent="0.2">
      <c r="A2074">
        <v>2072</v>
      </c>
      <c r="B2074" s="1">
        <v>43711</v>
      </c>
      <c r="C2074" t="s">
        <v>92</v>
      </c>
      <c r="D2074" t="s">
        <v>27</v>
      </c>
      <c r="E2074" t="s">
        <v>28</v>
      </c>
      <c r="F2074" t="s">
        <v>20</v>
      </c>
      <c r="G2074" t="s">
        <v>21</v>
      </c>
      <c r="H2074">
        <v>2</v>
      </c>
      <c r="I2074">
        <v>7</v>
      </c>
      <c r="K2074" s="5">
        <v>0</v>
      </c>
      <c r="L2074" s="5">
        <v>0</v>
      </c>
      <c r="M2074" s="5">
        <v>5</v>
      </c>
    </row>
    <row r="2075" spans="1:13" x14ac:dyDescent="0.2">
      <c r="A2075">
        <v>2073</v>
      </c>
      <c r="B2075" s="1">
        <v>43711</v>
      </c>
      <c r="C2075" t="s">
        <v>102</v>
      </c>
      <c r="D2075" t="s">
        <v>30</v>
      </c>
      <c r="E2075" t="s">
        <v>31</v>
      </c>
      <c r="F2075" t="s">
        <v>17</v>
      </c>
      <c r="G2075" t="s">
        <v>18</v>
      </c>
      <c r="H2075">
        <v>2</v>
      </c>
      <c r="I2075">
        <v>4</v>
      </c>
      <c r="K2075" s="5">
        <v>0</v>
      </c>
      <c r="L2075" s="5">
        <v>0</v>
      </c>
      <c r="M2075" s="5">
        <v>2</v>
      </c>
    </row>
    <row r="2076" spans="1:13" x14ac:dyDescent="0.2">
      <c r="A2076">
        <v>2074</v>
      </c>
      <c r="B2076" s="1">
        <v>43711</v>
      </c>
      <c r="C2076" t="s">
        <v>98</v>
      </c>
      <c r="D2076" t="s">
        <v>43</v>
      </c>
      <c r="E2076" t="s">
        <v>44</v>
      </c>
      <c r="F2076" t="s">
        <v>15</v>
      </c>
      <c r="G2076" t="s">
        <v>16</v>
      </c>
      <c r="H2076">
        <v>0</v>
      </c>
      <c r="I2076">
        <v>1</v>
      </c>
      <c r="K2076" s="5">
        <v>0</v>
      </c>
      <c r="L2076" s="5">
        <v>0</v>
      </c>
      <c r="M2076" s="5">
        <v>1</v>
      </c>
    </row>
    <row r="2077" spans="1:13" x14ac:dyDescent="0.2">
      <c r="A2077">
        <v>2075</v>
      </c>
      <c r="B2077" s="1">
        <v>43711</v>
      </c>
      <c r="C2077" t="s">
        <v>78</v>
      </c>
      <c r="D2077" t="s">
        <v>1</v>
      </c>
      <c r="E2077" t="s">
        <v>2</v>
      </c>
      <c r="F2077" t="s">
        <v>35</v>
      </c>
      <c r="G2077" t="s">
        <v>36</v>
      </c>
      <c r="H2077">
        <v>1</v>
      </c>
      <c r="I2077">
        <v>6</v>
      </c>
      <c r="K2077" s="5">
        <v>0</v>
      </c>
      <c r="L2077" s="5">
        <v>0</v>
      </c>
      <c r="M2077" s="5">
        <v>5</v>
      </c>
    </row>
    <row r="2078" spans="1:13" x14ac:dyDescent="0.2">
      <c r="A2078">
        <v>2076</v>
      </c>
      <c r="B2078" s="1">
        <v>43711</v>
      </c>
      <c r="C2078" t="s">
        <v>88</v>
      </c>
      <c r="D2078" t="s">
        <v>25</v>
      </c>
      <c r="E2078" t="s">
        <v>26</v>
      </c>
      <c r="F2078" t="s">
        <v>66</v>
      </c>
      <c r="G2078" t="s">
        <v>67</v>
      </c>
      <c r="H2078">
        <v>5</v>
      </c>
      <c r="I2078">
        <v>6</v>
      </c>
      <c r="K2078" s="5">
        <v>90.336650000000006</v>
      </c>
      <c r="L2078" s="5">
        <v>0</v>
      </c>
      <c r="M2078" s="5">
        <v>1</v>
      </c>
    </row>
    <row r="2079" spans="1:13" x14ac:dyDescent="0.2">
      <c r="A2079">
        <v>2077</v>
      </c>
      <c r="B2079" s="1">
        <v>43711</v>
      </c>
      <c r="C2079" t="s">
        <v>100</v>
      </c>
      <c r="D2079" t="s">
        <v>45</v>
      </c>
      <c r="E2079" t="s">
        <v>46</v>
      </c>
      <c r="F2079" t="s">
        <v>59</v>
      </c>
      <c r="G2079" t="s">
        <v>60</v>
      </c>
      <c r="H2079">
        <v>1</v>
      </c>
      <c r="I2079">
        <v>2</v>
      </c>
      <c r="K2079" s="5">
        <v>0</v>
      </c>
      <c r="L2079" s="5">
        <v>0</v>
      </c>
      <c r="M2079" s="5">
        <v>1</v>
      </c>
    </row>
    <row r="2080" spans="1:13" x14ac:dyDescent="0.2">
      <c r="A2080">
        <v>2078</v>
      </c>
      <c r="B2080" s="1">
        <v>43711</v>
      </c>
      <c r="C2080" t="s">
        <v>73</v>
      </c>
      <c r="D2080" t="s">
        <v>40</v>
      </c>
      <c r="E2080" t="s">
        <v>41</v>
      </c>
      <c r="F2080" t="s">
        <v>3</v>
      </c>
      <c r="G2080" t="s">
        <v>4</v>
      </c>
      <c r="H2080">
        <v>5</v>
      </c>
      <c r="I2080">
        <v>7</v>
      </c>
      <c r="K2080" s="5">
        <v>0</v>
      </c>
      <c r="L2080" s="5">
        <v>232.28039999999999</v>
      </c>
      <c r="M2080" s="5">
        <v>2</v>
      </c>
    </row>
    <row r="2081" spans="1:13" x14ac:dyDescent="0.2">
      <c r="A2081">
        <v>2079</v>
      </c>
      <c r="B2081" s="1">
        <v>43711</v>
      </c>
      <c r="C2081" t="s">
        <v>74</v>
      </c>
      <c r="D2081" t="s">
        <v>51</v>
      </c>
      <c r="E2081" t="s">
        <v>52</v>
      </c>
      <c r="F2081" t="s">
        <v>61</v>
      </c>
      <c r="G2081" t="s">
        <v>62</v>
      </c>
      <c r="H2081">
        <v>3</v>
      </c>
      <c r="I2081">
        <v>5</v>
      </c>
      <c r="K2081" s="5">
        <v>0</v>
      </c>
      <c r="L2081" s="5">
        <v>0</v>
      </c>
      <c r="M2081" s="5">
        <v>2</v>
      </c>
    </row>
    <row r="2082" spans="1:13" x14ac:dyDescent="0.2">
      <c r="A2082">
        <v>2080</v>
      </c>
      <c r="B2082" s="1">
        <v>43712</v>
      </c>
      <c r="C2082" t="s">
        <v>5</v>
      </c>
      <c r="D2082" t="s">
        <v>10</v>
      </c>
      <c r="E2082" t="s">
        <v>11</v>
      </c>
      <c r="F2082" t="s">
        <v>12</v>
      </c>
      <c r="G2082" t="s">
        <v>13</v>
      </c>
      <c r="H2082">
        <v>8</v>
      </c>
      <c r="I2082">
        <v>4</v>
      </c>
      <c r="K2082" s="5">
        <v>0</v>
      </c>
      <c r="L2082" s="5">
        <v>0</v>
      </c>
      <c r="M2082" s="5">
        <v>-4</v>
      </c>
    </row>
    <row r="2083" spans="1:13" x14ac:dyDescent="0.2">
      <c r="A2083">
        <v>2081</v>
      </c>
      <c r="B2083" s="1">
        <v>43712</v>
      </c>
      <c r="C2083" t="s">
        <v>86</v>
      </c>
      <c r="D2083" t="s">
        <v>37</v>
      </c>
      <c r="E2083" t="s">
        <v>38</v>
      </c>
      <c r="F2083" t="s">
        <v>8</v>
      </c>
      <c r="G2083" t="s">
        <v>9</v>
      </c>
      <c r="H2083">
        <v>1</v>
      </c>
      <c r="I2083">
        <v>4</v>
      </c>
      <c r="K2083" s="5">
        <v>0</v>
      </c>
      <c r="L2083" s="5">
        <v>0</v>
      </c>
      <c r="M2083" s="5">
        <v>3</v>
      </c>
    </row>
    <row r="2084" spans="1:13" x14ac:dyDescent="0.2">
      <c r="A2084">
        <v>2082</v>
      </c>
      <c r="B2084" s="1">
        <v>43712</v>
      </c>
      <c r="C2084" t="s">
        <v>87</v>
      </c>
      <c r="D2084" t="s">
        <v>22</v>
      </c>
      <c r="E2084" t="s">
        <v>23</v>
      </c>
      <c r="F2084" t="s">
        <v>57</v>
      </c>
      <c r="G2084" t="s">
        <v>58</v>
      </c>
      <c r="H2084">
        <v>5</v>
      </c>
      <c r="I2084">
        <v>8</v>
      </c>
      <c r="K2084" s="5">
        <v>0</v>
      </c>
      <c r="L2084" s="5">
        <v>0</v>
      </c>
      <c r="M2084" s="5">
        <v>3</v>
      </c>
    </row>
    <row r="2085" spans="1:13" x14ac:dyDescent="0.2">
      <c r="A2085">
        <v>2083</v>
      </c>
      <c r="B2085" s="1">
        <v>43712</v>
      </c>
      <c r="C2085" t="s">
        <v>85</v>
      </c>
      <c r="D2085" t="s">
        <v>53</v>
      </c>
      <c r="E2085" t="s">
        <v>54</v>
      </c>
      <c r="F2085" t="s">
        <v>55</v>
      </c>
      <c r="G2085" t="s">
        <v>56</v>
      </c>
      <c r="H2085">
        <v>5</v>
      </c>
      <c r="I2085">
        <v>6</v>
      </c>
      <c r="K2085" s="5">
        <v>0</v>
      </c>
      <c r="L2085" s="5">
        <v>0</v>
      </c>
      <c r="M2085" s="5">
        <v>1</v>
      </c>
    </row>
    <row r="2086" spans="1:13" x14ac:dyDescent="0.2">
      <c r="A2086">
        <v>2084</v>
      </c>
      <c r="B2086" s="1">
        <v>43712</v>
      </c>
      <c r="C2086" t="s">
        <v>68</v>
      </c>
      <c r="D2086" t="s">
        <v>49</v>
      </c>
      <c r="E2086" t="s">
        <v>50</v>
      </c>
      <c r="F2086" t="s">
        <v>69</v>
      </c>
      <c r="G2086" t="s">
        <v>70</v>
      </c>
      <c r="H2086">
        <v>2</v>
      </c>
      <c r="I2086">
        <v>6</v>
      </c>
      <c r="K2086" s="5">
        <v>0</v>
      </c>
      <c r="L2086" s="5">
        <v>0</v>
      </c>
      <c r="M2086" s="5">
        <v>4</v>
      </c>
    </row>
    <row r="2087" spans="1:13" x14ac:dyDescent="0.2">
      <c r="A2087">
        <v>2085</v>
      </c>
      <c r="B2087" s="1">
        <v>43712</v>
      </c>
      <c r="C2087" t="s">
        <v>68</v>
      </c>
      <c r="D2087" t="s">
        <v>64</v>
      </c>
      <c r="E2087" t="s">
        <v>65</v>
      </c>
      <c r="F2087" t="s">
        <v>47</v>
      </c>
      <c r="G2087" t="s">
        <v>48</v>
      </c>
      <c r="H2087">
        <v>6</v>
      </c>
      <c r="I2087">
        <v>8</v>
      </c>
      <c r="K2087" s="5">
        <v>0</v>
      </c>
      <c r="L2087" s="5">
        <v>0</v>
      </c>
      <c r="M2087" s="5">
        <v>2</v>
      </c>
    </row>
    <row r="2088" spans="1:13" x14ac:dyDescent="0.2">
      <c r="A2088">
        <v>2086</v>
      </c>
      <c r="B2088" s="1">
        <v>43712</v>
      </c>
      <c r="C2088" t="s">
        <v>98</v>
      </c>
      <c r="D2088" t="s">
        <v>43</v>
      </c>
      <c r="E2088" t="s">
        <v>44</v>
      </c>
      <c r="F2088" t="s">
        <v>15</v>
      </c>
      <c r="G2088" t="s">
        <v>16</v>
      </c>
      <c r="H2088">
        <v>9</v>
      </c>
      <c r="I2088">
        <v>8</v>
      </c>
      <c r="K2088" s="5">
        <v>0</v>
      </c>
      <c r="L2088" s="5">
        <v>0</v>
      </c>
      <c r="M2088" s="5">
        <v>-1</v>
      </c>
    </row>
    <row r="2089" spans="1:13" x14ac:dyDescent="0.2">
      <c r="A2089">
        <v>2087</v>
      </c>
      <c r="B2089" s="1">
        <v>43712</v>
      </c>
      <c r="C2089" t="s">
        <v>88</v>
      </c>
      <c r="D2089" t="s">
        <v>25</v>
      </c>
      <c r="E2089" t="s">
        <v>26</v>
      </c>
      <c r="F2089" t="s">
        <v>66</v>
      </c>
      <c r="G2089" t="s">
        <v>67</v>
      </c>
      <c r="H2089">
        <v>4</v>
      </c>
      <c r="I2089">
        <v>5</v>
      </c>
      <c r="K2089" s="5">
        <v>0</v>
      </c>
      <c r="L2089" s="5">
        <v>0</v>
      </c>
      <c r="M2089" s="5">
        <v>1</v>
      </c>
    </row>
    <row r="2090" spans="1:13" x14ac:dyDescent="0.2">
      <c r="A2090">
        <v>2088</v>
      </c>
      <c r="B2090" s="1">
        <v>43712</v>
      </c>
      <c r="C2090" t="s">
        <v>100</v>
      </c>
      <c r="D2090" t="s">
        <v>45</v>
      </c>
      <c r="E2090" t="s">
        <v>46</v>
      </c>
      <c r="F2090" t="s">
        <v>59</v>
      </c>
      <c r="G2090" t="s">
        <v>60</v>
      </c>
      <c r="H2090">
        <v>1</v>
      </c>
      <c r="I2090">
        <v>4</v>
      </c>
      <c r="K2090" s="5">
        <v>0</v>
      </c>
      <c r="L2090" s="5">
        <v>0</v>
      </c>
      <c r="M2090" s="5">
        <v>3</v>
      </c>
    </row>
    <row r="2091" spans="1:13" x14ac:dyDescent="0.2">
      <c r="A2091">
        <v>2089</v>
      </c>
      <c r="B2091" s="1">
        <v>43712</v>
      </c>
      <c r="C2091" t="s">
        <v>73</v>
      </c>
      <c r="D2091" t="s">
        <v>40</v>
      </c>
      <c r="E2091" t="s">
        <v>41</v>
      </c>
      <c r="F2091" t="s">
        <v>3</v>
      </c>
      <c r="G2091" t="s">
        <v>4</v>
      </c>
      <c r="H2091">
        <v>0</v>
      </c>
      <c r="I2091">
        <v>4</v>
      </c>
      <c r="K2091" s="5">
        <v>0</v>
      </c>
      <c r="L2091" s="5">
        <v>0</v>
      </c>
      <c r="M2091" s="5">
        <v>4</v>
      </c>
    </row>
    <row r="2092" spans="1:13" x14ac:dyDescent="0.2">
      <c r="A2092">
        <v>2090</v>
      </c>
      <c r="B2092" s="1">
        <v>43712</v>
      </c>
      <c r="C2092" t="s">
        <v>74</v>
      </c>
      <c r="D2092" t="s">
        <v>51</v>
      </c>
      <c r="E2092" t="s">
        <v>52</v>
      </c>
      <c r="F2092" t="s">
        <v>61</v>
      </c>
      <c r="G2092" t="s">
        <v>62</v>
      </c>
      <c r="H2092">
        <v>3</v>
      </c>
      <c r="I2092">
        <v>7</v>
      </c>
      <c r="K2092" s="5">
        <v>0</v>
      </c>
      <c r="L2092" s="5">
        <v>0</v>
      </c>
      <c r="M2092" s="5">
        <v>4</v>
      </c>
    </row>
    <row r="2093" spans="1:13" x14ac:dyDescent="0.2">
      <c r="A2093">
        <v>2091</v>
      </c>
      <c r="B2093" s="1">
        <v>43713</v>
      </c>
      <c r="C2093" t="s">
        <v>89</v>
      </c>
      <c r="D2093" t="s">
        <v>22</v>
      </c>
      <c r="E2093" t="s">
        <v>23</v>
      </c>
      <c r="F2093" t="s">
        <v>57</v>
      </c>
      <c r="G2093" t="s">
        <v>58</v>
      </c>
      <c r="H2093">
        <v>3</v>
      </c>
      <c r="I2093">
        <v>4</v>
      </c>
      <c r="K2093" s="5">
        <v>0</v>
      </c>
      <c r="L2093" s="5">
        <v>0</v>
      </c>
      <c r="M2093" s="5">
        <v>1</v>
      </c>
    </row>
    <row r="2094" spans="1:13" x14ac:dyDescent="0.2">
      <c r="A2094">
        <v>2092</v>
      </c>
      <c r="B2094" s="1">
        <v>43713</v>
      </c>
      <c r="C2094" t="s">
        <v>83</v>
      </c>
      <c r="D2094" t="s">
        <v>64</v>
      </c>
      <c r="E2094" t="s">
        <v>65</v>
      </c>
      <c r="F2094" t="s">
        <v>47</v>
      </c>
      <c r="G2094" t="s">
        <v>48</v>
      </c>
      <c r="H2094">
        <v>7</v>
      </c>
      <c r="I2094">
        <v>1</v>
      </c>
      <c r="K2094" s="5">
        <v>0</v>
      </c>
      <c r="L2094" s="5">
        <v>0</v>
      </c>
      <c r="M2094" s="5">
        <v>-6</v>
      </c>
    </row>
    <row r="2095" spans="1:13" x14ac:dyDescent="0.2">
      <c r="A2095">
        <v>2093</v>
      </c>
      <c r="B2095" s="1">
        <v>43713</v>
      </c>
      <c r="C2095" t="s">
        <v>90</v>
      </c>
      <c r="D2095" t="s">
        <v>43</v>
      </c>
      <c r="E2095" t="s">
        <v>44</v>
      </c>
      <c r="F2095" t="s">
        <v>15</v>
      </c>
      <c r="G2095" t="s">
        <v>16</v>
      </c>
      <c r="H2095">
        <v>0</v>
      </c>
      <c r="I2095">
        <v>10</v>
      </c>
      <c r="K2095" s="5">
        <v>0</v>
      </c>
      <c r="L2095" s="5">
        <v>0</v>
      </c>
      <c r="M2095" s="5">
        <v>10</v>
      </c>
    </row>
    <row r="2096" spans="1:13" x14ac:dyDescent="0.2">
      <c r="A2096">
        <v>2094</v>
      </c>
      <c r="B2096" s="1">
        <v>43713</v>
      </c>
      <c r="C2096" t="s">
        <v>90</v>
      </c>
      <c r="D2096" t="s">
        <v>25</v>
      </c>
      <c r="E2096" t="s">
        <v>26</v>
      </c>
      <c r="F2096" t="s">
        <v>66</v>
      </c>
      <c r="G2096" t="s">
        <v>67</v>
      </c>
      <c r="H2096">
        <v>6</v>
      </c>
      <c r="I2096">
        <v>4</v>
      </c>
      <c r="K2096" s="5">
        <v>0</v>
      </c>
      <c r="L2096" s="5">
        <v>0</v>
      </c>
      <c r="M2096" s="5">
        <v>-2</v>
      </c>
    </row>
    <row r="2097" spans="1:13" x14ac:dyDescent="0.2">
      <c r="A2097">
        <v>2095</v>
      </c>
      <c r="B2097" s="1">
        <v>43713</v>
      </c>
      <c r="C2097" t="s">
        <v>24</v>
      </c>
      <c r="D2097" t="s">
        <v>40</v>
      </c>
      <c r="E2097" t="s">
        <v>41</v>
      </c>
      <c r="F2097" t="s">
        <v>3</v>
      </c>
      <c r="G2097" t="s">
        <v>4</v>
      </c>
      <c r="H2097">
        <v>6</v>
      </c>
      <c r="I2097">
        <v>10</v>
      </c>
      <c r="K2097" s="5">
        <v>0</v>
      </c>
      <c r="L2097" s="5">
        <v>0</v>
      </c>
      <c r="M2097" s="5">
        <v>4</v>
      </c>
    </row>
    <row r="2098" spans="1:13" x14ac:dyDescent="0.2">
      <c r="A2098">
        <v>2096</v>
      </c>
      <c r="B2098" s="1">
        <v>43713</v>
      </c>
      <c r="C2098" t="s">
        <v>85</v>
      </c>
      <c r="D2098" t="s">
        <v>37</v>
      </c>
      <c r="E2098" t="s">
        <v>38</v>
      </c>
      <c r="F2098" t="s">
        <v>6</v>
      </c>
      <c r="G2098" t="s">
        <v>7</v>
      </c>
      <c r="H2098">
        <v>3</v>
      </c>
      <c r="I2098">
        <v>1</v>
      </c>
      <c r="K2098" s="5">
        <v>0</v>
      </c>
      <c r="L2098" s="5">
        <v>0</v>
      </c>
      <c r="M2098" s="5">
        <v>-2</v>
      </c>
    </row>
    <row r="2099" spans="1:13" x14ac:dyDescent="0.2">
      <c r="A2099">
        <v>2097</v>
      </c>
      <c r="B2099" s="1">
        <v>43713</v>
      </c>
      <c r="C2099" t="s">
        <v>85</v>
      </c>
      <c r="D2099" t="s">
        <v>53</v>
      </c>
      <c r="E2099" t="s">
        <v>54</v>
      </c>
      <c r="F2099" t="s">
        <v>55</v>
      </c>
      <c r="G2099" t="s">
        <v>56</v>
      </c>
      <c r="H2099">
        <v>10</v>
      </c>
      <c r="I2099">
        <v>7</v>
      </c>
      <c r="K2099" s="5">
        <v>0</v>
      </c>
      <c r="L2099" s="5">
        <v>0</v>
      </c>
      <c r="M2099" s="5">
        <v>-3</v>
      </c>
    </row>
    <row r="2100" spans="1:13" x14ac:dyDescent="0.2">
      <c r="A2100">
        <v>2098</v>
      </c>
      <c r="B2100" s="1">
        <v>43713</v>
      </c>
      <c r="C2100" t="s">
        <v>68</v>
      </c>
      <c r="D2100" t="s">
        <v>35</v>
      </c>
      <c r="E2100" t="s">
        <v>36</v>
      </c>
      <c r="F2100" t="s">
        <v>17</v>
      </c>
      <c r="G2100" t="s">
        <v>18</v>
      </c>
      <c r="H2100">
        <v>10</v>
      </c>
      <c r="I2100">
        <v>5</v>
      </c>
      <c r="K2100" s="5">
        <v>0</v>
      </c>
      <c r="L2100" s="5">
        <v>0</v>
      </c>
      <c r="M2100" s="5">
        <v>-5</v>
      </c>
    </row>
    <row r="2101" spans="1:13" x14ac:dyDescent="0.2">
      <c r="A2101">
        <v>2099</v>
      </c>
      <c r="B2101" s="1">
        <v>43713</v>
      </c>
      <c r="C2101" t="s">
        <v>68</v>
      </c>
      <c r="D2101" t="s">
        <v>49</v>
      </c>
      <c r="E2101" t="s">
        <v>50</v>
      </c>
      <c r="F2101" t="s">
        <v>69</v>
      </c>
      <c r="G2101" t="s">
        <v>70</v>
      </c>
      <c r="H2101">
        <v>2</v>
      </c>
      <c r="I2101">
        <v>1</v>
      </c>
      <c r="K2101" s="5">
        <v>0</v>
      </c>
      <c r="L2101" s="5">
        <v>0</v>
      </c>
      <c r="M2101" s="5">
        <v>-1</v>
      </c>
    </row>
    <row r="2102" spans="1:13" x14ac:dyDescent="0.2">
      <c r="A2102">
        <v>2100</v>
      </c>
      <c r="B2102" s="1">
        <v>43713</v>
      </c>
      <c r="C2102" t="s">
        <v>68</v>
      </c>
      <c r="D2102" t="s">
        <v>27</v>
      </c>
      <c r="E2102" t="s">
        <v>28</v>
      </c>
      <c r="F2102" t="s">
        <v>32</v>
      </c>
      <c r="G2102" t="s">
        <v>33</v>
      </c>
      <c r="H2102">
        <v>4</v>
      </c>
      <c r="I2102">
        <v>6</v>
      </c>
      <c r="K2102" s="5">
        <v>0</v>
      </c>
      <c r="L2102" s="5">
        <v>0</v>
      </c>
      <c r="M2102" s="5">
        <v>2</v>
      </c>
    </row>
    <row r="2103" spans="1:13" x14ac:dyDescent="0.2">
      <c r="A2103">
        <v>2101</v>
      </c>
      <c r="B2103" s="1">
        <v>43713</v>
      </c>
      <c r="C2103" t="s">
        <v>92</v>
      </c>
      <c r="D2103" t="s">
        <v>12</v>
      </c>
      <c r="E2103" t="s">
        <v>13</v>
      </c>
      <c r="F2103" t="s">
        <v>20</v>
      </c>
      <c r="G2103" t="s">
        <v>21</v>
      </c>
      <c r="H2103">
        <v>2</v>
      </c>
      <c r="I2103">
        <v>4</v>
      </c>
      <c r="K2103" s="5">
        <v>0</v>
      </c>
      <c r="L2103" s="5">
        <v>0</v>
      </c>
      <c r="M2103" s="5">
        <v>2</v>
      </c>
    </row>
    <row r="2104" spans="1:13" x14ac:dyDescent="0.2">
      <c r="A2104">
        <v>2102</v>
      </c>
      <c r="B2104" s="1">
        <v>43713</v>
      </c>
      <c r="C2104" t="s">
        <v>72</v>
      </c>
      <c r="D2104" t="s">
        <v>1</v>
      </c>
      <c r="E2104" t="s">
        <v>2</v>
      </c>
      <c r="F2104" t="s">
        <v>30</v>
      </c>
      <c r="G2104" t="s">
        <v>31</v>
      </c>
      <c r="H2104">
        <v>9</v>
      </c>
      <c r="I2104">
        <v>11</v>
      </c>
      <c r="K2104" s="5">
        <v>0</v>
      </c>
      <c r="L2104" s="5">
        <v>0</v>
      </c>
      <c r="M2104" s="5">
        <v>2</v>
      </c>
    </row>
    <row r="2105" spans="1:13" x14ac:dyDescent="0.2">
      <c r="A2105">
        <v>2103</v>
      </c>
      <c r="B2105" s="1">
        <v>43714</v>
      </c>
      <c r="C2105" t="s">
        <v>90</v>
      </c>
      <c r="D2105" t="s">
        <v>3</v>
      </c>
      <c r="E2105" t="s">
        <v>4</v>
      </c>
      <c r="F2105" t="s">
        <v>25</v>
      </c>
      <c r="G2105" t="s">
        <v>26</v>
      </c>
      <c r="H2105">
        <v>7</v>
      </c>
      <c r="I2105">
        <v>3</v>
      </c>
      <c r="K2105" s="5">
        <v>-287.959</v>
      </c>
      <c r="L2105" s="5">
        <v>-26.661899999999999</v>
      </c>
      <c r="M2105" s="5">
        <v>-4</v>
      </c>
    </row>
    <row r="2106" spans="1:13" x14ac:dyDescent="0.2">
      <c r="A2106">
        <v>2104</v>
      </c>
      <c r="B2106" s="1">
        <v>43714</v>
      </c>
      <c r="C2106" t="s">
        <v>85</v>
      </c>
      <c r="D2106" t="s">
        <v>15</v>
      </c>
      <c r="E2106" t="s">
        <v>16</v>
      </c>
      <c r="F2106" t="s">
        <v>55</v>
      </c>
      <c r="G2106" t="s">
        <v>56</v>
      </c>
      <c r="H2106">
        <v>4</v>
      </c>
      <c r="I2106">
        <v>9</v>
      </c>
      <c r="K2106" s="5">
        <v>-18.6694</v>
      </c>
      <c r="L2106" s="5">
        <v>0</v>
      </c>
      <c r="M2106" s="5">
        <v>5</v>
      </c>
    </row>
    <row r="2107" spans="1:13" x14ac:dyDescent="0.2">
      <c r="A2107">
        <v>2105</v>
      </c>
      <c r="B2107" s="1">
        <v>43714</v>
      </c>
      <c r="C2107" t="s">
        <v>85</v>
      </c>
      <c r="D2107" t="s">
        <v>37</v>
      </c>
      <c r="E2107" t="s">
        <v>38</v>
      </c>
      <c r="F2107" t="s">
        <v>6</v>
      </c>
      <c r="G2107" t="s">
        <v>7</v>
      </c>
      <c r="H2107">
        <v>7</v>
      </c>
      <c r="I2107">
        <v>6</v>
      </c>
      <c r="K2107" s="5">
        <v>0</v>
      </c>
      <c r="L2107" s="5">
        <v>0</v>
      </c>
      <c r="M2107" s="5">
        <v>-1</v>
      </c>
    </row>
    <row r="2108" spans="1:13" x14ac:dyDescent="0.2">
      <c r="A2108">
        <v>2106</v>
      </c>
      <c r="B2108" s="1">
        <v>43714</v>
      </c>
      <c r="C2108" t="s">
        <v>68</v>
      </c>
      <c r="D2108" t="s">
        <v>22</v>
      </c>
      <c r="E2108" t="s">
        <v>23</v>
      </c>
      <c r="F2108" t="s">
        <v>10</v>
      </c>
      <c r="G2108" t="s">
        <v>11</v>
      </c>
      <c r="H2108">
        <v>4</v>
      </c>
      <c r="I2108">
        <v>5</v>
      </c>
      <c r="K2108" s="5">
        <v>0</v>
      </c>
      <c r="L2108" s="5">
        <v>0</v>
      </c>
      <c r="M2108" s="5">
        <v>1</v>
      </c>
    </row>
    <row r="2109" spans="1:13" x14ac:dyDescent="0.2">
      <c r="A2109">
        <v>2107</v>
      </c>
      <c r="B2109" s="1">
        <v>43714</v>
      </c>
      <c r="C2109" t="s">
        <v>68</v>
      </c>
      <c r="D2109" t="s">
        <v>8</v>
      </c>
      <c r="E2109" t="s">
        <v>9</v>
      </c>
      <c r="F2109" t="s">
        <v>69</v>
      </c>
      <c r="G2109" t="s">
        <v>70</v>
      </c>
      <c r="H2109">
        <v>1</v>
      </c>
      <c r="I2109">
        <v>6</v>
      </c>
      <c r="K2109" s="5">
        <v>0</v>
      </c>
      <c r="L2109" s="5">
        <v>0</v>
      </c>
      <c r="M2109" s="5">
        <v>5</v>
      </c>
    </row>
    <row r="2110" spans="1:13" x14ac:dyDescent="0.2">
      <c r="A2110">
        <v>2108</v>
      </c>
      <c r="B2110" s="1">
        <v>43714</v>
      </c>
      <c r="C2110" t="s">
        <v>68</v>
      </c>
      <c r="D2110" t="s">
        <v>59</v>
      </c>
      <c r="E2110" t="s">
        <v>60</v>
      </c>
      <c r="F2110" t="s">
        <v>57</v>
      </c>
      <c r="G2110" t="s">
        <v>58</v>
      </c>
      <c r="H2110">
        <v>7</v>
      </c>
      <c r="I2110">
        <v>5</v>
      </c>
      <c r="K2110" s="5">
        <v>-68.091399999999993</v>
      </c>
      <c r="L2110" s="5">
        <v>0</v>
      </c>
      <c r="M2110" s="5">
        <v>-2</v>
      </c>
    </row>
    <row r="2111" spans="1:13" x14ac:dyDescent="0.2">
      <c r="A2111">
        <v>2109</v>
      </c>
      <c r="B2111" s="1">
        <v>43714</v>
      </c>
      <c r="C2111" t="s">
        <v>68</v>
      </c>
      <c r="D2111" t="s">
        <v>66</v>
      </c>
      <c r="E2111" t="s">
        <v>67</v>
      </c>
      <c r="F2111" t="s">
        <v>53</v>
      </c>
      <c r="G2111" t="s">
        <v>54</v>
      </c>
      <c r="H2111">
        <v>3</v>
      </c>
      <c r="I2111">
        <v>0</v>
      </c>
      <c r="K2111" s="5">
        <v>-41.281700000000001</v>
      </c>
      <c r="L2111" s="5">
        <v>0</v>
      </c>
      <c r="M2111" s="5">
        <v>-3</v>
      </c>
    </row>
    <row r="2112" spans="1:13" x14ac:dyDescent="0.2">
      <c r="A2112">
        <v>2110</v>
      </c>
      <c r="B2112" s="1">
        <v>43714</v>
      </c>
      <c r="C2112" t="s">
        <v>68</v>
      </c>
      <c r="D2112" t="s">
        <v>27</v>
      </c>
      <c r="E2112" t="s">
        <v>28</v>
      </c>
      <c r="F2112" t="s">
        <v>32</v>
      </c>
      <c r="G2112" t="s">
        <v>33</v>
      </c>
      <c r="H2112">
        <v>0</v>
      </c>
      <c r="I2112">
        <v>5</v>
      </c>
      <c r="K2112" s="5">
        <v>0</v>
      </c>
      <c r="L2112" s="5">
        <v>0</v>
      </c>
      <c r="M2112" s="5">
        <v>5</v>
      </c>
    </row>
    <row r="2113" spans="1:13" x14ac:dyDescent="0.2">
      <c r="A2113">
        <v>2111</v>
      </c>
      <c r="B2113" s="1">
        <v>43714</v>
      </c>
      <c r="C2113" t="s">
        <v>92</v>
      </c>
      <c r="D2113" t="s">
        <v>12</v>
      </c>
      <c r="E2113" t="s">
        <v>13</v>
      </c>
      <c r="F2113" t="s">
        <v>20</v>
      </c>
      <c r="G2113" t="s">
        <v>21</v>
      </c>
      <c r="H2113">
        <v>3</v>
      </c>
      <c r="I2113">
        <v>4</v>
      </c>
      <c r="K2113" s="5">
        <v>0</v>
      </c>
      <c r="L2113" s="5">
        <v>0</v>
      </c>
      <c r="M2113" s="5">
        <v>1</v>
      </c>
    </row>
    <row r="2114" spans="1:13" x14ac:dyDescent="0.2">
      <c r="A2114">
        <v>2112</v>
      </c>
      <c r="B2114" s="1">
        <v>43714</v>
      </c>
      <c r="C2114" t="s">
        <v>72</v>
      </c>
      <c r="D2114" t="s">
        <v>35</v>
      </c>
      <c r="E2114" t="s">
        <v>36</v>
      </c>
      <c r="F2114" t="s">
        <v>17</v>
      </c>
      <c r="G2114" t="s">
        <v>18</v>
      </c>
      <c r="H2114">
        <v>1</v>
      </c>
      <c r="I2114">
        <v>7</v>
      </c>
      <c r="K2114" s="5">
        <v>0</v>
      </c>
      <c r="L2114" s="5">
        <v>0</v>
      </c>
      <c r="M2114" s="5">
        <v>6</v>
      </c>
    </row>
    <row r="2115" spans="1:13" x14ac:dyDescent="0.2">
      <c r="A2115">
        <v>2113</v>
      </c>
      <c r="B2115" s="1">
        <v>43714</v>
      </c>
      <c r="C2115" t="s">
        <v>72</v>
      </c>
      <c r="D2115" t="s">
        <v>47</v>
      </c>
      <c r="E2115" t="s">
        <v>48</v>
      </c>
      <c r="F2115" t="s">
        <v>49</v>
      </c>
      <c r="G2115" t="s">
        <v>50</v>
      </c>
      <c r="H2115">
        <v>6</v>
      </c>
      <c r="I2115">
        <v>2</v>
      </c>
      <c r="K2115" s="5">
        <v>90.07741</v>
      </c>
      <c r="L2115" s="5">
        <v>1119.896</v>
      </c>
      <c r="M2115" s="5">
        <v>-4</v>
      </c>
    </row>
    <row r="2116" spans="1:13" x14ac:dyDescent="0.2">
      <c r="A2116">
        <v>2114</v>
      </c>
      <c r="B2116" s="1">
        <v>43714</v>
      </c>
      <c r="C2116" t="s">
        <v>72</v>
      </c>
      <c r="D2116" t="s">
        <v>1</v>
      </c>
      <c r="E2116" t="s">
        <v>2</v>
      </c>
      <c r="F2116" t="s">
        <v>30</v>
      </c>
      <c r="G2116" t="s">
        <v>31</v>
      </c>
      <c r="H2116">
        <v>4</v>
      </c>
      <c r="I2116">
        <v>7</v>
      </c>
      <c r="K2116" s="5">
        <v>0</v>
      </c>
      <c r="L2116" s="5">
        <v>0</v>
      </c>
      <c r="M2116" s="5">
        <v>3</v>
      </c>
    </row>
    <row r="2117" spans="1:13" x14ac:dyDescent="0.2">
      <c r="A2117">
        <v>2115</v>
      </c>
      <c r="B2117" s="1">
        <v>43714</v>
      </c>
      <c r="C2117" t="s">
        <v>72</v>
      </c>
      <c r="D2117" t="s">
        <v>40</v>
      </c>
      <c r="E2117" t="s">
        <v>41</v>
      </c>
      <c r="F2117" t="s">
        <v>64</v>
      </c>
      <c r="G2117" t="s">
        <v>65</v>
      </c>
      <c r="H2117">
        <v>5</v>
      </c>
      <c r="I2117">
        <v>4</v>
      </c>
      <c r="K2117" s="5">
        <v>-810.59299999999996</v>
      </c>
      <c r="L2117" s="5">
        <v>43.982199999999999</v>
      </c>
      <c r="M2117" s="5">
        <v>-1</v>
      </c>
    </row>
    <row r="2118" spans="1:13" x14ac:dyDescent="0.2">
      <c r="A2118">
        <v>2116</v>
      </c>
      <c r="B2118" s="1">
        <v>43714</v>
      </c>
      <c r="C2118" t="s">
        <v>73</v>
      </c>
      <c r="D2118" t="s">
        <v>25</v>
      </c>
      <c r="E2118" t="s">
        <v>26</v>
      </c>
      <c r="F2118" t="s">
        <v>3</v>
      </c>
      <c r="G2118" t="s">
        <v>4</v>
      </c>
      <c r="H2118">
        <v>5</v>
      </c>
      <c r="I2118">
        <v>4</v>
      </c>
      <c r="K2118" s="5">
        <v>-411.642</v>
      </c>
      <c r="L2118" s="5">
        <v>-411.642</v>
      </c>
      <c r="M2118" s="5">
        <v>-1</v>
      </c>
    </row>
    <row r="2119" spans="1:13" x14ac:dyDescent="0.2">
      <c r="A2119">
        <v>2117</v>
      </c>
      <c r="B2119" s="1">
        <v>43714</v>
      </c>
      <c r="C2119" t="s">
        <v>74</v>
      </c>
      <c r="D2119" t="s">
        <v>51</v>
      </c>
      <c r="E2119" t="s">
        <v>52</v>
      </c>
      <c r="F2119" t="s">
        <v>45</v>
      </c>
      <c r="G2119" t="s">
        <v>46</v>
      </c>
      <c r="H2119">
        <v>3</v>
      </c>
      <c r="I2119">
        <v>2</v>
      </c>
      <c r="K2119" s="5">
        <v>0</v>
      </c>
      <c r="L2119" s="5">
        <v>0</v>
      </c>
      <c r="M2119" s="5">
        <v>-1</v>
      </c>
    </row>
    <row r="2120" spans="1:13" x14ac:dyDescent="0.2">
      <c r="A2120">
        <v>2118</v>
      </c>
      <c r="B2120" s="1">
        <v>43714</v>
      </c>
      <c r="C2120" t="s">
        <v>74</v>
      </c>
      <c r="D2120" t="s">
        <v>43</v>
      </c>
      <c r="E2120" t="s">
        <v>44</v>
      </c>
      <c r="F2120" t="s">
        <v>61</v>
      </c>
      <c r="G2120" t="s">
        <v>62</v>
      </c>
      <c r="H2120">
        <v>5</v>
      </c>
      <c r="I2120">
        <v>4</v>
      </c>
      <c r="K2120" s="5">
        <v>355.67959999999999</v>
      </c>
      <c r="L2120" s="5">
        <v>0</v>
      </c>
      <c r="M2120" s="5">
        <v>-1</v>
      </c>
    </row>
    <row r="2121" spans="1:13" x14ac:dyDescent="0.2">
      <c r="A2121">
        <v>2119</v>
      </c>
      <c r="B2121" s="1">
        <v>43715</v>
      </c>
      <c r="C2121" t="s">
        <v>34</v>
      </c>
      <c r="D2121" t="s">
        <v>8</v>
      </c>
      <c r="E2121" t="s">
        <v>9</v>
      </c>
      <c r="F2121" t="s">
        <v>69</v>
      </c>
      <c r="G2121" t="s">
        <v>70</v>
      </c>
      <c r="H2121">
        <v>5</v>
      </c>
      <c r="I2121">
        <v>1</v>
      </c>
      <c r="K2121" s="5">
        <v>0</v>
      </c>
      <c r="L2121" s="5">
        <v>0</v>
      </c>
      <c r="M2121" s="5">
        <v>-4</v>
      </c>
    </row>
    <row r="2122" spans="1:13" x14ac:dyDescent="0.2">
      <c r="A2122">
        <v>2120</v>
      </c>
      <c r="B2122" s="1">
        <v>43715</v>
      </c>
      <c r="C2122" t="s">
        <v>42</v>
      </c>
      <c r="D2122" t="s">
        <v>59</v>
      </c>
      <c r="E2122" t="s">
        <v>60</v>
      </c>
      <c r="F2122" t="s">
        <v>57</v>
      </c>
      <c r="G2122" t="s">
        <v>58</v>
      </c>
      <c r="H2122">
        <v>2</v>
      </c>
      <c r="I2122">
        <v>0</v>
      </c>
      <c r="K2122" s="5">
        <v>0</v>
      </c>
      <c r="L2122" s="5">
        <v>0</v>
      </c>
      <c r="M2122" s="5">
        <v>-2</v>
      </c>
    </row>
    <row r="2123" spans="1:13" x14ac:dyDescent="0.2">
      <c r="A2123">
        <v>2121</v>
      </c>
      <c r="B2123" s="1">
        <v>43715</v>
      </c>
      <c r="C2123" t="s">
        <v>77</v>
      </c>
      <c r="D2123" t="s">
        <v>66</v>
      </c>
      <c r="E2123" t="s">
        <v>67</v>
      </c>
      <c r="F2123" t="s">
        <v>53</v>
      </c>
      <c r="G2123" t="s">
        <v>54</v>
      </c>
      <c r="H2123">
        <v>7</v>
      </c>
      <c r="I2123">
        <v>2</v>
      </c>
      <c r="K2123" s="5">
        <v>0</v>
      </c>
      <c r="L2123" s="5">
        <v>0</v>
      </c>
      <c r="M2123" s="5">
        <v>-5</v>
      </c>
    </row>
    <row r="2124" spans="1:13" x14ac:dyDescent="0.2">
      <c r="A2124">
        <v>2122</v>
      </c>
      <c r="B2124" s="1">
        <v>43715</v>
      </c>
      <c r="C2124" t="s">
        <v>77</v>
      </c>
      <c r="D2124" t="s">
        <v>27</v>
      </c>
      <c r="E2124" t="s">
        <v>28</v>
      </c>
      <c r="F2124" t="s">
        <v>32</v>
      </c>
      <c r="G2124" t="s">
        <v>33</v>
      </c>
      <c r="H2124">
        <v>3</v>
      </c>
      <c r="I2124">
        <v>5</v>
      </c>
      <c r="K2124" s="5">
        <v>0</v>
      </c>
      <c r="L2124" s="5">
        <v>0</v>
      </c>
      <c r="M2124" s="5">
        <v>2</v>
      </c>
    </row>
    <row r="2125" spans="1:13" x14ac:dyDescent="0.2">
      <c r="A2125">
        <v>2123</v>
      </c>
      <c r="B2125" s="1">
        <v>43715</v>
      </c>
      <c r="C2125" t="s">
        <v>85</v>
      </c>
      <c r="D2125" t="s">
        <v>15</v>
      </c>
      <c r="E2125" t="s">
        <v>16</v>
      </c>
      <c r="F2125" t="s">
        <v>55</v>
      </c>
      <c r="G2125" t="s">
        <v>56</v>
      </c>
      <c r="H2125">
        <v>10</v>
      </c>
      <c r="I2125">
        <v>1</v>
      </c>
      <c r="K2125" s="5">
        <v>0</v>
      </c>
      <c r="L2125" s="5">
        <v>0</v>
      </c>
      <c r="M2125" s="5">
        <v>-9</v>
      </c>
    </row>
    <row r="2126" spans="1:13" x14ac:dyDescent="0.2">
      <c r="A2126">
        <v>2124</v>
      </c>
      <c r="B2126" s="1">
        <v>43715</v>
      </c>
      <c r="C2126" t="s">
        <v>85</v>
      </c>
      <c r="D2126" t="s">
        <v>37</v>
      </c>
      <c r="E2126" t="s">
        <v>38</v>
      </c>
      <c r="F2126" t="s">
        <v>6</v>
      </c>
      <c r="G2126" t="s">
        <v>7</v>
      </c>
      <c r="H2126">
        <v>9</v>
      </c>
      <c r="I2126">
        <v>4</v>
      </c>
      <c r="K2126" s="5">
        <v>0</v>
      </c>
      <c r="L2126" s="5">
        <v>0</v>
      </c>
      <c r="M2126" s="5">
        <v>-5</v>
      </c>
    </row>
    <row r="2127" spans="1:13" x14ac:dyDescent="0.2">
      <c r="A2127">
        <v>2125</v>
      </c>
      <c r="B2127" s="1">
        <v>43715</v>
      </c>
      <c r="C2127" t="s">
        <v>68</v>
      </c>
      <c r="D2127" t="s">
        <v>22</v>
      </c>
      <c r="E2127" t="s">
        <v>23</v>
      </c>
      <c r="F2127" t="s">
        <v>10</v>
      </c>
      <c r="G2127" t="s">
        <v>11</v>
      </c>
      <c r="H2127">
        <v>5</v>
      </c>
      <c r="I2127">
        <v>0</v>
      </c>
      <c r="K2127" s="5">
        <v>0</v>
      </c>
      <c r="L2127" s="5">
        <v>0</v>
      </c>
      <c r="M2127" s="5">
        <v>-5</v>
      </c>
    </row>
    <row r="2128" spans="1:13" x14ac:dyDescent="0.2">
      <c r="A2128">
        <v>2126</v>
      </c>
      <c r="B2128" s="1">
        <v>43715</v>
      </c>
      <c r="C2128" t="s">
        <v>68</v>
      </c>
      <c r="D2128" t="s">
        <v>35</v>
      </c>
      <c r="E2128" t="s">
        <v>36</v>
      </c>
      <c r="F2128" t="s">
        <v>17</v>
      </c>
      <c r="G2128" t="s">
        <v>18</v>
      </c>
      <c r="H2128">
        <v>2</v>
      </c>
      <c r="I2128">
        <v>3</v>
      </c>
      <c r="K2128" s="5">
        <v>0</v>
      </c>
      <c r="L2128" s="5">
        <v>0</v>
      </c>
      <c r="M2128" s="5">
        <v>1</v>
      </c>
    </row>
    <row r="2129" spans="1:13" x14ac:dyDescent="0.2">
      <c r="A2129">
        <v>2127</v>
      </c>
      <c r="B2129" s="1">
        <v>43715</v>
      </c>
      <c r="C2129" t="s">
        <v>68</v>
      </c>
      <c r="D2129" t="s">
        <v>47</v>
      </c>
      <c r="E2129" t="s">
        <v>48</v>
      </c>
      <c r="F2129" t="s">
        <v>49</v>
      </c>
      <c r="G2129" t="s">
        <v>50</v>
      </c>
      <c r="H2129">
        <v>3</v>
      </c>
      <c r="I2129">
        <v>5</v>
      </c>
      <c r="K2129" s="5">
        <v>0</v>
      </c>
      <c r="L2129" s="5">
        <v>0</v>
      </c>
      <c r="M2129" s="5">
        <v>2</v>
      </c>
    </row>
    <row r="2130" spans="1:13" x14ac:dyDescent="0.2">
      <c r="A2130">
        <v>2128</v>
      </c>
      <c r="B2130" s="1">
        <v>43715</v>
      </c>
      <c r="C2130" t="s">
        <v>68</v>
      </c>
      <c r="D2130" t="s">
        <v>1</v>
      </c>
      <c r="E2130" t="s">
        <v>2</v>
      </c>
      <c r="F2130" t="s">
        <v>30</v>
      </c>
      <c r="G2130" t="s">
        <v>31</v>
      </c>
      <c r="H2130">
        <v>1</v>
      </c>
      <c r="I2130">
        <v>2</v>
      </c>
      <c r="K2130" s="5">
        <v>0</v>
      </c>
      <c r="L2130" s="5">
        <v>0</v>
      </c>
      <c r="M2130" s="5">
        <v>1</v>
      </c>
    </row>
    <row r="2131" spans="1:13" x14ac:dyDescent="0.2">
      <c r="A2131">
        <v>2129</v>
      </c>
      <c r="B2131" s="1">
        <v>43715</v>
      </c>
      <c r="C2131" t="s">
        <v>68</v>
      </c>
      <c r="D2131" t="s">
        <v>40</v>
      </c>
      <c r="E2131" t="s">
        <v>41</v>
      </c>
      <c r="F2131" t="s">
        <v>64</v>
      </c>
      <c r="G2131" t="s">
        <v>65</v>
      </c>
      <c r="H2131">
        <v>8</v>
      </c>
      <c r="I2131">
        <v>7</v>
      </c>
      <c r="K2131" s="5">
        <v>0</v>
      </c>
      <c r="L2131" s="5">
        <v>0</v>
      </c>
      <c r="M2131" s="5">
        <v>-1</v>
      </c>
    </row>
    <row r="2132" spans="1:13" x14ac:dyDescent="0.2">
      <c r="A2132">
        <v>2130</v>
      </c>
      <c r="B2132" s="1">
        <v>43715</v>
      </c>
      <c r="C2132" t="s">
        <v>92</v>
      </c>
      <c r="D2132" t="s">
        <v>12</v>
      </c>
      <c r="E2132" t="s">
        <v>13</v>
      </c>
      <c r="F2132" t="s">
        <v>20</v>
      </c>
      <c r="G2132" t="s">
        <v>21</v>
      </c>
      <c r="H2132">
        <v>4</v>
      </c>
      <c r="I2132">
        <v>5</v>
      </c>
      <c r="K2132" s="5">
        <v>0</v>
      </c>
      <c r="L2132" s="5">
        <v>0</v>
      </c>
      <c r="M2132" s="5">
        <v>1</v>
      </c>
    </row>
    <row r="2133" spans="1:13" x14ac:dyDescent="0.2">
      <c r="A2133">
        <v>2131</v>
      </c>
      <c r="B2133" s="1">
        <v>43715</v>
      </c>
      <c r="C2133" t="s">
        <v>79</v>
      </c>
      <c r="D2133" t="s">
        <v>51</v>
      </c>
      <c r="E2133" t="s">
        <v>52</v>
      </c>
      <c r="F2133" t="s">
        <v>45</v>
      </c>
      <c r="G2133" t="s">
        <v>46</v>
      </c>
      <c r="H2133">
        <v>0</v>
      </c>
      <c r="I2133">
        <v>3</v>
      </c>
      <c r="K2133" s="5">
        <v>0</v>
      </c>
      <c r="L2133" s="5">
        <v>0</v>
      </c>
      <c r="M2133" s="5">
        <v>3</v>
      </c>
    </row>
    <row r="2134" spans="1:13" x14ac:dyDescent="0.2">
      <c r="A2134">
        <v>2132</v>
      </c>
      <c r="B2134" s="1">
        <v>43715</v>
      </c>
      <c r="C2134" t="s">
        <v>80</v>
      </c>
      <c r="D2134" t="s">
        <v>25</v>
      </c>
      <c r="E2134" t="s">
        <v>26</v>
      </c>
      <c r="F2134" t="s">
        <v>3</v>
      </c>
      <c r="G2134" t="s">
        <v>4</v>
      </c>
      <c r="H2134">
        <v>2</v>
      </c>
      <c r="I2134">
        <v>10</v>
      </c>
      <c r="K2134" s="5">
        <v>0</v>
      </c>
      <c r="L2134" s="5">
        <v>0</v>
      </c>
      <c r="M2134" s="5">
        <v>8</v>
      </c>
    </row>
    <row r="2135" spans="1:13" x14ac:dyDescent="0.2">
      <c r="A2135">
        <v>2133</v>
      </c>
      <c r="B2135" s="1">
        <v>43715</v>
      </c>
      <c r="C2135" t="s">
        <v>81</v>
      </c>
      <c r="D2135" t="s">
        <v>43</v>
      </c>
      <c r="E2135" t="s">
        <v>44</v>
      </c>
      <c r="F2135" t="s">
        <v>61</v>
      </c>
      <c r="G2135" t="s">
        <v>62</v>
      </c>
      <c r="H2135">
        <v>1</v>
      </c>
      <c r="I2135">
        <v>0</v>
      </c>
      <c r="K2135" s="5">
        <v>0</v>
      </c>
      <c r="L2135" s="5">
        <v>0</v>
      </c>
      <c r="M2135" s="5">
        <v>-1</v>
      </c>
    </row>
    <row r="2136" spans="1:13" x14ac:dyDescent="0.2">
      <c r="A2136">
        <v>2134</v>
      </c>
      <c r="B2136" s="1">
        <v>43716</v>
      </c>
      <c r="C2136" t="s">
        <v>5</v>
      </c>
      <c r="D2136" t="s">
        <v>37</v>
      </c>
      <c r="E2136" t="s">
        <v>38</v>
      </c>
      <c r="F2136" t="s">
        <v>6</v>
      </c>
      <c r="G2136" t="s">
        <v>7</v>
      </c>
      <c r="H2136">
        <v>10</v>
      </c>
      <c r="I2136">
        <v>4</v>
      </c>
      <c r="K2136" s="5">
        <v>0</v>
      </c>
      <c r="L2136" s="5">
        <v>0</v>
      </c>
      <c r="M2136" s="5">
        <v>-6</v>
      </c>
    </row>
    <row r="2137" spans="1:13" x14ac:dyDescent="0.2">
      <c r="A2137">
        <v>2135</v>
      </c>
      <c r="B2137" s="1">
        <v>43716</v>
      </c>
      <c r="C2137" t="s">
        <v>83</v>
      </c>
      <c r="D2137" t="s">
        <v>22</v>
      </c>
      <c r="E2137" t="s">
        <v>23</v>
      </c>
      <c r="F2137" t="s">
        <v>10</v>
      </c>
      <c r="G2137" t="s">
        <v>11</v>
      </c>
      <c r="H2137">
        <v>10</v>
      </c>
      <c r="I2137">
        <v>7</v>
      </c>
      <c r="K2137" s="5">
        <v>0</v>
      </c>
      <c r="L2137" s="5">
        <v>0</v>
      </c>
      <c r="M2137" s="5">
        <v>-3</v>
      </c>
    </row>
    <row r="2138" spans="1:13" x14ac:dyDescent="0.2">
      <c r="A2138">
        <v>2136</v>
      </c>
      <c r="B2138" s="1">
        <v>43716</v>
      </c>
      <c r="C2138" t="s">
        <v>83</v>
      </c>
      <c r="D2138" t="s">
        <v>59</v>
      </c>
      <c r="E2138" t="s">
        <v>60</v>
      </c>
      <c r="F2138" t="s">
        <v>57</v>
      </c>
      <c r="G2138" t="s">
        <v>58</v>
      </c>
      <c r="H2138">
        <v>3</v>
      </c>
      <c r="I2138">
        <v>4</v>
      </c>
      <c r="K2138" s="5">
        <v>0</v>
      </c>
      <c r="L2138" s="5">
        <v>0</v>
      </c>
      <c r="M2138" s="5">
        <v>1</v>
      </c>
    </row>
    <row r="2139" spans="1:13" x14ac:dyDescent="0.2">
      <c r="A2139">
        <v>2137</v>
      </c>
      <c r="B2139" s="1">
        <v>43716</v>
      </c>
      <c r="C2139" t="s">
        <v>83</v>
      </c>
      <c r="D2139" t="s">
        <v>66</v>
      </c>
      <c r="E2139" t="s">
        <v>67</v>
      </c>
      <c r="F2139" t="s">
        <v>53</v>
      </c>
      <c r="G2139" t="s">
        <v>54</v>
      </c>
      <c r="H2139">
        <v>0</v>
      </c>
      <c r="I2139">
        <v>9</v>
      </c>
      <c r="K2139" s="5">
        <v>0</v>
      </c>
      <c r="L2139" s="5">
        <v>0</v>
      </c>
      <c r="M2139" s="5">
        <v>9</v>
      </c>
    </row>
    <row r="2140" spans="1:13" x14ac:dyDescent="0.2">
      <c r="A2140">
        <v>2138</v>
      </c>
      <c r="B2140" s="1">
        <v>43716</v>
      </c>
      <c r="C2140" t="s">
        <v>83</v>
      </c>
      <c r="D2140" t="s">
        <v>27</v>
      </c>
      <c r="E2140" t="s">
        <v>28</v>
      </c>
      <c r="F2140" t="s">
        <v>32</v>
      </c>
      <c r="G2140" t="s">
        <v>33</v>
      </c>
      <c r="H2140">
        <v>3</v>
      </c>
      <c r="I2140">
        <v>8</v>
      </c>
      <c r="K2140" s="5">
        <v>0</v>
      </c>
      <c r="L2140" s="5">
        <v>0</v>
      </c>
      <c r="M2140" s="5">
        <v>5</v>
      </c>
    </row>
    <row r="2141" spans="1:13" x14ac:dyDescent="0.2">
      <c r="A2141">
        <v>2139</v>
      </c>
      <c r="B2141" s="1">
        <v>43716</v>
      </c>
      <c r="C2141" t="s">
        <v>95</v>
      </c>
      <c r="D2141" t="s">
        <v>12</v>
      </c>
      <c r="E2141" t="s">
        <v>13</v>
      </c>
      <c r="F2141" t="s">
        <v>20</v>
      </c>
      <c r="G2141" t="s">
        <v>21</v>
      </c>
      <c r="H2141">
        <v>9</v>
      </c>
      <c r="I2141">
        <v>4</v>
      </c>
      <c r="K2141" s="5">
        <v>0</v>
      </c>
      <c r="L2141" s="5">
        <v>0</v>
      </c>
      <c r="M2141" s="5">
        <v>-5</v>
      </c>
    </row>
    <row r="2142" spans="1:13" x14ac:dyDescent="0.2">
      <c r="A2142">
        <v>2140</v>
      </c>
      <c r="B2142" s="1">
        <v>43716</v>
      </c>
      <c r="C2142" t="s">
        <v>84</v>
      </c>
      <c r="D2142" t="s">
        <v>15</v>
      </c>
      <c r="E2142" t="s">
        <v>16</v>
      </c>
      <c r="F2142" t="s">
        <v>55</v>
      </c>
      <c r="G2142" t="s">
        <v>56</v>
      </c>
      <c r="H2142">
        <v>2</v>
      </c>
      <c r="I2142">
        <v>0</v>
      </c>
      <c r="K2142" s="5">
        <v>0</v>
      </c>
      <c r="L2142" s="5">
        <v>0</v>
      </c>
      <c r="M2142" s="5">
        <v>-2</v>
      </c>
    </row>
    <row r="2143" spans="1:13" x14ac:dyDescent="0.2">
      <c r="A2143">
        <v>2141</v>
      </c>
      <c r="B2143" s="1">
        <v>43716</v>
      </c>
      <c r="C2143" t="s">
        <v>14</v>
      </c>
      <c r="D2143" t="s">
        <v>47</v>
      </c>
      <c r="E2143" t="s">
        <v>48</v>
      </c>
      <c r="F2143" t="s">
        <v>49</v>
      </c>
      <c r="G2143" t="s">
        <v>50</v>
      </c>
      <c r="H2143">
        <v>5</v>
      </c>
      <c r="I2143">
        <v>2</v>
      </c>
      <c r="K2143" s="5">
        <v>0</v>
      </c>
      <c r="L2143" s="5">
        <v>0</v>
      </c>
      <c r="M2143" s="5">
        <v>-3</v>
      </c>
    </row>
    <row r="2144" spans="1:13" x14ac:dyDescent="0.2">
      <c r="A2144">
        <v>2142</v>
      </c>
      <c r="B2144" s="1">
        <v>43716</v>
      </c>
      <c r="C2144" t="s">
        <v>14</v>
      </c>
      <c r="D2144" t="s">
        <v>35</v>
      </c>
      <c r="E2144" t="s">
        <v>36</v>
      </c>
      <c r="F2144" t="s">
        <v>17</v>
      </c>
      <c r="G2144" t="s">
        <v>18</v>
      </c>
      <c r="H2144">
        <v>5</v>
      </c>
      <c r="I2144">
        <v>8</v>
      </c>
      <c r="K2144" s="5">
        <v>0</v>
      </c>
      <c r="L2144" s="5">
        <v>0</v>
      </c>
      <c r="M2144" s="5">
        <v>3</v>
      </c>
    </row>
    <row r="2145" spans="1:13" x14ac:dyDescent="0.2">
      <c r="A2145">
        <v>2143</v>
      </c>
      <c r="B2145" s="1">
        <v>43716</v>
      </c>
      <c r="C2145" t="s">
        <v>14</v>
      </c>
      <c r="D2145" t="s">
        <v>1</v>
      </c>
      <c r="E2145" t="s">
        <v>2</v>
      </c>
      <c r="F2145" t="s">
        <v>30</v>
      </c>
      <c r="G2145" t="s">
        <v>31</v>
      </c>
      <c r="H2145">
        <v>1</v>
      </c>
      <c r="I2145">
        <v>21</v>
      </c>
      <c r="K2145" s="5">
        <v>0</v>
      </c>
      <c r="L2145" s="5">
        <v>0</v>
      </c>
      <c r="M2145" s="5">
        <v>20</v>
      </c>
    </row>
    <row r="2146" spans="1:13" x14ac:dyDescent="0.2">
      <c r="A2146">
        <v>2144</v>
      </c>
      <c r="B2146" s="1">
        <v>43716</v>
      </c>
      <c r="C2146" t="s">
        <v>14</v>
      </c>
      <c r="D2146" t="s">
        <v>40</v>
      </c>
      <c r="E2146" t="s">
        <v>41</v>
      </c>
      <c r="F2146" t="s">
        <v>64</v>
      </c>
      <c r="G2146" t="s">
        <v>65</v>
      </c>
      <c r="H2146">
        <v>1</v>
      </c>
      <c r="I2146">
        <v>5</v>
      </c>
      <c r="K2146" s="5">
        <v>0</v>
      </c>
      <c r="L2146" s="5">
        <v>0</v>
      </c>
      <c r="M2146" s="5">
        <v>4</v>
      </c>
    </row>
    <row r="2147" spans="1:13" x14ac:dyDescent="0.2">
      <c r="A2147">
        <v>2145</v>
      </c>
      <c r="B2147" s="1">
        <v>43716</v>
      </c>
      <c r="C2147" t="s">
        <v>39</v>
      </c>
      <c r="D2147" t="s">
        <v>25</v>
      </c>
      <c r="E2147" t="s">
        <v>26</v>
      </c>
      <c r="F2147" t="s">
        <v>3</v>
      </c>
      <c r="G2147" t="s">
        <v>4</v>
      </c>
      <c r="H2147">
        <v>1</v>
      </c>
      <c r="I2147">
        <v>3</v>
      </c>
      <c r="K2147" s="5">
        <v>0</v>
      </c>
      <c r="L2147" s="5">
        <v>0</v>
      </c>
      <c r="M2147" s="5">
        <v>2</v>
      </c>
    </row>
    <row r="2148" spans="1:13" x14ac:dyDescent="0.2">
      <c r="A2148">
        <v>2146</v>
      </c>
      <c r="B2148" s="1">
        <v>43716</v>
      </c>
      <c r="C2148" t="s">
        <v>42</v>
      </c>
      <c r="D2148" t="s">
        <v>51</v>
      </c>
      <c r="E2148" t="s">
        <v>52</v>
      </c>
      <c r="F2148" t="s">
        <v>45</v>
      </c>
      <c r="G2148" t="s">
        <v>46</v>
      </c>
      <c r="H2148">
        <v>1</v>
      </c>
      <c r="I2148">
        <v>2</v>
      </c>
      <c r="K2148" s="5">
        <v>0</v>
      </c>
      <c r="L2148" s="5">
        <v>0</v>
      </c>
      <c r="M2148" s="5">
        <v>1</v>
      </c>
    </row>
    <row r="2149" spans="1:13" x14ac:dyDescent="0.2">
      <c r="A2149">
        <v>2147</v>
      </c>
      <c r="B2149" s="1">
        <v>43716</v>
      </c>
      <c r="C2149" t="s">
        <v>42</v>
      </c>
      <c r="D2149" t="s">
        <v>43</v>
      </c>
      <c r="E2149" t="s">
        <v>44</v>
      </c>
      <c r="F2149" t="s">
        <v>61</v>
      </c>
      <c r="G2149" t="s">
        <v>62</v>
      </c>
      <c r="H2149">
        <v>0</v>
      </c>
      <c r="I2149">
        <v>5</v>
      </c>
      <c r="K2149" s="5">
        <v>0</v>
      </c>
      <c r="L2149" s="5">
        <v>0</v>
      </c>
      <c r="M2149" s="5">
        <v>5</v>
      </c>
    </row>
    <row r="2150" spans="1:13" x14ac:dyDescent="0.2">
      <c r="A2150">
        <v>2148</v>
      </c>
      <c r="B2150" s="1">
        <v>43716</v>
      </c>
      <c r="C2150" t="s">
        <v>78</v>
      </c>
      <c r="D2150" t="s">
        <v>8</v>
      </c>
      <c r="E2150" t="s">
        <v>9</v>
      </c>
      <c r="F2150" t="s">
        <v>69</v>
      </c>
      <c r="G2150" t="s">
        <v>70</v>
      </c>
      <c r="H2150">
        <v>10</v>
      </c>
      <c r="I2150">
        <v>5</v>
      </c>
      <c r="K2150" s="5">
        <v>0</v>
      </c>
      <c r="L2150" s="5">
        <v>0</v>
      </c>
      <c r="M2150" s="5">
        <v>-5</v>
      </c>
    </row>
    <row r="2151" spans="1:13" x14ac:dyDescent="0.2">
      <c r="A2151">
        <v>2149</v>
      </c>
      <c r="B2151" s="1">
        <v>43717</v>
      </c>
      <c r="C2151" t="s">
        <v>85</v>
      </c>
      <c r="D2151" t="s">
        <v>20</v>
      </c>
      <c r="E2151" t="s">
        <v>21</v>
      </c>
      <c r="F2151" t="s">
        <v>22</v>
      </c>
      <c r="G2151" t="s">
        <v>23</v>
      </c>
      <c r="H2151">
        <v>7</v>
      </c>
      <c r="I2151">
        <v>2</v>
      </c>
      <c r="K2151" s="5">
        <v>0</v>
      </c>
      <c r="L2151" s="5">
        <v>0</v>
      </c>
      <c r="M2151" s="5">
        <v>-5</v>
      </c>
    </row>
    <row r="2152" spans="1:13" x14ac:dyDescent="0.2">
      <c r="A2152">
        <v>2150</v>
      </c>
      <c r="B2152" s="1">
        <v>43717</v>
      </c>
      <c r="C2152" t="s">
        <v>68</v>
      </c>
      <c r="D2152" t="s">
        <v>59</v>
      </c>
      <c r="E2152" t="s">
        <v>60</v>
      </c>
      <c r="F2152" t="s">
        <v>10</v>
      </c>
      <c r="G2152" t="s">
        <v>11</v>
      </c>
      <c r="H2152">
        <v>1</v>
      </c>
      <c r="I2152">
        <v>3</v>
      </c>
      <c r="K2152" s="5">
        <v>0</v>
      </c>
      <c r="L2152" s="5">
        <v>0</v>
      </c>
      <c r="M2152" s="5">
        <v>2</v>
      </c>
    </row>
    <row r="2153" spans="1:13" x14ac:dyDescent="0.2">
      <c r="A2153">
        <v>2151</v>
      </c>
      <c r="B2153" s="1">
        <v>43717</v>
      </c>
      <c r="C2153" t="s">
        <v>68</v>
      </c>
      <c r="D2153" t="s">
        <v>8</v>
      </c>
      <c r="E2153" t="s">
        <v>9</v>
      </c>
      <c r="F2153" t="s">
        <v>69</v>
      </c>
      <c r="G2153" t="s">
        <v>70</v>
      </c>
      <c r="H2153">
        <v>5</v>
      </c>
      <c r="I2153">
        <v>0</v>
      </c>
      <c r="K2153" s="5">
        <v>0</v>
      </c>
      <c r="L2153" s="5">
        <v>0</v>
      </c>
      <c r="M2153" s="5">
        <v>-5</v>
      </c>
    </row>
    <row r="2154" spans="1:13" x14ac:dyDescent="0.2">
      <c r="A2154">
        <v>2152</v>
      </c>
      <c r="B2154" s="1">
        <v>43717</v>
      </c>
      <c r="C2154" t="s">
        <v>68</v>
      </c>
      <c r="D2154" t="s">
        <v>17</v>
      </c>
      <c r="E2154" t="s">
        <v>18</v>
      </c>
      <c r="F2154" t="s">
        <v>53</v>
      </c>
      <c r="G2154" t="s">
        <v>54</v>
      </c>
      <c r="H2154">
        <v>8</v>
      </c>
      <c r="I2154">
        <v>3</v>
      </c>
      <c r="K2154" s="5">
        <v>-43.784700000000001</v>
      </c>
      <c r="L2154" s="5">
        <v>0</v>
      </c>
      <c r="M2154" s="5">
        <v>-5</v>
      </c>
    </row>
    <row r="2155" spans="1:13" x14ac:dyDescent="0.2">
      <c r="A2155">
        <v>2153</v>
      </c>
      <c r="B2155" s="1">
        <v>43717</v>
      </c>
      <c r="C2155" t="s">
        <v>72</v>
      </c>
      <c r="D2155" t="s">
        <v>3</v>
      </c>
      <c r="E2155" t="s">
        <v>4</v>
      </c>
      <c r="F2155" t="s">
        <v>30</v>
      </c>
      <c r="G2155" t="s">
        <v>31</v>
      </c>
      <c r="H2155">
        <v>0</v>
      </c>
      <c r="I2155">
        <v>15</v>
      </c>
      <c r="K2155" s="5">
        <v>-805.55200000000002</v>
      </c>
      <c r="L2155" s="5">
        <v>0</v>
      </c>
      <c r="M2155" s="5">
        <v>15</v>
      </c>
    </row>
    <row r="2156" spans="1:13" x14ac:dyDescent="0.2">
      <c r="A2156">
        <v>2154</v>
      </c>
      <c r="B2156" s="1">
        <v>43717</v>
      </c>
      <c r="C2156" t="s">
        <v>99</v>
      </c>
      <c r="D2156" t="s">
        <v>55</v>
      </c>
      <c r="E2156" t="s">
        <v>56</v>
      </c>
      <c r="F2156" t="s">
        <v>43</v>
      </c>
      <c r="G2156" t="s">
        <v>44</v>
      </c>
      <c r="H2156">
        <v>6</v>
      </c>
      <c r="I2156">
        <v>4</v>
      </c>
      <c r="K2156" s="5">
        <v>829.46519999999998</v>
      </c>
      <c r="L2156" s="5">
        <v>0</v>
      </c>
      <c r="M2156" s="5">
        <v>-2</v>
      </c>
    </row>
    <row r="2157" spans="1:13" x14ac:dyDescent="0.2">
      <c r="A2157">
        <v>2155</v>
      </c>
      <c r="B2157" s="1">
        <v>43717</v>
      </c>
      <c r="C2157" t="s">
        <v>73</v>
      </c>
      <c r="D2157" t="s">
        <v>47</v>
      </c>
      <c r="E2157" t="s">
        <v>48</v>
      </c>
      <c r="F2157" t="s">
        <v>40</v>
      </c>
      <c r="G2157" t="s">
        <v>41</v>
      </c>
      <c r="H2157">
        <v>6</v>
      </c>
      <c r="I2157">
        <v>2</v>
      </c>
      <c r="K2157" s="5">
        <v>381.19490000000002</v>
      </c>
      <c r="L2157" s="5">
        <v>435.5575</v>
      </c>
      <c r="M2157" s="5">
        <v>-4</v>
      </c>
    </row>
    <row r="2158" spans="1:13" x14ac:dyDescent="0.2">
      <c r="A2158">
        <v>2156</v>
      </c>
      <c r="B2158" s="1">
        <v>43717</v>
      </c>
      <c r="C2158" t="s">
        <v>74</v>
      </c>
      <c r="D2158" t="s">
        <v>35</v>
      </c>
      <c r="E2158" t="s">
        <v>36</v>
      </c>
      <c r="F2158" t="s">
        <v>45</v>
      </c>
      <c r="G2158" t="s">
        <v>46</v>
      </c>
      <c r="H2158">
        <v>10</v>
      </c>
      <c r="I2158">
        <v>2</v>
      </c>
      <c r="K2158" s="5">
        <v>433.21249999999998</v>
      </c>
      <c r="L2158" s="5">
        <v>0</v>
      </c>
      <c r="M2158" s="5">
        <v>-8</v>
      </c>
    </row>
    <row r="2159" spans="1:13" x14ac:dyDescent="0.2">
      <c r="A2159">
        <v>2157</v>
      </c>
      <c r="B2159" s="1">
        <v>43718</v>
      </c>
      <c r="C2159" t="s">
        <v>87</v>
      </c>
      <c r="D2159" t="s">
        <v>8</v>
      </c>
      <c r="E2159" t="s">
        <v>9</v>
      </c>
      <c r="F2159" t="s">
        <v>25</v>
      </c>
      <c r="G2159" t="s">
        <v>26</v>
      </c>
      <c r="H2159">
        <v>11</v>
      </c>
      <c r="I2159">
        <v>12</v>
      </c>
      <c r="K2159" s="5">
        <v>0</v>
      </c>
      <c r="L2159" s="5">
        <v>-123.235</v>
      </c>
      <c r="M2159" s="5">
        <v>1</v>
      </c>
    </row>
    <row r="2160" spans="1:13" x14ac:dyDescent="0.2">
      <c r="A2160">
        <v>2158</v>
      </c>
      <c r="B2160" s="1">
        <v>43718</v>
      </c>
      <c r="C2160" t="s">
        <v>85</v>
      </c>
      <c r="D2160" t="s">
        <v>20</v>
      </c>
      <c r="E2160" t="s">
        <v>21</v>
      </c>
      <c r="F2160" t="s">
        <v>22</v>
      </c>
      <c r="G2160" t="s">
        <v>23</v>
      </c>
      <c r="H2160">
        <v>5</v>
      </c>
      <c r="I2160">
        <v>6</v>
      </c>
      <c r="K2160" s="5">
        <v>0</v>
      </c>
      <c r="L2160" s="5">
        <v>0</v>
      </c>
      <c r="M2160" s="5">
        <v>1</v>
      </c>
    </row>
    <row r="2161" spans="1:13" x14ac:dyDescent="0.2">
      <c r="A2161">
        <v>2159</v>
      </c>
      <c r="B2161" s="1">
        <v>43718</v>
      </c>
      <c r="C2161" t="s">
        <v>85</v>
      </c>
      <c r="D2161" t="s">
        <v>61</v>
      </c>
      <c r="E2161" t="s">
        <v>62</v>
      </c>
      <c r="F2161" t="s">
        <v>6</v>
      </c>
      <c r="G2161" t="s">
        <v>7</v>
      </c>
      <c r="H2161">
        <v>7</v>
      </c>
      <c r="I2161">
        <v>3</v>
      </c>
      <c r="K2161" s="5">
        <v>-136.322</v>
      </c>
      <c r="L2161" s="5">
        <v>0</v>
      </c>
      <c r="M2161" s="5">
        <v>-4</v>
      </c>
    </row>
    <row r="2162" spans="1:13" x14ac:dyDescent="0.2">
      <c r="A2162">
        <v>2160</v>
      </c>
      <c r="B2162" s="1">
        <v>43718</v>
      </c>
      <c r="C2162" t="s">
        <v>71</v>
      </c>
      <c r="D2162" t="s">
        <v>69</v>
      </c>
      <c r="E2162" t="s">
        <v>70</v>
      </c>
      <c r="F2162" t="s">
        <v>27</v>
      </c>
      <c r="G2162" t="s">
        <v>28</v>
      </c>
      <c r="H2162">
        <v>3</v>
      </c>
      <c r="I2162">
        <v>4</v>
      </c>
      <c r="K2162" s="5">
        <v>0</v>
      </c>
      <c r="L2162" s="5">
        <v>0</v>
      </c>
      <c r="M2162" s="5">
        <v>1</v>
      </c>
    </row>
    <row r="2163" spans="1:13" x14ac:dyDescent="0.2">
      <c r="A2163">
        <v>2161</v>
      </c>
      <c r="B2163" s="1">
        <v>43718</v>
      </c>
      <c r="C2163" t="s">
        <v>68</v>
      </c>
      <c r="D2163" t="s">
        <v>59</v>
      </c>
      <c r="E2163" t="s">
        <v>60</v>
      </c>
      <c r="F2163" t="s">
        <v>10</v>
      </c>
      <c r="G2163" t="s">
        <v>11</v>
      </c>
      <c r="H2163">
        <v>2</v>
      </c>
      <c r="I2163">
        <v>3</v>
      </c>
      <c r="K2163" s="5">
        <v>0</v>
      </c>
      <c r="L2163" s="5">
        <v>0</v>
      </c>
      <c r="M2163" s="5">
        <v>1</v>
      </c>
    </row>
    <row r="2164" spans="1:13" x14ac:dyDescent="0.2">
      <c r="A2164">
        <v>2162</v>
      </c>
      <c r="B2164" s="1">
        <v>43718</v>
      </c>
      <c r="C2164" t="s">
        <v>68</v>
      </c>
      <c r="D2164" t="s">
        <v>17</v>
      </c>
      <c r="E2164" t="s">
        <v>18</v>
      </c>
      <c r="F2164" t="s">
        <v>53</v>
      </c>
      <c r="G2164" t="s">
        <v>54</v>
      </c>
      <c r="H2164">
        <v>4</v>
      </c>
      <c r="I2164">
        <v>3</v>
      </c>
      <c r="K2164" s="5">
        <v>0</v>
      </c>
      <c r="L2164" s="5">
        <v>0</v>
      </c>
      <c r="M2164" s="5">
        <v>-1</v>
      </c>
    </row>
    <row r="2165" spans="1:13" x14ac:dyDescent="0.2">
      <c r="A2165">
        <v>2163</v>
      </c>
      <c r="B2165" s="1">
        <v>43718</v>
      </c>
      <c r="C2165" t="s">
        <v>102</v>
      </c>
      <c r="D2165" t="s">
        <v>12</v>
      </c>
      <c r="E2165" t="s">
        <v>13</v>
      </c>
      <c r="F2165" t="s">
        <v>49</v>
      </c>
      <c r="G2165" t="s">
        <v>50</v>
      </c>
      <c r="H2165">
        <v>0</v>
      </c>
      <c r="I2165">
        <v>5</v>
      </c>
      <c r="K2165" s="5">
        <v>16.524190000000001</v>
      </c>
      <c r="L2165" s="5">
        <v>0</v>
      </c>
      <c r="M2165" s="5">
        <v>5</v>
      </c>
    </row>
    <row r="2166" spans="1:13" x14ac:dyDescent="0.2">
      <c r="A2166">
        <v>2164</v>
      </c>
      <c r="B2166" s="1">
        <v>43718</v>
      </c>
      <c r="C2166" t="s">
        <v>78</v>
      </c>
      <c r="D2166" t="s">
        <v>32</v>
      </c>
      <c r="E2166" t="s">
        <v>33</v>
      </c>
      <c r="F2166" t="s">
        <v>37</v>
      </c>
      <c r="G2166" t="s">
        <v>38</v>
      </c>
      <c r="H2166">
        <v>5</v>
      </c>
      <c r="I2166">
        <v>3</v>
      </c>
      <c r="K2166" s="5">
        <v>29.964870000000001</v>
      </c>
      <c r="L2166" s="5">
        <v>39.553220000000003</v>
      </c>
      <c r="M2166" s="5">
        <v>-2</v>
      </c>
    </row>
    <row r="2167" spans="1:13" x14ac:dyDescent="0.2">
      <c r="A2167">
        <v>2165</v>
      </c>
      <c r="B2167" s="1">
        <v>43718</v>
      </c>
      <c r="C2167" t="s">
        <v>72</v>
      </c>
      <c r="D2167" t="s">
        <v>66</v>
      </c>
      <c r="E2167" t="s">
        <v>67</v>
      </c>
      <c r="F2167" t="s">
        <v>64</v>
      </c>
      <c r="G2167" t="s">
        <v>65</v>
      </c>
      <c r="H2167">
        <v>3</v>
      </c>
      <c r="I2167">
        <v>7</v>
      </c>
      <c r="K2167" s="5">
        <v>38.284300000000002</v>
      </c>
      <c r="L2167" s="5">
        <v>0</v>
      </c>
      <c r="M2167" s="5">
        <v>4</v>
      </c>
    </row>
    <row r="2168" spans="1:13" x14ac:dyDescent="0.2">
      <c r="A2168">
        <v>2166</v>
      </c>
      <c r="B2168" s="1">
        <v>43718</v>
      </c>
      <c r="C2168" t="s">
        <v>72</v>
      </c>
      <c r="D2168" t="s">
        <v>3</v>
      </c>
      <c r="E2168" t="s">
        <v>4</v>
      </c>
      <c r="F2168" t="s">
        <v>30</v>
      </c>
      <c r="G2168" t="s">
        <v>31</v>
      </c>
      <c r="H2168">
        <v>21</v>
      </c>
      <c r="I2168">
        <v>7</v>
      </c>
      <c r="K2168" s="5">
        <v>0</v>
      </c>
      <c r="L2168" s="5">
        <v>0</v>
      </c>
      <c r="M2168" s="5">
        <v>-14</v>
      </c>
    </row>
    <row r="2169" spans="1:13" x14ac:dyDescent="0.2">
      <c r="A2169">
        <v>2167</v>
      </c>
      <c r="B2169" s="1">
        <v>43718</v>
      </c>
      <c r="C2169" t="s">
        <v>79</v>
      </c>
      <c r="D2169" t="s">
        <v>15</v>
      </c>
      <c r="E2169" t="s">
        <v>16</v>
      </c>
      <c r="F2169" t="s">
        <v>51</v>
      </c>
      <c r="G2169" t="s">
        <v>52</v>
      </c>
      <c r="H2169">
        <v>1</v>
      </c>
      <c r="I2169">
        <v>2</v>
      </c>
      <c r="K2169" s="5">
        <v>84.751199999999997</v>
      </c>
      <c r="L2169" s="5">
        <v>-29.243500000000001</v>
      </c>
      <c r="M2169" s="5">
        <v>1</v>
      </c>
    </row>
    <row r="2170" spans="1:13" x14ac:dyDescent="0.2">
      <c r="A2170">
        <v>2168</v>
      </c>
      <c r="B2170" s="1">
        <v>43718</v>
      </c>
      <c r="C2170" t="s">
        <v>99</v>
      </c>
      <c r="D2170" t="s">
        <v>55</v>
      </c>
      <c r="E2170" t="s">
        <v>56</v>
      </c>
      <c r="F2170" t="s">
        <v>43</v>
      </c>
      <c r="G2170" t="s">
        <v>44</v>
      </c>
      <c r="H2170">
        <v>4</v>
      </c>
      <c r="I2170">
        <v>5</v>
      </c>
      <c r="K2170" s="5">
        <v>0</v>
      </c>
      <c r="L2170" s="5">
        <v>0</v>
      </c>
      <c r="M2170" s="5">
        <v>1</v>
      </c>
    </row>
    <row r="2171" spans="1:13" x14ac:dyDescent="0.2">
      <c r="A2171">
        <v>2169</v>
      </c>
      <c r="B2171" s="1">
        <v>43718</v>
      </c>
      <c r="C2171" t="s">
        <v>73</v>
      </c>
      <c r="D2171" t="s">
        <v>47</v>
      </c>
      <c r="E2171" t="s">
        <v>48</v>
      </c>
      <c r="F2171" t="s">
        <v>40</v>
      </c>
      <c r="G2171" t="s">
        <v>41</v>
      </c>
      <c r="H2171">
        <v>8</v>
      </c>
      <c r="I2171">
        <v>0</v>
      </c>
      <c r="K2171" s="5">
        <v>0</v>
      </c>
      <c r="L2171" s="5">
        <v>0</v>
      </c>
      <c r="M2171" s="5">
        <v>-8</v>
      </c>
    </row>
    <row r="2172" spans="1:13" x14ac:dyDescent="0.2">
      <c r="A2172">
        <v>2170</v>
      </c>
      <c r="B2172" s="1">
        <v>43718</v>
      </c>
      <c r="C2172" t="s">
        <v>74</v>
      </c>
      <c r="D2172" t="s">
        <v>35</v>
      </c>
      <c r="E2172" t="s">
        <v>36</v>
      </c>
      <c r="F2172" t="s">
        <v>45</v>
      </c>
      <c r="G2172" t="s">
        <v>46</v>
      </c>
      <c r="H2172">
        <v>8</v>
      </c>
      <c r="I2172">
        <v>9</v>
      </c>
      <c r="K2172" s="5">
        <v>0</v>
      </c>
      <c r="L2172" s="5">
        <v>0</v>
      </c>
      <c r="M2172" s="5">
        <v>1</v>
      </c>
    </row>
    <row r="2173" spans="1:13" x14ac:dyDescent="0.2">
      <c r="A2173">
        <v>2171</v>
      </c>
      <c r="B2173" s="1">
        <v>43718</v>
      </c>
      <c r="C2173" t="s">
        <v>74</v>
      </c>
      <c r="D2173" t="s">
        <v>57</v>
      </c>
      <c r="E2173" t="s">
        <v>58</v>
      </c>
      <c r="F2173" t="s">
        <v>1</v>
      </c>
      <c r="G2173" t="s">
        <v>2</v>
      </c>
      <c r="H2173">
        <v>3</v>
      </c>
      <c r="I2173">
        <v>4</v>
      </c>
      <c r="K2173" s="5">
        <v>178.83750000000001</v>
      </c>
      <c r="L2173" s="5">
        <v>118.1006</v>
      </c>
      <c r="M2173" s="5">
        <v>1</v>
      </c>
    </row>
    <row r="2174" spans="1:13" x14ac:dyDescent="0.2">
      <c r="A2174">
        <v>2172</v>
      </c>
      <c r="B2174" s="1">
        <v>43719</v>
      </c>
      <c r="C2174" t="s">
        <v>85</v>
      </c>
      <c r="D2174" t="s">
        <v>20</v>
      </c>
      <c r="E2174" t="s">
        <v>21</v>
      </c>
      <c r="F2174" t="s">
        <v>22</v>
      </c>
      <c r="G2174" t="s">
        <v>23</v>
      </c>
      <c r="H2174">
        <v>3</v>
      </c>
      <c r="I2174">
        <v>1</v>
      </c>
      <c r="K2174" s="5">
        <v>0</v>
      </c>
      <c r="L2174" s="5">
        <v>0</v>
      </c>
      <c r="M2174" s="5">
        <v>-2</v>
      </c>
    </row>
    <row r="2175" spans="1:13" x14ac:dyDescent="0.2">
      <c r="A2175">
        <v>2173</v>
      </c>
      <c r="B2175" s="1">
        <v>43719</v>
      </c>
      <c r="C2175" t="s">
        <v>85</v>
      </c>
      <c r="D2175" t="s">
        <v>61</v>
      </c>
      <c r="E2175" t="s">
        <v>62</v>
      </c>
      <c r="F2175" t="s">
        <v>6</v>
      </c>
      <c r="G2175" t="s">
        <v>7</v>
      </c>
      <c r="H2175">
        <v>3</v>
      </c>
      <c r="I2175">
        <v>7</v>
      </c>
      <c r="K2175" s="5">
        <v>0</v>
      </c>
      <c r="L2175" s="5">
        <v>0</v>
      </c>
      <c r="M2175" s="5">
        <v>4</v>
      </c>
    </row>
    <row r="2176" spans="1:13" x14ac:dyDescent="0.2">
      <c r="A2176">
        <v>2174</v>
      </c>
      <c r="B2176" s="1">
        <v>43719</v>
      </c>
      <c r="C2176" t="s">
        <v>71</v>
      </c>
      <c r="D2176" t="s">
        <v>69</v>
      </c>
      <c r="E2176" t="s">
        <v>70</v>
      </c>
      <c r="F2176" t="s">
        <v>27</v>
      </c>
      <c r="G2176" t="s">
        <v>28</v>
      </c>
      <c r="H2176">
        <v>0</v>
      </c>
      <c r="I2176">
        <v>8</v>
      </c>
      <c r="K2176" s="5">
        <v>0</v>
      </c>
      <c r="L2176" s="5">
        <v>0</v>
      </c>
      <c r="M2176" s="5">
        <v>8</v>
      </c>
    </row>
    <row r="2177" spans="1:13" x14ac:dyDescent="0.2">
      <c r="A2177">
        <v>2175</v>
      </c>
      <c r="B2177" s="1">
        <v>43719</v>
      </c>
      <c r="C2177" t="s">
        <v>68</v>
      </c>
      <c r="D2177" t="s">
        <v>59</v>
      </c>
      <c r="E2177" t="s">
        <v>60</v>
      </c>
      <c r="F2177" t="s">
        <v>10</v>
      </c>
      <c r="G2177" t="s">
        <v>11</v>
      </c>
      <c r="H2177">
        <v>0</v>
      </c>
      <c r="I2177">
        <v>9</v>
      </c>
      <c r="K2177" s="5">
        <v>0</v>
      </c>
      <c r="L2177" s="5">
        <v>0</v>
      </c>
      <c r="M2177" s="5">
        <v>9</v>
      </c>
    </row>
    <row r="2178" spans="1:13" x14ac:dyDescent="0.2">
      <c r="A2178">
        <v>2176</v>
      </c>
      <c r="B2178" s="1">
        <v>43719</v>
      </c>
      <c r="C2178" t="s">
        <v>68</v>
      </c>
      <c r="D2178" t="s">
        <v>17</v>
      </c>
      <c r="E2178" t="s">
        <v>18</v>
      </c>
      <c r="F2178" t="s">
        <v>53</v>
      </c>
      <c r="G2178" t="s">
        <v>54</v>
      </c>
      <c r="H2178">
        <v>7</v>
      </c>
      <c r="I2178">
        <v>5</v>
      </c>
      <c r="K2178" s="5">
        <v>0</v>
      </c>
      <c r="L2178" s="5">
        <v>0</v>
      </c>
      <c r="M2178" s="5">
        <v>-2</v>
      </c>
    </row>
    <row r="2179" spans="1:13" x14ac:dyDescent="0.2">
      <c r="A2179">
        <v>2177</v>
      </c>
      <c r="B2179" s="1">
        <v>43719</v>
      </c>
      <c r="C2179" t="s">
        <v>102</v>
      </c>
      <c r="D2179" t="s">
        <v>12</v>
      </c>
      <c r="E2179" t="s">
        <v>13</v>
      </c>
      <c r="F2179" t="s">
        <v>49</v>
      </c>
      <c r="G2179" t="s">
        <v>50</v>
      </c>
      <c r="H2179">
        <v>6</v>
      </c>
      <c r="I2179">
        <v>2</v>
      </c>
      <c r="K2179" s="5">
        <v>0</v>
      </c>
      <c r="L2179" s="5">
        <v>0</v>
      </c>
      <c r="M2179" s="5">
        <v>-4</v>
      </c>
    </row>
    <row r="2180" spans="1:13" x14ac:dyDescent="0.2">
      <c r="A2180">
        <v>2178</v>
      </c>
      <c r="B2180" s="1">
        <v>43719</v>
      </c>
      <c r="C2180" t="s">
        <v>78</v>
      </c>
      <c r="D2180" t="s">
        <v>32</v>
      </c>
      <c r="E2180" t="s">
        <v>33</v>
      </c>
      <c r="F2180" t="s">
        <v>37</v>
      </c>
      <c r="G2180" t="s">
        <v>38</v>
      </c>
      <c r="H2180">
        <v>9</v>
      </c>
      <c r="I2180">
        <v>10</v>
      </c>
      <c r="K2180" s="5">
        <v>0</v>
      </c>
      <c r="L2180" s="5">
        <v>0</v>
      </c>
      <c r="M2180" s="5">
        <v>1</v>
      </c>
    </row>
    <row r="2181" spans="1:13" x14ac:dyDescent="0.2">
      <c r="A2181">
        <v>2179</v>
      </c>
      <c r="B2181" s="1">
        <v>43719</v>
      </c>
      <c r="C2181" t="s">
        <v>115</v>
      </c>
      <c r="D2181" t="s">
        <v>47</v>
      </c>
      <c r="E2181" t="s">
        <v>48</v>
      </c>
      <c r="F2181" t="s">
        <v>40</v>
      </c>
      <c r="G2181" t="s">
        <v>41</v>
      </c>
      <c r="H2181">
        <v>4</v>
      </c>
      <c r="I2181">
        <v>3</v>
      </c>
      <c r="K2181" s="5">
        <v>0</v>
      </c>
      <c r="L2181" s="5">
        <v>0</v>
      </c>
      <c r="M2181" s="5">
        <v>-1</v>
      </c>
    </row>
    <row r="2182" spans="1:13" x14ac:dyDescent="0.2">
      <c r="A2182">
        <v>2180</v>
      </c>
      <c r="B2182" s="1">
        <v>43719</v>
      </c>
      <c r="C2182" t="s">
        <v>72</v>
      </c>
      <c r="D2182" t="s">
        <v>66</v>
      </c>
      <c r="E2182" t="s">
        <v>67</v>
      </c>
      <c r="F2182" t="s">
        <v>64</v>
      </c>
      <c r="G2182" t="s">
        <v>65</v>
      </c>
      <c r="H2182">
        <v>8</v>
      </c>
      <c r="I2182">
        <v>6</v>
      </c>
      <c r="K2182" s="5">
        <v>0</v>
      </c>
      <c r="L2182" s="5">
        <v>0</v>
      </c>
      <c r="M2182" s="5">
        <v>-2</v>
      </c>
    </row>
    <row r="2183" spans="1:13" x14ac:dyDescent="0.2">
      <c r="A2183">
        <v>2181</v>
      </c>
      <c r="B2183" s="1">
        <v>43719</v>
      </c>
      <c r="C2183" t="s">
        <v>72</v>
      </c>
      <c r="D2183" t="s">
        <v>3</v>
      </c>
      <c r="E2183" t="s">
        <v>4</v>
      </c>
      <c r="F2183" t="s">
        <v>30</v>
      </c>
      <c r="G2183" t="s">
        <v>31</v>
      </c>
      <c r="H2183">
        <v>5</v>
      </c>
      <c r="I2183">
        <v>3</v>
      </c>
      <c r="K2183" s="5">
        <v>0</v>
      </c>
      <c r="L2183" s="5">
        <v>0</v>
      </c>
      <c r="M2183" s="5">
        <v>-2</v>
      </c>
    </row>
    <row r="2184" spans="1:13" x14ac:dyDescent="0.2">
      <c r="A2184">
        <v>2182</v>
      </c>
      <c r="B2184" s="1">
        <v>43719</v>
      </c>
      <c r="C2184" t="s">
        <v>79</v>
      </c>
      <c r="D2184" t="s">
        <v>15</v>
      </c>
      <c r="E2184" t="s">
        <v>16</v>
      </c>
      <c r="F2184" t="s">
        <v>51</v>
      </c>
      <c r="G2184" t="s">
        <v>52</v>
      </c>
      <c r="H2184">
        <v>1</v>
      </c>
      <c r="I2184">
        <v>2</v>
      </c>
      <c r="K2184" s="5">
        <v>0</v>
      </c>
      <c r="L2184" s="5">
        <v>0</v>
      </c>
      <c r="M2184" s="5">
        <v>1</v>
      </c>
    </row>
    <row r="2185" spans="1:13" x14ac:dyDescent="0.2">
      <c r="A2185">
        <v>2183</v>
      </c>
      <c r="B2185" s="1">
        <v>43719</v>
      </c>
      <c r="C2185" t="s">
        <v>99</v>
      </c>
      <c r="D2185" t="s">
        <v>55</v>
      </c>
      <c r="E2185" t="s">
        <v>56</v>
      </c>
      <c r="F2185" t="s">
        <v>43</v>
      </c>
      <c r="G2185" t="s">
        <v>44</v>
      </c>
      <c r="H2185">
        <v>6</v>
      </c>
      <c r="I2185">
        <v>3</v>
      </c>
      <c r="K2185" s="5">
        <v>0</v>
      </c>
      <c r="L2185" s="5">
        <v>0</v>
      </c>
      <c r="M2185" s="5">
        <v>-3</v>
      </c>
    </row>
    <row r="2186" spans="1:13" x14ac:dyDescent="0.2">
      <c r="A2186">
        <v>2184</v>
      </c>
      <c r="B2186" s="1">
        <v>43719</v>
      </c>
      <c r="C2186" t="s">
        <v>74</v>
      </c>
      <c r="D2186" t="s">
        <v>35</v>
      </c>
      <c r="E2186" t="s">
        <v>36</v>
      </c>
      <c r="F2186" t="s">
        <v>45</v>
      </c>
      <c r="G2186" t="s">
        <v>46</v>
      </c>
      <c r="H2186">
        <v>0</v>
      </c>
      <c r="I2186">
        <v>4</v>
      </c>
      <c r="K2186" s="5">
        <v>0</v>
      </c>
      <c r="L2186" s="5">
        <v>0</v>
      </c>
      <c r="M2186" s="5">
        <v>4</v>
      </c>
    </row>
    <row r="2187" spans="1:13" x14ac:dyDescent="0.2">
      <c r="A2187">
        <v>2185</v>
      </c>
      <c r="B2187" s="1">
        <v>43719</v>
      </c>
      <c r="C2187" t="s">
        <v>74</v>
      </c>
      <c r="D2187" t="s">
        <v>57</v>
      </c>
      <c r="E2187" t="s">
        <v>58</v>
      </c>
      <c r="F2187" t="s">
        <v>1</v>
      </c>
      <c r="G2187" t="s">
        <v>2</v>
      </c>
      <c r="H2187">
        <v>3</v>
      </c>
      <c r="I2187">
        <v>5</v>
      </c>
      <c r="K2187" s="5">
        <v>0</v>
      </c>
      <c r="L2187" s="5">
        <v>0</v>
      </c>
      <c r="M2187" s="5">
        <v>2</v>
      </c>
    </row>
    <row r="2188" spans="1:13" x14ac:dyDescent="0.2">
      <c r="A2188">
        <v>2186</v>
      </c>
      <c r="B2188" s="1">
        <v>43720</v>
      </c>
      <c r="C2188" t="s">
        <v>83</v>
      </c>
      <c r="D2188" t="s">
        <v>59</v>
      </c>
      <c r="E2188" t="s">
        <v>60</v>
      </c>
      <c r="F2188" t="s">
        <v>10</v>
      </c>
      <c r="G2188" t="s">
        <v>11</v>
      </c>
      <c r="H2188">
        <v>1</v>
      </c>
      <c r="I2188">
        <v>11</v>
      </c>
      <c r="K2188" s="5">
        <v>0</v>
      </c>
      <c r="L2188" s="5">
        <v>0</v>
      </c>
      <c r="M2188" s="5">
        <v>10</v>
      </c>
    </row>
    <row r="2189" spans="1:13" x14ac:dyDescent="0.2">
      <c r="A2189">
        <v>2187</v>
      </c>
      <c r="B2189" s="1">
        <v>43720</v>
      </c>
      <c r="C2189" t="s">
        <v>83</v>
      </c>
      <c r="D2189" t="s">
        <v>17</v>
      </c>
      <c r="E2189" t="s">
        <v>18</v>
      </c>
      <c r="F2189" t="s">
        <v>53</v>
      </c>
      <c r="G2189" t="s">
        <v>54</v>
      </c>
      <c r="H2189">
        <v>3</v>
      </c>
      <c r="I2189">
        <v>2</v>
      </c>
      <c r="K2189" s="5">
        <v>0</v>
      </c>
      <c r="L2189" s="5">
        <v>0</v>
      </c>
      <c r="M2189" s="5">
        <v>-1</v>
      </c>
    </row>
    <row r="2190" spans="1:13" x14ac:dyDescent="0.2">
      <c r="A2190">
        <v>2188</v>
      </c>
      <c r="B2190" s="1">
        <v>43720</v>
      </c>
      <c r="C2190" t="s">
        <v>83</v>
      </c>
      <c r="D2190" t="s">
        <v>8</v>
      </c>
      <c r="E2190" t="s">
        <v>9</v>
      </c>
      <c r="F2190" t="s">
        <v>25</v>
      </c>
      <c r="G2190" t="s">
        <v>26</v>
      </c>
      <c r="H2190">
        <v>10</v>
      </c>
      <c r="I2190">
        <v>4</v>
      </c>
      <c r="K2190" s="5">
        <v>0</v>
      </c>
      <c r="L2190" s="5">
        <v>0</v>
      </c>
      <c r="M2190" s="5">
        <v>-6</v>
      </c>
    </row>
    <row r="2191" spans="1:13" x14ac:dyDescent="0.2">
      <c r="A2191">
        <v>2189</v>
      </c>
      <c r="B2191" s="1">
        <v>43720</v>
      </c>
      <c r="C2191" t="s">
        <v>14</v>
      </c>
      <c r="D2191" t="s">
        <v>66</v>
      </c>
      <c r="E2191" t="s">
        <v>67</v>
      </c>
      <c r="F2191" t="s">
        <v>64</v>
      </c>
      <c r="G2191" t="s">
        <v>65</v>
      </c>
      <c r="H2191">
        <v>6</v>
      </c>
      <c r="I2191">
        <v>3</v>
      </c>
      <c r="K2191" s="5">
        <v>0</v>
      </c>
      <c r="L2191" s="5">
        <v>0</v>
      </c>
      <c r="M2191" s="5">
        <v>-3</v>
      </c>
    </row>
    <row r="2192" spans="1:13" x14ac:dyDescent="0.2">
      <c r="A2192">
        <v>2190</v>
      </c>
      <c r="B2192" s="1">
        <v>43720</v>
      </c>
      <c r="C2192" t="s">
        <v>107</v>
      </c>
      <c r="D2192" t="s">
        <v>15</v>
      </c>
      <c r="E2192" t="s">
        <v>16</v>
      </c>
      <c r="F2192" t="s">
        <v>51</v>
      </c>
      <c r="G2192" t="s">
        <v>52</v>
      </c>
      <c r="H2192">
        <v>10</v>
      </c>
      <c r="I2192">
        <v>3</v>
      </c>
      <c r="K2192" s="5">
        <v>0</v>
      </c>
      <c r="L2192" s="5">
        <v>0</v>
      </c>
      <c r="M2192" s="5">
        <v>-7</v>
      </c>
    </row>
    <row r="2193" spans="1:13" x14ac:dyDescent="0.2">
      <c r="A2193">
        <v>2191</v>
      </c>
      <c r="B2193" s="1">
        <v>43720</v>
      </c>
      <c r="C2193" t="s">
        <v>91</v>
      </c>
      <c r="D2193" t="s">
        <v>35</v>
      </c>
      <c r="E2193" t="s">
        <v>36</v>
      </c>
      <c r="F2193" t="s">
        <v>45</v>
      </c>
      <c r="G2193" t="s">
        <v>46</v>
      </c>
      <c r="H2193">
        <v>4</v>
      </c>
      <c r="I2193">
        <v>1</v>
      </c>
      <c r="K2193" s="5">
        <v>0</v>
      </c>
      <c r="L2193" s="5">
        <v>0</v>
      </c>
      <c r="M2193" s="5">
        <v>-3</v>
      </c>
    </row>
    <row r="2194" spans="1:13" x14ac:dyDescent="0.2">
      <c r="A2194">
        <v>2192</v>
      </c>
      <c r="B2194" s="1">
        <v>43720</v>
      </c>
      <c r="C2194" t="s">
        <v>101</v>
      </c>
      <c r="D2194" t="s">
        <v>55</v>
      </c>
      <c r="E2194" t="s">
        <v>56</v>
      </c>
      <c r="F2194" t="s">
        <v>43</v>
      </c>
      <c r="G2194" t="s">
        <v>44</v>
      </c>
      <c r="H2194">
        <v>4</v>
      </c>
      <c r="I2194">
        <v>2</v>
      </c>
      <c r="K2194" s="5">
        <v>0</v>
      </c>
      <c r="L2194" s="5">
        <v>0</v>
      </c>
      <c r="M2194" s="5">
        <v>-2</v>
      </c>
    </row>
    <row r="2195" spans="1:13" x14ac:dyDescent="0.2">
      <c r="A2195">
        <v>2193</v>
      </c>
      <c r="B2195" s="1">
        <v>43720</v>
      </c>
      <c r="C2195" t="s">
        <v>118</v>
      </c>
      <c r="D2195" t="s">
        <v>8</v>
      </c>
      <c r="E2195" t="s">
        <v>9</v>
      </c>
      <c r="F2195" t="s">
        <v>25</v>
      </c>
      <c r="G2195" t="s">
        <v>26</v>
      </c>
      <c r="H2195">
        <v>6</v>
      </c>
      <c r="I2195">
        <v>4</v>
      </c>
      <c r="K2195" s="5">
        <v>0</v>
      </c>
      <c r="L2195" s="5">
        <v>0</v>
      </c>
      <c r="M2195" s="5">
        <v>-2</v>
      </c>
    </row>
    <row r="2196" spans="1:13" x14ac:dyDescent="0.2">
      <c r="A2196">
        <v>2194</v>
      </c>
      <c r="B2196" s="1">
        <v>43720</v>
      </c>
      <c r="C2196" t="s">
        <v>71</v>
      </c>
      <c r="D2196" t="s">
        <v>69</v>
      </c>
      <c r="E2196" t="s">
        <v>70</v>
      </c>
      <c r="F2196" t="s">
        <v>27</v>
      </c>
      <c r="G2196" t="s">
        <v>28</v>
      </c>
      <c r="H2196">
        <v>7</v>
      </c>
      <c r="I2196">
        <v>4</v>
      </c>
      <c r="K2196" s="5">
        <v>0</v>
      </c>
      <c r="L2196" s="5">
        <v>0</v>
      </c>
      <c r="M2196" s="5">
        <v>-3</v>
      </c>
    </row>
    <row r="2197" spans="1:13" x14ac:dyDescent="0.2">
      <c r="A2197">
        <v>2195</v>
      </c>
      <c r="B2197" s="1">
        <v>43720</v>
      </c>
      <c r="C2197" t="s">
        <v>104</v>
      </c>
      <c r="D2197" t="s">
        <v>20</v>
      </c>
      <c r="E2197" t="s">
        <v>21</v>
      </c>
      <c r="F2197" t="s">
        <v>22</v>
      </c>
      <c r="G2197" t="s">
        <v>23</v>
      </c>
      <c r="H2197">
        <v>5</v>
      </c>
      <c r="I2197">
        <v>9</v>
      </c>
      <c r="K2197" s="5">
        <v>0</v>
      </c>
      <c r="L2197" s="5">
        <v>0</v>
      </c>
      <c r="M2197" s="5">
        <v>4</v>
      </c>
    </row>
    <row r="2198" spans="1:13" x14ac:dyDescent="0.2">
      <c r="A2198">
        <v>2196</v>
      </c>
      <c r="B2198" s="1">
        <v>43720</v>
      </c>
      <c r="C2198" t="s">
        <v>104</v>
      </c>
      <c r="D2198" t="s">
        <v>61</v>
      </c>
      <c r="E2198" t="s">
        <v>62</v>
      </c>
      <c r="F2198" t="s">
        <v>6</v>
      </c>
      <c r="G2198" t="s">
        <v>7</v>
      </c>
      <c r="H2198">
        <v>4</v>
      </c>
      <c r="I2198">
        <v>2</v>
      </c>
      <c r="K2198" s="5">
        <v>0</v>
      </c>
      <c r="L2198" s="5">
        <v>0</v>
      </c>
      <c r="M2198" s="5">
        <v>-2</v>
      </c>
    </row>
    <row r="2199" spans="1:13" x14ac:dyDescent="0.2">
      <c r="A2199">
        <v>2197</v>
      </c>
      <c r="B2199" s="1">
        <v>43720</v>
      </c>
      <c r="C2199" t="s">
        <v>102</v>
      </c>
      <c r="D2199" t="s">
        <v>12</v>
      </c>
      <c r="E2199" t="s">
        <v>13</v>
      </c>
      <c r="F2199" t="s">
        <v>49</v>
      </c>
      <c r="G2199" t="s">
        <v>50</v>
      </c>
      <c r="H2199">
        <v>12</v>
      </c>
      <c r="I2199">
        <v>6</v>
      </c>
      <c r="K2199" s="5">
        <v>0</v>
      </c>
      <c r="L2199" s="5">
        <v>0</v>
      </c>
      <c r="M2199" s="5">
        <v>-6</v>
      </c>
    </row>
    <row r="2200" spans="1:13" x14ac:dyDescent="0.2">
      <c r="A2200">
        <v>2198</v>
      </c>
      <c r="B2200" s="1">
        <v>43720</v>
      </c>
      <c r="C2200" t="s">
        <v>78</v>
      </c>
      <c r="D2200" t="s">
        <v>32</v>
      </c>
      <c r="E2200" t="s">
        <v>33</v>
      </c>
      <c r="F2200" t="s">
        <v>37</v>
      </c>
      <c r="G2200" t="s">
        <v>38</v>
      </c>
      <c r="H2200">
        <v>4</v>
      </c>
      <c r="I2200">
        <v>6</v>
      </c>
      <c r="K2200" s="5">
        <v>0</v>
      </c>
      <c r="L2200" s="5">
        <v>0</v>
      </c>
      <c r="M2200" s="5">
        <v>2</v>
      </c>
    </row>
    <row r="2201" spans="1:13" x14ac:dyDescent="0.2">
      <c r="A2201">
        <v>2199</v>
      </c>
      <c r="B2201" s="1">
        <v>43720</v>
      </c>
      <c r="C2201" t="s">
        <v>72</v>
      </c>
      <c r="D2201" t="s">
        <v>3</v>
      </c>
      <c r="E2201" t="s">
        <v>4</v>
      </c>
      <c r="F2201" t="s">
        <v>30</v>
      </c>
      <c r="G2201" t="s">
        <v>31</v>
      </c>
      <c r="H2201">
        <v>3</v>
      </c>
      <c r="I2201">
        <v>2</v>
      </c>
      <c r="K2201" s="5">
        <v>0</v>
      </c>
      <c r="L2201" s="5">
        <v>0</v>
      </c>
      <c r="M2201" s="5">
        <v>-1</v>
      </c>
    </row>
    <row r="2202" spans="1:13" x14ac:dyDescent="0.2">
      <c r="A2202">
        <v>2200</v>
      </c>
      <c r="B2202" s="1">
        <v>43720</v>
      </c>
      <c r="C2202" t="s">
        <v>74</v>
      </c>
      <c r="D2202" t="s">
        <v>57</v>
      </c>
      <c r="E2202" t="s">
        <v>58</v>
      </c>
      <c r="F2202" t="s">
        <v>1</v>
      </c>
      <c r="G2202" t="s">
        <v>2</v>
      </c>
      <c r="H2202">
        <v>11</v>
      </c>
      <c r="I2202">
        <v>5</v>
      </c>
      <c r="K2202" s="5">
        <v>0</v>
      </c>
      <c r="L2202" s="5">
        <v>0</v>
      </c>
      <c r="M2202" s="5">
        <v>-6</v>
      </c>
    </row>
    <row r="2203" spans="1:13" x14ac:dyDescent="0.2">
      <c r="A2203">
        <v>2201</v>
      </c>
      <c r="B2203" s="1">
        <v>43721</v>
      </c>
      <c r="C2203" t="s">
        <v>34</v>
      </c>
      <c r="D2203" t="s">
        <v>55</v>
      </c>
      <c r="E2203" t="s">
        <v>56</v>
      </c>
      <c r="F2203" t="s">
        <v>35</v>
      </c>
      <c r="G2203" t="s">
        <v>36</v>
      </c>
      <c r="H2203">
        <v>8</v>
      </c>
      <c r="I2203">
        <v>17</v>
      </c>
      <c r="K2203" s="5">
        <v>-152.19200000000001</v>
      </c>
      <c r="L2203" s="5">
        <v>-141.82499999999999</v>
      </c>
      <c r="M2203" s="5">
        <v>9</v>
      </c>
    </row>
    <row r="2204" spans="1:13" x14ac:dyDescent="0.2">
      <c r="A2204">
        <v>2202</v>
      </c>
      <c r="B2204" s="1">
        <v>43721</v>
      </c>
      <c r="C2204" t="s">
        <v>85</v>
      </c>
      <c r="D2204" t="s">
        <v>20</v>
      </c>
      <c r="E2204" t="s">
        <v>21</v>
      </c>
      <c r="F2204" t="s">
        <v>12</v>
      </c>
      <c r="G2204" t="s">
        <v>13</v>
      </c>
      <c r="H2204">
        <v>5</v>
      </c>
      <c r="I2204">
        <v>0</v>
      </c>
      <c r="K2204" s="5">
        <v>0</v>
      </c>
      <c r="L2204" s="5">
        <v>-39.909599999999998</v>
      </c>
      <c r="M2204" s="5">
        <v>-5</v>
      </c>
    </row>
    <row r="2205" spans="1:13" x14ac:dyDescent="0.2">
      <c r="A2205">
        <v>2203</v>
      </c>
      <c r="B2205" s="1">
        <v>43721</v>
      </c>
      <c r="C2205" t="s">
        <v>71</v>
      </c>
      <c r="D2205" t="s">
        <v>8</v>
      </c>
      <c r="E2205" t="s">
        <v>9</v>
      </c>
      <c r="F2205" t="s">
        <v>27</v>
      </c>
      <c r="G2205" t="s">
        <v>28</v>
      </c>
      <c r="H2205">
        <v>5</v>
      </c>
      <c r="I2205">
        <v>6</v>
      </c>
      <c r="K2205" s="5">
        <v>0</v>
      </c>
      <c r="L2205" s="5">
        <v>0</v>
      </c>
      <c r="M2205" s="5">
        <v>1</v>
      </c>
    </row>
    <row r="2206" spans="1:13" x14ac:dyDescent="0.2">
      <c r="A2206">
        <v>2204</v>
      </c>
      <c r="B2206" s="1">
        <v>43721</v>
      </c>
      <c r="C2206" t="s">
        <v>68</v>
      </c>
      <c r="D2206" t="s">
        <v>61</v>
      </c>
      <c r="E2206" t="s">
        <v>62</v>
      </c>
      <c r="F2206" t="s">
        <v>10</v>
      </c>
      <c r="G2206" t="s">
        <v>11</v>
      </c>
      <c r="H2206">
        <v>9</v>
      </c>
      <c r="I2206">
        <v>2</v>
      </c>
      <c r="K2206" s="5">
        <v>0</v>
      </c>
      <c r="L2206" s="5">
        <v>0</v>
      </c>
      <c r="M2206" s="5">
        <v>-7</v>
      </c>
    </row>
    <row r="2207" spans="1:13" x14ac:dyDescent="0.2">
      <c r="A2207">
        <v>2205</v>
      </c>
      <c r="B2207" s="1">
        <v>43721</v>
      </c>
      <c r="C2207" t="s">
        <v>68</v>
      </c>
      <c r="D2207" t="s">
        <v>6</v>
      </c>
      <c r="E2207" t="s">
        <v>7</v>
      </c>
      <c r="F2207" t="s">
        <v>25</v>
      </c>
      <c r="G2207" t="s">
        <v>26</v>
      </c>
      <c r="H2207">
        <v>6</v>
      </c>
      <c r="I2207">
        <v>2</v>
      </c>
      <c r="K2207" s="5">
        <v>0</v>
      </c>
      <c r="L2207" s="5">
        <v>0</v>
      </c>
      <c r="M2207" s="5">
        <v>-4</v>
      </c>
    </row>
    <row r="2208" spans="1:13" x14ac:dyDescent="0.2">
      <c r="A2208">
        <v>2206</v>
      </c>
      <c r="B2208" s="1">
        <v>43721</v>
      </c>
      <c r="C2208" t="s">
        <v>78</v>
      </c>
      <c r="D2208" t="s">
        <v>3</v>
      </c>
      <c r="E2208" t="s">
        <v>4</v>
      </c>
      <c r="F2208" t="s">
        <v>37</v>
      </c>
      <c r="G2208" t="s">
        <v>38</v>
      </c>
      <c r="H2208">
        <v>14</v>
      </c>
      <c r="I2208">
        <v>9</v>
      </c>
      <c r="K2208" s="5">
        <v>0</v>
      </c>
      <c r="L2208" s="5">
        <v>0</v>
      </c>
      <c r="M2208" s="5">
        <v>-5</v>
      </c>
    </row>
    <row r="2209" spans="1:13" x14ac:dyDescent="0.2">
      <c r="A2209">
        <v>2207</v>
      </c>
      <c r="B2209" s="1">
        <v>43721</v>
      </c>
      <c r="C2209" t="s">
        <v>88</v>
      </c>
      <c r="D2209" t="s">
        <v>17</v>
      </c>
      <c r="E2209" t="s">
        <v>18</v>
      </c>
      <c r="F2209" t="s">
        <v>15</v>
      </c>
      <c r="G2209" t="s">
        <v>16</v>
      </c>
      <c r="H2209">
        <v>0</v>
      </c>
      <c r="I2209">
        <v>10</v>
      </c>
      <c r="K2209" s="5">
        <v>149.69649999999999</v>
      </c>
      <c r="L2209" s="5">
        <v>-156.517</v>
      </c>
      <c r="M2209" s="5">
        <v>10</v>
      </c>
    </row>
    <row r="2210" spans="1:13" x14ac:dyDescent="0.2">
      <c r="A2210">
        <v>2208</v>
      </c>
      <c r="B2210" s="1">
        <v>43721</v>
      </c>
      <c r="C2210" t="s">
        <v>88</v>
      </c>
      <c r="D2210" t="s">
        <v>30</v>
      </c>
      <c r="E2210" t="s">
        <v>31</v>
      </c>
      <c r="F2210" t="s">
        <v>66</v>
      </c>
      <c r="G2210" t="s">
        <v>67</v>
      </c>
      <c r="H2210">
        <v>4</v>
      </c>
      <c r="I2210">
        <v>1</v>
      </c>
      <c r="K2210" s="5">
        <v>0</v>
      </c>
      <c r="L2210" s="5">
        <v>0</v>
      </c>
      <c r="M2210" s="5">
        <v>-3</v>
      </c>
    </row>
    <row r="2211" spans="1:13" x14ac:dyDescent="0.2">
      <c r="A2211">
        <v>2209</v>
      </c>
      <c r="B2211" s="1">
        <v>43721</v>
      </c>
      <c r="C2211" t="s">
        <v>79</v>
      </c>
      <c r="D2211" t="s">
        <v>45</v>
      </c>
      <c r="E2211" t="s">
        <v>46</v>
      </c>
      <c r="F2211" t="s">
        <v>51</v>
      </c>
      <c r="G2211" t="s">
        <v>52</v>
      </c>
      <c r="H2211">
        <v>8</v>
      </c>
      <c r="I2211">
        <v>10</v>
      </c>
      <c r="K2211" s="5">
        <v>-166.68799999999999</v>
      </c>
      <c r="L2211" s="5">
        <v>0</v>
      </c>
      <c r="M2211" s="5">
        <v>2</v>
      </c>
    </row>
    <row r="2212" spans="1:13" x14ac:dyDescent="0.2">
      <c r="A2212">
        <v>2210</v>
      </c>
      <c r="B2212" s="1">
        <v>43721</v>
      </c>
      <c r="C2212" t="s">
        <v>100</v>
      </c>
      <c r="D2212" t="s">
        <v>57</v>
      </c>
      <c r="E2212" t="s">
        <v>58</v>
      </c>
      <c r="F2212" t="s">
        <v>59</v>
      </c>
      <c r="G2212" t="s">
        <v>60</v>
      </c>
      <c r="H2212">
        <v>4</v>
      </c>
      <c r="I2212">
        <v>3</v>
      </c>
      <c r="K2212" s="5">
        <v>0</v>
      </c>
      <c r="L2212" s="5">
        <v>758.15060000000005</v>
      </c>
      <c r="M2212" s="5">
        <v>-1</v>
      </c>
    </row>
    <row r="2213" spans="1:13" x14ac:dyDescent="0.2">
      <c r="A2213">
        <v>2211</v>
      </c>
      <c r="B2213" s="1">
        <v>43721</v>
      </c>
      <c r="C2213" t="s">
        <v>73</v>
      </c>
      <c r="D2213" t="s">
        <v>32</v>
      </c>
      <c r="E2213" t="s">
        <v>33</v>
      </c>
      <c r="F2213" t="s">
        <v>40</v>
      </c>
      <c r="G2213" t="s">
        <v>41</v>
      </c>
      <c r="H2213">
        <v>11</v>
      </c>
      <c r="I2213">
        <v>4</v>
      </c>
      <c r="K2213" s="5">
        <v>92.319109999999995</v>
      </c>
      <c r="L2213" s="5">
        <v>0</v>
      </c>
      <c r="M2213" s="5">
        <v>-7</v>
      </c>
    </row>
    <row r="2214" spans="1:13" x14ac:dyDescent="0.2">
      <c r="A2214">
        <v>2212</v>
      </c>
      <c r="B2214" s="1">
        <v>43721</v>
      </c>
      <c r="C2214" t="s">
        <v>74</v>
      </c>
      <c r="D2214" t="s">
        <v>64</v>
      </c>
      <c r="E2214" t="s">
        <v>65</v>
      </c>
      <c r="F2214" t="s">
        <v>1</v>
      </c>
      <c r="G2214" t="s">
        <v>2</v>
      </c>
      <c r="H2214">
        <v>9</v>
      </c>
      <c r="I2214">
        <v>7</v>
      </c>
      <c r="K2214" s="5">
        <v>433.56220000000002</v>
      </c>
      <c r="L2214" s="5">
        <v>0</v>
      </c>
      <c r="M2214" s="5">
        <v>-2</v>
      </c>
    </row>
    <row r="2215" spans="1:13" x14ac:dyDescent="0.2">
      <c r="A2215">
        <v>2213</v>
      </c>
      <c r="B2215" s="1">
        <v>43721</v>
      </c>
      <c r="C2215" t="s">
        <v>103</v>
      </c>
      <c r="D2215" t="s">
        <v>53</v>
      </c>
      <c r="E2215" t="s">
        <v>54</v>
      </c>
      <c r="F2215" t="s">
        <v>43</v>
      </c>
      <c r="G2215" t="s">
        <v>44</v>
      </c>
      <c r="H2215">
        <v>0</v>
      </c>
      <c r="I2215">
        <v>1</v>
      </c>
      <c r="K2215" s="5">
        <v>854.57140000000004</v>
      </c>
      <c r="L2215" s="5">
        <v>0</v>
      </c>
      <c r="M2215" s="5">
        <v>1</v>
      </c>
    </row>
    <row r="2216" spans="1:13" x14ac:dyDescent="0.2">
      <c r="A2216">
        <v>2214</v>
      </c>
      <c r="B2216" s="1">
        <v>43722</v>
      </c>
      <c r="C2216" t="s">
        <v>83</v>
      </c>
      <c r="D2216" t="s">
        <v>49</v>
      </c>
      <c r="E2216" t="s">
        <v>50</v>
      </c>
      <c r="F2216" t="s">
        <v>47</v>
      </c>
      <c r="G2216" t="s">
        <v>48</v>
      </c>
      <c r="H2216">
        <v>2</v>
      </c>
      <c r="I2216">
        <v>0</v>
      </c>
      <c r="K2216" s="5">
        <v>-15.1938</v>
      </c>
      <c r="L2216" s="5">
        <v>-68.534099999999995</v>
      </c>
      <c r="M2216" s="5">
        <v>-2</v>
      </c>
    </row>
    <row r="2217" spans="1:13" x14ac:dyDescent="0.2">
      <c r="A2217">
        <v>2215</v>
      </c>
      <c r="B2217" s="1">
        <v>43722</v>
      </c>
      <c r="C2217" t="s">
        <v>97</v>
      </c>
      <c r="D2217" t="s">
        <v>55</v>
      </c>
      <c r="E2217" t="s">
        <v>56</v>
      </c>
      <c r="F2217" t="s">
        <v>35</v>
      </c>
      <c r="G2217" t="s">
        <v>36</v>
      </c>
      <c r="H2217">
        <v>1</v>
      </c>
      <c r="I2217">
        <v>14</v>
      </c>
      <c r="K2217" s="5">
        <v>0</v>
      </c>
      <c r="L2217" s="5">
        <v>0</v>
      </c>
      <c r="M2217" s="5">
        <v>13</v>
      </c>
    </row>
    <row r="2218" spans="1:13" x14ac:dyDescent="0.2">
      <c r="A2218">
        <v>2216</v>
      </c>
      <c r="B2218" s="1">
        <v>43722</v>
      </c>
      <c r="C2218" t="s">
        <v>76</v>
      </c>
      <c r="D2218" t="s">
        <v>8</v>
      </c>
      <c r="E2218" t="s">
        <v>9</v>
      </c>
      <c r="F2218" t="s">
        <v>27</v>
      </c>
      <c r="G2218" t="s">
        <v>28</v>
      </c>
      <c r="H2218">
        <v>13</v>
      </c>
      <c r="I2218">
        <v>3</v>
      </c>
      <c r="K2218" s="5">
        <v>0</v>
      </c>
      <c r="L2218" s="5">
        <v>0</v>
      </c>
      <c r="M2218" s="5">
        <v>-10</v>
      </c>
    </row>
    <row r="2219" spans="1:13" x14ac:dyDescent="0.2">
      <c r="A2219">
        <v>2217</v>
      </c>
      <c r="B2219" s="1">
        <v>43722</v>
      </c>
      <c r="C2219" t="s">
        <v>34</v>
      </c>
      <c r="D2219" t="s">
        <v>20</v>
      </c>
      <c r="E2219" t="s">
        <v>21</v>
      </c>
      <c r="F2219" t="s">
        <v>12</v>
      </c>
      <c r="G2219" t="s">
        <v>13</v>
      </c>
      <c r="H2219">
        <v>10</v>
      </c>
      <c r="I2219">
        <v>1</v>
      </c>
      <c r="K2219" s="5">
        <v>0</v>
      </c>
      <c r="L2219" s="5">
        <v>0</v>
      </c>
      <c r="M2219" s="5">
        <v>-9</v>
      </c>
    </row>
    <row r="2220" spans="1:13" x14ac:dyDescent="0.2">
      <c r="A2220">
        <v>2218</v>
      </c>
      <c r="B2220" s="1">
        <v>43722</v>
      </c>
      <c r="C2220" t="s">
        <v>77</v>
      </c>
      <c r="D2220" t="s">
        <v>6</v>
      </c>
      <c r="E2220" t="s">
        <v>7</v>
      </c>
      <c r="F2220" t="s">
        <v>25</v>
      </c>
      <c r="G2220" t="s">
        <v>26</v>
      </c>
      <c r="H2220">
        <v>4</v>
      </c>
      <c r="I2220">
        <v>8</v>
      </c>
      <c r="K2220" s="5">
        <v>0</v>
      </c>
      <c r="L2220" s="5">
        <v>0</v>
      </c>
      <c r="M2220" s="5">
        <v>4</v>
      </c>
    </row>
    <row r="2221" spans="1:13" x14ac:dyDescent="0.2">
      <c r="A2221">
        <v>2219</v>
      </c>
      <c r="B2221" s="1">
        <v>43722</v>
      </c>
      <c r="C2221" t="s">
        <v>85</v>
      </c>
      <c r="D2221" t="s">
        <v>69</v>
      </c>
      <c r="E2221" t="s">
        <v>70</v>
      </c>
      <c r="F2221" t="s">
        <v>22</v>
      </c>
      <c r="G2221" t="s">
        <v>23</v>
      </c>
      <c r="H2221">
        <v>2</v>
      </c>
      <c r="I2221">
        <v>1</v>
      </c>
      <c r="K2221" s="5">
        <v>0</v>
      </c>
      <c r="L2221" s="5">
        <v>0</v>
      </c>
      <c r="M2221" s="5">
        <v>-1</v>
      </c>
    </row>
    <row r="2222" spans="1:13" x14ac:dyDescent="0.2">
      <c r="A2222">
        <v>2220</v>
      </c>
      <c r="B2222" s="1">
        <v>43722</v>
      </c>
      <c r="C2222" t="s">
        <v>68</v>
      </c>
      <c r="D2222" t="s">
        <v>61</v>
      </c>
      <c r="E2222" t="s">
        <v>62</v>
      </c>
      <c r="F2222" t="s">
        <v>10</v>
      </c>
      <c r="G2222" t="s">
        <v>11</v>
      </c>
      <c r="H2222">
        <v>0</v>
      </c>
      <c r="I2222">
        <v>3</v>
      </c>
      <c r="K2222" s="5">
        <v>0</v>
      </c>
      <c r="L2222" s="5">
        <v>0</v>
      </c>
      <c r="M2222" s="5">
        <v>3</v>
      </c>
    </row>
    <row r="2223" spans="1:13" x14ac:dyDescent="0.2">
      <c r="A2223">
        <v>2221</v>
      </c>
      <c r="B2223" s="1">
        <v>43722</v>
      </c>
      <c r="C2223" t="s">
        <v>68</v>
      </c>
      <c r="D2223" t="s">
        <v>49</v>
      </c>
      <c r="E2223" t="s">
        <v>50</v>
      </c>
      <c r="F2223" t="s">
        <v>47</v>
      </c>
      <c r="G2223" t="s">
        <v>48</v>
      </c>
      <c r="H2223">
        <v>9</v>
      </c>
      <c r="I2223">
        <v>5</v>
      </c>
      <c r="K2223" s="5">
        <v>0</v>
      </c>
      <c r="L2223" s="5">
        <v>0</v>
      </c>
      <c r="M2223" s="5">
        <v>-4</v>
      </c>
    </row>
    <row r="2224" spans="1:13" x14ac:dyDescent="0.2">
      <c r="A2224">
        <v>2222</v>
      </c>
      <c r="B2224" s="1">
        <v>43722</v>
      </c>
      <c r="C2224" t="s">
        <v>104</v>
      </c>
      <c r="D2224" t="s">
        <v>17</v>
      </c>
      <c r="E2224" t="s">
        <v>18</v>
      </c>
      <c r="F2224" t="s">
        <v>15</v>
      </c>
      <c r="G2224" t="s">
        <v>16</v>
      </c>
      <c r="H2224">
        <v>5</v>
      </c>
      <c r="I2224">
        <v>2</v>
      </c>
      <c r="K2224" s="5">
        <v>0</v>
      </c>
      <c r="L2224" s="5">
        <v>0</v>
      </c>
      <c r="M2224" s="5">
        <v>-3</v>
      </c>
    </row>
    <row r="2225" spans="1:13" x14ac:dyDescent="0.2">
      <c r="A2225">
        <v>2223</v>
      </c>
      <c r="B2225" s="1">
        <v>43722</v>
      </c>
      <c r="C2225" t="s">
        <v>104</v>
      </c>
      <c r="D2225" t="s">
        <v>30</v>
      </c>
      <c r="E2225" t="s">
        <v>31</v>
      </c>
      <c r="F2225" t="s">
        <v>66</v>
      </c>
      <c r="G2225" t="s">
        <v>67</v>
      </c>
      <c r="H2225">
        <v>6</v>
      </c>
      <c r="I2225">
        <v>1</v>
      </c>
      <c r="K2225" s="5">
        <v>0</v>
      </c>
      <c r="L2225" s="5">
        <v>0</v>
      </c>
      <c r="M2225" s="5">
        <v>-5</v>
      </c>
    </row>
    <row r="2226" spans="1:13" x14ac:dyDescent="0.2">
      <c r="A2226">
        <v>2224</v>
      </c>
      <c r="B2226" s="1">
        <v>43722</v>
      </c>
      <c r="C2226" t="s">
        <v>78</v>
      </c>
      <c r="D2226" t="s">
        <v>3</v>
      </c>
      <c r="E2226" t="s">
        <v>4</v>
      </c>
      <c r="F2226" t="s">
        <v>37</v>
      </c>
      <c r="G2226" t="s">
        <v>38</v>
      </c>
      <c r="H2226">
        <v>8</v>
      </c>
      <c r="I2226">
        <v>6</v>
      </c>
      <c r="K2226" s="5">
        <v>0</v>
      </c>
      <c r="L2226" s="5">
        <v>0</v>
      </c>
      <c r="M2226" s="5">
        <v>-2</v>
      </c>
    </row>
    <row r="2227" spans="1:13" x14ac:dyDescent="0.2">
      <c r="A2227">
        <v>2225</v>
      </c>
      <c r="B2227" s="1">
        <v>43722</v>
      </c>
      <c r="C2227" t="s">
        <v>72</v>
      </c>
      <c r="D2227" t="s">
        <v>45</v>
      </c>
      <c r="E2227" t="s">
        <v>46</v>
      </c>
      <c r="F2227" t="s">
        <v>51</v>
      </c>
      <c r="G2227" t="s">
        <v>52</v>
      </c>
      <c r="H2227">
        <v>10</v>
      </c>
      <c r="I2227">
        <v>11</v>
      </c>
      <c r="K2227" s="5">
        <v>0</v>
      </c>
      <c r="L2227" s="5">
        <v>0</v>
      </c>
      <c r="M2227" s="5">
        <v>1</v>
      </c>
    </row>
    <row r="2228" spans="1:13" x14ac:dyDescent="0.2">
      <c r="A2228">
        <v>2226</v>
      </c>
      <c r="B2228" s="1">
        <v>43722</v>
      </c>
      <c r="C2228" t="s">
        <v>72</v>
      </c>
      <c r="D2228" t="s">
        <v>57</v>
      </c>
      <c r="E2228" t="s">
        <v>58</v>
      </c>
      <c r="F2228" t="s">
        <v>59</v>
      </c>
      <c r="G2228" t="s">
        <v>60</v>
      </c>
      <c r="H2228">
        <v>0</v>
      </c>
      <c r="I2228">
        <v>1</v>
      </c>
      <c r="K2228" s="5">
        <v>0</v>
      </c>
      <c r="L2228" s="5">
        <v>0</v>
      </c>
      <c r="M2228" s="5">
        <v>1</v>
      </c>
    </row>
    <row r="2229" spans="1:13" x14ac:dyDescent="0.2">
      <c r="A2229">
        <v>2227</v>
      </c>
      <c r="B2229" s="1">
        <v>43722</v>
      </c>
      <c r="C2229" t="s">
        <v>112</v>
      </c>
      <c r="D2229" t="s">
        <v>53</v>
      </c>
      <c r="E2229" t="s">
        <v>54</v>
      </c>
      <c r="F2229" t="s">
        <v>43</v>
      </c>
      <c r="G2229" t="s">
        <v>44</v>
      </c>
      <c r="H2229">
        <v>4</v>
      </c>
      <c r="I2229">
        <v>2</v>
      </c>
      <c r="K2229" s="5">
        <v>0</v>
      </c>
      <c r="L2229" s="5">
        <v>0</v>
      </c>
      <c r="M2229" s="5">
        <v>-2</v>
      </c>
    </row>
    <row r="2230" spans="1:13" x14ac:dyDescent="0.2">
      <c r="A2230">
        <v>2228</v>
      </c>
      <c r="B2230" s="1">
        <v>43722</v>
      </c>
      <c r="C2230" t="s">
        <v>80</v>
      </c>
      <c r="D2230" t="s">
        <v>32</v>
      </c>
      <c r="E2230" t="s">
        <v>33</v>
      </c>
      <c r="F2230" t="s">
        <v>40</v>
      </c>
      <c r="G2230" t="s">
        <v>41</v>
      </c>
      <c r="H2230">
        <v>3</v>
      </c>
      <c r="I2230">
        <v>1</v>
      </c>
      <c r="K2230" s="5">
        <v>0</v>
      </c>
      <c r="L2230" s="5">
        <v>0</v>
      </c>
      <c r="M2230" s="5">
        <v>-2</v>
      </c>
    </row>
    <row r="2231" spans="1:13" x14ac:dyDescent="0.2">
      <c r="A2231">
        <v>2229</v>
      </c>
      <c r="B2231" s="1">
        <v>43722</v>
      </c>
      <c r="C2231" t="s">
        <v>81</v>
      </c>
      <c r="D2231" t="s">
        <v>64</v>
      </c>
      <c r="E2231" t="s">
        <v>65</v>
      </c>
      <c r="F2231" t="s">
        <v>1</v>
      </c>
      <c r="G2231" t="s">
        <v>2</v>
      </c>
      <c r="H2231">
        <v>1</v>
      </c>
      <c r="I2231">
        <v>2</v>
      </c>
      <c r="K2231" s="5">
        <v>0</v>
      </c>
      <c r="L2231" s="5">
        <v>0</v>
      </c>
      <c r="M2231" s="5">
        <v>1</v>
      </c>
    </row>
    <row r="2232" spans="1:13" x14ac:dyDescent="0.2">
      <c r="A2232">
        <v>2230</v>
      </c>
      <c r="B2232" s="1">
        <v>43723</v>
      </c>
      <c r="C2232" t="s">
        <v>5</v>
      </c>
      <c r="D2232" t="s">
        <v>69</v>
      </c>
      <c r="E2232" t="s">
        <v>70</v>
      </c>
      <c r="F2232" t="s">
        <v>22</v>
      </c>
      <c r="G2232" t="s">
        <v>23</v>
      </c>
      <c r="H2232">
        <v>6</v>
      </c>
      <c r="I2232">
        <v>3</v>
      </c>
      <c r="K2232" s="5">
        <v>0</v>
      </c>
      <c r="L2232" s="5">
        <v>0</v>
      </c>
      <c r="M2232" s="5">
        <v>-3</v>
      </c>
    </row>
    <row r="2233" spans="1:13" x14ac:dyDescent="0.2">
      <c r="A2233">
        <v>2231</v>
      </c>
      <c r="B2233" s="1">
        <v>43723</v>
      </c>
      <c r="C2233" t="s">
        <v>82</v>
      </c>
      <c r="D2233" t="s">
        <v>8</v>
      </c>
      <c r="E2233" t="s">
        <v>9</v>
      </c>
      <c r="F2233" t="s">
        <v>27</v>
      </c>
      <c r="G2233" t="s">
        <v>28</v>
      </c>
      <c r="H2233">
        <v>4</v>
      </c>
      <c r="I2233">
        <v>6</v>
      </c>
      <c r="K2233" s="5">
        <v>0</v>
      </c>
      <c r="L2233" s="5">
        <v>0</v>
      </c>
      <c r="M2233" s="5">
        <v>2</v>
      </c>
    </row>
    <row r="2234" spans="1:13" x14ac:dyDescent="0.2">
      <c r="A2234">
        <v>2232</v>
      </c>
      <c r="B2234" s="1">
        <v>43723</v>
      </c>
      <c r="C2234" t="s">
        <v>83</v>
      </c>
      <c r="D2234" t="s">
        <v>6</v>
      </c>
      <c r="E2234" t="s">
        <v>7</v>
      </c>
      <c r="F2234" t="s">
        <v>25</v>
      </c>
      <c r="G2234" t="s">
        <v>26</v>
      </c>
      <c r="H2234">
        <v>8</v>
      </c>
      <c r="I2234">
        <v>2</v>
      </c>
      <c r="K2234" s="5">
        <v>0</v>
      </c>
      <c r="L2234" s="5">
        <v>0</v>
      </c>
      <c r="M2234" s="5">
        <v>-6</v>
      </c>
    </row>
    <row r="2235" spans="1:13" x14ac:dyDescent="0.2">
      <c r="A2235">
        <v>2233</v>
      </c>
      <c r="B2235" s="1">
        <v>43723</v>
      </c>
      <c r="C2235" t="s">
        <v>83</v>
      </c>
      <c r="D2235" t="s">
        <v>49</v>
      </c>
      <c r="E2235" t="s">
        <v>50</v>
      </c>
      <c r="F2235" t="s">
        <v>47</v>
      </c>
      <c r="G2235" t="s">
        <v>48</v>
      </c>
      <c r="H2235">
        <v>5</v>
      </c>
      <c r="I2235">
        <v>7</v>
      </c>
      <c r="K2235" s="5">
        <v>0</v>
      </c>
      <c r="L2235" s="5">
        <v>0</v>
      </c>
      <c r="M2235" s="5">
        <v>2</v>
      </c>
    </row>
    <row r="2236" spans="1:13" x14ac:dyDescent="0.2">
      <c r="A2236">
        <v>2234</v>
      </c>
      <c r="B2236" s="1">
        <v>43723</v>
      </c>
      <c r="C2236" t="s">
        <v>123</v>
      </c>
      <c r="D2236" t="s">
        <v>20</v>
      </c>
      <c r="E2236" t="s">
        <v>21</v>
      </c>
      <c r="F2236" t="s">
        <v>12</v>
      </c>
      <c r="G2236" t="s">
        <v>13</v>
      </c>
      <c r="H2236">
        <v>0</v>
      </c>
      <c r="I2236">
        <v>7</v>
      </c>
      <c r="K2236" s="5">
        <v>0</v>
      </c>
      <c r="L2236" s="5">
        <v>0</v>
      </c>
      <c r="M2236" s="5">
        <v>7</v>
      </c>
    </row>
    <row r="2237" spans="1:13" x14ac:dyDescent="0.2">
      <c r="A2237">
        <v>2235</v>
      </c>
      <c r="B2237" s="1">
        <v>43723</v>
      </c>
      <c r="C2237" t="s">
        <v>75</v>
      </c>
      <c r="D2237" t="s">
        <v>17</v>
      </c>
      <c r="E2237" t="s">
        <v>18</v>
      </c>
      <c r="F2237" t="s">
        <v>15</v>
      </c>
      <c r="G2237" t="s">
        <v>16</v>
      </c>
      <c r="H2237">
        <v>7</v>
      </c>
      <c r="I2237">
        <v>6</v>
      </c>
      <c r="K2237" s="5">
        <v>0</v>
      </c>
      <c r="L2237" s="5">
        <v>0</v>
      </c>
      <c r="M2237" s="5">
        <v>-1</v>
      </c>
    </row>
    <row r="2238" spans="1:13" x14ac:dyDescent="0.2">
      <c r="A2238">
        <v>2236</v>
      </c>
      <c r="B2238" s="1">
        <v>43723</v>
      </c>
      <c r="C2238" t="s">
        <v>75</v>
      </c>
      <c r="D2238" t="s">
        <v>30</v>
      </c>
      <c r="E2238" t="s">
        <v>31</v>
      </c>
      <c r="F2238" t="s">
        <v>66</v>
      </c>
      <c r="G2238" t="s">
        <v>67</v>
      </c>
      <c r="H2238">
        <v>12</v>
      </c>
      <c r="I2238">
        <v>3</v>
      </c>
      <c r="K2238" s="5">
        <v>0</v>
      </c>
      <c r="L2238" s="5">
        <v>0</v>
      </c>
      <c r="M2238" s="5">
        <v>-9</v>
      </c>
    </row>
    <row r="2239" spans="1:13" x14ac:dyDescent="0.2">
      <c r="A2239">
        <v>2237</v>
      </c>
      <c r="B2239" s="1">
        <v>43723</v>
      </c>
      <c r="C2239" t="s">
        <v>97</v>
      </c>
      <c r="D2239" t="s">
        <v>55</v>
      </c>
      <c r="E2239" t="s">
        <v>56</v>
      </c>
      <c r="F2239" t="s">
        <v>35</v>
      </c>
      <c r="G2239" t="s">
        <v>36</v>
      </c>
      <c r="H2239">
        <v>6</v>
      </c>
      <c r="I2239">
        <v>16</v>
      </c>
      <c r="K2239" s="5">
        <v>0</v>
      </c>
      <c r="L2239" s="5">
        <v>0</v>
      </c>
      <c r="M2239" s="5">
        <v>10</v>
      </c>
    </row>
    <row r="2240" spans="1:13" x14ac:dyDescent="0.2">
      <c r="A2240">
        <v>2238</v>
      </c>
      <c r="B2240" s="1">
        <v>43723</v>
      </c>
      <c r="C2240" t="s">
        <v>19</v>
      </c>
      <c r="D2240" t="s">
        <v>3</v>
      </c>
      <c r="E2240" t="s">
        <v>4</v>
      </c>
      <c r="F2240" t="s">
        <v>37</v>
      </c>
      <c r="G2240" t="s">
        <v>38</v>
      </c>
      <c r="H2240">
        <v>6</v>
      </c>
      <c r="I2240">
        <v>1</v>
      </c>
      <c r="K2240" s="5">
        <v>0</v>
      </c>
      <c r="L2240" s="5">
        <v>0</v>
      </c>
      <c r="M2240" s="5">
        <v>-5</v>
      </c>
    </row>
    <row r="2241" spans="1:13" x14ac:dyDescent="0.2">
      <c r="A2241">
        <v>2239</v>
      </c>
      <c r="B2241" s="1">
        <v>43723</v>
      </c>
      <c r="C2241" t="s">
        <v>107</v>
      </c>
      <c r="D2241" t="s">
        <v>45</v>
      </c>
      <c r="E2241" t="s">
        <v>46</v>
      </c>
      <c r="F2241" t="s">
        <v>51</v>
      </c>
      <c r="G2241" t="s">
        <v>52</v>
      </c>
      <c r="H2241">
        <v>5</v>
      </c>
      <c r="I2241">
        <v>10</v>
      </c>
      <c r="K2241" s="5">
        <v>0</v>
      </c>
      <c r="L2241" s="5">
        <v>0</v>
      </c>
      <c r="M2241" s="5">
        <v>5</v>
      </c>
    </row>
    <row r="2242" spans="1:13" x14ac:dyDescent="0.2">
      <c r="A2242">
        <v>2240</v>
      </c>
      <c r="B2242" s="1">
        <v>43723</v>
      </c>
      <c r="C2242" t="s">
        <v>34</v>
      </c>
      <c r="D2242" t="s">
        <v>53</v>
      </c>
      <c r="E2242" t="s">
        <v>54</v>
      </c>
      <c r="F2242" t="s">
        <v>43</v>
      </c>
      <c r="G2242" t="s">
        <v>44</v>
      </c>
      <c r="H2242">
        <v>1</v>
      </c>
      <c r="I2242">
        <v>2</v>
      </c>
      <c r="K2242" s="5">
        <v>0</v>
      </c>
      <c r="L2242" s="5">
        <v>0</v>
      </c>
      <c r="M2242" s="5">
        <v>1</v>
      </c>
    </row>
    <row r="2243" spans="1:13" x14ac:dyDescent="0.2">
      <c r="A2243">
        <v>2241</v>
      </c>
      <c r="B2243" s="1">
        <v>43723</v>
      </c>
      <c r="C2243" t="s">
        <v>39</v>
      </c>
      <c r="D2243" t="s">
        <v>32</v>
      </c>
      <c r="E2243" t="s">
        <v>33</v>
      </c>
      <c r="F2243" t="s">
        <v>40</v>
      </c>
      <c r="G2243" t="s">
        <v>41</v>
      </c>
      <c r="H2243">
        <v>4</v>
      </c>
      <c r="I2243">
        <v>6</v>
      </c>
      <c r="K2243" s="5">
        <v>0</v>
      </c>
      <c r="L2243" s="5">
        <v>0</v>
      </c>
      <c r="M2243" s="5">
        <v>2</v>
      </c>
    </row>
    <row r="2244" spans="1:13" x14ac:dyDescent="0.2">
      <c r="A2244">
        <v>2242</v>
      </c>
      <c r="B2244" s="1">
        <v>43723</v>
      </c>
      <c r="C2244" t="s">
        <v>42</v>
      </c>
      <c r="D2244" t="s">
        <v>64</v>
      </c>
      <c r="E2244" t="s">
        <v>65</v>
      </c>
      <c r="F2244" t="s">
        <v>1</v>
      </c>
      <c r="G2244" t="s">
        <v>2</v>
      </c>
      <c r="H2244">
        <v>10</v>
      </c>
      <c r="I2244">
        <v>11</v>
      </c>
      <c r="K2244" s="5">
        <v>0</v>
      </c>
      <c r="L2244" s="5">
        <v>0</v>
      </c>
      <c r="M2244" s="5">
        <v>1</v>
      </c>
    </row>
    <row r="2245" spans="1:13" x14ac:dyDescent="0.2">
      <c r="A2245">
        <v>2243</v>
      </c>
      <c r="B2245" s="1">
        <v>43723</v>
      </c>
      <c r="C2245" t="s">
        <v>42</v>
      </c>
      <c r="D2245" t="s">
        <v>57</v>
      </c>
      <c r="E2245" t="s">
        <v>58</v>
      </c>
      <c r="F2245" t="s">
        <v>59</v>
      </c>
      <c r="G2245" t="s">
        <v>60</v>
      </c>
      <c r="H2245">
        <v>3</v>
      </c>
      <c r="I2245">
        <v>1</v>
      </c>
      <c r="K2245" s="5">
        <v>0</v>
      </c>
      <c r="L2245" s="5">
        <v>0</v>
      </c>
      <c r="M2245" s="5">
        <v>-2</v>
      </c>
    </row>
    <row r="2246" spans="1:13" x14ac:dyDescent="0.2">
      <c r="A2246">
        <v>2244</v>
      </c>
      <c r="B2246" s="1">
        <v>43723</v>
      </c>
      <c r="C2246" t="s">
        <v>85</v>
      </c>
      <c r="D2246" t="s">
        <v>61</v>
      </c>
      <c r="E2246" t="s">
        <v>62</v>
      </c>
      <c r="F2246" t="s">
        <v>10</v>
      </c>
      <c r="G2246" t="s">
        <v>11</v>
      </c>
      <c r="H2246">
        <v>3</v>
      </c>
      <c r="I2246">
        <v>2</v>
      </c>
      <c r="K2246" s="5">
        <v>0</v>
      </c>
      <c r="L2246" s="5">
        <v>0</v>
      </c>
      <c r="M2246" s="5">
        <v>-1</v>
      </c>
    </row>
    <row r="2247" spans="1:13" x14ac:dyDescent="0.2">
      <c r="A2247">
        <v>2245</v>
      </c>
      <c r="B2247" s="1">
        <v>43724</v>
      </c>
      <c r="C2247" t="s">
        <v>42</v>
      </c>
      <c r="D2247" t="s">
        <v>6</v>
      </c>
      <c r="E2247" t="s">
        <v>7</v>
      </c>
      <c r="F2247" t="s">
        <v>25</v>
      </c>
      <c r="G2247" t="s">
        <v>26</v>
      </c>
      <c r="H2247">
        <v>2</v>
      </c>
      <c r="I2247">
        <v>5</v>
      </c>
      <c r="K2247" s="5">
        <v>0</v>
      </c>
      <c r="L2247" s="5">
        <v>0</v>
      </c>
      <c r="M2247" s="5">
        <v>3</v>
      </c>
    </row>
    <row r="2248" spans="1:13" x14ac:dyDescent="0.2">
      <c r="A2248">
        <v>2246</v>
      </c>
      <c r="B2248" s="1">
        <v>43724</v>
      </c>
      <c r="C2248" t="s">
        <v>102</v>
      </c>
      <c r="D2248" t="s">
        <v>64</v>
      </c>
      <c r="E2248" t="s">
        <v>65</v>
      </c>
      <c r="F2248" t="s">
        <v>49</v>
      </c>
      <c r="G2248" t="s">
        <v>50</v>
      </c>
      <c r="H2248">
        <v>3</v>
      </c>
      <c r="I2248">
        <v>5</v>
      </c>
      <c r="K2248" s="5">
        <v>-101.145</v>
      </c>
      <c r="L2248" s="5">
        <v>20.673500000000001</v>
      </c>
      <c r="M2248" s="5">
        <v>2</v>
      </c>
    </row>
    <row r="2249" spans="1:13" x14ac:dyDescent="0.2">
      <c r="A2249">
        <v>2247</v>
      </c>
      <c r="B2249" s="1">
        <v>43724</v>
      </c>
      <c r="C2249" t="s">
        <v>102</v>
      </c>
      <c r="D2249" t="s">
        <v>45</v>
      </c>
      <c r="E2249" t="s">
        <v>46</v>
      </c>
      <c r="F2249" t="s">
        <v>17</v>
      </c>
      <c r="G2249" t="s">
        <v>18</v>
      </c>
      <c r="H2249">
        <v>1</v>
      </c>
      <c r="I2249">
        <v>5</v>
      </c>
      <c r="K2249" s="5">
        <v>-31.900500000000001</v>
      </c>
      <c r="L2249" s="5">
        <v>0</v>
      </c>
      <c r="M2249" s="5">
        <v>4</v>
      </c>
    </row>
    <row r="2250" spans="1:13" x14ac:dyDescent="0.2">
      <c r="A2250">
        <v>2248</v>
      </c>
      <c r="B2250" s="1">
        <v>43724</v>
      </c>
      <c r="C2250" t="s">
        <v>98</v>
      </c>
      <c r="D2250" t="s">
        <v>12</v>
      </c>
      <c r="E2250" t="s">
        <v>13</v>
      </c>
      <c r="F2250" t="s">
        <v>15</v>
      </c>
      <c r="G2250" t="s">
        <v>16</v>
      </c>
      <c r="H2250">
        <v>2</v>
      </c>
      <c r="I2250">
        <v>4</v>
      </c>
      <c r="K2250" s="5">
        <v>23.579989999999999</v>
      </c>
      <c r="L2250" s="5">
        <v>0</v>
      </c>
      <c r="M2250" s="5">
        <v>2</v>
      </c>
    </row>
    <row r="2251" spans="1:13" x14ac:dyDescent="0.2">
      <c r="A2251">
        <v>2249</v>
      </c>
      <c r="B2251" s="1">
        <v>43724</v>
      </c>
      <c r="C2251" t="s">
        <v>78</v>
      </c>
      <c r="D2251" t="s">
        <v>57</v>
      </c>
      <c r="E2251" t="s">
        <v>58</v>
      </c>
      <c r="F2251" t="s">
        <v>35</v>
      </c>
      <c r="G2251" t="s">
        <v>36</v>
      </c>
      <c r="H2251">
        <v>2</v>
      </c>
      <c r="I2251">
        <v>8</v>
      </c>
      <c r="K2251" s="5">
        <v>-741.25199999999995</v>
      </c>
      <c r="L2251" s="5">
        <v>0</v>
      </c>
      <c r="M2251" s="5">
        <v>6</v>
      </c>
    </row>
    <row r="2252" spans="1:13" x14ac:dyDescent="0.2">
      <c r="A2252">
        <v>2250</v>
      </c>
      <c r="B2252" s="1">
        <v>43724</v>
      </c>
      <c r="C2252" t="s">
        <v>79</v>
      </c>
      <c r="D2252" t="s">
        <v>10</v>
      </c>
      <c r="E2252" t="s">
        <v>11</v>
      </c>
      <c r="F2252" t="s">
        <v>51</v>
      </c>
      <c r="G2252" t="s">
        <v>52</v>
      </c>
      <c r="H2252">
        <v>4</v>
      </c>
      <c r="I2252">
        <v>9</v>
      </c>
      <c r="K2252" s="5">
        <v>2065.7020000000002</v>
      </c>
      <c r="L2252" s="5">
        <v>0</v>
      </c>
      <c r="M2252" s="5">
        <v>5</v>
      </c>
    </row>
    <row r="2253" spans="1:13" x14ac:dyDescent="0.2">
      <c r="A2253">
        <v>2251</v>
      </c>
      <c r="B2253" s="1">
        <v>43724</v>
      </c>
      <c r="C2253" t="s">
        <v>100</v>
      </c>
      <c r="D2253" t="s">
        <v>53</v>
      </c>
      <c r="E2253" t="s">
        <v>54</v>
      </c>
      <c r="F2253" t="s">
        <v>59</v>
      </c>
      <c r="G2253" t="s">
        <v>60</v>
      </c>
      <c r="H2253">
        <v>5</v>
      </c>
      <c r="I2253">
        <v>7</v>
      </c>
      <c r="K2253" s="5">
        <v>0</v>
      </c>
      <c r="L2253" s="5">
        <v>0</v>
      </c>
      <c r="M2253" s="5">
        <v>2</v>
      </c>
    </row>
    <row r="2254" spans="1:13" x14ac:dyDescent="0.2">
      <c r="A2254">
        <v>2252</v>
      </c>
      <c r="B2254" s="1">
        <v>43724</v>
      </c>
      <c r="C2254" t="s">
        <v>73</v>
      </c>
      <c r="D2254" t="s">
        <v>66</v>
      </c>
      <c r="E2254" t="s">
        <v>67</v>
      </c>
      <c r="F2254" t="s">
        <v>3</v>
      </c>
      <c r="G2254" t="s">
        <v>4</v>
      </c>
      <c r="H2254">
        <v>6</v>
      </c>
      <c r="I2254">
        <v>5</v>
      </c>
      <c r="K2254" s="5">
        <v>380.83010000000002</v>
      </c>
      <c r="L2254" s="5">
        <v>413.46850000000001</v>
      </c>
      <c r="M2254" s="5">
        <v>-1</v>
      </c>
    </row>
    <row r="2255" spans="1:13" x14ac:dyDescent="0.2">
      <c r="A2255">
        <v>2253</v>
      </c>
      <c r="B2255" s="1">
        <v>43725</v>
      </c>
      <c r="C2255" t="s">
        <v>86</v>
      </c>
      <c r="D2255" t="s">
        <v>40</v>
      </c>
      <c r="E2255" t="s">
        <v>41</v>
      </c>
      <c r="F2255" t="s">
        <v>8</v>
      </c>
      <c r="G2255" t="s">
        <v>9</v>
      </c>
      <c r="H2255">
        <v>0</v>
      </c>
      <c r="I2255">
        <v>8</v>
      </c>
      <c r="K2255" s="5">
        <v>-144.911</v>
      </c>
      <c r="L2255" s="5">
        <v>0</v>
      </c>
      <c r="M2255" s="5">
        <v>8</v>
      </c>
    </row>
    <row r="2256" spans="1:13" x14ac:dyDescent="0.2">
      <c r="A2256">
        <v>2254</v>
      </c>
      <c r="B2256" s="1">
        <v>43725</v>
      </c>
      <c r="C2256" t="s">
        <v>85</v>
      </c>
      <c r="D2256" t="s">
        <v>1</v>
      </c>
      <c r="E2256" t="s">
        <v>2</v>
      </c>
      <c r="F2256" t="s">
        <v>55</v>
      </c>
      <c r="G2256" t="s">
        <v>56</v>
      </c>
      <c r="H2256">
        <v>6</v>
      </c>
      <c r="I2256">
        <v>0</v>
      </c>
      <c r="K2256" s="5">
        <v>-125.628</v>
      </c>
      <c r="L2256" s="5">
        <v>-7.7890300000000003</v>
      </c>
      <c r="M2256" s="5">
        <v>-6</v>
      </c>
    </row>
    <row r="2257" spans="1:13" x14ac:dyDescent="0.2">
      <c r="A2257">
        <v>2255</v>
      </c>
      <c r="B2257" s="1">
        <v>43725</v>
      </c>
      <c r="C2257" t="s">
        <v>85</v>
      </c>
      <c r="D2257" t="s">
        <v>27</v>
      </c>
      <c r="E2257" t="s">
        <v>28</v>
      </c>
      <c r="F2257" t="s">
        <v>6</v>
      </c>
      <c r="G2257" t="s">
        <v>7</v>
      </c>
      <c r="H2257">
        <v>8</v>
      </c>
      <c r="I2257">
        <v>5</v>
      </c>
      <c r="K2257" s="5">
        <v>0</v>
      </c>
      <c r="L2257" s="5">
        <v>0</v>
      </c>
      <c r="M2257" s="5">
        <v>-3</v>
      </c>
    </row>
    <row r="2258" spans="1:13" x14ac:dyDescent="0.2">
      <c r="A2258">
        <v>2256</v>
      </c>
      <c r="B2258" s="1">
        <v>43725</v>
      </c>
      <c r="C2258" t="s">
        <v>68</v>
      </c>
      <c r="D2258" t="s">
        <v>43</v>
      </c>
      <c r="E2258" t="s">
        <v>44</v>
      </c>
      <c r="F2258" t="s">
        <v>69</v>
      </c>
      <c r="G2258" t="s">
        <v>70</v>
      </c>
      <c r="H2258">
        <v>7</v>
      </c>
      <c r="I2258">
        <v>6</v>
      </c>
      <c r="K2258" s="5">
        <v>-157.95500000000001</v>
      </c>
      <c r="L2258" s="5">
        <v>0</v>
      </c>
      <c r="M2258" s="5">
        <v>-1</v>
      </c>
    </row>
    <row r="2259" spans="1:13" x14ac:dyDescent="0.2">
      <c r="A2259">
        <v>2257</v>
      </c>
      <c r="B2259" s="1">
        <v>43725</v>
      </c>
      <c r="C2259" t="s">
        <v>68</v>
      </c>
      <c r="D2259" t="s">
        <v>25</v>
      </c>
      <c r="E2259" t="s">
        <v>26</v>
      </c>
      <c r="F2259" t="s">
        <v>47</v>
      </c>
      <c r="G2259" t="s">
        <v>48</v>
      </c>
      <c r="H2259">
        <v>2</v>
      </c>
      <c r="I2259">
        <v>7</v>
      </c>
      <c r="K2259" s="5">
        <v>0</v>
      </c>
      <c r="L2259" s="5">
        <v>0</v>
      </c>
      <c r="M2259" s="5">
        <v>5</v>
      </c>
    </row>
    <row r="2260" spans="1:13" x14ac:dyDescent="0.2">
      <c r="A2260">
        <v>2258</v>
      </c>
      <c r="B2260" s="1">
        <v>43725</v>
      </c>
      <c r="C2260" t="s">
        <v>92</v>
      </c>
      <c r="D2260" t="s">
        <v>22</v>
      </c>
      <c r="E2260" t="s">
        <v>23</v>
      </c>
      <c r="F2260" t="s">
        <v>20</v>
      </c>
      <c r="G2260" t="s">
        <v>21</v>
      </c>
      <c r="H2260">
        <v>5</v>
      </c>
      <c r="I2260">
        <v>4</v>
      </c>
      <c r="K2260" s="5">
        <v>0</v>
      </c>
      <c r="L2260" s="5">
        <v>0</v>
      </c>
      <c r="M2260" s="5">
        <v>-1</v>
      </c>
    </row>
    <row r="2261" spans="1:13" x14ac:dyDescent="0.2">
      <c r="A2261">
        <v>2259</v>
      </c>
      <c r="B2261" s="1">
        <v>43725</v>
      </c>
      <c r="C2261" t="s">
        <v>102</v>
      </c>
      <c r="D2261" t="s">
        <v>64</v>
      </c>
      <c r="E2261" t="s">
        <v>65</v>
      </c>
      <c r="F2261" t="s">
        <v>49</v>
      </c>
      <c r="G2261" t="s">
        <v>50</v>
      </c>
      <c r="H2261">
        <v>8</v>
      </c>
      <c r="I2261">
        <v>9</v>
      </c>
      <c r="K2261" s="5">
        <v>0</v>
      </c>
      <c r="L2261" s="5">
        <v>0</v>
      </c>
      <c r="M2261" s="5">
        <v>1</v>
      </c>
    </row>
    <row r="2262" spans="1:13" x14ac:dyDescent="0.2">
      <c r="A2262">
        <v>2260</v>
      </c>
      <c r="B2262" s="1">
        <v>43725</v>
      </c>
      <c r="C2262" t="s">
        <v>102</v>
      </c>
      <c r="D2262" t="s">
        <v>45</v>
      </c>
      <c r="E2262" t="s">
        <v>46</v>
      </c>
      <c r="F2262" t="s">
        <v>17</v>
      </c>
      <c r="G2262" t="s">
        <v>18</v>
      </c>
      <c r="H2262">
        <v>1</v>
      </c>
      <c r="I2262">
        <v>3</v>
      </c>
      <c r="K2262" s="5">
        <v>0</v>
      </c>
      <c r="L2262" s="5">
        <v>0</v>
      </c>
      <c r="M2262" s="5">
        <v>2</v>
      </c>
    </row>
    <row r="2263" spans="1:13" x14ac:dyDescent="0.2">
      <c r="A2263">
        <v>2261</v>
      </c>
      <c r="B2263" s="1">
        <v>43725</v>
      </c>
      <c r="C2263" t="s">
        <v>98</v>
      </c>
      <c r="D2263" t="s">
        <v>12</v>
      </c>
      <c r="E2263" t="s">
        <v>13</v>
      </c>
      <c r="F2263" t="s">
        <v>15</v>
      </c>
      <c r="G2263" t="s">
        <v>16</v>
      </c>
      <c r="H2263">
        <v>6</v>
      </c>
      <c r="I2263">
        <v>2</v>
      </c>
      <c r="K2263" s="5">
        <v>0</v>
      </c>
      <c r="L2263" s="5">
        <v>0</v>
      </c>
      <c r="M2263" s="5">
        <v>-4</v>
      </c>
    </row>
    <row r="2264" spans="1:13" x14ac:dyDescent="0.2">
      <c r="A2264">
        <v>2262</v>
      </c>
      <c r="B2264" s="1">
        <v>43725</v>
      </c>
      <c r="C2264" t="s">
        <v>78</v>
      </c>
      <c r="D2264" t="s">
        <v>57</v>
      </c>
      <c r="E2264" t="s">
        <v>58</v>
      </c>
      <c r="F2264" t="s">
        <v>35</v>
      </c>
      <c r="G2264" t="s">
        <v>36</v>
      </c>
      <c r="H2264">
        <v>4</v>
      </c>
      <c r="I2264">
        <v>2</v>
      </c>
      <c r="K2264" s="5">
        <v>0</v>
      </c>
      <c r="L2264" s="5">
        <v>0</v>
      </c>
      <c r="M2264" s="5">
        <v>-2</v>
      </c>
    </row>
    <row r="2265" spans="1:13" x14ac:dyDescent="0.2">
      <c r="A2265">
        <v>2263</v>
      </c>
      <c r="B2265" s="1">
        <v>43725</v>
      </c>
      <c r="C2265" t="s">
        <v>72</v>
      </c>
      <c r="D2265" t="s">
        <v>37</v>
      </c>
      <c r="E2265" t="s">
        <v>38</v>
      </c>
      <c r="F2265" t="s">
        <v>30</v>
      </c>
      <c r="G2265" t="s">
        <v>31</v>
      </c>
      <c r="H2265">
        <v>1</v>
      </c>
      <c r="I2265">
        <v>4</v>
      </c>
      <c r="K2265" s="5">
        <v>0</v>
      </c>
      <c r="L2265" s="5">
        <v>0</v>
      </c>
      <c r="M2265" s="5">
        <v>3</v>
      </c>
    </row>
    <row r="2266" spans="1:13" x14ac:dyDescent="0.2">
      <c r="A2266">
        <v>2264</v>
      </c>
      <c r="B2266" s="1">
        <v>43725</v>
      </c>
      <c r="C2266" t="s">
        <v>79</v>
      </c>
      <c r="D2266" t="s">
        <v>10</v>
      </c>
      <c r="E2266" t="s">
        <v>11</v>
      </c>
      <c r="F2266" t="s">
        <v>51</v>
      </c>
      <c r="G2266" t="s">
        <v>52</v>
      </c>
      <c r="H2266">
        <v>6</v>
      </c>
      <c r="I2266">
        <v>1</v>
      </c>
      <c r="K2266" s="5">
        <v>0</v>
      </c>
      <c r="L2266" s="5">
        <v>0</v>
      </c>
      <c r="M2266" s="5">
        <v>-5</v>
      </c>
    </row>
    <row r="2267" spans="1:13" x14ac:dyDescent="0.2">
      <c r="A2267">
        <v>2265</v>
      </c>
      <c r="B2267" s="1">
        <v>43725</v>
      </c>
      <c r="C2267" t="s">
        <v>100</v>
      </c>
      <c r="D2267" t="s">
        <v>53</v>
      </c>
      <c r="E2267" t="s">
        <v>54</v>
      </c>
      <c r="F2267" t="s">
        <v>59</v>
      </c>
      <c r="G2267" t="s">
        <v>60</v>
      </c>
      <c r="H2267">
        <v>12</v>
      </c>
      <c r="I2267">
        <v>6</v>
      </c>
      <c r="K2267" s="5">
        <v>0</v>
      </c>
      <c r="L2267" s="5">
        <v>0</v>
      </c>
      <c r="M2267" s="5">
        <v>-6</v>
      </c>
    </row>
    <row r="2268" spans="1:13" x14ac:dyDescent="0.2">
      <c r="A2268">
        <v>2266</v>
      </c>
      <c r="B2268" s="1">
        <v>43725</v>
      </c>
      <c r="C2268" t="s">
        <v>73</v>
      </c>
      <c r="D2268" t="s">
        <v>66</v>
      </c>
      <c r="E2268" t="s">
        <v>67</v>
      </c>
      <c r="F2268" t="s">
        <v>3</v>
      </c>
      <c r="G2268" t="s">
        <v>4</v>
      </c>
      <c r="H2268">
        <v>1</v>
      </c>
      <c r="I2268">
        <v>2</v>
      </c>
      <c r="K2268" s="5">
        <v>0</v>
      </c>
      <c r="L2268" s="5">
        <v>0</v>
      </c>
      <c r="M2268" s="5">
        <v>1</v>
      </c>
    </row>
    <row r="2269" spans="1:13" x14ac:dyDescent="0.2">
      <c r="A2269">
        <v>2267</v>
      </c>
      <c r="B2269" s="1">
        <v>43725</v>
      </c>
      <c r="C2269" t="s">
        <v>74</v>
      </c>
      <c r="D2269" t="s">
        <v>32</v>
      </c>
      <c r="E2269" t="s">
        <v>33</v>
      </c>
      <c r="F2269" t="s">
        <v>61</v>
      </c>
      <c r="G2269" t="s">
        <v>62</v>
      </c>
      <c r="H2269">
        <v>5</v>
      </c>
      <c r="I2269">
        <v>7</v>
      </c>
      <c r="K2269" s="5">
        <v>0</v>
      </c>
      <c r="L2269" s="5">
        <v>271.7251</v>
      </c>
      <c r="M2269" s="5">
        <v>2</v>
      </c>
    </row>
    <row r="2270" spans="1:13" x14ac:dyDescent="0.2">
      <c r="A2270">
        <v>2268</v>
      </c>
      <c r="B2270" s="1">
        <v>43726</v>
      </c>
      <c r="C2270" t="s">
        <v>90</v>
      </c>
      <c r="D2270" t="s">
        <v>12</v>
      </c>
      <c r="E2270" t="s">
        <v>13</v>
      </c>
      <c r="F2270" t="s">
        <v>15</v>
      </c>
      <c r="G2270" t="s">
        <v>16</v>
      </c>
      <c r="H2270">
        <v>1</v>
      </c>
      <c r="I2270">
        <v>5</v>
      </c>
      <c r="K2270" s="5">
        <v>0</v>
      </c>
      <c r="L2270" s="5">
        <v>0</v>
      </c>
      <c r="M2270" s="5">
        <v>4</v>
      </c>
    </row>
    <row r="2271" spans="1:13" x14ac:dyDescent="0.2">
      <c r="A2271">
        <v>2269</v>
      </c>
      <c r="B2271" s="1">
        <v>43726</v>
      </c>
      <c r="C2271" t="s">
        <v>107</v>
      </c>
      <c r="D2271" t="s">
        <v>10</v>
      </c>
      <c r="E2271" t="s">
        <v>11</v>
      </c>
      <c r="F2271" t="s">
        <v>51</v>
      </c>
      <c r="G2271" t="s">
        <v>52</v>
      </c>
      <c r="H2271">
        <v>7</v>
      </c>
      <c r="I2271">
        <v>4</v>
      </c>
      <c r="K2271" s="5">
        <v>0</v>
      </c>
      <c r="L2271" s="5">
        <v>0</v>
      </c>
      <c r="M2271" s="5">
        <v>-3</v>
      </c>
    </row>
    <row r="2272" spans="1:13" x14ac:dyDescent="0.2">
      <c r="A2272">
        <v>2270</v>
      </c>
      <c r="B2272" s="1">
        <v>43726</v>
      </c>
      <c r="C2272" t="s">
        <v>24</v>
      </c>
      <c r="D2272" t="s">
        <v>66</v>
      </c>
      <c r="E2272" t="s">
        <v>67</v>
      </c>
      <c r="F2272" t="s">
        <v>3</v>
      </c>
      <c r="G2272" t="s">
        <v>4</v>
      </c>
      <c r="H2272">
        <v>0</v>
      </c>
      <c r="I2272">
        <v>1</v>
      </c>
      <c r="K2272" s="5">
        <v>0</v>
      </c>
      <c r="L2272" s="5">
        <v>0</v>
      </c>
      <c r="M2272" s="5">
        <v>1</v>
      </c>
    </row>
    <row r="2273" spans="1:13" x14ac:dyDescent="0.2">
      <c r="A2273">
        <v>2271</v>
      </c>
      <c r="B2273" s="1">
        <v>43726</v>
      </c>
      <c r="C2273" t="s">
        <v>91</v>
      </c>
      <c r="D2273" t="s">
        <v>53</v>
      </c>
      <c r="E2273" t="s">
        <v>54</v>
      </c>
      <c r="F2273" t="s">
        <v>59</v>
      </c>
      <c r="G2273" t="s">
        <v>60</v>
      </c>
      <c r="H2273">
        <v>4</v>
      </c>
      <c r="I2273">
        <v>5</v>
      </c>
      <c r="K2273" s="5">
        <v>0</v>
      </c>
      <c r="L2273" s="5">
        <v>0</v>
      </c>
      <c r="M2273" s="5">
        <v>1</v>
      </c>
    </row>
    <row r="2274" spans="1:13" x14ac:dyDescent="0.2">
      <c r="A2274">
        <v>2272</v>
      </c>
      <c r="B2274" s="1">
        <v>43726</v>
      </c>
      <c r="C2274" t="s">
        <v>86</v>
      </c>
      <c r="D2274" t="s">
        <v>40</v>
      </c>
      <c r="E2274" t="s">
        <v>41</v>
      </c>
      <c r="F2274" t="s">
        <v>8</v>
      </c>
      <c r="G2274" t="s">
        <v>9</v>
      </c>
      <c r="H2274">
        <v>3</v>
      </c>
      <c r="I2274">
        <v>2</v>
      </c>
      <c r="K2274" s="5">
        <v>0</v>
      </c>
      <c r="L2274" s="5">
        <v>0</v>
      </c>
      <c r="M2274" s="5">
        <v>-1</v>
      </c>
    </row>
    <row r="2275" spans="1:13" x14ac:dyDescent="0.2">
      <c r="A2275">
        <v>2273</v>
      </c>
      <c r="B2275" s="1">
        <v>43726</v>
      </c>
      <c r="C2275" t="s">
        <v>85</v>
      </c>
      <c r="D2275" t="s">
        <v>1</v>
      </c>
      <c r="E2275" t="s">
        <v>2</v>
      </c>
      <c r="F2275" t="s">
        <v>55</v>
      </c>
      <c r="G2275" t="s">
        <v>56</v>
      </c>
      <c r="H2275">
        <v>4</v>
      </c>
      <c r="I2275">
        <v>1</v>
      </c>
      <c r="K2275" s="5">
        <v>0</v>
      </c>
      <c r="L2275" s="5">
        <v>0</v>
      </c>
      <c r="M2275" s="5">
        <v>-3</v>
      </c>
    </row>
    <row r="2276" spans="1:13" x14ac:dyDescent="0.2">
      <c r="A2276">
        <v>2274</v>
      </c>
      <c r="B2276" s="1">
        <v>43726</v>
      </c>
      <c r="C2276" t="s">
        <v>85</v>
      </c>
      <c r="D2276" t="s">
        <v>27</v>
      </c>
      <c r="E2276" t="s">
        <v>28</v>
      </c>
      <c r="F2276" t="s">
        <v>6</v>
      </c>
      <c r="G2276" t="s">
        <v>7</v>
      </c>
      <c r="H2276">
        <v>11</v>
      </c>
      <c r="I2276">
        <v>10</v>
      </c>
      <c r="K2276" s="5">
        <v>0</v>
      </c>
      <c r="L2276" s="5">
        <v>0</v>
      </c>
      <c r="M2276" s="5">
        <v>-1</v>
      </c>
    </row>
    <row r="2277" spans="1:13" x14ac:dyDescent="0.2">
      <c r="A2277">
        <v>2275</v>
      </c>
      <c r="B2277" s="1">
        <v>43726</v>
      </c>
      <c r="C2277" t="s">
        <v>68</v>
      </c>
      <c r="D2277" t="s">
        <v>43</v>
      </c>
      <c r="E2277" t="s">
        <v>44</v>
      </c>
      <c r="F2277" t="s">
        <v>69</v>
      </c>
      <c r="G2277" t="s">
        <v>70</v>
      </c>
      <c r="H2277">
        <v>11</v>
      </c>
      <c r="I2277">
        <v>3</v>
      </c>
      <c r="K2277" s="5">
        <v>0</v>
      </c>
      <c r="L2277" s="5">
        <v>0</v>
      </c>
      <c r="M2277" s="5">
        <v>-8</v>
      </c>
    </row>
    <row r="2278" spans="1:13" x14ac:dyDescent="0.2">
      <c r="A2278">
        <v>2276</v>
      </c>
      <c r="B2278" s="1">
        <v>43726</v>
      </c>
      <c r="C2278" t="s">
        <v>68</v>
      </c>
      <c r="D2278" t="s">
        <v>25</v>
      </c>
      <c r="E2278" t="s">
        <v>26</v>
      </c>
      <c r="F2278" t="s">
        <v>47</v>
      </c>
      <c r="G2278" t="s">
        <v>48</v>
      </c>
      <c r="H2278">
        <v>1</v>
      </c>
      <c r="I2278">
        <v>2</v>
      </c>
      <c r="K2278" s="5">
        <v>0</v>
      </c>
      <c r="L2278" s="5">
        <v>0</v>
      </c>
      <c r="M2278" s="5">
        <v>1</v>
      </c>
    </row>
    <row r="2279" spans="1:13" x14ac:dyDescent="0.2">
      <c r="A2279">
        <v>2277</v>
      </c>
      <c r="B2279" s="1">
        <v>43726</v>
      </c>
      <c r="C2279" t="s">
        <v>92</v>
      </c>
      <c r="D2279" t="s">
        <v>22</v>
      </c>
      <c r="E2279" t="s">
        <v>23</v>
      </c>
      <c r="F2279" t="s">
        <v>20</v>
      </c>
      <c r="G2279" t="s">
        <v>21</v>
      </c>
      <c r="H2279">
        <v>4</v>
      </c>
      <c r="I2279">
        <v>1</v>
      </c>
      <c r="K2279" s="5">
        <v>0</v>
      </c>
      <c r="L2279" s="5">
        <v>0</v>
      </c>
      <c r="M2279" s="5">
        <v>-3</v>
      </c>
    </row>
    <row r="2280" spans="1:13" x14ac:dyDescent="0.2">
      <c r="A2280">
        <v>2278</v>
      </c>
      <c r="B2280" s="1">
        <v>43726</v>
      </c>
      <c r="C2280" t="s">
        <v>102</v>
      </c>
      <c r="D2280" t="s">
        <v>64</v>
      </c>
      <c r="E2280" t="s">
        <v>65</v>
      </c>
      <c r="F2280" t="s">
        <v>49</v>
      </c>
      <c r="G2280" t="s">
        <v>50</v>
      </c>
      <c r="H2280">
        <v>3</v>
      </c>
      <c r="I2280">
        <v>1</v>
      </c>
      <c r="K2280" s="5">
        <v>0</v>
      </c>
      <c r="L2280" s="5">
        <v>0</v>
      </c>
      <c r="M2280" s="5">
        <v>-2</v>
      </c>
    </row>
    <row r="2281" spans="1:13" x14ac:dyDescent="0.2">
      <c r="A2281">
        <v>2279</v>
      </c>
      <c r="B2281" s="1">
        <v>43726</v>
      </c>
      <c r="C2281" t="s">
        <v>102</v>
      </c>
      <c r="D2281" t="s">
        <v>45</v>
      </c>
      <c r="E2281" t="s">
        <v>46</v>
      </c>
      <c r="F2281" t="s">
        <v>17</v>
      </c>
      <c r="G2281" t="s">
        <v>18</v>
      </c>
      <c r="H2281">
        <v>2</v>
      </c>
      <c r="I2281">
        <v>1</v>
      </c>
      <c r="K2281" s="5">
        <v>0</v>
      </c>
      <c r="L2281" s="5">
        <v>0</v>
      </c>
      <c r="M2281" s="5">
        <v>-1</v>
      </c>
    </row>
    <row r="2282" spans="1:13" x14ac:dyDescent="0.2">
      <c r="A2282">
        <v>2280</v>
      </c>
      <c r="B2282" s="1">
        <v>43726</v>
      </c>
      <c r="C2282" t="s">
        <v>78</v>
      </c>
      <c r="D2282" t="s">
        <v>57</v>
      </c>
      <c r="E2282" t="s">
        <v>58</v>
      </c>
      <c r="F2282" t="s">
        <v>35</v>
      </c>
      <c r="G2282" t="s">
        <v>36</v>
      </c>
      <c r="H2282">
        <v>3</v>
      </c>
      <c r="I2282">
        <v>2</v>
      </c>
      <c r="K2282" s="5">
        <v>0</v>
      </c>
      <c r="L2282" s="5">
        <v>0</v>
      </c>
      <c r="M2282" s="5">
        <v>-1</v>
      </c>
    </row>
    <row r="2283" spans="1:13" x14ac:dyDescent="0.2">
      <c r="A2283">
        <v>2281</v>
      </c>
      <c r="B2283" s="1">
        <v>43726</v>
      </c>
      <c r="C2283" t="s">
        <v>72</v>
      </c>
      <c r="D2283" t="s">
        <v>32</v>
      </c>
      <c r="E2283" t="s">
        <v>33</v>
      </c>
      <c r="F2283" t="s">
        <v>61</v>
      </c>
      <c r="G2283" t="s">
        <v>62</v>
      </c>
      <c r="H2283">
        <v>8</v>
      </c>
      <c r="I2283">
        <v>7</v>
      </c>
      <c r="K2283" s="5">
        <v>0</v>
      </c>
      <c r="L2283" s="5">
        <v>0</v>
      </c>
      <c r="M2283" s="5">
        <v>-1</v>
      </c>
    </row>
    <row r="2284" spans="1:13" x14ac:dyDescent="0.2">
      <c r="A2284">
        <v>2282</v>
      </c>
      <c r="B2284" s="1">
        <v>43726</v>
      </c>
      <c r="C2284" t="s">
        <v>72</v>
      </c>
      <c r="D2284" t="s">
        <v>37</v>
      </c>
      <c r="E2284" t="s">
        <v>38</v>
      </c>
      <c r="F2284" t="s">
        <v>30</v>
      </c>
      <c r="G2284" t="s">
        <v>31</v>
      </c>
      <c r="H2284">
        <v>2</v>
      </c>
      <c r="I2284">
        <v>3</v>
      </c>
      <c r="K2284" s="5">
        <v>0</v>
      </c>
      <c r="L2284" s="5">
        <v>0</v>
      </c>
      <c r="M2284" s="5">
        <v>1</v>
      </c>
    </row>
    <row r="2285" spans="1:13" x14ac:dyDescent="0.2">
      <c r="A2285">
        <v>2283</v>
      </c>
      <c r="B2285" s="1">
        <v>43727</v>
      </c>
      <c r="C2285" t="s">
        <v>108</v>
      </c>
      <c r="D2285" t="s">
        <v>22</v>
      </c>
      <c r="E2285" t="s">
        <v>23</v>
      </c>
      <c r="F2285" t="s">
        <v>20</v>
      </c>
      <c r="G2285" t="s">
        <v>21</v>
      </c>
      <c r="H2285">
        <v>4</v>
      </c>
      <c r="I2285">
        <v>5</v>
      </c>
      <c r="K2285" s="5">
        <v>0</v>
      </c>
      <c r="L2285" s="5">
        <v>0</v>
      </c>
      <c r="M2285" s="5">
        <v>1</v>
      </c>
    </row>
    <row r="2286" spans="1:13" x14ac:dyDescent="0.2">
      <c r="A2286">
        <v>2284</v>
      </c>
      <c r="B2286" s="1">
        <v>43727</v>
      </c>
      <c r="C2286" t="s">
        <v>89</v>
      </c>
      <c r="D2286" t="s">
        <v>1</v>
      </c>
      <c r="E2286" t="s">
        <v>2</v>
      </c>
      <c r="F2286" t="s">
        <v>55</v>
      </c>
      <c r="G2286" t="s">
        <v>56</v>
      </c>
      <c r="H2286">
        <v>6</v>
      </c>
      <c r="I2286">
        <v>5</v>
      </c>
      <c r="K2286" s="5">
        <v>0</v>
      </c>
      <c r="L2286" s="5">
        <v>0</v>
      </c>
      <c r="M2286" s="5">
        <v>-1</v>
      </c>
    </row>
    <row r="2287" spans="1:13" x14ac:dyDescent="0.2">
      <c r="A2287">
        <v>2285</v>
      </c>
      <c r="B2287" s="1">
        <v>43727</v>
      </c>
      <c r="C2287" t="s">
        <v>5</v>
      </c>
      <c r="D2287" t="s">
        <v>43</v>
      </c>
      <c r="E2287" t="s">
        <v>44</v>
      </c>
      <c r="F2287" t="s">
        <v>69</v>
      </c>
      <c r="G2287" t="s">
        <v>70</v>
      </c>
      <c r="H2287">
        <v>4</v>
      </c>
      <c r="I2287">
        <v>5</v>
      </c>
      <c r="K2287" s="5">
        <v>0</v>
      </c>
      <c r="L2287" s="5">
        <v>0</v>
      </c>
      <c r="M2287" s="5">
        <v>1</v>
      </c>
    </row>
    <row r="2288" spans="1:13" x14ac:dyDescent="0.2">
      <c r="A2288">
        <v>2286</v>
      </c>
      <c r="B2288" s="1">
        <v>43727</v>
      </c>
      <c r="C2288" t="s">
        <v>42</v>
      </c>
      <c r="D2288" t="s">
        <v>45</v>
      </c>
      <c r="E2288" t="s">
        <v>46</v>
      </c>
      <c r="F2288" t="s">
        <v>17</v>
      </c>
      <c r="G2288" t="s">
        <v>18</v>
      </c>
      <c r="H2288">
        <v>1</v>
      </c>
      <c r="I2288">
        <v>5</v>
      </c>
      <c r="K2288" s="5">
        <v>0</v>
      </c>
      <c r="L2288" s="5">
        <v>0</v>
      </c>
      <c r="M2288" s="5">
        <v>4</v>
      </c>
    </row>
    <row r="2289" spans="1:13" x14ac:dyDescent="0.2">
      <c r="A2289">
        <v>2287</v>
      </c>
      <c r="B2289" s="1">
        <v>43727</v>
      </c>
      <c r="C2289" t="s">
        <v>86</v>
      </c>
      <c r="D2289" t="s">
        <v>40</v>
      </c>
      <c r="E2289" t="s">
        <v>41</v>
      </c>
      <c r="F2289" t="s">
        <v>8</v>
      </c>
      <c r="G2289" t="s">
        <v>9</v>
      </c>
      <c r="H2289">
        <v>1</v>
      </c>
      <c r="I2289">
        <v>9</v>
      </c>
      <c r="K2289" s="5">
        <v>0</v>
      </c>
      <c r="L2289" s="5">
        <v>0</v>
      </c>
      <c r="M2289" s="5">
        <v>8</v>
      </c>
    </row>
    <row r="2290" spans="1:13" x14ac:dyDescent="0.2">
      <c r="A2290">
        <v>2288</v>
      </c>
      <c r="B2290" s="1">
        <v>43727</v>
      </c>
      <c r="C2290" t="s">
        <v>85</v>
      </c>
      <c r="D2290" t="s">
        <v>27</v>
      </c>
      <c r="E2290" t="s">
        <v>28</v>
      </c>
      <c r="F2290" t="s">
        <v>6</v>
      </c>
      <c r="G2290" t="s">
        <v>7</v>
      </c>
      <c r="H2290">
        <v>8</v>
      </c>
      <c r="I2290">
        <v>4</v>
      </c>
      <c r="K2290" s="5">
        <v>0</v>
      </c>
      <c r="L2290" s="5">
        <v>0</v>
      </c>
      <c r="M2290" s="5">
        <v>-4</v>
      </c>
    </row>
    <row r="2291" spans="1:13" x14ac:dyDescent="0.2">
      <c r="A2291">
        <v>2289</v>
      </c>
      <c r="B2291" s="1">
        <v>43727</v>
      </c>
      <c r="C2291" t="s">
        <v>104</v>
      </c>
      <c r="D2291" t="s">
        <v>15</v>
      </c>
      <c r="E2291" t="s">
        <v>16</v>
      </c>
      <c r="F2291" t="s">
        <v>35</v>
      </c>
      <c r="G2291" t="s">
        <v>36</v>
      </c>
      <c r="H2291">
        <v>5</v>
      </c>
      <c r="I2291">
        <v>4</v>
      </c>
      <c r="K2291" s="5">
        <v>0</v>
      </c>
      <c r="L2291" s="5">
        <v>0</v>
      </c>
      <c r="M2291" s="5">
        <v>-1</v>
      </c>
    </row>
    <row r="2292" spans="1:13" x14ac:dyDescent="0.2">
      <c r="A2292">
        <v>2290</v>
      </c>
      <c r="B2292" s="1">
        <v>43727</v>
      </c>
      <c r="C2292" t="s">
        <v>104</v>
      </c>
      <c r="D2292" t="s">
        <v>25</v>
      </c>
      <c r="E2292" t="s">
        <v>26</v>
      </c>
      <c r="F2292" t="s">
        <v>47</v>
      </c>
      <c r="G2292" t="s">
        <v>48</v>
      </c>
      <c r="H2292">
        <v>0</v>
      </c>
      <c r="I2292">
        <v>7</v>
      </c>
      <c r="K2292" s="5">
        <v>0</v>
      </c>
      <c r="L2292" s="5">
        <v>0</v>
      </c>
      <c r="M2292" s="5">
        <v>7</v>
      </c>
    </row>
    <row r="2293" spans="1:13" x14ac:dyDescent="0.2">
      <c r="A2293">
        <v>2291</v>
      </c>
      <c r="B2293" s="1">
        <v>43727</v>
      </c>
      <c r="C2293" t="s">
        <v>102</v>
      </c>
      <c r="D2293" t="s">
        <v>66</v>
      </c>
      <c r="E2293" t="s">
        <v>67</v>
      </c>
      <c r="F2293" t="s">
        <v>49</v>
      </c>
      <c r="G2293" t="s">
        <v>50</v>
      </c>
      <c r="H2293">
        <v>5</v>
      </c>
      <c r="I2293">
        <v>8</v>
      </c>
      <c r="K2293" s="5">
        <v>-112.018</v>
      </c>
      <c r="L2293" s="5">
        <v>0</v>
      </c>
      <c r="M2293" s="5">
        <v>3</v>
      </c>
    </row>
    <row r="2294" spans="1:13" x14ac:dyDescent="0.2">
      <c r="A2294">
        <v>2292</v>
      </c>
      <c r="B2294" s="1">
        <v>43728</v>
      </c>
      <c r="C2294" t="s">
        <v>97</v>
      </c>
      <c r="D2294" t="s">
        <v>15</v>
      </c>
      <c r="E2294" t="s">
        <v>16</v>
      </c>
      <c r="F2294" t="s">
        <v>35</v>
      </c>
      <c r="G2294" t="s">
        <v>36</v>
      </c>
      <c r="H2294">
        <v>2</v>
      </c>
      <c r="I2294">
        <v>1</v>
      </c>
      <c r="K2294" s="5">
        <v>0</v>
      </c>
      <c r="L2294" s="5">
        <v>0</v>
      </c>
      <c r="M2294" s="5">
        <v>-1</v>
      </c>
    </row>
    <row r="2295" spans="1:13" x14ac:dyDescent="0.2">
      <c r="A2295">
        <v>2293</v>
      </c>
      <c r="B2295" s="1">
        <v>43728</v>
      </c>
      <c r="C2295" t="s">
        <v>85</v>
      </c>
      <c r="D2295" t="s">
        <v>27</v>
      </c>
      <c r="E2295" t="s">
        <v>28</v>
      </c>
      <c r="F2295" t="s">
        <v>8</v>
      </c>
      <c r="G2295" t="s">
        <v>9</v>
      </c>
      <c r="H2295">
        <v>4</v>
      </c>
      <c r="I2295">
        <v>3</v>
      </c>
      <c r="K2295" s="5">
        <v>0</v>
      </c>
      <c r="L2295" s="5">
        <v>0</v>
      </c>
      <c r="M2295" s="5">
        <v>-1</v>
      </c>
    </row>
    <row r="2296" spans="1:13" x14ac:dyDescent="0.2">
      <c r="A2296">
        <v>2294</v>
      </c>
      <c r="B2296" s="1">
        <v>43728</v>
      </c>
      <c r="C2296" t="s">
        <v>85</v>
      </c>
      <c r="D2296" t="s">
        <v>1</v>
      </c>
      <c r="E2296" t="s">
        <v>2</v>
      </c>
      <c r="F2296" t="s">
        <v>6</v>
      </c>
      <c r="G2296" t="s">
        <v>7</v>
      </c>
      <c r="H2296">
        <v>3</v>
      </c>
      <c r="I2296">
        <v>5</v>
      </c>
      <c r="K2296" s="5">
        <v>0</v>
      </c>
      <c r="L2296" s="5">
        <v>0</v>
      </c>
      <c r="M2296" s="5">
        <v>2</v>
      </c>
    </row>
    <row r="2297" spans="1:13" x14ac:dyDescent="0.2">
      <c r="A2297">
        <v>2295</v>
      </c>
      <c r="B2297" s="1">
        <v>43728</v>
      </c>
      <c r="C2297" t="s">
        <v>68</v>
      </c>
      <c r="D2297" t="s">
        <v>12</v>
      </c>
      <c r="E2297" t="s">
        <v>13</v>
      </c>
      <c r="F2297" t="s">
        <v>53</v>
      </c>
      <c r="G2297" t="s">
        <v>54</v>
      </c>
      <c r="H2297">
        <v>6</v>
      </c>
      <c r="I2297">
        <v>4</v>
      </c>
      <c r="K2297" s="5">
        <v>-19.666499999999999</v>
      </c>
      <c r="L2297" s="5">
        <v>-115.13500000000001</v>
      </c>
      <c r="M2297" s="5">
        <v>-2</v>
      </c>
    </row>
    <row r="2298" spans="1:13" x14ac:dyDescent="0.2">
      <c r="A2298">
        <v>2296</v>
      </c>
      <c r="B2298" s="1">
        <v>43728</v>
      </c>
      <c r="C2298" t="s">
        <v>68</v>
      </c>
      <c r="D2298" t="s">
        <v>64</v>
      </c>
      <c r="E2298" t="s">
        <v>65</v>
      </c>
      <c r="F2298" t="s">
        <v>25</v>
      </c>
      <c r="G2298" t="s">
        <v>26</v>
      </c>
      <c r="H2298">
        <v>10</v>
      </c>
      <c r="I2298">
        <v>1</v>
      </c>
      <c r="K2298" s="5">
        <v>-11.4209</v>
      </c>
      <c r="L2298" s="5">
        <v>0</v>
      </c>
      <c r="M2298" s="5">
        <v>-9</v>
      </c>
    </row>
    <row r="2299" spans="1:13" x14ac:dyDescent="0.2">
      <c r="A2299">
        <v>2297</v>
      </c>
      <c r="B2299" s="1">
        <v>43728</v>
      </c>
      <c r="C2299" t="s">
        <v>68</v>
      </c>
      <c r="D2299" t="s">
        <v>10</v>
      </c>
      <c r="E2299" t="s">
        <v>11</v>
      </c>
      <c r="F2299" t="s">
        <v>57</v>
      </c>
      <c r="G2299" t="s">
        <v>58</v>
      </c>
      <c r="H2299">
        <v>8</v>
      </c>
      <c r="I2299">
        <v>1</v>
      </c>
      <c r="K2299" s="5">
        <v>-41.998899999999999</v>
      </c>
      <c r="L2299" s="5">
        <v>-3.6168300000000002</v>
      </c>
      <c r="M2299" s="5">
        <v>-7</v>
      </c>
    </row>
    <row r="2300" spans="1:13" x14ac:dyDescent="0.2">
      <c r="A2300">
        <v>2298</v>
      </c>
      <c r="B2300" s="1">
        <v>43728</v>
      </c>
      <c r="C2300" t="s">
        <v>68</v>
      </c>
      <c r="D2300" t="s">
        <v>22</v>
      </c>
      <c r="E2300" t="s">
        <v>23</v>
      </c>
      <c r="F2300" t="s">
        <v>47</v>
      </c>
      <c r="G2300" t="s">
        <v>48</v>
      </c>
      <c r="H2300">
        <v>2</v>
      </c>
      <c r="I2300">
        <v>5</v>
      </c>
      <c r="K2300" s="5">
        <v>0</v>
      </c>
      <c r="L2300" s="5">
        <v>0</v>
      </c>
      <c r="M2300" s="5">
        <v>3</v>
      </c>
    </row>
    <row r="2301" spans="1:13" x14ac:dyDescent="0.2">
      <c r="A2301">
        <v>2299</v>
      </c>
      <c r="B2301" s="1">
        <v>43728</v>
      </c>
      <c r="C2301" t="s">
        <v>68</v>
      </c>
      <c r="D2301" t="s">
        <v>69</v>
      </c>
      <c r="E2301" t="s">
        <v>70</v>
      </c>
      <c r="F2301" t="s">
        <v>32</v>
      </c>
      <c r="G2301" t="s">
        <v>33</v>
      </c>
      <c r="H2301">
        <v>4</v>
      </c>
      <c r="I2301">
        <v>5</v>
      </c>
      <c r="K2301" s="5">
        <v>0</v>
      </c>
      <c r="L2301" s="5">
        <v>-90.540800000000004</v>
      </c>
      <c r="M2301" s="5">
        <v>1</v>
      </c>
    </row>
    <row r="2302" spans="1:13" x14ac:dyDescent="0.2">
      <c r="A2302">
        <v>2300</v>
      </c>
      <c r="B2302" s="1">
        <v>43728</v>
      </c>
      <c r="C2302" t="s">
        <v>92</v>
      </c>
      <c r="D2302" t="s">
        <v>43</v>
      </c>
      <c r="E2302" t="s">
        <v>44</v>
      </c>
      <c r="F2302" t="s">
        <v>20</v>
      </c>
      <c r="G2302" t="s">
        <v>21</v>
      </c>
      <c r="H2302">
        <v>0</v>
      </c>
      <c r="I2302">
        <v>6</v>
      </c>
      <c r="K2302" s="5">
        <v>0</v>
      </c>
      <c r="L2302" s="5">
        <v>0</v>
      </c>
      <c r="M2302" s="5">
        <v>6</v>
      </c>
    </row>
    <row r="2303" spans="1:13" x14ac:dyDescent="0.2">
      <c r="A2303">
        <v>2301</v>
      </c>
      <c r="B2303" s="1">
        <v>43728</v>
      </c>
      <c r="C2303" t="s">
        <v>72</v>
      </c>
      <c r="D2303" t="s">
        <v>55</v>
      </c>
      <c r="E2303" t="s">
        <v>56</v>
      </c>
      <c r="F2303" t="s">
        <v>17</v>
      </c>
      <c r="G2303" t="s">
        <v>18</v>
      </c>
      <c r="H2303">
        <v>1</v>
      </c>
      <c r="I2303">
        <v>10</v>
      </c>
      <c r="K2303" s="5">
        <v>59.013280000000002</v>
      </c>
      <c r="L2303" s="5">
        <v>0</v>
      </c>
      <c r="M2303" s="5">
        <v>9</v>
      </c>
    </row>
    <row r="2304" spans="1:13" x14ac:dyDescent="0.2">
      <c r="A2304">
        <v>2302</v>
      </c>
      <c r="B2304" s="1">
        <v>43728</v>
      </c>
      <c r="C2304" t="s">
        <v>72</v>
      </c>
      <c r="D2304" t="s">
        <v>66</v>
      </c>
      <c r="E2304" t="s">
        <v>67</v>
      </c>
      <c r="F2304" t="s">
        <v>49</v>
      </c>
      <c r="G2304" t="s">
        <v>50</v>
      </c>
      <c r="H2304">
        <v>3</v>
      </c>
      <c r="I2304">
        <v>4</v>
      </c>
      <c r="K2304" s="5">
        <v>0</v>
      </c>
      <c r="L2304" s="5">
        <v>0</v>
      </c>
      <c r="M2304" s="5">
        <v>1</v>
      </c>
    </row>
    <row r="2305" spans="1:13" x14ac:dyDescent="0.2">
      <c r="A2305">
        <v>2303</v>
      </c>
      <c r="B2305" s="1">
        <v>43728</v>
      </c>
      <c r="C2305" t="s">
        <v>72</v>
      </c>
      <c r="D2305" t="s">
        <v>40</v>
      </c>
      <c r="E2305" t="s">
        <v>41</v>
      </c>
      <c r="F2305" t="s">
        <v>30</v>
      </c>
      <c r="G2305" t="s">
        <v>31</v>
      </c>
      <c r="H2305">
        <v>4</v>
      </c>
      <c r="I2305">
        <v>6</v>
      </c>
      <c r="K2305" s="5">
        <v>899.60050000000001</v>
      </c>
      <c r="L2305" s="5">
        <v>0</v>
      </c>
      <c r="M2305" s="5">
        <v>2</v>
      </c>
    </row>
    <row r="2306" spans="1:13" x14ac:dyDescent="0.2">
      <c r="A2306">
        <v>2304</v>
      </c>
      <c r="B2306" s="1">
        <v>43728</v>
      </c>
      <c r="C2306" t="s">
        <v>73</v>
      </c>
      <c r="D2306" t="s">
        <v>37</v>
      </c>
      <c r="E2306" t="s">
        <v>38</v>
      </c>
      <c r="F2306" t="s">
        <v>3</v>
      </c>
      <c r="G2306" t="s">
        <v>4</v>
      </c>
      <c r="H2306">
        <v>0</v>
      </c>
      <c r="I2306">
        <v>8</v>
      </c>
      <c r="K2306" s="5">
        <v>65.315029999999993</v>
      </c>
      <c r="L2306" s="5">
        <v>0</v>
      </c>
      <c r="M2306" s="5">
        <v>8</v>
      </c>
    </row>
    <row r="2307" spans="1:13" x14ac:dyDescent="0.2">
      <c r="A2307">
        <v>2305</v>
      </c>
      <c r="B2307" s="1">
        <v>43728</v>
      </c>
      <c r="C2307" t="s">
        <v>74</v>
      </c>
      <c r="D2307" t="s">
        <v>59</v>
      </c>
      <c r="E2307" t="s">
        <v>60</v>
      </c>
      <c r="F2307" t="s">
        <v>45</v>
      </c>
      <c r="G2307" t="s">
        <v>46</v>
      </c>
      <c r="H2307">
        <v>9</v>
      </c>
      <c r="I2307">
        <v>0</v>
      </c>
      <c r="K2307" s="5">
        <v>0</v>
      </c>
      <c r="L2307" s="5">
        <v>577.61670000000004</v>
      </c>
      <c r="M2307" s="5">
        <v>-9</v>
      </c>
    </row>
    <row r="2308" spans="1:13" x14ac:dyDescent="0.2">
      <c r="A2308">
        <v>2306</v>
      </c>
      <c r="B2308" s="1">
        <v>43728</v>
      </c>
      <c r="C2308" t="s">
        <v>74</v>
      </c>
      <c r="D2308" t="s">
        <v>51</v>
      </c>
      <c r="E2308" t="s">
        <v>52</v>
      </c>
      <c r="F2308" t="s">
        <v>61</v>
      </c>
      <c r="G2308" t="s">
        <v>62</v>
      </c>
      <c r="H2308">
        <v>5</v>
      </c>
      <c r="I2308">
        <v>12</v>
      </c>
      <c r="K2308" s="5">
        <v>26.74868</v>
      </c>
      <c r="L2308" s="5">
        <v>0</v>
      </c>
      <c r="M2308" s="5">
        <v>7</v>
      </c>
    </row>
    <row r="2309" spans="1:13" x14ac:dyDescent="0.2">
      <c r="A2309">
        <v>2307</v>
      </c>
      <c r="B2309" s="1">
        <v>43729</v>
      </c>
      <c r="C2309" t="s">
        <v>5</v>
      </c>
      <c r="D2309" t="s">
        <v>27</v>
      </c>
      <c r="E2309" t="s">
        <v>28</v>
      </c>
      <c r="F2309" t="s">
        <v>8</v>
      </c>
      <c r="G2309" t="s">
        <v>9</v>
      </c>
      <c r="H2309">
        <v>2</v>
      </c>
      <c r="I2309">
        <v>7</v>
      </c>
      <c r="K2309" s="5">
        <v>0</v>
      </c>
      <c r="L2309" s="5">
        <v>0</v>
      </c>
      <c r="M2309" s="5">
        <v>5</v>
      </c>
    </row>
    <row r="2310" spans="1:13" x14ac:dyDescent="0.2">
      <c r="A2310">
        <v>2308</v>
      </c>
      <c r="B2310" s="1">
        <v>43729</v>
      </c>
      <c r="C2310" t="s">
        <v>97</v>
      </c>
      <c r="D2310" t="s">
        <v>15</v>
      </c>
      <c r="E2310" t="s">
        <v>16</v>
      </c>
      <c r="F2310" t="s">
        <v>35</v>
      </c>
      <c r="G2310" t="s">
        <v>36</v>
      </c>
      <c r="H2310">
        <v>9</v>
      </c>
      <c r="I2310">
        <v>8</v>
      </c>
      <c r="K2310" s="5">
        <v>0</v>
      </c>
      <c r="L2310" s="5">
        <v>0</v>
      </c>
      <c r="M2310" s="5">
        <v>-1</v>
      </c>
    </row>
    <row r="2311" spans="1:13" x14ac:dyDescent="0.2">
      <c r="A2311">
        <v>2309</v>
      </c>
      <c r="B2311" s="1">
        <v>43729</v>
      </c>
      <c r="C2311" t="s">
        <v>42</v>
      </c>
      <c r="D2311" t="s">
        <v>10</v>
      </c>
      <c r="E2311" t="s">
        <v>11</v>
      </c>
      <c r="F2311" t="s">
        <v>57</v>
      </c>
      <c r="G2311" t="s">
        <v>58</v>
      </c>
      <c r="H2311">
        <v>2</v>
      </c>
      <c r="I2311">
        <v>3</v>
      </c>
      <c r="K2311" s="5">
        <v>0</v>
      </c>
      <c r="L2311" s="5">
        <v>0</v>
      </c>
      <c r="M2311" s="5">
        <v>1</v>
      </c>
    </row>
    <row r="2312" spans="1:13" x14ac:dyDescent="0.2">
      <c r="A2312">
        <v>2310</v>
      </c>
      <c r="B2312" s="1">
        <v>43729</v>
      </c>
      <c r="C2312" t="s">
        <v>77</v>
      </c>
      <c r="D2312" t="s">
        <v>12</v>
      </c>
      <c r="E2312" t="s">
        <v>13</v>
      </c>
      <c r="F2312" t="s">
        <v>53</v>
      </c>
      <c r="G2312" t="s">
        <v>54</v>
      </c>
      <c r="H2312">
        <v>10</v>
      </c>
      <c r="I2312">
        <v>4</v>
      </c>
      <c r="K2312" s="5">
        <v>0</v>
      </c>
      <c r="L2312" s="5">
        <v>0</v>
      </c>
      <c r="M2312" s="5">
        <v>-6</v>
      </c>
    </row>
    <row r="2313" spans="1:13" x14ac:dyDescent="0.2">
      <c r="A2313">
        <v>2311</v>
      </c>
      <c r="B2313" s="1">
        <v>43729</v>
      </c>
      <c r="C2313" t="s">
        <v>77</v>
      </c>
      <c r="D2313" t="s">
        <v>64</v>
      </c>
      <c r="E2313" t="s">
        <v>65</v>
      </c>
      <c r="F2313" t="s">
        <v>25</v>
      </c>
      <c r="G2313" t="s">
        <v>26</v>
      </c>
      <c r="H2313">
        <v>5</v>
      </c>
      <c r="I2313">
        <v>3</v>
      </c>
      <c r="K2313" s="5">
        <v>0</v>
      </c>
      <c r="L2313" s="5">
        <v>0</v>
      </c>
      <c r="M2313" s="5">
        <v>-2</v>
      </c>
    </row>
    <row r="2314" spans="1:13" x14ac:dyDescent="0.2">
      <c r="A2314">
        <v>2312</v>
      </c>
      <c r="B2314" s="1">
        <v>43729</v>
      </c>
      <c r="C2314" t="s">
        <v>77</v>
      </c>
      <c r="D2314" t="s">
        <v>69</v>
      </c>
      <c r="E2314" t="s">
        <v>70</v>
      </c>
      <c r="F2314" t="s">
        <v>32</v>
      </c>
      <c r="G2314" t="s">
        <v>33</v>
      </c>
      <c r="H2314">
        <v>4</v>
      </c>
      <c r="I2314">
        <v>5</v>
      </c>
      <c r="K2314" s="5">
        <v>0</v>
      </c>
      <c r="L2314" s="5">
        <v>0</v>
      </c>
      <c r="M2314" s="5">
        <v>1</v>
      </c>
    </row>
    <row r="2315" spans="1:13" x14ac:dyDescent="0.2">
      <c r="A2315">
        <v>2313</v>
      </c>
      <c r="B2315" s="1">
        <v>43729</v>
      </c>
      <c r="C2315" t="s">
        <v>85</v>
      </c>
      <c r="D2315" t="s">
        <v>1</v>
      </c>
      <c r="E2315" t="s">
        <v>2</v>
      </c>
      <c r="F2315" t="s">
        <v>6</v>
      </c>
      <c r="G2315" t="s">
        <v>7</v>
      </c>
      <c r="H2315">
        <v>7</v>
      </c>
      <c r="I2315">
        <v>6</v>
      </c>
      <c r="K2315" s="5">
        <v>0</v>
      </c>
      <c r="L2315" s="5">
        <v>0</v>
      </c>
      <c r="M2315" s="5">
        <v>-1</v>
      </c>
    </row>
    <row r="2316" spans="1:13" x14ac:dyDescent="0.2">
      <c r="A2316">
        <v>2314</v>
      </c>
      <c r="B2316" s="1">
        <v>43729</v>
      </c>
      <c r="C2316" t="s">
        <v>68</v>
      </c>
      <c r="D2316" t="s">
        <v>55</v>
      </c>
      <c r="E2316" t="s">
        <v>56</v>
      </c>
      <c r="F2316" t="s">
        <v>17</v>
      </c>
      <c r="G2316" t="s">
        <v>18</v>
      </c>
      <c r="H2316">
        <v>1</v>
      </c>
      <c r="I2316">
        <v>10</v>
      </c>
      <c r="K2316" s="5">
        <v>0</v>
      </c>
      <c r="L2316" s="5">
        <v>0</v>
      </c>
      <c r="M2316" s="5">
        <v>9</v>
      </c>
    </row>
    <row r="2317" spans="1:13" x14ac:dyDescent="0.2">
      <c r="A2317">
        <v>2315</v>
      </c>
      <c r="B2317" s="1">
        <v>43729</v>
      </c>
      <c r="C2317" t="s">
        <v>68</v>
      </c>
      <c r="D2317" t="s">
        <v>66</v>
      </c>
      <c r="E2317" t="s">
        <v>67</v>
      </c>
      <c r="F2317" t="s">
        <v>49</v>
      </c>
      <c r="G2317" t="s">
        <v>50</v>
      </c>
      <c r="H2317">
        <v>12</v>
      </c>
      <c r="I2317">
        <v>5</v>
      </c>
      <c r="K2317" s="5">
        <v>0</v>
      </c>
      <c r="L2317" s="5">
        <v>0</v>
      </c>
      <c r="M2317" s="5">
        <v>-7</v>
      </c>
    </row>
    <row r="2318" spans="1:13" x14ac:dyDescent="0.2">
      <c r="A2318">
        <v>2316</v>
      </c>
      <c r="B2318" s="1">
        <v>43729</v>
      </c>
      <c r="C2318" t="s">
        <v>68</v>
      </c>
      <c r="D2318" t="s">
        <v>40</v>
      </c>
      <c r="E2318" t="s">
        <v>41</v>
      </c>
      <c r="F2318" t="s">
        <v>30</v>
      </c>
      <c r="G2318" t="s">
        <v>31</v>
      </c>
      <c r="H2318">
        <v>8</v>
      </c>
      <c r="I2318">
        <v>4</v>
      </c>
      <c r="K2318" s="5">
        <v>0</v>
      </c>
      <c r="L2318" s="5">
        <v>0</v>
      </c>
      <c r="M2318" s="5">
        <v>-4</v>
      </c>
    </row>
    <row r="2319" spans="1:13" x14ac:dyDescent="0.2">
      <c r="A2319">
        <v>2317</v>
      </c>
      <c r="B2319" s="1">
        <v>43729</v>
      </c>
      <c r="C2319" t="s">
        <v>68</v>
      </c>
      <c r="D2319" t="s">
        <v>22</v>
      </c>
      <c r="E2319" t="s">
        <v>23</v>
      </c>
      <c r="F2319" t="s">
        <v>47</v>
      </c>
      <c r="G2319" t="s">
        <v>48</v>
      </c>
      <c r="H2319">
        <v>9</v>
      </c>
      <c r="I2319">
        <v>4</v>
      </c>
      <c r="K2319" s="5">
        <v>0</v>
      </c>
      <c r="L2319" s="5">
        <v>0</v>
      </c>
      <c r="M2319" s="5">
        <v>-5</v>
      </c>
    </row>
    <row r="2320" spans="1:13" x14ac:dyDescent="0.2">
      <c r="A2320">
        <v>2318</v>
      </c>
      <c r="B2320" s="1">
        <v>43729</v>
      </c>
      <c r="C2320" t="s">
        <v>92</v>
      </c>
      <c r="D2320" t="s">
        <v>43</v>
      </c>
      <c r="E2320" t="s">
        <v>44</v>
      </c>
      <c r="F2320" t="s">
        <v>20</v>
      </c>
      <c r="G2320" t="s">
        <v>21</v>
      </c>
      <c r="H2320">
        <v>1</v>
      </c>
      <c r="I2320">
        <v>8</v>
      </c>
      <c r="K2320" s="5">
        <v>0</v>
      </c>
      <c r="L2320" s="5">
        <v>0</v>
      </c>
      <c r="M2320" s="5">
        <v>7</v>
      </c>
    </row>
    <row r="2321" spans="1:13" x14ac:dyDescent="0.2">
      <c r="A2321">
        <v>2319</v>
      </c>
      <c r="B2321" s="1">
        <v>43729</v>
      </c>
      <c r="C2321" t="s">
        <v>79</v>
      </c>
      <c r="D2321" t="s">
        <v>59</v>
      </c>
      <c r="E2321" t="s">
        <v>60</v>
      </c>
      <c r="F2321" t="s">
        <v>45</v>
      </c>
      <c r="G2321" t="s">
        <v>46</v>
      </c>
      <c r="H2321">
        <v>4</v>
      </c>
      <c r="I2321">
        <v>2</v>
      </c>
      <c r="K2321" s="5">
        <v>0</v>
      </c>
      <c r="L2321" s="5">
        <v>0</v>
      </c>
      <c r="M2321" s="5">
        <v>-2</v>
      </c>
    </row>
    <row r="2322" spans="1:13" x14ac:dyDescent="0.2">
      <c r="A2322">
        <v>2320</v>
      </c>
      <c r="B2322" s="1">
        <v>43729</v>
      </c>
      <c r="C2322" t="s">
        <v>80</v>
      </c>
      <c r="D2322" t="s">
        <v>37</v>
      </c>
      <c r="E2322" t="s">
        <v>38</v>
      </c>
      <c r="F2322" t="s">
        <v>3</v>
      </c>
      <c r="G2322" t="s">
        <v>4</v>
      </c>
      <c r="H2322">
        <v>3</v>
      </c>
      <c r="I2322">
        <v>12</v>
      </c>
      <c r="K2322" s="5">
        <v>0</v>
      </c>
      <c r="L2322" s="5">
        <v>0</v>
      </c>
      <c r="M2322" s="5">
        <v>9</v>
      </c>
    </row>
    <row r="2323" spans="1:13" x14ac:dyDescent="0.2">
      <c r="A2323">
        <v>2321</v>
      </c>
      <c r="B2323" s="1">
        <v>43729</v>
      </c>
      <c r="C2323" t="s">
        <v>81</v>
      </c>
      <c r="D2323" t="s">
        <v>51</v>
      </c>
      <c r="E2323" t="s">
        <v>52</v>
      </c>
      <c r="F2323" t="s">
        <v>61</v>
      </c>
      <c r="G2323" t="s">
        <v>62</v>
      </c>
      <c r="H2323">
        <v>4</v>
      </c>
      <c r="I2323">
        <v>2</v>
      </c>
      <c r="K2323" s="5">
        <v>0</v>
      </c>
      <c r="L2323" s="5">
        <v>0</v>
      </c>
      <c r="M2323" s="5">
        <v>-2</v>
      </c>
    </row>
    <row r="2324" spans="1:13" x14ac:dyDescent="0.2">
      <c r="A2324">
        <v>2322</v>
      </c>
      <c r="B2324" s="1">
        <v>43730</v>
      </c>
      <c r="C2324" t="s">
        <v>5</v>
      </c>
      <c r="D2324" t="s">
        <v>27</v>
      </c>
      <c r="E2324" t="s">
        <v>28</v>
      </c>
      <c r="F2324" t="s">
        <v>8</v>
      </c>
      <c r="G2324" t="s">
        <v>9</v>
      </c>
      <c r="H2324">
        <v>3</v>
      </c>
      <c r="I2324">
        <v>8</v>
      </c>
      <c r="K2324" s="5">
        <v>0</v>
      </c>
      <c r="L2324" s="5">
        <v>0</v>
      </c>
      <c r="M2324" s="5">
        <v>5</v>
      </c>
    </row>
    <row r="2325" spans="1:13" x14ac:dyDescent="0.2">
      <c r="A2325">
        <v>2323</v>
      </c>
      <c r="B2325" s="1">
        <v>43730</v>
      </c>
      <c r="C2325" t="s">
        <v>5</v>
      </c>
      <c r="D2325" t="s">
        <v>1</v>
      </c>
      <c r="E2325" t="s">
        <v>2</v>
      </c>
      <c r="F2325" t="s">
        <v>6</v>
      </c>
      <c r="G2325" t="s">
        <v>7</v>
      </c>
      <c r="H2325">
        <v>1</v>
      </c>
      <c r="I2325">
        <v>2</v>
      </c>
      <c r="K2325" s="5">
        <v>0</v>
      </c>
      <c r="L2325" s="5">
        <v>0</v>
      </c>
      <c r="M2325" s="5">
        <v>1</v>
      </c>
    </row>
    <row r="2326" spans="1:13" x14ac:dyDescent="0.2">
      <c r="A2326">
        <v>2324</v>
      </c>
      <c r="B2326" s="1">
        <v>43730</v>
      </c>
      <c r="C2326" t="s">
        <v>83</v>
      </c>
      <c r="D2326" t="s">
        <v>12</v>
      </c>
      <c r="E2326" t="s">
        <v>13</v>
      </c>
      <c r="F2326" t="s">
        <v>53</v>
      </c>
      <c r="G2326" t="s">
        <v>54</v>
      </c>
      <c r="H2326">
        <v>3</v>
      </c>
      <c r="I2326">
        <v>5</v>
      </c>
      <c r="K2326" s="5">
        <v>0</v>
      </c>
      <c r="L2326" s="5">
        <v>0</v>
      </c>
      <c r="M2326" s="5">
        <v>2</v>
      </c>
    </row>
    <row r="2327" spans="1:13" x14ac:dyDescent="0.2">
      <c r="A2327">
        <v>2325</v>
      </c>
      <c r="B2327" s="1">
        <v>43730</v>
      </c>
      <c r="C2327" t="s">
        <v>83</v>
      </c>
      <c r="D2327" t="s">
        <v>64</v>
      </c>
      <c r="E2327" t="s">
        <v>65</v>
      </c>
      <c r="F2327" t="s">
        <v>25</v>
      </c>
      <c r="G2327" t="s">
        <v>26</v>
      </c>
      <c r="H2327">
        <v>3</v>
      </c>
      <c r="I2327">
        <v>6</v>
      </c>
      <c r="K2327" s="5">
        <v>0</v>
      </c>
      <c r="L2327" s="5">
        <v>0</v>
      </c>
      <c r="M2327" s="5">
        <v>3</v>
      </c>
    </row>
    <row r="2328" spans="1:13" x14ac:dyDescent="0.2">
      <c r="A2328">
        <v>2326</v>
      </c>
      <c r="B2328" s="1">
        <v>43730</v>
      </c>
      <c r="C2328" t="s">
        <v>83</v>
      </c>
      <c r="D2328" t="s">
        <v>10</v>
      </c>
      <c r="E2328" t="s">
        <v>11</v>
      </c>
      <c r="F2328" t="s">
        <v>57</v>
      </c>
      <c r="G2328" t="s">
        <v>58</v>
      </c>
      <c r="H2328">
        <v>6</v>
      </c>
      <c r="I2328">
        <v>3</v>
      </c>
      <c r="K2328" s="5">
        <v>0</v>
      </c>
      <c r="L2328" s="5">
        <v>0</v>
      </c>
      <c r="M2328" s="5">
        <v>-3</v>
      </c>
    </row>
    <row r="2329" spans="1:13" x14ac:dyDescent="0.2">
      <c r="A2329">
        <v>2327</v>
      </c>
      <c r="B2329" s="1">
        <v>43730</v>
      </c>
      <c r="C2329" t="s">
        <v>83</v>
      </c>
      <c r="D2329" t="s">
        <v>69</v>
      </c>
      <c r="E2329" t="s">
        <v>70</v>
      </c>
      <c r="F2329" t="s">
        <v>32</v>
      </c>
      <c r="G2329" t="s">
        <v>33</v>
      </c>
      <c r="H2329">
        <v>7</v>
      </c>
      <c r="I2329">
        <v>4</v>
      </c>
      <c r="K2329" s="5">
        <v>0</v>
      </c>
      <c r="L2329" s="5">
        <v>0</v>
      </c>
      <c r="M2329" s="5">
        <v>-3</v>
      </c>
    </row>
    <row r="2330" spans="1:13" x14ac:dyDescent="0.2">
      <c r="A2330">
        <v>2328</v>
      </c>
      <c r="B2330" s="1">
        <v>43730</v>
      </c>
      <c r="C2330" t="s">
        <v>95</v>
      </c>
      <c r="D2330" t="s">
        <v>43</v>
      </c>
      <c r="E2330" t="s">
        <v>44</v>
      </c>
      <c r="F2330" t="s">
        <v>20</v>
      </c>
      <c r="G2330" t="s">
        <v>21</v>
      </c>
      <c r="H2330">
        <v>4</v>
      </c>
      <c r="I2330">
        <v>1</v>
      </c>
      <c r="K2330" s="5">
        <v>0</v>
      </c>
      <c r="L2330" s="5">
        <v>0</v>
      </c>
      <c r="M2330" s="5">
        <v>-3</v>
      </c>
    </row>
    <row r="2331" spans="1:13" x14ac:dyDescent="0.2">
      <c r="A2331">
        <v>2329</v>
      </c>
      <c r="B2331" s="1">
        <v>43730</v>
      </c>
      <c r="C2331" t="s">
        <v>14</v>
      </c>
      <c r="D2331" t="s">
        <v>66</v>
      </c>
      <c r="E2331" t="s">
        <v>67</v>
      </c>
      <c r="F2331" t="s">
        <v>49</v>
      </c>
      <c r="G2331" t="s">
        <v>50</v>
      </c>
      <c r="H2331">
        <v>8</v>
      </c>
      <c r="I2331">
        <v>12</v>
      </c>
      <c r="K2331" s="5">
        <v>0</v>
      </c>
      <c r="L2331" s="5">
        <v>0</v>
      </c>
      <c r="M2331" s="5">
        <v>4</v>
      </c>
    </row>
    <row r="2332" spans="1:13" x14ac:dyDescent="0.2">
      <c r="A2332">
        <v>2330</v>
      </c>
      <c r="B2332" s="1">
        <v>43730</v>
      </c>
      <c r="C2332" t="s">
        <v>14</v>
      </c>
      <c r="D2332" t="s">
        <v>55</v>
      </c>
      <c r="E2332" t="s">
        <v>56</v>
      </c>
      <c r="F2332" t="s">
        <v>17</v>
      </c>
      <c r="G2332" t="s">
        <v>18</v>
      </c>
      <c r="H2332">
        <v>3</v>
      </c>
      <c r="I2332">
        <v>4</v>
      </c>
      <c r="K2332" s="5">
        <v>0</v>
      </c>
      <c r="L2332" s="5">
        <v>0</v>
      </c>
      <c r="M2332" s="5">
        <v>1</v>
      </c>
    </row>
    <row r="2333" spans="1:13" x14ac:dyDescent="0.2">
      <c r="A2333">
        <v>2331</v>
      </c>
      <c r="B2333" s="1">
        <v>43730</v>
      </c>
      <c r="C2333" t="s">
        <v>14</v>
      </c>
      <c r="D2333" t="s">
        <v>40</v>
      </c>
      <c r="E2333" t="s">
        <v>41</v>
      </c>
      <c r="F2333" t="s">
        <v>30</v>
      </c>
      <c r="G2333" t="s">
        <v>31</v>
      </c>
      <c r="H2333">
        <v>5</v>
      </c>
      <c r="I2333">
        <v>13</v>
      </c>
      <c r="K2333" s="5">
        <v>0</v>
      </c>
      <c r="L2333" s="5">
        <v>0</v>
      </c>
      <c r="M2333" s="5">
        <v>8</v>
      </c>
    </row>
    <row r="2334" spans="1:13" x14ac:dyDescent="0.2">
      <c r="A2334">
        <v>2332</v>
      </c>
      <c r="B2334" s="1">
        <v>43730</v>
      </c>
      <c r="C2334" t="s">
        <v>97</v>
      </c>
      <c r="D2334" t="s">
        <v>15</v>
      </c>
      <c r="E2334" t="s">
        <v>16</v>
      </c>
      <c r="F2334" t="s">
        <v>35</v>
      </c>
      <c r="G2334" t="s">
        <v>36</v>
      </c>
      <c r="H2334">
        <v>3</v>
      </c>
      <c r="I2334">
        <v>2</v>
      </c>
      <c r="K2334" s="5">
        <v>0</v>
      </c>
      <c r="L2334" s="5">
        <v>0</v>
      </c>
      <c r="M2334" s="5">
        <v>-1</v>
      </c>
    </row>
    <row r="2335" spans="1:13" x14ac:dyDescent="0.2">
      <c r="A2335">
        <v>2333</v>
      </c>
      <c r="B2335" s="1">
        <v>43730</v>
      </c>
      <c r="C2335" t="s">
        <v>39</v>
      </c>
      <c r="D2335" t="s">
        <v>37</v>
      </c>
      <c r="E2335" t="s">
        <v>38</v>
      </c>
      <c r="F2335" t="s">
        <v>3</v>
      </c>
      <c r="G2335" t="s">
        <v>4</v>
      </c>
      <c r="H2335">
        <v>8</v>
      </c>
      <c r="I2335">
        <v>3</v>
      </c>
      <c r="K2335" s="5">
        <v>0</v>
      </c>
      <c r="L2335" s="5">
        <v>0</v>
      </c>
      <c r="M2335" s="5">
        <v>-5</v>
      </c>
    </row>
    <row r="2336" spans="1:13" x14ac:dyDescent="0.2">
      <c r="A2336">
        <v>2334</v>
      </c>
      <c r="B2336" s="1">
        <v>43730</v>
      </c>
      <c r="C2336" t="s">
        <v>42</v>
      </c>
      <c r="D2336" t="s">
        <v>59</v>
      </c>
      <c r="E2336" t="s">
        <v>60</v>
      </c>
      <c r="F2336" t="s">
        <v>45</v>
      </c>
      <c r="G2336" t="s">
        <v>46</v>
      </c>
      <c r="H2336">
        <v>4</v>
      </c>
      <c r="I2336">
        <v>6</v>
      </c>
      <c r="K2336" s="5">
        <v>0</v>
      </c>
      <c r="L2336" s="5">
        <v>0</v>
      </c>
      <c r="M2336" s="5">
        <v>2</v>
      </c>
    </row>
    <row r="2337" spans="1:13" x14ac:dyDescent="0.2">
      <c r="A2337">
        <v>2335</v>
      </c>
      <c r="B2337" s="1">
        <v>43730</v>
      </c>
      <c r="C2337" t="s">
        <v>42</v>
      </c>
      <c r="D2337" t="s">
        <v>51</v>
      </c>
      <c r="E2337" t="s">
        <v>52</v>
      </c>
      <c r="F2337" t="s">
        <v>61</v>
      </c>
      <c r="G2337" t="s">
        <v>62</v>
      </c>
      <c r="H2337">
        <v>4</v>
      </c>
      <c r="I2337">
        <v>7</v>
      </c>
      <c r="K2337" s="5">
        <v>0</v>
      </c>
      <c r="L2337" s="5">
        <v>0</v>
      </c>
      <c r="M2337" s="5">
        <v>3</v>
      </c>
    </row>
    <row r="2338" spans="1:13" x14ac:dyDescent="0.2">
      <c r="A2338">
        <v>2336</v>
      </c>
      <c r="B2338" s="1">
        <v>43730</v>
      </c>
      <c r="C2338" t="s">
        <v>124</v>
      </c>
      <c r="D2338" t="s">
        <v>22</v>
      </c>
      <c r="E2338" t="s">
        <v>23</v>
      </c>
      <c r="F2338" t="s">
        <v>47</v>
      </c>
      <c r="G2338" t="s">
        <v>48</v>
      </c>
      <c r="H2338">
        <v>1</v>
      </c>
      <c r="I2338">
        <v>10</v>
      </c>
      <c r="K2338" s="5">
        <v>0</v>
      </c>
      <c r="L2338" s="5">
        <v>0</v>
      </c>
      <c r="M2338" s="5">
        <v>9</v>
      </c>
    </row>
    <row r="2339" spans="1:13" x14ac:dyDescent="0.2">
      <c r="A2339">
        <v>2337</v>
      </c>
      <c r="B2339" s="1">
        <v>43731</v>
      </c>
      <c r="C2339" t="s">
        <v>85</v>
      </c>
      <c r="D2339" t="s">
        <v>22</v>
      </c>
      <c r="E2339" t="s">
        <v>23</v>
      </c>
      <c r="F2339" t="s">
        <v>12</v>
      </c>
      <c r="G2339" t="s">
        <v>13</v>
      </c>
      <c r="H2339">
        <v>2</v>
      </c>
      <c r="I2339">
        <v>7</v>
      </c>
      <c r="K2339" s="5">
        <v>0</v>
      </c>
      <c r="L2339" s="5">
        <v>0</v>
      </c>
      <c r="M2339" s="5">
        <v>5</v>
      </c>
    </row>
    <row r="2340" spans="1:13" x14ac:dyDescent="0.2">
      <c r="A2340">
        <v>2338</v>
      </c>
      <c r="B2340" s="1">
        <v>43731</v>
      </c>
      <c r="C2340" t="s">
        <v>71</v>
      </c>
      <c r="D2340" t="s">
        <v>6</v>
      </c>
      <c r="E2340" t="s">
        <v>7</v>
      </c>
      <c r="F2340" t="s">
        <v>27</v>
      </c>
      <c r="G2340" t="s">
        <v>28</v>
      </c>
      <c r="H2340">
        <v>10</v>
      </c>
      <c r="I2340">
        <v>11</v>
      </c>
      <c r="K2340" s="5">
        <v>0</v>
      </c>
      <c r="L2340" s="5">
        <v>0</v>
      </c>
      <c r="M2340" s="5">
        <v>1</v>
      </c>
    </row>
    <row r="2341" spans="1:13" x14ac:dyDescent="0.2">
      <c r="A2341">
        <v>2339</v>
      </c>
      <c r="B2341" s="1">
        <v>43731</v>
      </c>
      <c r="C2341" t="s">
        <v>68</v>
      </c>
      <c r="D2341" t="s">
        <v>53</v>
      </c>
      <c r="E2341" t="s">
        <v>54</v>
      </c>
      <c r="F2341" t="s">
        <v>10</v>
      </c>
      <c r="G2341" t="s">
        <v>11</v>
      </c>
      <c r="H2341">
        <v>8</v>
      </c>
      <c r="I2341">
        <v>4</v>
      </c>
      <c r="K2341" s="5">
        <v>0</v>
      </c>
      <c r="L2341" s="5">
        <v>0</v>
      </c>
      <c r="M2341" s="5">
        <v>-4</v>
      </c>
    </row>
    <row r="2342" spans="1:13" x14ac:dyDescent="0.2">
      <c r="A2342">
        <v>2340</v>
      </c>
      <c r="B2342" s="1">
        <v>43731</v>
      </c>
      <c r="C2342" t="s">
        <v>68</v>
      </c>
      <c r="D2342" t="s">
        <v>69</v>
      </c>
      <c r="E2342" t="s">
        <v>70</v>
      </c>
      <c r="F2342" t="s">
        <v>32</v>
      </c>
      <c r="G2342" t="s">
        <v>33</v>
      </c>
      <c r="H2342">
        <v>4</v>
      </c>
      <c r="I2342">
        <v>7</v>
      </c>
      <c r="K2342" s="5">
        <v>0</v>
      </c>
      <c r="L2342" s="5">
        <v>0</v>
      </c>
      <c r="M2342" s="5">
        <v>3</v>
      </c>
    </row>
    <row r="2343" spans="1:13" x14ac:dyDescent="0.2">
      <c r="A2343">
        <v>2341</v>
      </c>
      <c r="B2343" s="1">
        <v>43731</v>
      </c>
      <c r="C2343" t="s">
        <v>100</v>
      </c>
      <c r="D2343" t="s">
        <v>15</v>
      </c>
      <c r="E2343" t="s">
        <v>16</v>
      </c>
      <c r="F2343" t="s">
        <v>59</v>
      </c>
      <c r="G2343" t="s">
        <v>60</v>
      </c>
      <c r="H2343">
        <v>9</v>
      </c>
      <c r="I2343">
        <v>7</v>
      </c>
      <c r="K2343" s="5">
        <v>395.89609999999999</v>
      </c>
      <c r="L2343" s="5">
        <v>0</v>
      </c>
      <c r="M2343" s="5">
        <v>-2</v>
      </c>
    </row>
    <row r="2344" spans="1:13" x14ac:dyDescent="0.2">
      <c r="A2344">
        <v>2342</v>
      </c>
      <c r="B2344" s="1">
        <v>43732</v>
      </c>
      <c r="C2344" t="s">
        <v>5</v>
      </c>
      <c r="D2344" t="s">
        <v>22</v>
      </c>
      <c r="E2344" t="s">
        <v>23</v>
      </c>
      <c r="F2344" t="s">
        <v>12</v>
      </c>
      <c r="G2344" t="s">
        <v>13</v>
      </c>
      <c r="H2344">
        <v>1</v>
      </c>
      <c r="I2344">
        <v>4</v>
      </c>
      <c r="K2344" s="5">
        <v>0</v>
      </c>
      <c r="L2344" s="5">
        <v>0</v>
      </c>
      <c r="M2344" s="5">
        <v>3</v>
      </c>
    </row>
    <row r="2345" spans="1:13" x14ac:dyDescent="0.2">
      <c r="A2345">
        <v>2343</v>
      </c>
      <c r="B2345" s="1">
        <v>43732</v>
      </c>
      <c r="C2345" t="s">
        <v>87</v>
      </c>
      <c r="D2345" t="s">
        <v>49</v>
      </c>
      <c r="E2345" t="s">
        <v>50</v>
      </c>
      <c r="F2345" t="s">
        <v>25</v>
      </c>
      <c r="G2345" t="s">
        <v>26</v>
      </c>
      <c r="H2345">
        <v>4</v>
      </c>
      <c r="I2345">
        <v>2</v>
      </c>
      <c r="K2345" s="5">
        <v>-10.3332</v>
      </c>
      <c r="L2345" s="5">
        <v>0</v>
      </c>
      <c r="M2345" s="5">
        <v>-2</v>
      </c>
    </row>
    <row r="2346" spans="1:13" x14ac:dyDescent="0.2">
      <c r="A2346">
        <v>2344</v>
      </c>
      <c r="B2346" s="1">
        <v>43732</v>
      </c>
      <c r="C2346" t="s">
        <v>87</v>
      </c>
      <c r="D2346" t="s">
        <v>17</v>
      </c>
      <c r="E2346" t="s">
        <v>18</v>
      </c>
      <c r="F2346" t="s">
        <v>57</v>
      </c>
      <c r="G2346" t="s">
        <v>58</v>
      </c>
      <c r="H2346">
        <v>4</v>
      </c>
      <c r="I2346">
        <v>2</v>
      </c>
      <c r="K2346" s="5">
        <v>-6.2086899999999998</v>
      </c>
      <c r="L2346" s="5">
        <v>0</v>
      </c>
      <c r="M2346" s="5">
        <v>-2</v>
      </c>
    </row>
    <row r="2347" spans="1:13" x14ac:dyDescent="0.2">
      <c r="A2347">
        <v>2345</v>
      </c>
      <c r="B2347" s="1">
        <v>43732</v>
      </c>
      <c r="C2347" t="s">
        <v>85</v>
      </c>
      <c r="D2347" t="s">
        <v>35</v>
      </c>
      <c r="E2347" t="s">
        <v>36</v>
      </c>
      <c r="F2347" t="s">
        <v>55</v>
      </c>
      <c r="G2347" t="s">
        <v>56</v>
      </c>
      <c r="H2347">
        <v>2</v>
      </c>
      <c r="I2347">
        <v>9</v>
      </c>
      <c r="K2347" s="5">
        <v>-7.7890300000000003</v>
      </c>
      <c r="L2347" s="5">
        <v>-8.45702</v>
      </c>
      <c r="M2347" s="5">
        <v>7</v>
      </c>
    </row>
    <row r="2348" spans="1:13" x14ac:dyDescent="0.2">
      <c r="A2348">
        <v>2346</v>
      </c>
      <c r="B2348" s="1">
        <v>43732</v>
      </c>
      <c r="C2348" t="s">
        <v>85</v>
      </c>
      <c r="D2348" t="s">
        <v>22</v>
      </c>
      <c r="E2348" t="s">
        <v>23</v>
      </c>
      <c r="F2348" t="s">
        <v>12</v>
      </c>
      <c r="G2348" t="s">
        <v>13</v>
      </c>
      <c r="H2348">
        <v>5</v>
      </c>
      <c r="I2348">
        <v>6</v>
      </c>
      <c r="K2348" s="5">
        <v>0</v>
      </c>
      <c r="L2348" s="5">
        <v>0</v>
      </c>
      <c r="M2348" s="5">
        <v>1</v>
      </c>
    </row>
    <row r="2349" spans="1:13" x14ac:dyDescent="0.2">
      <c r="A2349">
        <v>2347</v>
      </c>
      <c r="B2349" s="1">
        <v>43732</v>
      </c>
      <c r="C2349" t="s">
        <v>71</v>
      </c>
      <c r="D2349" t="s">
        <v>6</v>
      </c>
      <c r="E2349" t="s">
        <v>7</v>
      </c>
      <c r="F2349" t="s">
        <v>27</v>
      </c>
      <c r="G2349" t="s">
        <v>28</v>
      </c>
      <c r="H2349">
        <v>11</v>
      </c>
      <c r="I2349">
        <v>4</v>
      </c>
      <c r="K2349" s="5">
        <v>0</v>
      </c>
      <c r="L2349" s="5">
        <v>0</v>
      </c>
      <c r="M2349" s="5">
        <v>-7</v>
      </c>
    </row>
    <row r="2350" spans="1:13" x14ac:dyDescent="0.2">
      <c r="A2350">
        <v>2348</v>
      </c>
      <c r="B2350" s="1">
        <v>43732</v>
      </c>
      <c r="C2350" t="s">
        <v>68</v>
      </c>
      <c r="D2350" t="s">
        <v>53</v>
      </c>
      <c r="E2350" t="s">
        <v>54</v>
      </c>
      <c r="F2350" t="s">
        <v>10</v>
      </c>
      <c r="G2350" t="s">
        <v>11</v>
      </c>
      <c r="H2350">
        <v>4</v>
      </c>
      <c r="I2350">
        <v>5</v>
      </c>
      <c r="K2350" s="5">
        <v>0</v>
      </c>
      <c r="L2350" s="5">
        <v>0</v>
      </c>
      <c r="M2350" s="5">
        <v>1</v>
      </c>
    </row>
    <row r="2351" spans="1:13" x14ac:dyDescent="0.2">
      <c r="A2351">
        <v>2349</v>
      </c>
      <c r="B2351" s="1">
        <v>43732</v>
      </c>
      <c r="C2351" t="s">
        <v>68</v>
      </c>
      <c r="D2351" t="s">
        <v>8</v>
      </c>
      <c r="E2351" t="s">
        <v>9</v>
      </c>
      <c r="F2351" t="s">
        <v>32</v>
      </c>
      <c r="G2351" t="s">
        <v>33</v>
      </c>
      <c r="H2351">
        <v>1</v>
      </c>
      <c r="I2351">
        <v>2</v>
      </c>
      <c r="K2351" s="5">
        <v>0</v>
      </c>
      <c r="L2351" s="5">
        <v>0</v>
      </c>
      <c r="M2351" s="5">
        <v>1</v>
      </c>
    </row>
    <row r="2352" spans="1:13" x14ac:dyDescent="0.2">
      <c r="A2352">
        <v>2350</v>
      </c>
      <c r="B2352" s="1">
        <v>43732</v>
      </c>
      <c r="C2352" t="s">
        <v>78</v>
      </c>
      <c r="D2352" t="s">
        <v>69</v>
      </c>
      <c r="E2352" t="s">
        <v>70</v>
      </c>
      <c r="F2352" t="s">
        <v>37</v>
      </c>
      <c r="G2352" t="s">
        <v>38</v>
      </c>
      <c r="H2352">
        <v>12</v>
      </c>
      <c r="I2352">
        <v>10</v>
      </c>
      <c r="K2352" s="5">
        <v>1010.633</v>
      </c>
      <c r="L2352" s="5">
        <v>-103.983</v>
      </c>
      <c r="M2352" s="5">
        <v>-2</v>
      </c>
    </row>
    <row r="2353" spans="1:13" x14ac:dyDescent="0.2">
      <c r="A2353">
        <v>2351</v>
      </c>
      <c r="B2353" s="1">
        <v>43732</v>
      </c>
      <c r="C2353" t="s">
        <v>72</v>
      </c>
      <c r="D2353" t="s">
        <v>47</v>
      </c>
      <c r="E2353" t="s">
        <v>48</v>
      </c>
      <c r="F2353" t="s">
        <v>64</v>
      </c>
      <c r="G2353" t="s">
        <v>65</v>
      </c>
      <c r="H2353">
        <v>11</v>
      </c>
      <c r="I2353">
        <v>0</v>
      </c>
      <c r="K2353" s="5">
        <v>12.04992</v>
      </c>
      <c r="L2353" s="5">
        <v>7.6686680000000003</v>
      </c>
      <c r="M2353" s="5">
        <v>-11</v>
      </c>
    </row>
    <row r="2354" spans="1:13" x14ac:dyDescent="0.2">
      <c r="A2354">
        <v>2352</v>
      </c>
      <c r="B2354" s="1">
        <v>43732</v>
      </c>
      <c r="C2354" t="s">
        <v>88</v>
      </c>
      <c r="D2354" t="s">
        <v>20</v>
      </c>
      <c r="E2354" t="s">
        <v>21</v>
      </c>
      <c r="F2354" t="s">
        <v>66</v>
      </c>
      <c r="G2354" t="s">
        <v>67</v>
      </c>
      <c r="H2354">
        <v>6</v>
      </c>
      <c r="I2354">
        <v>9</v>
      </c>
      <c r="K2354" s="5">
        <v>21.35407</v>
      </c>
      <c r="L2354" s="5">
        <v>0</v>
      </c>
      <c r="M2354" s="5">
        <v>3</v>
      </c>
    </row>
    <row r="2355" spans="1:13" x14ac:dyDescent="0.2">
      <c r="A2355">
        <v>2353</v>
      </c>
      <c r="B2355" s="1">
        <v>43732</v>
      </c>
      <c r="C2355" t="s">
        <v>100</v>
      </c>
      <c r="D2355" t="s">
        <v>15</v>
      </c>
      <c r="E2355" t="s">
        <v>16</v>
      </c>
      <c r="F2355" t="s">
        <v>59</v>
      </c>
      <c r="G2355" t="s">
        <v>60</v>
      </c>
      <c r="H2355">
        <v>2</v>
      </c>
      <c r="I2355">
        <v>3</v>
      </c>
      <c r="K2355" s="5">
        <v>0</v>
      </c>
      <c r="L2355" s="5">
        <v>0</v>
      </c>
      <c r="M2355" s="5">
        <v>1</v>
      </c>
    </row>
    <row r="2356" spans="1:13" x14ac:dyDescent="0.2">
      <c r="A2356">
        <v>2354</v>
      </c>
      <c r="B2356" s="1">
        <v>43732</v>
      </c>
      <c r="C2356" t="s">
        <v>99</v>
      </c>
      <c r="D2356" t="s">
        <v>51</v>
      </c>
      <c r="E2356" t="s">
        <v>52</v>
      </c>
      <c r="F2356" t="s">
        <v>43</v>
      </c>
      <c r="G2356" t="s">
        <v>44</v>
      </c>
      <c r="H2356">
        <v>8</v>
      </c>
      <c r="I2356">
        <v>5</v>
      </c>
      <c r="K2356" s="5">
        <v>0</v>
      </c>
      <c r="L2356" s="5">
        <v>196.8075</v>
      </c>
      <c r="M2356" s="5">
        <v>-3</v>
      </c>
    </row>
    <row r="2357" spans="1:13" x14ac:dyDescent="0.2">
      <c r="A2357">
        <v>2355</v>
      </c>
      <c r="B2357" s="1">
        <v>43732</v>
      </c>
      <c r="C2357" t="s">
        <v>73</v>
      </c>
      <c r="D2357" t="s">
        <v>3</v>
      </c>
      <c r="E2357" t="s">
        <v>4</v>
      </c>
      <c r="F2357" t="s">
        <v>40</v>
      </c>
      <c r="G2357" t="s">
        <v>41</v>
      </c>
      <c r="H2357">
        <v>2</v>
      </c>
      <c r="I2357">
        <v>3</v>
      </c>
      <c r="K2357" s="5">
        <v>0</v>
      </c>
      <c r="L2357" s="5">
        <v>84.474310000000003</v>
      </c>
      <c r="M2357" s="5">
        <v>1</v>
      </c>
    </row>
    <row r="2358" spans="1:13" x14ac:dyDescent="0.2">
      <c r="A2358">
        <v>2356</v>
      </c>
      <c r="B2358" s="1">
        <v>43732</v>
      </c>
      <c r="C2358" t="s">
        <v>74</v>
      </c>
      <c r="D2358" t="s">
        <v>61</v>
      </c>
      <c r="E2358" t="s">
        <v>62</v>
      </c>
      <c r="F2358" t="s">
        <v>45</v>
      </c>
      <c r="G2358" t="s">
        <v>46</v>
      </c>
      <c r="H2358">
        <v>6</v>
      </c>
      <c r="I2358">
        <v>3</v>
      </c>
      <c r="K2358" s="5">
        <v>0</v>
      </c>
      <c r="L2358" s="5">
        <v>0</v>
      </c>
      <c r="M2358" s="5">
        <v>-3</v>
      </c>
    </row>
    <row r="2359" spans="1:13" x14ac:dyDescent="0.2">
      <c r="A2359">
        <v>2357</v>
      </c>
      <c r="B2359" s="1">
        <v>43732</v>
      </c>
      <c r="C2359" t="s">
        <v>74</v>
      </c>
      <c r="D2359" t="s">
        <v>30</v>
      </c>
      <c r="E2359" t="s">
        <v>31</v>
      </c>
      <c r="F2359" t="s">
        <v>1</v>
      </c>
      <c r="G2359" t="s">
        <v>2</v>
      </c>
      <c r="H2359">
        <v>3</v>
      </c>
      <c r="I2359">
        <v>0</v>
      </c>
      <c r="K2359" s="5">
        <v>118.1006</v>
      </c>
      <c r="L2359" s="5">
        <v>211.12219999999999</v>
      </c>
      <c r="M2359" s="5">
        <v>-3</v>
      </c>
    </row>
    <row r="2360" spans="1:13" x14ac:dyDescent="0.2">
      <c r="A2360">
        <v>2358</v>
      </c>
      <c r="B2360" s="1">
        <v>43733</v>
      </c>
      <c r="C2360" t="s">
        <v>91</v>
      </c>
      <c r="D2360" t="s">
        <v>15</v>
      </c>
      <c r="E2360" t="s">
        <v>16</v>
      </c>
      <c r="F2360" t="s">
        <v>59</v>
      </c>
      <c r="G2360" t="s">
        <v>60</v>
      </c>
      <c r="H2360">
        <v>7</v>
      </c>
      <c r="I2360">
        <v>9</v>
      </c>
      <c r="K2360" s="5">
        <v>0</v>
      </c>
      <c r="L2360" s="5">
        <v>0</v>
      </c>
      <c r="M2360" s="5">
        <v>2</v>
      </c>
    </row>
    <row r="2361" spans="1:13" x14ac:dyDescent="0.2">
      <c r="A2361">
        <v>2359</v>
      </c>
      <c r="B2361" s="1">
        <v>43733</v>
      </c>
      <c r="C2361" t="s">
        <v>87</v>
      </c>
      <c r="D2361" t="s">
        <v>49</v>
      </c>
      <c r="E2361" t="s">
        <v>50</v>
      </c>
      <c r="F2361" t="s">
        <v>25</v>
      </c>
      <c r="G2361" t="s">
        <v>26</v>
      </c>
      <c r="H2361">
        <v>5</v>
      </c>
      <c r="I2361">
        <v>1</v>
      </c>
      <c r="K2361" s="5">
        <v>0</v>
      </c>
      <c r="L2361" s="5">
        <v>0</v>
      </c>
      <c r="M2361" s="5">
        <v>-4</v>
      </c>
    </row>
    <row r="2362" spans="1:13" x14ac:dyDescent="0.2">
      <c r="A2362">
        <v>2360</v>
      </c>
      <c r="B2362" s="1">
        <v>43733</v>
      </c>
      <c r="C2362" t="s">
        <v>87</v>
      </c>
      <c r="D2362" t="s">
        <v>17</v>
      </c>
      <c r="E2362" t="s">
        <v>18</v>
      </c>
      <c r="F2362" t="s">
        <v>57</v>
      </c>
      <c r="G2362" t="s">
        <v>58</v>
      </c>
      <c r="H2362">
        <v>9</v>
      </c>
      <c r="I2362">
        <v>2</v>
      </c>
      <c r="K2362" s="5">
        <v>0</v>
      </c>
      <c r="L2362" s="5">
        <v>0</v>
      </c>
      <c r="M2362" s="5">
        <v>-7</v>
      </c>
    </row>
    <row r="2363" spans="1:13" x14ac:dyDescent="0.2">
      <c r="A2363">
        <v>2361</v>
      </c>
      <c r="B2363" s="1">
        <v>43733</v>
      </c>
      <c r="C2363" t="s">
        <v>85</v>
      </c>
      <c r="D2363" t="s">
        <v>35</v>
      </c>
      <c r="E2363" t="s">
        <v>36</v>
      </c>
      <c r="F2363" t="s">
        <v>55</v>
      </c>
      <c r="G2363" t="s">
        <v>56</v>
      </c>
      <c r="H2363">
        <v>2</v>
      </c>
      <c r="I2363">
        <v>4</v>
      </c>
      <c r="K2363" s="5">
        <v>0</v>
      </c>
      <c r="L2363" s="5">
        <v>0</v>
      </c>
      <c r="M2363" s="5">
        <v>2</v>
      </c>
    </row>
    <row r="2364" spans="1:13" x14ac:dyDescent="0.2">
      <c r="A2364">
        <v>2362</v>
      </c>
      <c r="B2364" s="1">
        <v>43733</v>
      </c>
      <c r="C2364" t="s">
        <v>85</v>
      </c>
      <c r="D2364" t="s">
        <v>22</v>
      </c>
      <c r="E2364" t="s">
        <v>23</v>
      </c>
      <c r="F2364" t="s">
        <v>12</v>
      </c>
      <c r="G2364" t="s">
        <v>13</v>
      </c>
      <c r="H2364">
        <v>2</v>
      </c>
      <c r="I2364">
        <v>5</v>
      </c>
      <c r="K2364" s="5">
        <v>0</v>
      </c>
      <c r="L2364" s="5">
        <v>0</v>
      </c>
      <c r="M2364" s="5">
        <v>3</v>
      </c>
    </row>
    <row r="2365" spans="1:13" x14ac:dyDescent="0.2">
      <c r="A2365">
        <v>2363</v>
      </c>
      <c r="B2365" s="1">
        <v>43733</v>
      </c>
      <c r="C2365" t="s">
        <v>71</v>
      </c>
      <c r="D2365" t="s">
        <v>6</v>
      </c>
      <c r="E2365" t="s">
        <v>7</v>
      </c>
      <c r="F2365" t="s">
        <v>27</v>
      </c>
      <c r="G2365" t="s">
        <v>28</v>
      </c>
      <c r="H2365">
        <v>2</v>
      </c>
      <c r="I2365">
        <v>3</v>
      </c>
      <c r="K2365" s="5">
        <v>0</v>
      </c>
      <c r="L2365" s="5">
        <v>0</v>
      </c>
      <c r="M2365" s="5">
        <v>1</v>
      </c>
    </row>
    <row r="2366" spans="1:13" x14ac:dyDescent="0.2">
      <c r="A2366">
        <v>2364</v>
      </c>
      <c r="B2366" s="1">
        <v>43733</v>
      </c>
      <c r="C2366" t="s">
        <v>68</v>
      </c>
      <c r="D2366" t="s">
        <v>53</v>
      </c>
      <c r="E2366" t="s">
        <v>54</v>
      </c>
      <c r="F2366" t="s">
        <v>10</v>
      </c>
      <c r="G2366" t="s">
        <v>11</v>
      </c>
      <c r="H2366">
        <v>3</v>
      </c>
      <c r="I2366">
        <v>10</v>
      </c>
      <c r="K2366" s="5">
        <v>0</v>
      </c>
      <c r="L2366" s="5">
        <v>0</v>
      </c>
      <c r="M2366" s="5">
        <v>7</v>
      </c>
    </row>
    <row r="2367" spans="1:13" x14ac:dyDescent="0.2">
      <c r="A2367">
        <v>2365</v>
      </c>
      <c r="B2367" s="1">
        <v>43733</v>
      </c>
      <c r="C2367" t="s">
        <v>68</v>
      </c>
      <c r="D2367" t="s">
        <v>8</v>
      </c>
      <c r="E2367" t="s">
        <v>9</v>
      </c>
      <c r="F2367" t="s">
        <v>32</v>
      </c>
      <c r="G2367" t="s">
        <v>33</v>
      </c>
      <c r="H2367">
        <v>0</v>
      </c>
      <c r="I2367">
        <v>4</v>
      </c>
      <c r="K2367" s="5">
        <v>0</v>
      </c>
      <c r="L2367" s="5">
        <v>0</v>
      </c>
      <c r="M2367" s="5">
        <v>4</v>
      </c>
    </row>
    <row r="2368" spans="1:13" x14ac:dyDescent="0.2">
      <c r="A2368">
        <v>2366</v>
      </c>
      <c r="B2368" s="1">
        <v>43733</v>
      </c>
      <c r="C2368" t="s">
        <v>78</v>
      </c>
      <c r="D2368" t="s">
        <v>69</v>
      </c>
      <c r="E2368" t="s">
        <v>70</v>
      </c>
      <c r="F2368" t="s">
        <v>37</v>
      </c>
      <c r="G2368" t="s">
        <v>38</v>
      </c>
      <c r="H2368">
        <v>10</v>
      </c>
      <c r="I2368">
        <v>3</v>
      </c>
      <c r="K2368" s="5">
        <v>0</v>
      </c>
      <c r="L2368" s="5">
        <v>0</v>
      </c>
      <c r="M2368" s="5">
        <v>-7</v>
      </c>
    </row>
    <row r="2369" spans="1:13" x14ac:dyDescent="0.2">
      <c r="A2369">
        <v>2367</v>
      </c>
      <c r="B2369" s="1">
        <v>43733</v>
      </c>
      <c r="C2369" t="s">
        <v>72</v>
      </c>
      <c r="D2369" t="s">
        <v>47</v>
      </c>
      <c r="E2369" t="s">
        <v>48</v>
      </c>
      <c r="F2369" t="s">
        <v>64</v>
      </c>
      <c r="G2369" t="s">
        <v>65</v>
      </c>
      <c r="H2369">
        <v>3</v>
      </c>
      <c r="I2369">
        <v>8</v>
      </c>
      <c r="K2369" s="5">
        <v>0</v>
      </c>
      <c r="L2369" s="5">
        <v>0</v>
      </c>
      <c r="M2369" s="5">
        <v>5</v>
      </c>
    </row>
    <row r="2370" spans="1:13" x14ac:dyDescent="0.2">
      <c r="A2370">
        <v>2368</v>
      </c>
      <c r="B2370" s="1">
        <v>43733</v>
      </c>
      <c r="C2370" t="s">
        <v>88</v>
      </c>
      <c r="D2370" t="s">
        <v>20</v>
      </c>
      <c r="E2370" t="s">
        <v>21</v>
      </c>
      <c r="F2370" t="s">
        <v>66</v>
      </c>
      <c r="G2370" t="s">
        <v>67</v>
      </c>
      <c r="H2370">
        <v>10</v>
      </c>
      <c r="I2370">
        <v>2</v>
      </c>
      <c r="K2370" s="5">
        <v>0</v>
      </c>
      <c r="L2370" s="5">
        <v>0</v>
      </c>
      <c r="M2370" s="5">
        <v>-8</v>
      </c>
    </row>
    <row r="2371" spans="1:13" x14ac:dyDescent="0.2">
      <c r="A2371">
        <v>2369</v>
      </c>
      <c r="B2371" s="1">
        <v>43733</v>
      </c>
      <c r="C2371" t="s">
        <v>99</v>
      </c>
      <c r="D2371" t="s">
        <v>51</v>
      </c>
      <c r="E2371" t="s">
        <v>52</v>
      </c>
      <c r="F2371" t="s">
        <v>43</v>
      </c>
      <c r="G2371" t="s">
        <v>44</v>
      </c>
      <c r="H2371">
        <v>1</v>
      </c>
      <c r="I2371">
        <v>2</v>
      </c>
      <c r="K2371" s="5">
        <v>0</v>
      </c>
      <c r="L2371" s="5">
        <v>0</v>
      </c>
      <c r="M2371" s="5">
        <v>1</v>
      </c>
    </row>
    <row r="2372" spans="1:13" x14ac:dyDescent="0.2">
      <c r="A2372">
        <v>2370</v>
      </c>
      <c r="B2372" s="1">
        <v>43733</v>
      </c>
      <c r="C2372" t="s">
        <v>73</v>
      </c>
      <c r="D2372" t="s">
        <v>3</v>
      </c>
      <c r="E2372" t="s">
        <v>4</v>
      </c>
      <c r="F2372" t="s">
        <v>40</v>
      </c>
      <c r="G2372" t="s">
        <v>41</v>
      </c>
      <c r="H2372">
        <v>3</v>
      </c>
      <c r="I2372">
        <v>2</v>
      </c>
      <c r="K2372" s="5">
        <v>0</v>
      </c>
      <c r="L2372" s="5">
        <v>0</v>
      </c>
      <c r="M2372" s="5">
        <v>-1</v>
      </c>
    </row>
    <row r="2373" spans="1:13" x14ac:dyDescent="0.2">
      <c r="A2373">
        <v>2371</v>
      </c>
      <c r="B2373" s="1">
        <v>43733</v>
      </c>
      <c r="C2373" t="s">
        <v>74</v>
      </c>
      <c r="D2373" t="s">
        <v>61</v>
      </c>
      <c r="E2373" t="s">
        <v>62</v>
      </c>
      <c r="F2373" t="s">
        <v>45</v>
      </c>
      <c r="G2373" t="s">
        <v>46</v>
      </c>
      <c r="H2373">
        <v>6</v>
      </c>
      <c r="I2373">
        <v>4</v>
      </c>
      <c r="K2373" s="5">
        <v>0</v>
      </c>
      <c r="L2373" s="5">
        <v>0</v>
      </c>
      <c r="M2373" s="5">
        <v>-2</v>
      </c>
    </row>
    <row r="2374" spans="1:13" x14ac:dyDescent="0.2">
      <c r="A2374">
        <v>2372</v>
      </c>
      <c r="B2374" s="1">
        <v>43733</v>
      </c>
      <c r="C2374" t="s">
        <v>74</v>
      </c>
      <c r="D2374" t="s">
        <v>30</v>
      </c>
      <c r="E2374" t="s">
        <v>31</v>
      </c>
      <c r="F2374" t="s">
        <v>1</v>
      </c>
      <c r="G2374" t="s">
        <v>2</v>
      </c>
      <c r="H2374">
        <v>3</v>
      </c>
      <c r="I2374">
        <v>0</v>
      </c>
      <c r="K2374" s="5">
        <v>0</v>
      </c>
      <c r="L2374" s="5">
        <v>0</v>
      </c>
      <c r="M2374" s="5">
        <v>-3</v>
      </c>
    </row>
    <row r="2375" spans="1:13" x14ac:dyDescent="0.2">
      <c r="A2375">
        <v>2373</v>
      </c>
      <c r="B2375" s="1">
        <v>43734</v>
      </c>
      <c r="C2375" t="s">
        <v>89</v>
      </c>
      <c r="D2375" t="s">
        <v>17</v>
      </c>
      <c r="E2375" t="s">
        <v>18</v>
      </c>
      <c r="F2375" t="s">
        <v>57</v>
      </c>
      <c r="G2375" t="s">
        <v>58</v>
      </c>
      <c r="H2375">
        <v>5</v>
      </c>
      <c r="I2375">
        <v>3</v>
      </c>
      <c r="K2375" s="5">
        <v>0</v>
      </c>
      <c r="L2375" s="5">
        <v>0</v>
      </c>
      <c r="M2375" s="5">
        <v>-2</v>
      </c>
    </row>
    <row r="2376" spans="1:13" x14ac:dyDescent="0.2">
      <c r="A2376">
        <v>2374</v>
      </c>
      <c r="B2376" s="1">
        <v>43734</v>
      </c>
      <c r="C2376" t="s">
        <v>83</v>
      </c>
      <c r="D2376" t="s">
        <v>49</v>
      </c>
      <c r="E2376" t="s">
        <v>50</v>
      </c>
      <c r="F2376" t="s">
        <v>25</v>
      </c>
      <c r="G2376" t="s">
        <v>26</v>
      </c>
      <c r="H2376">
        <v>10</v>
      </c>
      <c r="I2376">
        <v>4</v>
      </c>
      <c r="K2376" s="5">
        <v>0</v>
      </c>
      <c r="L2376" s="5">
        <v>0</v>
      </c>
      <c r="M2376" s="5">
        <v>-6</v>
      </c>
    </row>
    <row r="2377" spans="1:13" x14ac:dyDescent="0.2">
      <c r="A2377">
        <v>2375</v>
      </c>
      <c r="B2377" s="1">
        <v>43734</v>
      </c>
      <c r="C2377" t="s">
        <v>94</v>
      </c>
      <c r="D2377" t="s">
        <v>69</v>
      </c>
      <c r="E2377" t="s">
        <v>70</v>
      </c>
      <c r="F2377" t="s">
        <v>37</v>
      </c>
      <c r="G2377" t="s">
        <v>38</v>
      </c>
      <c r="H2377">
        <v>5</v>
      </c>
      <c r="I2377">
        <v>7</v>
      </c>
      <c r="K2377" s="5">
        <v>0</v>
      </c>
      <c r="L2377" s="5">
        <v>0</v>
      </c>
      <c r="M2377" s="5">
        <v>2</v>
      </c>
    </row>
    <row r="2378" spans="1:13" x14ac:dyDescent="0.2">
      <c r="A2378">
        <v>2376</v>
      </c>
      <c r="B2378" s="1">
        <v>43734</v>
      </c>
      <c r="C2378" t="s">
        <v>91</v>
      </c>
      <c r="D2378" t="s">
        <v>61</v>
      </c>
      <c r="E2378" t="s">
        <v>62</v>
      </c>
      <c r="F2378" t="s">
        <v>45</v>
      </c>
      <c r="G2378" t="s">
        <v>46</v>
      </c>
      <c r="H2378">
        <v>1</v>
      </c>
      <c r="I2378">
        <v>0</v>
      </c>
      <c r="K2378" s="5">
        <v>0</v>
      </c>
      <c r="L2378" s="5">
        <v>0</v>
      </c>
      <c r="M2378" s="5">
        <v>-1</v>
      </c>
    </row>
    <row r="2379" spans="1:13" x14ac:dyDescent="0.2">
      <c r="A2379">
        <v>2377</v>
      </c>
      <c r="B2379" s="1">
        <v>43734</v>
      </c>
      <c r="C2379" t="s">
        <v>101</v>
      </c>
      <c r="D2379" t="s">
        <v>51</v>
      </c>
      <c r="E2379" t="s">
        <v>52</v>
      </c>
      <c r="F2379" t="s">
        <v>43</v>
      </c>
      <c r="G2379" t="s">
        <v>44</v>
      </c>
      <c r="H2379">
        <v>3</v>
      </c>
      <c r="I2379">
        <v>8</v>
      </c>
      <c r="K2379" s="5">
        <v>0</v>
      </c>
      <c r="L2379" s="5">
        <v>0</v>
      </c>
      <c r="M2379" s="5">
        <v>5</v>
      </c>
    </row>
    <row r="2380" spans="1:13" x14ac:dyDescent="0.2">
      <c r="A2380">
        <v>2378</v>
      </c>
      <c r="B2380" s="1">
        <v>43734</v>
      </c>
      <c r="C2380" t="s">
        <v>34</v>
      </c>
      <c r="D2380" t="s">
        <v>22</v>
      </c>
      <c r="E2380" t="s">
        <v>23</v>
      </c>
      <c r="F2380" t="s">
        <v>12</v>
      </c>
      <c r="G2380" t="s">
        <v>13</v>
      </c>
      <c r="H2380">
        <v>3</v>
      </c>
      <c r="I2380">
        <v>6</v>
      </c>
      <c r="K2380" s="5">
        <v>0</v>
      </c>
      <c r="L2380" s="5">
        <v>0</v>
      </c>
      <c r="M2380" s="5">
        <v>3</v>
      </c>
    </row>
    <row r="2381" spans="1:13" x14ac:dyDescent="0.2">
      <c r="A2381">
        <v>2379</v>
      </c>
      <c r="B2381" s="1">
        <v>43734</v>
      </c>
      <c r="C2381" t="s">
        <v>85</v>
      </c>
      <c r="D2381" t="s">
        <v>35</v>
      </c>
      <c r="E2381" t="s">
        <v>36</v>
      </c>
      <c r="F2381" t="s">
        <v>55</v>
      </c>
      <c r="G2381" t="s">
        <v>56</v>
      </c>
      <c r="H2381">
        <v>5</v>
      </c>
      <c r="I2381">
        <v>9</v>
      </c>
      <c r="K2381" s="5">
        <v>0</v>
      </c>
      <c r="L2381" s="5">
        <v>0</v>
      </c>
      <c r="M2381" s="5">
        <v>4</v>
      </c>
    </row>
    <row r="2382" spans="1:13" x14ac:dyDescent="0.2">
      <c r="A2382">
        <v>2380</v>
      </c>
      <c r="B2382" s="1">
        <v>43734</v>
      </c>
      <c r="C2382" t="s">
        <v>68</v>
      </c>
      <c r="D2382" t="s">
        <v>53</v>
      </c>
      <c r="E2382" t="s">
        <v>54</v>
      </c>
      <c r="F2382" t="s">
        <v>10</v>
      </c>
      <c r="G2382" t="s">
        <v>11</v>
      </c>
      <c r="H2382">
        <v>4</v>
      </c>
      <c r="I2382">
        <v>2</v>
      </c>
      <c r="K2382" s="5">
        <v>0</v>
      </c>
      <c r="L2382" s="5">
        <v>0</v>
      </c>
      <c r="M2382" s="5">
        <v>-2</v>
      </c>
    </row>
    <row r="2383" spans="1:13" x14ac:dyDescent="0.2">
      <c r="A2383">
        <v>2381</v>
      </c>
      <c r="B2383" s="1">
        <v>43734</v>
      </c>
      <c r="C2383" t="s">
        <v>72</v>
      </c>
      <c r="D2383" t="s">
        <v>47</v>
      </c>
      <c r="E2383" t="s">
        <v>48</v>
      </c>
      <c r="F2383" t="s">
        <v>64</v>
      </c>
      <c r="G2383" t="s">
        <v>65</v>
      </c>
      <c r="H2383">
        <v>0</v>
      </c>
      <c r="I2383">
        <v>8</v>
      </c>
      <c r="K2383" s="5">
        <v>0</v>
      </c>
      <c r="L2383" s="5">
        <v>0</v>
      </c>
      <c r="M2383" s="5">
        <v>8</v>
      </c>
    </row>
    <row r="2384" spans="1:13" x14ac:dyDescent="0.2">
      <c r="A2384">
        <v>2382</v>
      </c>
      <c r="B2384" s="1">
        <v>43734</v>
      </c>
      <c r="C2384" t="s">
        <v>73</v>
      </c>
      <c r="D2384" t="s">
        <v>30</v>
      </c>
      <c r="E2384" t="s">
        <v>31</v>
      </c>
      <c r="F2384" t="s">
        <v>40</v>
      </c>
      <c r="G2384" t="s">
        <v>41</v>
      </c>
      <c r="H2384">
        <v>3</v>
      </c>
      <c r="I2384">
        <v>4</v>
      </c>
      <c r="K2384" s="5">
        <v>0</v>
      </c>
      <c r="L2384" s="5">
        <v>0</v>
      </c>
      <c r="M2384" s="5">
        <v>1</v>
      </c>
    </row>
    <row r="2385" spans="1:13" x14ac:dyDescent="0.2">
      <c r="A2385">
        <v>2383</v>
      </c>
      <c r="B2385" s="1">
        <v>43734</v>
      </c>
      <c r="C2385" t="s">
        <v>74</v>
      </c>
      <c r="D2385" t="s">
        <v>3</v>
      </c>
      <c r="E2385" t="s">
        <v>4</v>
      </c>
      <c r="F2385" t="s">
        <v>1</v>
      </c>
      <c r="G2385" t="s">
        <v>2</v>
      </c>
      <c r="H2385">
        <v>3</v>
      </c>
      <c r="I2385">
        <v>1</v>
      </c>
      <c r="K2385" s="5">
        <v>0</v>
      </c>
      <c r="L2385" s="5">
        <v>0</v>
      </c>
      <c r="M2385" s="5">
        <v>-2</v>
      </c>
    </row>
    <row r="2386" spans="1:13" x14ac:dyDescent="0.2">
      <c r="A2386">
        <v>2384</v>
      </c>
      <c r="B2386" s="1">
        <v>43735</v>
      </c>
      <c r="C2386" t="s">
        <v>85</v>
      </c>
      <c r="D2386" t="s">
        <v>57</v>
      </c>
      <c r="E2386" t="s">
        <v>58</v>
      </c>
      <c r="F2386" t="s">
        <v>55</v>
      </c>
      <c r="G2386" t="s">
        <v>56</v>
      </c>
      <c r="H2386">
        <v>5</v>
      </c>
      <c r="I2386">
        <v>6</v>
      </c>
      <c r="K2386" s="5">
        <v>0</v>
      </c>
      <c r="L2386" s="5">
        <v>0</v>
      </c>
      <c r="M2386" s="5">
        <v>1</v>
      </c>
    </row>
    <row r="2387" spans="1:13" x14ac:dyDescent="0.2">
      <c r="A2387">
        <v>2385</v>
      </c>
      <c r="B2387" s="1">
        <v>43735</v>
      </c>
      <c r="C2387" t="s">
        <v>85</v>
      </c>
      <c r="D2387" t="s">
        <v>47</v>
      </c>
      <c r="E2387" t="s">
        <v>48</v>
      </c>
      <c r="F2387" t="s">
        <v>12</v>
      </c>
      <c r="G2387" t="s">
        <v>13</v>
      </c>
      <c r="H2387">
        <v>2</v>
      </c>
      <c r="I2387">
        <v>8</v>
      </c>
      <c r="K2387" s="5">
        <v>-12.686500000000001</v>
      </c>
      <c r="L2387" s="5">
        <v>0</v>
      </c>
      <c r="M2387" s="5">
        <v>6</v>
      </c>
    </row>
    <row r="2388" spans="1:13" x14ac:dyDescent="0.2">
      <c r="A2388">
        <v>2386</v>
      </c>
      <c r="B2388" s="1">
        <v>43735</v>
      </c>
      <c r="C2388" t="s">
        <v>85</v>
      </c>
      <c r="D2388" t="s">
        <v>53</v>
      </c>
      <c r="E2388" t="s">
        <v>54</v>
      </c>
      <c r="F2388" t="s">
        <v>22</v>
      </c>
      <c r="G2388" t="s">
        <v>23</v>
      </c>
      <c r="H2388">
        <v>4</v>
      </c>
      <c r="I2388">
        <v>5</v>
      </c>
      <c r="K2388" s="5">
        <v>0</v>
      </c>
      <c r="L2388" s="5">
        <v>0</v>
      </c>
      <c r="M2388" s="5">
        <v>1</v>
      </c>
    </row>
    <row r="2389" spans="1:13" x14ac:dyDescent="0.2">
      <c r="A2389">
        <v>2387</v>
      </c>
      <c r="B2389" s="1">
        <v>43735</v>
      </c>
      <c r="C2389" t="s">
        <v>71</v>
      </c>
      <c r="D2389" t="s">
        <v>32</v>
      </c>
      <c r="E2389" t="s">
        <v>33</v>
      </c>
      <c r="F2389" t="s">
        <v>27</v>
      </c>
      <c r="G2389" t="s">
        <v>28</v>
      </c>
      <c r="H2389">
        <v>6</v>
      </c>
      <c r="I2389">
        <v>2</v>
      </c>
      <c r="K2389" s="5">
        <v>0</v>
      </c>
      <c r="L2389" s="5">
        <v>0</v>
      </c>
      <c r="M2389" s="5">
        <v>-4</v>
      </c>
    </row>
    <row r="2390" spans="1:13" x14ac:dyDescent="0.2">
      <c r="A2390">
        <v>2388</v>
      </c>
      <c r="B2390" s="1">
        <v>43735</v>
      </c>
      <c r="C2390" t="s">
        <v>68</v>
      </c>
      <c r="D2390" t="s">
        <v>20</v>
      </c>
      <c r="E2390" t="s">
        <v>21</v>
      </c>
      <c r="F2390" t="s">
        <v>10</v>
      </c>
      <c r="G2390" t="s">
        <v>11</v>
      </c>
      <c r="H2390">
        <v>2</v>
      </c>
      <c r="I2390">
        <v>4</v>
      </c>
      <c r="K2390" s="5">
        <v>-15.4762</v>
      </c>
      <c r="L2390" s="5">
        <v>0</v>
      </c>
      <c r="M2390" s="5">
        <v>2</v>
      </c>
    </row>
    <row r="2391" spans="1:13" x14ac:dyDescent="0.2">
      <c r="A2391">
        <v>2389</v>
      </c>
      <c r="B2391" s="1">
        <v>43735</v>
      </c>
      <c r="C2391" t="s">
        <v>68</v>
      </c>
      <c r="D2391" t="s">
        <v>6</v>
      </c>
      <c r="E2391" t="s">
        <v>7</v>
      </c>
      <c r="F2391" t="s">
        <v>69</v>
      </c>
      <c r="G2391" t="s">
        <v>70</v>
      </c>
      <c r="H2391">
        <v>4</v>
      </c>
      <c r="I2391">
        <v>1</v>
      </c>
      <c r="K2391" s="5">
        <v>0</v>
      </c>
      <c r="L2391" s="5">
        <v>-53.715899999999998</v>
      </c>
      <c r="M2391" s="5">
        <v>-3</v>
      </c>
    </row>
    <row r="2392" spans="1:13" x14ac:dyDescent="0.2">
      <c r="A2392">
        <v>2390</v>
      </c>
      <c r="B2392" s="1">
        <v>43735</v>
      </c>
      <c r="C2392" t="s">
        <v>78</v>
      </c>
      <c r="D2392" t="s">
        <v>8</v>
      </c>
      <c r="E2392" t="s">
        <v>9</v>
      </c>
      <c r="F2392" t="s">
        <v>37</v>
      </c>
      <c r="G2392" t="s">
        <v>38</v>
      </c>
      <c r="H2392">
        <v>14</v>
      </c>
      <c r="I2392">
        <v>7</v>
      </c>
      <c r="K2392" s="5">
        <v>37.180489999999999</v>
      </c>
      <c r="L2392" s="5">
        <v>0</v>
      </c>
      <c r="M2392" s="5">
        <v>-7</v>
      </c>
    </row>
    <row r="2393" spans="1:13" x14ac:dyDescent="0.2">
      <c r="A2393">
        <v>2391</v>
      </c>
      <c r="B2393" s="1">
        <v>43735</v>
      </c>
      <c r="C2393" t="s">
        <v>72</v>
      </c>
      <c r="D2393" t="s">
        <v>17</v>
      </c>
      <c r="E2393" t="s">
        <v>18</v>
      </c>
      <c r="F2393" t="s">
        <v>51</v>
      </c>
      <c r="G2393" t="s">
        <v>52</v>
      </c>
      <c r="H2393">
        <v>7</v>
      </c>
      <c r="I2393">
        <v>11</v>
      </c>
      <c r="K2393" s="5">
        <v>287.99270000000001</v>
      </c>
      <c r="L2393" s="5">
        <v>-214.08199999999999</v>
      </c>
      <c r="M2393" s="5">
        <v>4</v>
      </c>
    </row>
    <row r="2394" spans="1:13" x14ac:dyDescent="0.2">
      <c r="A2394">
        <v>2392</v>
      </c>
      <c r="B2394" s="1">
        <v>43735</v>
      </c>
      <c r="C2394" t="s">
        <v>88</v>
      </c>
      <c r="D2394" t="s">
        <v>35</v>
      </c>
      <c r="E2394" t="s">
        <v>36</v>
      </c>
      <c r="F2394" t="s">
        <v>15</v>
      </c>
      <c r="G2394" t="s">
        <v>16</v>
      </c>
      <c r="H2394">
        <v>8</v>
      </c>
      <c r="I2394">
        <v>2</v>
      </c>
      <c r="K2394" s="5">
        <v>477.40440000000001</v>
      </c>
      <c r="L2394" s="5">
        <v>-88.862499999999997</v>
      </c>
      <c r="M2394" s="5">
        <v>-6</v>
      </c>
    </row>
    <row r="2395" spans="1:13" x14ac:dyDescent="0.2">
      <c r="A2395">
        <v>2393</v>
      </c>
      <c r="B2395" s="1">
        <v>43735</v>
      </c>
      <c r="C2395" t="s">
        <v>88</v>
      </c>
      <c r="D2395" t="s">
        <v>49</v>
      </c>
      <c r="E2395" t="s">
        <v>50</v>
      </c>
      <c r="F2395" t="s">
        <v>66</v>
      </c>
      <c r="G2395" t="s">
        <v>67</v>
      </c>
      <c r="H2395">
        <v>6</v>
      </c>
      <c r="I2395">
        <v>2</v>
      </c>
      <c r="K2395" s="5">
        <v>90.336650000000006</v>
      </c>
      <c r="L2395" s="5">
        <v>0</v>
      </c>
      <c r="M2395" s="5">
        <v>-4</v>
      </c>
    </row>
    <row r="2396" spans="1:13" x14ac:dyDescent="0.2">
      <c r="A2396">
        <v>2394</v>
      </c>
      <c r="B2396" s="1">
        <v>43735</v>
      </c>
      <c r="C2396" t="s">
        <v>100</v>
      </c>
      <c r="D2396" t="s">
        <v>45</v>
      </c>
      <c r="E2396" t="s">
        <v>46</v>
      </c>
      <c r="F2396" t="s">
        <v>59</v>
      </c>
      <c r="G2396" t="s">
        <v>60</v>
      </c>
      <c r="H2396">
        <v>3</v>
      </c>
      <c r="I2396">
        <v>6</v>
      </c>
      <c r="K2396" s="5">
        <v>0</v>
      </c>
      <c r="L2396" s="5">
        <v>0</v>
      </c>
      <c r="M2396" s="5">
        <v>3</v>
      </c>
    </row>
    <row r="2397" spans="1:13" x14ac:dyDescent="0.2">
      <c r="A2397">
        <v>2395</v>
      </c>
      <c r="B2397" s="1">
        <v>43735</v>
      </c>
      <c r="C2397" t="s">
        <v>73</v>
      </c>
      <c r="D2397" t="s">
        <v>30</v>
      </c>
      <c r="E2397" t="s">
        <v>31</v>
      </c>
      <c r="F2397" t="s">
        <v>40</v>
      </c>
      <c r="G2397" t="s">
        <v>41</v>
      </c>
      <c r="H2397">
        <v>4</v>
      </c>
      <c r="I2397">
        <v>0</v>
      </c>
      <c r="K2397" s="5">
        <v>0</v>
      </c>
      <c r="L2397" s="5">
        <v>0</v>
      </c>
      <c r="M2397" s="5">
        <v>-4</v>
      </c>
    </row>
    <row r="2398" spans="1:13" x14ac:dyDescent="0.2">
      <c r="A2398">
        <v>2396</v>
      </c>
      <c r="B2398" s="1">
        <v>43735</v>
      </c>
      <c r="C2398" t="s">
        <v>74</v>
      </c>
      <c r="D2398" t="s">
        <v>3</v>
      </c>
      <c r="E2398" t="s">
        <v>4</v>
      </c>
      <c r="F2398" t="s">
        <v>1</v>
      </c>
      <c r="G2398" t="s">
        <v>2</v>
      </c>
      <c r="H2398">
        <v>3</v>
      </c>
      <c r="I2398">
        <v>4</v>
      </c>
      <c r="K2398" s="5">
        <v>0</v>
      </c>
      <c r="L2398" s="5">
        <v>0</v>
      </c>
      <c r="M2398" s="5">
        <v>1</v>
      </c>
    </row>
    <row r="2399" spans="1:13" x14ac:dyDescent="0.2">
      <c r="A2399">
        <v>2397</v>
      </c>
      <c r="B2399" s="1">
        <v>43735</v>
      </c>
      <c r="C2399" t="s">
        <v>103</v>
      </c>
      <c r="D2399" t="s">
        <v>61</v>
      </c>
      <c r="E2399" t="s">
        <v>62</v>
      </c>
      <c r="F2399" t="s">
        <v>43</v>
      </c>
      <c r="G2399" t="s">
        <v>44</v>
      </c>
      <c r="H2399">
        <v>9</v>
      </c>
      <c r="I2399">
        <v>2</v>
      </c>
      <c r="K2399" s="5">
        <v>0</v>
      </c>
      <c r="L2399" s="5">
        <v>0</v>
      </c>
      <c r="M2399" s="5">
        <v>-7</v>
      </c>
    </row>
    <row r="2400" spans="1:13" x14ac:dyDescent="0.2">
      <c r="A2400">
        <v>2398</v>
      </c>
      <c r="B2400" s="1">
        <v>43736</v>
      </c>
      <c r="C2400" t="s">
        <v>5</v>
      </c>
      <c r="D2400" t="s">
        <v>6</v>
      </c>
      <c r="E2400" t="s">
        <v>7</v>
      </c>
      <c r="F2400" t="s">
        <v>69</v>
      </c>
      <c r="G2400" t="s">
        <v>70</v>
      </c>
      <c r="H2400">
        <v>9</v>
      </c>
      <c r="I2400">
        <v>4</v>
      </c>
      <c r="K2400" s="5">
        <v>0</v>
      </c>
      <c r="L2400" s="5">
        <v>0</v>
      </c>
      <c r="M2400" s="5">
        <v>-5</v>
      </c>
    </row>
    <row r="2401" spans="1:13" x14ac:dyDescent="0.2">
      <c r="A2401">
        <v>2399</v>
      </c>
      <c r="B2401" s="1">
        <v>43736</v>
      </c>
      <c r="C2401" t="s">
        <v>75</v>
      </c>
      <c r="D2401" t="s">
        <v>49</v>
      </c>
      <c r="E2401" t="s">
        <v>50</v>
      </c>
      <c r="F2401" t="s">
        <v>66</v>
      </c>
      <c r="G2401" t="s">
        <v>67</v>
      </c>
      <c r="H2401">
        <v>4</v>
      </c>
      <c r="I2401">
        <v>3</v>
      </c>
      <c r="K2401" s="5">
        <v>0</v>
      </c>
      <c r="L2401" s="5">
        <v>0</v>
      </c>
      <c r="M2401" s="5">
        <v>-1</v>
      </c>
    </row>
    <row r="2402" spans="1:13" x14ac:dyDescent="0.2">
      <c r="A2402">
        <v>2400</v>
      </c>
      <c r="B2402" s="1">
        <v>43736</v>
      </c>
      <c r="C2402" t="s">
        <v>76</v>
      </c>
      <c r="D2402" t="s">
        <v>32</v>
      </c>
      <c r="E2402" t="s">
        <v>33</v>
      </c>
      <c r="F2402" t="s">
        <v>27</v>
      </c>
      <c r="G2402" t="s">
        <v>28</v>
      </c>
      <c r="H2402">
        <v>1</v>
      </c>
      <c r="I2402">
        <v>4</v>
      </c>
      <c r="K2402" s="5">
        <v>0</v>
      </c>
      <c r="L2402" s="5">
        <v>0</v>
      </c>
      <c r="M2402" s="5">
        <v>3</v>
      </c>
    </row>
    <row r="2403" spans="1:13" x14ac:dyDescent="0.2">
      <c r="A2403">
        <v>2401</v>
      </c>
      <c r="B2403" s="1">
        <v>43736</v>
      </c>
      <c r="C2403" t="s">
        <v>91</v>
      </c>
      <c r="D2403" t="s">
        <v>25</v>
      </c>
      <c r="E2403" t="s">
        <v>26</v>
      </c>
      <c r="F2403" t="s">
        <v>64</v>
      </c>
      <c r="G2403" t="s">
        <v>65</v>
      </c>
      <c r="H2403">
        <v>1</v>
      </c>
      <c r="I2403">
        <v>7</v>
      </c>
      <c r="K2403" s="5">
        <v>4.7074990000000003</v>
      </c>
      <c r="L2403" s="5">
        <v>0</v>
      </c>
      <c r="M2403" s="5">
        <v>6</v>
      </c>
    </row>
    <row r="2404" spans="1:13" x14ac:dyDescent="0.2">
      <c r="A2404">
        <v>2402</v>
      </c>
      <c r="B2404" s="1">
        <v>43736</v>
      </c>
      <c r="C2404" t="s">
        <v>34</v>
      </c>
      <c r="D2404" t="s">
        <v>61</v>
      </c>
      <c r="E2404" t="s">
        <v>62</v>
      </c>
      <c r="F2404" t="s">
        <v>43</v>
      </c>
      <c r="G2404" t="s">
        <v>44</v>
      </c>
      <c r="H2404">
        <v>2</v>
      </c>
      <c r="I2404">
        <v>0</v>
      </c>
      <c r="K2404" s="5">
        <v>0</v>
      </c>
      <c r="L2404" s="5">
        <v>0</v>
      </c>
      <c r="M2404" s="5">
        <v>-2</v>
      </c>
    </row>
    <row r="2405" spans="1:13" x14ac:dyDescent="0.2">
      <c r="A2405">
        <v>2403</v>
      </c>
      <c r="B2405" s="1">
        <v>43736</v>
      </c>
      <c r="C2405" t="s">
        <v>34</v>
      </c>
      <c r="D2405" t="s">
        <v>47</v>
      </c>
      <c r="E2405" t="s">
        <v>48</v>
      </c>
      <c r="F2405" t="s">
        <v>12</v>
      </c>
      <c r="G2405" t="s">
        <v>13</v>
      </c>
      <c r="H2405">
        <v>7</v>
      </c>
      <c r="I2405">
        <v>10</v>
      </c>
      <c r="K2405" s="5">
        <v>0</v>
      </c>
      <c r="L2405" s="5">
        <v>0</v>
      </c>
      <c r="M2405" s="5">
        <v>3</v>
      </c>
    </row>
    <row r="2406" spans="1:13" x14ac:dyDescent="0.2">
      <c r="A2406">
        <v>2404</v>
      </c>
      <c r="B2406" s="1">
        <v>43736</v>
      </c>
      <c r="C2406" t="s">
        <v>109</v>
      </c>
      <c r="D2406" t="s">
        <v>53</v>
      </c>
      <c r="E2406" t="s">
        <v>54</v>
      </c>
      <c r="F2406" t="s">
        <v>22</v>
      </c>
      <c r="G2406" t="s">
        <v>23</v>
      </c>
      <c r="H2406">
        <v>3</v>
      </c>
      <c r="I2406">
        <v>9</v>
      </c>
      <c r="K2406" s="5">
        <v>0</v>
      </c>
      <c r="L2406" s="5">
        <v>0</v>
      </c>
      <c r="M2406" s="5">
        <v>6</v>
      </c>
    </row>
    <row r="2407" spans="1:13" x14ac:dyDescent="0.2">
      <c r="A2407">
        <v>2405</v>
      </c>
      <c r="B2407" s="1">
        <v>43736</v>
      </c>
      <c r="C2407" t="s">
        <v>85</v>
      </c>
      <c r="D2407" t="s">
        <v>57</v>
      </c>
      <c r="E2407" t="s">
        <v>58</v>
      </c>
      <c r="F2407" t="s">
        <v>55</v>
      </c>
      <c r="G2407" t="s">
        <v>56</v>
      </c>
      <c r="H2407">
        <v>4</v>
      </c>
      <c r="I2407">
        <v>2</v>
      </c>
      <c r="K2407" s="5">
        <v>0</v>
      </c>
      <c r="L2407" s="5">
        <v>0</v>
      </c>
      <c r="M2407" s="5">
        <v>-2</v>
      </c>
    </row>
    <row r="2408" spans="1:13" x14ac:dyDescent="0.2">
      <c r="A2408">
        <v>2406</v>
      </c>
      <c r="B2408" s="1">
        <v>43736</v>
      </c>
      <c r="C2408" t="s">
        <v>68</v>
      </c>
      <c r="D2408" t="s">
        <v>20</v>
      </c>
      <c r="E2408" t="s">
        <v>21</v>
      </c>
      <c r="F2408" t="s">
        <v>10</v>
      </c>
      <c r="G2408" t="s">
        <v>11</v>
      </c>
      <c r="H2408">
        <v>0</v>
      </c>
      <c r="I2408">
        <v>3</v>
      </c>
      <c r="K2408" s="5">
        <v>0</v>
      </c>
      <c r="L2408" s="5">
        <v>0</v>
      </c>
      <c r="M2408" s="5">
        <v>3</v>
      </c>
    </row>
    <row r="2409" spans="1:13" x14ac:dyDescent="0.2">
      <c r="A2409">
        <v>2407</v>
      </c>
      <c r="B2409" s="1">
        <v>43736</v>
      </c>
      <c r="C2409" t="s">
        <v>104</v>
      </c>
      <c r="D2409" t="s">
        <v>35</v>
      </c>
      <c r="E2409" t="s">
        <v>36</v>
      </c>
      <c r="F2409" t="s">
        <v>15</v>
      </c>
      <c r="G2409" t="s">
        <v>16</v>
      </c>
      <c r="H2409">
        <v>8</v>
      </c>
      <c r="I2409">
        <v>6</v>
      </c>
      <c r="K2409" s="5">
        <v>0</v>
      </c>
      <c r="L2409" s="5">
        <v>0</v>
      </c>
      <c r="M2409" s="5">
        <v>-2</v>
      </c>
    </row>
    <row r="2410" spans="1:13" x14ac:dyDescent="0.2">
      <c r="A2410">
        <v>2408</v>
      </c>
      <c r="B2410" s="1">
        <v>43736</v>
      </c>
      <c r="C2410" t="s">
        <v>102</v>
      </c>
      <c r="D2410" t="s">
        <v>25</v>
      </c>
      <c r="E2410" t="s">
        <v>26</v>
      </c>
      <c r="F2410" t="s">
        <v>64</v>
      </c>
      <c r="G2410" t="s">
        <v>65</v>
      </c>
      <c r="H2410">
        <v>4</v>
      </c>
      <c r="I2410">
        <v>3</v>
      </c>
      <c r="K2410" s="5">
        <v>0</v>
      </c>
      <c r="L2410" s="5">
        <v>0</v>
      </c>
      <c r="M2410" s="5">
        <v>-1</v>
      </c>
    </row>
    <row r="2411" spans="1:13" x14ac:dyDescent="0.2">
      <c r="A2411">
        <v>2409</v>
      </c>
      <c r="B2411" s="1">
        <v>43736</v>
      </c>
      <c r="C2411" t="s">
        <v>78</v>
      </c>
      <c r="D2411" t="s">
        <v>8</v>
      </c>
      <c r="E2411" t="s">
        <v>9</v>
      </c>
      <c r="F2411" t="s">
        <v>37</v>
      </c>
      <c r="G2411" t="s">
        <v>38</v>
      </c>
      <c r="H2411">
        <v>4</v>
      </c>
      <c r="I2411">
        <v>9</v>
      </c>
      <c r="K2411" s="5">
        <v>0</v>
      </c>
      <c r="L2411" s="5">
        <v>0</v>
      </c>
      <c r="M2411" s="5">
        <v>5</v>
      </c>
    </row>
    <row r="2412" spans="1:13" x14ac:dyDescent="0.2">
      <c r="A2412">
        <v>2410</v>
      </c>
      <c r="B2412" s="1">
        <v>43736</v>
      </c>
      <c r="C2412" t="s">
        <v>72</v>
      </c>
      <c r="D2412" t="s">
        <v>17</v>
      </c>
      <c r="E2412" t="s">
        <v>18</v>
      </c>
      <c r="F2412" t="s">
        <v>51</v>
      </c>
      <c r="G2412" t="s">
        <v>52</v>
      </c>
      <c r="H2412">
        <v>2</v>
      </c>
      <c r="I2412">
        <v>3</v>
      </c>
      <c r="K2412" s="5">
        <v>0</v>
      </c>
      <c r="L2412" s="5">
        <v>0</v>
      </c>
      <c r="M2412" s="5">
        <v>1</v>
      </c>
    </row>
    <row r="2413" spans="1:13" x14ac:dyDescent="0.2">
      <c r="A2413">
        <v>2411</v>
      </c>
      <c r="B2413" s="1">
        <v>43736</v>
      </c>
      <c r="C2413" t="s">
        <v>72</v>
      </c>
      <c r="D2413" t="s">
        <v>45</v>
      </c>
      <c r="E2413" t="s">
        <v>46</v>
      </c>
      <c r="F2413" t="s">
        <v>59</v>
      </c>
      <c r="G2413" t="s">
        <v>60</v>
      </c>
      <c r="H2413">
        <v>5</v>
      </c>
      <c r="I2413">
        <v>6</v>
      </c>
      <c r="K2413" s="5">
        <v>0</v>
      </c>
      <c r="L2413" s="5">
        <v>0</v>
      </c>
      <c r="M2413" s="5">
        <v>1</v>
      </c>
    </row>
    <row r="2414" spans="1:13" x14ac:dyDescent="0.2">
      <c r="A2414">
        <v>2412</v>
      </c>
      <c r="B2414" s="1">
        <v>43736</v>
      </c>
      <c r="C2414" t="s">
        <v>80</v>
      </c>
      <c r="D2414" t="s">
        <v>30</v>
      </c>
      <c r="E2414" t="s">
        <v>31</v>
      </c>
      <c r="F2414" t="s">
        <v>40</v>
      </c>
      <c r="G2414" t="s">
        <v>41</v>
      </c>
      <c r="H2414">
        <v>6</v>
      </c>
      <c r="I2414">
        <v>3</v>
      </c>
      <c r="K2414" s="5">
        <v>0</v>
      </c>
      <c r="L2414" s="5">
        <v>0</v>
      </c>
      <c r="M2414" s="5">
        <v>-3</v>
      </c>
    </row>
    <row r="2415" spans="1:13" x14ac:dyDescent="0.2">
      <c r="A2415">
        <v>2413</v>
      </c>
      <c r="B2415" s="1">
        <v>43736</v>
      </c>
      <c r="C2415" t="s">
        <v>81</v>
      </c>
      <c r="D2415" t="s">
        <v>3</v>
      </c>
      <c r="E2415" t="s">
        <v>4</v>
      </c>
      <c r="F2415" t="s">
        <v>1</v>
      </c>
      <c r="G2415" t="s">
        <v>2</v>
      </c>
      <c r="H2415">
        <v>1</v>
      </c>
      <c r="I2415">
        <v>0</v>
      </c>
      <c r="K2415" s="5">
        <v>0</v>
      </c>
      <c r="L2415" s="5">
        <v>0</v>
      </c>
      <c r="M2415" s="5">
        <v>-1</v>
      </c>
    </row>
    <row r="2416" spans="1:13" x14ac:dyDescent="0.2">
      <c r="A2416">
        <v>2414</v>
      </c>
      <c r="B2416" s="1">
        <v>43737</v>
      </c>
      <c r="C2416" t="s">
        <v>19</v>
      </c>
      <c r="D2416" t="s">
        <v>8</v>
      </c>
      <c r="E2416" t="s">
        <v>9</v>
      </c>
      <c r="F2416" t="s">
        <v>37</v>
      </c>
      <c r="G2416" t="s">
        <v>38</v>
      </c>
      <c r="H2416">
        <v>1</v>
      </c>
      <c r="I2416">
        <v>6</v>
      </c>
      <c r="K2416" s="5">
        <v>0</v>
      </c>
      <c r="L2416" s="5">
        <v>0</v>
      </c>
      <c r="M2416" s="5">
        <v>5</v>
      </c>
    </row>
    <row r="2417" spans="1:13" x14ac:dyDescent="0.2">
      <c r="A2417">
        <v>2415</v>
      </c>
      <c r="B2417" s="1">
        <v>43737</v>
      </c>
      <c r="C2417" t="s">
        <v>19</v>
      </c>
      <c r="D2417" t="s">
        <v>53</v>
      </c>
      <c r="E2417" t="s">
        <v>54</v>
      </c>
      <c r="F2417" t="s">
        <v>22</v>
      </c>
      <c r="G2417" t="s">
        <v>23</v>
      </c>
      <c r="H2417">
        <v>4</v>
      </c>
      <c r="I2417">
        <v>3</v>
      </c>
      <c r="K2417" s="5">
        <v>0</v>
      </c>
      <c r="L2417" s="5">
        <v>0</v>
      </c>
      <c r="M2417" s="5">
        <v>-1</v>
      </c>
    </row>
    <row r="2418" spans="1:13" x14ac:dyDescent="0.2">
      <c r="A2418">
        <v>2416</v>
      </c>
      <c r="B2418" s="1">
        <v>43737</v>
      </c>
      <c r="C2418" t="s">
        <v>19</v>
      </c>
      <c r="D2418" t="s">
        <v>6</v>
      </c>
      <c r="E2418" t="s">
        <v>7</v>
      </c>
      <c r="F2418" t="s">
        <v>69</v>
      </c>
      <c r="G2418" t="s">
        <v>70</v>
      </c>
      <c r="H2418">
        <v>4</v>
      </c>
      <c r="I2418">
        <v>5</v>
      </c>
      <c r="K2418" s="5">
        <v>0</v>
      </c>
      <c r="L2418" s="5">
        <v>0</v>
      </c>
      <c r="M2418" s="5">
        <v>1</v>
      </c>
    </row>
    <row r="2419" spans="1:13" x14ac:dyDescent="0.2">
      <c r="A2419">
        <v>2417</v>
      </c>
      <c r="B2419" s="1">
        <v>43737</v>
      </c>
      <c r="C2419" t="s">
        <v>19</v>
      </c>
      <c r="D2419" t="s">
        <v>47</v>
      </c>
      <c r="E2419" t="s">
        <v>48</v>
      </c>
      <c r="F2419" t="s">
        <v>12</v>
      </c>
      <c r="G2419" t="s">
        <v>13</v>
      </c>
      <c r="H2419">
        <v>2</v>
      </c>
      <c r="I2419">
        <v>8</v>
      </c>
      <c r="K2419" s="5">
        <v>0</v>
      </c>
      <c r="L2419" s="5">
        <v>0</v>
      </c>
      <c r="M2419" s="5">
        <v>6</v>
      </c>
    </row>
    <row r="2420" spans="1:13" x14ac:dyDescent="0.2">
      <c r="A2420">
        <v>2418</v>
      </c>
      <c r="B2420" s="1">
        <v>43737</v>
      </c>
      <c r="C2420" t="s">
        <v>19</v>
      </c>
      <c r="D2420" t="s">
        <v>57</v>
      </c>
      <c r="E2420" t="s">
        <v>58</v>
      </c>
      <c r="F2420" t="s">
        <v>55</v>
      </c>
      <c r="G2420" t="s">
        <v>56</v>
      </c>
      <c r="H2420">
        <v>3</v>
      </c>
      <c r="I2420">
        <v>1</v>
      </c>
      <c r="K2420" s="5">
        <v>0</v>
      </c>
      <c r="L2420" s="5">
        <v>0</v>
      </c>
      <c r="M2420" s="5">
        <v>-2</v>
      </c>
    </row>
    <row r="2421" spans="1:13" x14ac:dyDescent="0.2">
      <c r="A2421">
        <v>2419</v>
      </c>
      <c r="B2421" s="1">
        <v>43737</v>
      </c>
      <c r="C2421" t="s">
        <v>19</v>
      </c>
      <c r="D2421" t="s">
        <v>61</v>
      </c>
      <c r="E2421" t="s">
        <v>62</v>
      </c>
      <c r="F2421" t="s">
        <v>43</v>
      </c>
      <c r="G2421" t="s">
        <v>44</v>
      </c>
      <c r="H2421">
        <v>9</v>
      </c>
      <c r="I2421">
        <v>0</v>
      </c>
      <c r="K2421" s="5">
        <v>0</v>
      </c>
      <c r="L2421" s="5">
        <v>0</v>
      </c>
      <c r="M2421" s="5">
        <v>-9</v>
      </c>
    </row>
    <row r="2422" spans="1:13" x14ac:dyDescent="0.2">
      <c r="A2422">
        <v>2420</v>
      </c>
      <c r="B2422" s="1">
        <v>43737</v>
      </c>
      <c r="C2422" t="s">
        <v>76</v>
      </c>
      <c r="D2422" t="s">
        <v>32</v>
      </c>
      <c r="E2422" t="s">
        <v>33</v>
      </c>
      <c r="F2422" t="s">
        <v>27</v>
      </c>
      <c r="G2422" t="s">
        <v>28</v>
      </c>
      <c r="H2422">
        <v>3</v>
      </c>
      <c r="I2422">
        <v>8</v>
      </c>
      <c r="K2422" s="5">
        <v>0</v>
      </c>
      <c r="L2422" s="5">
        <v>0</v>
      </c>
      <c r="M2422" s="5">
        <v>5</v>
      </c>
    </row>
    <row r="2423" spans="1:13" x14ac:dyDescent="0.2">
      <c r="A2423">
        <v>2421</v>
      </c>
      <c r="B2423" s="1">
        <v>43737</v>
      </c>
      <c r="C2423" t="s">
        <v>76</v>
      </c>
      <c r="D2423" t="s">
        <v>30</v>
      </c>
      <c r="E2423" t="s">
        <v>31</v>
      </c>
      <c r="F2423" t="s">
        <v>40</v>
      </c>
      <c r="G2423" t="s">
        <v>41</v>
      </c>
      <c r="H2423">
        <v>8</v>
      </c>
      <c r="I2423">
        <v>5</v>
      </c>
      <c r="K2423" s="5">
        <v>0</v>
      </c>
      <c r="L2423" s="5">
        <v>0</v>
      </c>
      <c r="M2423" s="5">
        <v>-3</v>
      </c>
    </row>
    <row r="2424" spans="1:13" x14ac:dyDescent="0.2">
      <c r="A2424">
        <v>2422</v>
      </c>
      <c r="B2424" s="1">
        <v>43737</v>
      </c>
      <c r="C2424" t="s">
        <v>107</v>
      </c>
      <c r="D2424" t="s">
        <v>45</v>
      </c>
      <c r="E2424" t="s">
        <v>46</v>
      </c>
      <c r="F2424" t="s">
        <v>59</v>
      </c>
      <c r="G2424" t="s">
        <v>60</v>
      </c>
      <c r="H2424">
        <v>0</v>
      </c>
      <c r="I2424">
        <v>1</v>
      </c>
      <c r="K2424" s="5">
        <v>0</v>
      </c>
      <c r="L2424" s="5">
        <v>0</v>
      </c>
      <c r="M2424" s="5">
        <v>1</v>
      </c>
    </row>
    <row r="2425" spans="1:13" x14ac:dyDescent="0.2">
      <c r="A2425">
        <v>2423</v>
      </c>
      <c r="B2425" s="1">
        <v>43737</v>
      </c>
      <c r="C2425" t="s">
        <v>107</v>
      </c>
      <c r="D2425" t="s">
        <v>25</v>
      </c>
      <c r="E2425" t="s">
        <v>26</v>
      </c>
      <c r="F2425" t="s">
        <v>64</v>
      </c>
      <c r="G2425" t="s">
        <v>65</v>
      </c>
      <c r="H2425">
        <v>3</v>
      </c>
      <c r="I2425">
        <v>5</v>
      </c>
      <c r="K2425" s="5">
        <v>0</v>
      </c>
      <c r="L2425" s="5">
        <v>0</v>
      </c>
      <c r="M2425" s="5">
        <v>2</v>
      </c>
    </row>
    <row r="2426" spans="1:13" x14ac:dyDescent="0.2">
      <c r="A2426">
        <v>2424</v>
      </c>
      <c r="B2426" s="1">
        <v>43737</v>
      </c>
      <c r="C2426" t="s">
        <v>107</v>
      </c>
      <c r="D2426" t="s">
        <v>17</v>
      </c>
      <c r="E2426" t="s">
        <v>18</v>
      </c>
      <c r="F2426" t="s">
        <v>51</v>
      </c>
      <c r="G2426" t="s">
        <v>52</v>
      </c>
      <c r="H2426">
        <v>3</v>
      </c>
      <c r="I2426">
        <v>4</v>
      </c>
      <c r="K2426" s="5">
        <v>0</v>
      </c>
      <c r="L2426" s="5">
        <v>0</v>
      </c>
      <c r="M2426" s="5">
        <v>1</v>
      </c>
    </row>
    <row r="2427" spans="1:13" x14ac:dyDescent="0.2">
      <c r="A2427">
        <v>2425</v>
      </c>
      <c r="B2427" s="1">
        <v>43737</v>
      </c>
      <c r="C2427" t="s">
        <v>107</v>
      </c>
      <c r="D2427" t="s">
        <v>3</v>
      </c>
      <c r="E2427" t="s">
        <v>4</v>
      </c>
      <c r="F2427" t="s">
        <v>1</v>
      </c>
      <c r="G2427" t="s">
        <v>2</v>
      </c>
      <c r="H2427">
        <v>1</v>
      </c>
      <c r="I2427">
        <v>3</v>
      </c>
      <c r="K2427" s="5">
        <v>0</v>
      </c>
      <c r="L2427" s="5">
        <v>0</v>
      </c>
      <c r="M2427" s="5">
        <v>2</v>
      </c>
    </row>
    <row r="2428" spans="1:13" x14ac:dyDescent="0.2">
      <c r="A2428">
        <v>2426</v>
      </c>
      <c r="B2428" s="1">
        <v>43737</v>
      </c>
      <c r="C2428" t="s">
        <v>107</v>
      </c>
      <c r="D2428" t="s">
        <v>20</v>
      </c>
      <c r="E2428" t="s">
        <v>21</v>
      </c>
      <c r="F2428" t="s">
        <v>10</v>
      </c>
      <c r="G2428" t="s">
        <v>11</v>
      </c>
      <c r="H2428">
        <v>6</v>
      </c>
      <c r="I2428">
        <v>7</v>
      </c>
      <c r="K2428" s="5">
        <v>0</v>
      </c>
      <c r="L2428" s="5">
        <v>0</v>
      </c>
      <c r="M2428" s="5">
        <v>1</v>
      </c>
    </row>
    <row r="2429" spans="1:13" x14ac:dyDescent="0.2">
      <c r="A2429">
        <v>2427</v>
      </c>
      <c r="B2429" s="1">
        <v>43737</v>
      </c>
      <c r="C2429" t="s">
        <v>125</v>
      </c>
      <c r="D2429" t="s">
        <v>49</v>
      </c>
      <c r="E2429" t="s">
        <v>50</v>
      </c>
      <c r="F2429" t="s">
        <v>66</v>
      </c>
      <c r="G2429" t="s">
        <v>67</v>
      </c>
      <c r="H2429">
        <v>4</v>
      </c>
      <c r="I2429">
        <v>5</v>
      </c>
      <c r="K2429" s="5">
        <v>0</v>
      </c>
      <c r="L2429" s="5">
        <v>0</v>
      </c>
      <c r="M2429" s="5">
        <v>1</v>
      </c>
    </row>
    <row r="2430" spans="1:13" x14ac:dyDescent="0.2">
      <c r="A2430">
        <v>2428</v>
      </c>
      <c r="B2430" s="1">
        <v>43737</v>
      </c>
      <c r="C2430" t="s">
        <v>125</v>
      </c>
      <c r="D2430" t="s">
        <v>35</v>
      </c>
      <c r="E2430" t="s">
        <v>36</v>
      </c>
      <c r="F2430" t="s">
        <v>15</v>
      </c>
      <c r="G2430" t="s">
        <v>16</v>
      </c>
      <c r="H2430">
        <v>0</v>
      </c>
      <c r="I2430">
        <v>9</v>
      </c>
      <c r="K2430" s="5">
        <v>0</v>
      </c>
      <c r="L2430" s="5">
        <v>0</v>
      </c>
      <c r="M2430" s="5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20" zoomScaleNormal="120" workbookViewId="0">
      <selection activeCell="F8" sqref="F8"/>
    </sheetView>
  </sheetViews>
  <sheetFormatPr baseColWidth="10" defaultRowHeight="16" x14ac:dyDescent="0.2"/>
  <cols>
    <col min="2" max="2" width="15.1640625" bestFit="1" customWidth="1"/>
    <col min="3" max="3" width="16.6640625" bestFit="1" customWidth="1"/>
    <col min="4" max="4" width="14" bestFit="1" customWidth="1"/>
  </cols>
  <sheetData>
    <row r="1" spans="1:4" x14ac:dyDescent="0.2">
      <c r="A1" s="4" t="s">
        <v>137</v>
      </c>
      <c r="B1" s="4" t="s">
        <v>138</v>
      </c>
      <c r="C1" s="4" t="s">
        <v>139</v>
      </c>
      <c r="D1" s="4" t="s">
        <v>140</v>
      </c>
    </row>
    <row r="2" spans="1:4" x14ac:dyDescent="0.2">
      <c r="A2" s="5" t="s">
        <v>20</v>
      </c>
      <c r="B2" s="5">
        <v>33.890785000000001</v>
      </c>
      <c r="C2" s="5">
        <v>-84.467770999999999</v>
      </c>
      <c r="D2" s="5">
        <v>0</v>
      </c>
    </row>
    <row r="3" spans="1:4" x14ac:dyDescent="0.2">
      <c r="A3" s="5" t="s">
        <v>53</v>
      </c>
      <c r="B3" s="5">
        <v>25.778317999999999</v>
      </c>
      <c r="C3" s="5">
        <v>-80.219596999999993</v>
      </c>
      <c r="D3" s="5">
        <v>0</v>
      </c>
    </row>
    <row r="4" spans="1:4" x14ac:dyDescent="0.2">
      <c r="A4" s="5" t="s">
        <v>10</v>
      </c>
      <c r="B4" s="5">
        <v>40.757088000000003</v>
      </c>
      <c r="C4" s="5">
        <v>-73.845821000000001</v>
      </c>
      <c r="D4" s="5">
        <v>0</v>
      </c>
    </row>
    <row r="5" spans="1:4" x14ac:dyDescent="0.2">
      <c r="A5" s="5" t="s">
        <v>22</v>
      </c>
      <c r="B5" s="5">
        <v>40.595534999999998</v>
      </c>
      <c r="C5" s="5">
        <v>-79.948175000000006</v>
      </c>
      <c r="D5" s="5">
        <v>0</v>
      </c>
    </row>
    <row r="6" spans="1:4" x14ac:dyDescent="0.2">
      <c r="A6" s="5" t="s">
        <v>12</v>
      </c>
      <c r="B6" s="6">
        <v>38.873010000000001</v>
      </c>
      <c r="C6" s="5">
        <v>-77.007433000000006</v>
      </c>
      <c r="D6" s="5">
        <v>0</v>
      </c>
    </row>
    <row r="7" spans="1:4" x14ac:dyDescent="0.2">
      <c r="A7" s="5" t="s">
        <v>35</v>
      </c>
      <c r="B7" s="5">
        <v>41.948438000000003</v>
      </c>
      <c r="C7" s="5">
        <v>-87.655332999999999</v>
      </c>
      <c r="D7" s="5">
        <v>1</v>
      </c>
    </row>
    <row r="8" spans="1:4" x14ac:dyDescent="0.2">
      <c r="A8" s="5" t="s">
        <v>57</v>
      </c>
      <c r="B8" s="5">
        <v>39.097931000000003</v>
      </c>
      <c r="C8" s="5">
        <v>-84.508150999999998</v>
      </c>
      <c r="D8" s="5">
        <v>0</v>
      </c>
    </row>
    <row r="9" spans="1:4" x14ac:dyDescent="0.2">
      <c r="A9" s="5" t="s">
        <v>17</v>
      </c>
      <c r="B9" s="5">
        <v>43.027977999999997</v>
      </c>
      <c r="C9" s="6">
        <v>-87.971149999999994</v>
      </c>
      <c r="D9" s="5">
        <v>1</v>
      </c>
    </row>
    <row r="10" spans="1:4" x14ac:dyDescent="0.2">
      <c r="A10" s="5" t="s">
        <v>55</v>
      </c>
      <c r="B10" s="5">
        <v>40.446854999999999</v>
      </c>
      <c r="C10" s="5">
        <v>-80.005666000000005</v>
      </c>
      <c r="D10" s="5">
        <v>0</v>
      </c>
    </row>
    <row r="11" spans="1:4" x14ac:dyDescent="0.2">
      <c r="A11" s="5" t="s">
        <v>15</v>
      </c>
      <c r="B11" s="5">
        <v>38.622619</v>
      </c>
      <c r="C11" s="5">
        <v>-90.192820999999995</v>
      </c>
      <c r="D11" s="5">
        <v>1</v>
      </c>
    </row>
    <row r="12" spans="1:4" x14ac:dyDescent="0.2">
      <c r="A12" s="5" t="s">
        <v>59</v>
      </c>
      <c r="B12" s="5">
        <v>33.445526000000001</v>
      </c>
      <c r="C12" s="5">
        <v>-112.066664</v>
      </c>
      <c r="D12" s="5">
        <v>3</v>
      </c>
    </row>
    <row r="13" spans="1:4" x14ac:dyDescent="0.2">
      <c r="A13" s="5" t="s">
        <v>51</v>
      </c>
      <c r="B13" s="5">
        <v>39.755882</v>
      </c>
      <c r="C13" s="5">
        <v>-104.99417800000001</v>
      </c>
      <c r="D13" s="5">
        <v>2</v>
      </c>
    </row>
    <row r="14" spans="1:4" x14ac:dyDescent="0.2">
      <c r="A14" s="5" t="s">
        <v>61</v>
      </c>
      <c r="B14" s="5">
        <v>34.073850999999998</v>
      </c>
      <c r="C14" s="5">
        <v>-118.239958</v>
      </c>
      <c r="D14" s="5">
        <v>3</v>
      </c>
    </row>
    <row r="15" spans="1:4" x14ac:dyDescent="0.2">
      <c r="A15" s="5" t="s">
        <v>45</v>
      </c>
      <c r="B15" s="5">
        <v>32.707656</v>
      </c>
      <c r="C15" s="5">
        <v>-117.156904</v>
      </c>
      <c r="D15" s="5">
        <v>3</v>
      </c>
    </row>
    <row r="16" spans="1:4" x14ac:dyDescent="0.2">
      <c r="A16" s="5" t="s">
        <v>43</v>
      </c>
      <c r="B16" s="5">
        <v>37.778595000000003</v>
      </c>
      <c r="C16" s="5">
        <v>-122.38927</v>
      </c>
      <c r="D16" s="5">
        <v>3</v>
      </c>
    </row>
    <row r="17" spans="1:4" x14ac:dyDescent="0.2">
      <c r="A17" s="5" t="s">
        <v>6</v>
      </c>
      <c r="B17" s="5">
        <v>39.284052000000003</v>
      </c>
      <c r="C17" s="5">
        <v>-76.621511999999996</v>
      </c>
      <c r="D17" s="5">
        <v>0</v>
      </c>
    </row>
    <row r="18" spans="1:4" x14ac:dyDescent="0.2">
      <c r="A18" s="5" t="s">
        <v>69</v>
      </c>
      <c r="B18" s="5">
        <v>42.346676000000002</v>
      </c>
      <c r="C18" s="5">
        <v>-71.097217999999998</v>
      </c>
      <c r="D18" s="5">
        <v>0</v>
      </c>
    </row>
    <row r="19" spans="1:4" x14ac:dyDescent="0.2">
      <c r="A19" s="5" t="s">
        <v>8</v>
      </c>
      <c r="B19" s="5">
        <v>40.829642999999997</v>
      </c>
      <c r="C19" s="5">
        <v>-73.926175000000001</v>
      </c>
      <c r="D19" s="5">
        <v>0</v>
      </c>
    </row>
    <row r="20" spans="1:4" x14ac:dyDescent="0.2">
      <c r="A20" s="5" t="s">
        <v>32</v>
      </c>
      <c r="B20" s="5">
        <v>27.768225000000001</v>
      </c>
      <c r="C20" s="5">
        <v>-82.653391999999997</v>
      </c>
      <c r="D20" s="5">
        <v>0</v>
      </c>
    </row>
    <row r="21" spans="1:4" x14ac:dyDescent="0.2">
      <c r="A21" s="5" t="s">
        <v>27</v>
      </c>
      <c r="B21" s="5">
        <v>43.641438000000001</v>
      </c>
      <c r="C21" s="5">
        <v>-79.389353</v>
      </c>
      <c r="D21" s="5">
        <v>0</v>
      </c>
    </row>
    <row r="22" spans="1:4" x14ac:dyDescent="0.2">
      <c r="A22" s="5" t="s">
        <v>64</v>
      </c>
      <c r="B22" s="6">
        <v>41.83</v>
      </c>
      <c r="C22" s="5">
        <v>-87.633888999999996</v>
      </c>
      <c r="D22" s="5">
        <v>1</v>
      </c>
    </row>
    <row r="23" spans="1:4" x14ac:dyDescent="0.2">
      <c r="A23" s="5" t="s">
        <v>47</v>
      </c>
      <c r="B23" s="5">
        <v>41.496211000000002</v>
      </c>
      <c r="C23" s="5">
        <v>-81.685229000000007</v>
      </c>
      <c r="D23" s="5">
        <v>0</v>
      </c>
    </row>
    <row r="24" spans="1:4" x14ac:dyDescent="0.2">
      <c r="A24" s="5" t="s">
        <v>25</v>
      </c>
      <c r="B24" s="5">
        <v>42.338997999999997</v>
      </c>
      <c r="C24" s="6">
        <v>-83.048519999999996</v>
      </c>
      <c r="D24" s="5">
        <v>0</v>
      </c>
    </row>
    <row r="25" spans="1:4" x14ac:dyDescent="0.2">
      <c r="A25" s="5" t="s">
        <v>66</v>
      </c>
      <c r="B25" s="5">
        <v>39.051672000000003</v>
      </c>
      <c r="C25" s="5">
        <v>-94.480314000000007</v>
      </c>
      <c r="D25" s="5">
        <v>1</v>
      </c>
    </row>
    <row r="26" spans="1:4" x14ac:dyDescent="0.2">
      <c r="A26" s="5" t="s">
        <v>49</v>
      </c>
      <c r="B26" s="5">
        <v>44.981766</v>
      </c>
      <c r="C26" s="5">
        <v>-93.277513999999996</v>
      </c>
      <c r="D26" s="5">
        <v>1</v>
      </c>
    </row>
    <row r="27" spans="1:4" x14ac:dyDescent="0.2">
      <c r="A27" s="5" t="s">
        <v>30</v>
      </c>
      <c r="B27" s="5">
        <v>29.757269000000001</v>
      </c>
      <c r="C27" s="5">
        <v>-95.355513999999999</v>
      </c>
      <c r="D27" s="5">
        <v>1</v>
      </c>
    </row>
    <row r="28" spans="1:4" x14ac:dyDescent="0.2">
      <c r="A28" s="5" t="s">
        <v>40</v>
      </c>
      <c r="B28" s="5">
        <v>33.800308000000001</v>
      </c>
      <c r="C28" s="5">
        <v>-117.882732</v>
      </c>
      <c r="D28" s="5">
        <v>3</v>
      </c>
    </row>
    <row r="29" spans="1:4" x14ac:dyDescent="0.2">
      <c r="A29" s="5" t="s">
        <v>3</v>
      </c>
      <c r="B29" s="5">
        <v>37.751595000000002</v>
      </c>
      <c r="C29" s="5">
        <v>-122.200546</v>
      </c>
      <c r="D29" s="5">
        <v>3</v>
      </c>
    </row>
    <row r="30" spans="1:4" x14ac:dyDescent="0.2">
      <c r="A30" s="5" t="s">
        <v>1</v>
      </c>
      <c r="B30" s="5">
        <v>47.591391000000002</v>
      </c>
      <c r="C30" s="5">
        <v>-122.33232700000001</v>
      </c>
      <c r="D30" s="5">
        <v>3</v>
      </c>
    </row>
    <row r="31" spans="1:4" x14ac:dyDescent="0.2">
      <c r="A31" s="5" t="s">
        <v>37</v>
      </c>
      <c r="B31" s="5">
        <v>32.747360999999998</v>
      </c>
      <c r="C31" s="5">
        <v>-97.084166999999994</v>
      </c>
      <c r="D31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C20" zoomScale="120" zoomScaleNormal="120" workbookViewId="0">
      <selection activeCell="R37" sqref="R37"/>
    </sheetView>
  </sheetViews>
  <sheetFormatPr baseColWidth="10" defaultRowHeight="16" x14ac:dyDescent="0.2"/>
  <cols>
    <col min="4" max="4" width="12.6640625" bestFit="1" customWidth="1"/>
    <col min="8" max="8" width="12.1640625" bestFit="1" customWidth="1"/>
    <col min="11" max="11" width="11.6640625" bestFit="1" customWidth="1"/>
    <col min="16" max="16" width="12.83203125" bestFit="1" customWidth="1"/>
    <col min="17" max="17" width="12.1640625" bestFit="1" customWidth="1"/>
  </cols>
  <sheetData>
    <row r="1" spans="1:17" x14ac:dyDescent="0.2">
      <c r="A1" s="11" t="s">
        <v>137</v>
      </c>
      <c r="B1" s="12" t="s">
        <v>152</v>
      </c>
      <c r="C1" s="2" t="s">
        <v>155</v>
      </c>
      <c r="D1" s="2" t="s">
        <v>141</v>
      </c>
      <c r="E1" s="7" t="s">
        <v>142</v>
      </c>
      <c r="G1" s="13" t="s">
        <v>137</v>
      </c>
      <c r="H1" s="12" t="s">
        <v>153</v>
      </c>
      <c r="I1" s="14" t="s">
        <v>143</v>
      </c>
      <c r="J1" s="14" t="s">
        <v>144</v>
      </c>
      <c r="K1" s="12" t="s">
        <v>145</v>
      </c>
      <c r="M1" s="13" t="s">
        <v>137</v>
      </c>
      <c r="N1" s="8" t="s">
        <v>154</v>
      </c>
      <c r="O1" s="4" t="s">
        <v>146</v>
      </c>
      <c r="P1" s="4" t="s">
        <v>147</v>
      </c>
      <c r="Q1" s="8" t="s">
        <v>148</v>
      </c>
    </row>
    <row r="2" spans="1:17" s="18" customFormat="1" x14ac:dyDescent="0.2">
      <c r="A2" s="15" t="s">
        <v>20</v>
      </c>
      <c r="B2" s="16">
        <v>0.59899999999999998</v>
      </c>
      <c r="C2" s="17">
        <f>91/144</f>
        <v>0.63194444444444442</v>
      </c>
      <c r="D2" s="18">
        <f>3/8</f>
        <v>0.375</v>
      </c>
      <c r="E2" s="19">
        <f>3/10</f>
        <v>0.3</v>
      </c>
      <c r="G2" s="20" t="s">
        <v>20</v>
      </c>
      <c r="H2" s="19">
        <f>855/162</f>
        <v>5.2777777777777777</v>
      </c>
      <c r="I2" s="18">
        <f>787/144</f>
        <v>5.4652777777777777</v>
      </c>
      <c r="J2" s="18">
        <f>33/8</f>
        <v>4.125</v>
      </c>
      <c r="K2" s="19">
        <f>34/10</f>
        <v>3.4</v>
      </c>
      <c r="M2" s="20" t="s">
        <v>20</v>
      </c>
      <c r="N2" s="21">
        <f>743/162</f>
        <v>4.5864197530864201</v>
      </c>
      <c r="O2" s="22">
        <f>643/144</f>
        <v>4.4652777777777777</v>
      </c>
      <c r="P2" s="22">
        <f>40/8</f>
        <v>5</v>
      </c>
      <c r="Q2" s="21">
        <f>60/10</f>
        <v>6</v>
      </c>
    </row>
    <row r="3" spans="1:17" s="18" customFormat="1" x14ac:dyDescent="0.2">
      <c r="A3" s="15" t="s">
        <v>53</v>
      </c>
      <c r="B3" s="16">
        <v>0.57399999999999995</v>
      </c>
      <c r="C3" s="17">
        <f>53/148</f>
        <v>0.35810810810810811</v>
      </c>
      <c r="D3" s="18">
        <f>1/6</f>
        <v>0.16666666666666666</v>
      </c>
      <c r="E3" s="19">
        <f>3/8</f>
        <v>0.375</v>
      </c>
      <c r="G3" s="20" t="s">
        <v>53</v>
      </c>
      <c r="H3" s="19">
        <f>615/162</f>
        <v>3.7962962962962963</v>
      </c>
      <c r="I3" s="18">
        <f>576/148</f>
        <v>3.8918918918918921</v>
      </c>
      <c r="J3" s="18">
        <f>9/6</f>
        <v>1.5</v>
      </c>
      <c r="K3" s="19">
        <f>30/8</f>
        <v>3.75</v>
      </c>
      <c r="M3" s="20" t="s">
        <v>53</v>
      </c>
      <c r="N3" s="21">
        <f>808/162</f>
        <v>4.9876543209876543</v>
      </c>
      <c r="O3" s="22">
        <f>746/148</f>
        <v>5.0405405405405403</v>
      </c>
      <c r="P3" s="22">
        <f>21/6</f>
        <v>3.5</v>
      </c>
      <c r="Q3" s="21">
        <f>41/8</f>
        <v>5.125</v>
      </c>
    </row>
    <row r="4" spans="1:17" s="18" customFormat="1" x14ac:dyDescent="0.2">
      <c r="A4" s="15" t="s">
        <v>10</v>
      </c>
      <c r="B4" s="16">
        <v>0.53100000000000003</v>
      </c>
      <c r="C4" s="18">
        <f>78/144</f>
        <v>0.54166666666666663</v>
      </c>
      <c r="D4" s="18">
        <f>3/10</f>
        <v>0.3</v>
      </c>
      <c r="E4" s="19">
        <f>5/8</f>
        <v>0.625</v>
      </c>
      <c r="G4" s="20" t="s">
        <v>10</v>
      </c>
      <c r="H4" s="19">
        <f>791/162</f>
        <v>4.882716049382716</v>
      </c>
      <c r="I4" s="18">
        <f>709/144</f>
        <v>4.9236111111111107</v>
      </c>
      <c r="J4" s="18">
        <f>30/10</f>
        <v>3</v>
      </c>
      <c r="K4" s="19">
        <f>52/8</f>
        <v>6.5</v>
      </c>
      <c r="M4" s="20" t="s">
        <v>10</v>
      </c>
      <c r="N4" s="21">
        <f>737/162</f>
        <v>4.5493827160493829</v>
      </c>
      <c r="O4" s="22">
        <f>652/144</f>
        <v>4.5277777777777777</v>
      </c>
      <c r="P4" s="22">
        <f>47/10</f>
        <v>4.7</v>
      </c>
      <c r="Q4" s="21">
        <f>38/8</f>
        <v>4.75</v>
      </c>
    </row>
    <row r="5" spans="1:17" s="18" customFormat="1" x14ac:dyDescent="0.2">
      <c r="A5" s="15" t="s">
        <v>22</v>
      </c>
      <c r="B5" s="86">
        <v>0.5</v>
      </c>
      <c r="C5" s="18">
        <f>75/152</f>
        <v>0.49342105263157893</v>
      </c>
      <c r="D5" s="18">
        <f>2/5</f>
        <v>0.4</v>
      </c>
      <c r="E5" s="19">
        <f>4/5</f>
        <v>0.8</v>
      </c>
      <c r="G5" s="20" t="s">
        <v>22</v>
      </c>
      <c r="H5" s="19">
        <f>774/162</f>
        <v>4.7777777777777777</v>
      </c>
      <c r="I5" s="18">
        <f>737/152</f>
        <v>4.8486842105263159</v>
      </c>
      <c r="J5" s="18">
        <f>17/5</f>
        <v>3.4</v>
      </c>
      <c r="K5" s="19">
        <f>20/5</f>
        <v>4</v>
      </c>
      <c r="M5" s="20" t="s">
        <v>22</v>
      </c>
      <c r="N5" s="21">
        <f>794/162</f>
        <v>4.9012345679012341</v>
      </c>
      <c r="O5" s="22">
        <f>752/152</f>
        <v>4.9473684210526319</v>
      </c>
      <c r="P5" s="22">
        <f>25/5</f>
        <v>5</v>
      </c>
      <c r="Q5" s="21">
        <f>16/5</f>
        <v>3.2</v>
      </c>
    </row>
    <row r="6" spans="1:17" s="18" customFormat="1" x14ac:dyDescent="0.2">
      <c r="A6" s="15" t="s">
        <v>12</v>
      </c>
      <c r="B6" s="16">
        <v>0.35199999999999998</v>
      </c>
      <c r="C6" s="18">
        <f>88/146</f>
        <v>0.60273972602739723</v>
      </c>
      <c r="D6" s="18">
        <f>3/8</f>
        <v>0.375</v>
      </c>
      <c r="E6" s="19">
        <f>2/8</f>
        <v>0.25</v>
      </c>
      <c r="G6" s="20" t="s">
        <v>12</v>
      </c>
      <c r="H6" s="19">
        <f>873/162</f>
        <v>5.3888888888888893</v>
      </c>
      <c r="I6" s="18">
        <f>812/146</f>
        <v>5.5616438356164384</v>
      </c>
      <c r="J6" s="18">
        <f>32/8</f>
        <v>4</v>
      </c>
      <c r="K6" s="19">
        <f>29/8</f>
        <v>3.625</v>
      </c>
      <c r="M6" s="20" t="s">
        <v>12</v>
      </c>
      <c r="N6" s="21">
        <f>724/162</f>
        <v>4.4691358024691361</v>
      </c>
      <c r="O6" s="22">
        <f>661/146</f>
        <v>4.5273972602739727</v>
      </c>
      <c r="P6" s="22">
        <f>29/8</f>
        <v>3.625</v>
      </c>
      <c r="Q6" s="21">
        <f>34/8</f>
        <v>4.25</v>
      </c>
    </row>
    <row r="7" spans="1:17" s="25" customFormat="1" x14ac:dyDescent="0.2">
      <c r="A7" s="23" t="s">
        <v>35</v>
      </c>
      <c r="B7" s="24">
        <v>0.51900000000000002</v>
      </c>
      <c r="C7" s="25">
        <f>72/139</f>
        <v>0.51798561151079137</v>
      </c>
      <c r="D7" s="25">
        <f>6/12</f>
        <v>0.5</v>
      </c>
      <c r="E7" s="26">
        <f>6/11</f>
        <v>0.54545454545454541</v>
      </c>
      <c r="G7" s="27" t="s">
        <v>35</v>
      </c>
      <c r="H7" s="26">
        <f>814/162</f>
        <v>5.0246913580246915</v>
      </c>
      <c r="I7" s="25">
        <f>688/139</f>
        <v>4.9496402877697845</v>
      </c>
      <c r="J7" s="25">
        <f>70/12</f>
        <v>5.833333333333333</v>
      </c>
      <c r="K7" s="26">
        <f>56/11</f>
        <v>5.0909090909090908</v>
      </c>
      <c r="M7" s="27" t="s">
        <v>35</v>
      </c>
      <c r="N7" s="28">
        <f>717/162</f>
        <v>4.4259259259259256</v>
      </c>
      <c r="O7" s="29">
        <f>614/139</f>
        <v>4.4172661870503598</v>
      </c>
      <c r="P7" s="29">
        <f>56/12</f>
        <v>4.666666666666667</v>
      </c>
      <c r="Q7" s="28">
        <f>47/11</f>
        <v>4.2727272727272725</v>
      </c>
    </row>
    <row r="8" spans="1:17" s="25" customFormat="1" x14ac:dyDescent="0.2">
      <c r="A8" s="23" t="s">
        <v>57</v>
      </c>
      <c r="B8" s="24">
        <v>0.46300000000000002</v>
      </c>
      <c r="C8" s="25">
        <f>66/139</f>
        <v>0.47482014388489208</v>
      </c>
      <c r="D8" s="25">
        <f>5/11</f>
        <v>0.45454545454545453</v>
      </c>
      <c r="E8" s="26">
        <f>4/12</f>
        <v>0.33333333333333331</v>
      </c>
      <c r="G8" s="27" t="s">
        <v>57</v>
      </c>
      <c r="H8" s="26">
        <f>701/162</f>
        <v>4.3271604938271606</v>
      </c>
      <c r="I8" s="25">
        <f>612/139</f>
        <v>4.4028776978417268</v>
      </c>
      <c r="J8" s="25">
        <f>47/11</f>
        <v>4.2727272727272725</v>
      </c>
      <c r="K8" s="26">
        <f>42/12</f>
        <v>3.5</v>
      </c>
      <c r="M8" s="27" t="s">
        <v>57</v>
      </c>
      <c r="N8" s="28">
        <f>711/162</f>
        <v>4.3888888888888893</v>
      </c>
      <c r="O8" s="29">
        <f>602/139</f>
        <v>4.3309352517985609</v>
      </c>
      <c r="P8" s="29">
        <f>36/11</f>
        <v>3.2727272727272729</v>
      </c>
      <c r="Q8" s="28">
        <f>73/12</f>
        <v>6.083333333333333</v>
      </c>
    </row>
    <row r="9" spans="1:17" s="25" customFormat="1" x14ac:dyDescent="0.2">
      <c r="A9" s="23" t="s">
        <v>17</v>
      </c>
      <c r="B9" s="30">
        <v>0.54900000000000004</v>
      </c>
      <c r="C9" s="25">
        <f>77/136</f>
        <v>0.56617647058823528</v>
      </c>
      <c r="D9" s="25">
        <f>4/13</f>
        <v>0.30769230769230771</v>
      </c>
      <c r="E9" s="26">
        <f>8/13</f>
        <v>0.61538461538461542</v>
      </c>
      <c r="G9" s="27" t="s">
        <v>17</v>
      </c>
      <c r="H9" s="92">
        <f>769/162</f>
        <v>4.7469135802469138</v>
      </c>
      <c r="I9" s="25">
        <f>642/136</f>
        <v>4.7205882352941178</v>
      </c>
      <c r="J9" s="25">
        <f>50/13</f>
        <v>3.8461538461538463</v>
      </c>
      <c r="K9" s="26">
        <f>77/13</f>
        <v>5.9230769230769234</v>
      </c>
      <c r="M9" s="27" t="s">
        <v>17</v>
      </c>
      <c r="N9" s="28">
        <f>766/162</f>
        <v>4.7283950617283947</v>
      </c>
      <c r="O9" s="29">
        <f>620/136</f>
        <v>4.5588235294117645</v>
      </c>
      <c r="P9" s="29">
        <f>83/13</f>
        <v>6.384615384615385</v>
      </c>
      <c r="Q9" s="28">
        <f>63/13</f>
        <v>4.8461538461538458</v>
      </c>
    </row>
    <row r="10" spans="1:17" s="25" customFormat="1" x14ac:dyDescent="0.2">
      <c r="A10" s="23" t="s">
        <v>55</v>
      </c>
      <c r="B10" s="30">
        <v>0.42599999999999999</v>
      </c>
      <c r="C10" s="25">
        <f>61/138</f>
        <v>0.4420289855072464</v>
      </c>
      <c r="D10" s="25">
        <f>3/12</f>
        <v>0.25</v>
      </c>
      <c r="E10" s="26">
        <f>5/12</f>
        <v>0.41666666666666669</v>
      </c>
      <c r="G10" s="27" t="s">
        <v>55</v>
      </c>
      <c r="H10" s="26">
        <f>758/162</f>
        <v>4.6790123456790127</v>
      </c>
      <c r="I10" s="25">
        <f>648/138</f>
        <v>4.6956521739130439</v>
      </c>
      <c r="J10" s="25">
        <f>47/12</f>
        <v>3.9166666666666665</v>
      </c>
      <c r="K10" s="26">
        <f>63/12</f>
        <v>5.25</v>
      </c>
      <c r="M10" s="27" t="s">
        <v>55</v>
      </c>
      <c r="N10" s="28">
        <f>911/162</f>
        <v>5.6234567901234565</v>
      </c>
      <c r="O10" s="29">
        <f>738/138</f>
        <v>5.3478260869565215</v>
      </c>
      <c r="P10" s="29">
        <f>91/12</f>
        <v>7.583333333333333</v>
      </c>
      <c r="Q10" s="28">
        <f>82/12</f>
        <v>6.833333333333333</v>
      </c>
    </row>
    <row r="11" spans="1:17" s="25" customFormat="1" x14ac:dyDescent="0.2">
      <c r="A11" s="23" t="s">
        <v>15</v>
      </c>
      <c r="B11" s="30">
        <v>0.56200000000000006</v>
      </c>
      <c r="C11" s="25">
        <f>79/137</f>
        <v>0.57664233576642332</v>
      </c>
      <c r="D11" s="25">
        <f>5/12</f>
        <v>0.41666666666666669</v>
      </c>
      <c r="E11" s="26">
        <f>7/13</f>
        <v>0.53846153846153844</v>
      </c>
      <c r="G11" s="27" t="s">
        <v>15</v>
      </c>
      <c r="H11" s="26">
        <f>764/162</f>
        <v>4.716049382716049</v>
      </c>
      <c r="I11" s="25">
        <f>655/137</f>
        <v>4.781021897810219</v>
      </c>
      <c r="J11" s="25">
        <f>42/12</f>
        <v>3.5</v>
      </c>
      <c r="K11" s="26">
        <f>67/13</f>
        <v>5.1538461538461542</v>
      </c>
      <c r="M11" s="27" t="s">
        <v>15</v>
      </c>
      <c r="N11" s="26">
        <f>662/162</f>
        <v>4.0864197530864201</v>
      </c>
      <c r="O11" s="29">
        <f>562/137</f>
        <v>4.1021897810218979</v>
      </c>
      <c r="P11" s="29">
        <f>50/12</f>
        <v>4.166666666666667</v>
      </c>
      <c r="Q11" s="28">
        <f>50/13</f>
        <v>3.8461538461538463</v>
      </c>
    </row>
    <row r="12" spans="1:17" s="33" customFormat="1" x14ac:dyDescent="0.2">
      <c r="A12" s="31" t="s">
        <v>59</v>
      </c>
      <c r="B12" s="32">
        <v>0.52500000000000002</v>
      </c>
      <c r="C12" s="33">
        <f>75/141</f>
        <v>0.53191489361702127</v>
      </c>
      <c r="D12" s="33">
        <f>3/10</f>
        <v>0.3</v>
      </c>
      <c r="E12" s="34">
        <f>7/11</f>
        <v>0.63636363636363635</v>
      </c>
      <c r="G12" s="35" t="s">
        <v>59</v>
      </c>
      <c r="H12" s="34">
        <f>813/162</f>
        <v>5.0185185185185182</v>
      </c>
      <c r="I12" s="33">
        <f>720/141</f>
        <v>5.1063829787234045</v>
      </c>
      <c r="J12" s="33">
        <f>27/10</f>
        <v>2.7</v>
      </c>
      <c r="K12" s="34">
        <f>65/11</f>
        <v>5.9090909090909092</v>
      </c>
      <c r="M12" s="35" t="s">
        <v>59</v>
      </c>
      <c r="N12" s="36">
        <f>743/162</f>
        <v>4.5864197530864201</v>
      </c>
      <c r="O12" s="37">
        <f>638/141</f>
        <v>4.5248226950354606</v>
      </c>
      <c r="P12" s="37">
        <f>46/10</f>
        <v>4.5999999999999996</v>
      </c>
      <c r="Q12" s="36">
        <f>59/11</f>
        <v>5.3636363636363633</v>
      </c>
    </row>
    <row r="13" spans="1:17" s="33" customFormat="1" x14ac:dyDescent="0.2">
      <c r="A13" s="31" t="s">
        <v>51</v>
      </c>
      <c r="B13" s="32">
        <v>0.438</v>
      </c>
      <c r="C13" s="33">
        <f>59/135</f>
        <v>0.43703703703703706</v>
      </c>
      <c r="D13" s="33">
        <f>5/14</f>
        <v>0.35714285714285715</v>
      </c>
      <c r="E13" s="34">
        <f>7/13</f>
        <v>0.53846153846153844</v>
      </c>
      <c r="G13" s="35" t="s">
        <v>51</v>
      </c>
      <c r="H13" s="34">
        <f>835/162</f>
        <v>5.1543209876543212</v>
      </c>
      <c r="I13" s="33">
        <f>695/135</f>
        <v>5.1481481481481479</v>
      </c>
      <c r="J13" s="33">
        <f>70/14</f>
        <v>5</v>
      </c>
      <c r="K13" s="34">
        <f>70/13</f>
        <v>5.384615384615385</v>
      </c>
      <c r="M13" s="35" t="s">
        <v>51</v>
      </c>
      <c r="N13" s="36">
        <f>958/162</f>
        <v>5.9135802469135799</v>
      </c>
      <c r="O13" s="37">
        <f>796/135</f>
        <v>5.8962962962962964</v>
      </c>
      <c r="P13" s="37">
        <f>90/14</f>
        <v>6.4285714285714288</v>
      </c>
      <c r="Q13" s="36">
        <f>72/13</f>
        <v>5.5384615384615383</v>
      </c>
    </row>
    <row r="14" spans="1:17" s="33" customFormat="1" x14ac:dyDescent="0.2">
      <c r="A14" s="31" t="s">
        <v>61</v>
      </c>
      <c r="B14" s="32">
        <v>0.65400000000000003</v>
      </c>
      <c r="C14" s="33">
        <f>92/144</f>
        <v>0.63888888888888884</v>
      </c>
      <c r="D14" s="33">
        <f>7/9</f>
        <v>0.77777777777777779</v>
      </c>
      <c r="E14" s="34">
        <f>7/9</f>
        <v>0.77777777777777779</v>
      </c>
      <c r="G14" s="35" t="s">
        <v>61</v>
      </c>
      <c r="H14" s="34">
        <f>886/162</f>
        <v>5.4691358024691361</v>
      </c>
      <c r="I14" s="33">
        <f>766/144</f>
        <v>5.3194444444444446</v>
      </c>
      <c r="J14" s="33">
        <f>59/9</f>
        <v>6.5555555555555554</v>
      </c>
      <c r="K14" s="34">
        <f>61/9</f>
        <v>6.7777777777777777</v>
      </c>
      <c r="M14" s="35" t="s">
        <v>61</v>
      </c>
      <c r="N14" s="36">
        <f>613/162</f>
        <v>3.7839506172839505</v>
      </c>
      <c r="O14" s="37">
        <f>541/144</f>
        <v>3.7569444444444446</v>
      </c>
      <c r="P14" s="37">
        <f>39/9</f>
        <v>4.333333333333333</v>
      </c>
      <c r="Q14" s="36">
        <f>33/9</f>
        <v>3.6666666666666665</v>
      </c>
    </row>
    <row r="15" spans="1:17" s="33" customFormat="1" x14ac:dyDescent="0.2">
      <c r="A15" s="31" t="s">
        <v>45</v>
      </c>
      <c r="B15" s="38">
        <v>0.432</v>
      </c>
      <c r="C15" s="33">
        <f>63/141</f>
        <v>0.44680851063829785</v>
      </c>
      <c r="D15" s="33">
        <f>4/10</f>
        <v>0.4</v>
      </c>
      <c r="E15" s="34">
        <f>3/11</f>
        <v>0.27272727272727271</v>
      </c>
      <c r="G15" s="35" t="s">
        <v>45</v>
      </c>
      <c r="H15" s="34">
        <f>682/162</f>
        <v>4.2098765432098766</v>
      </c>
      <c r="I15" s="33">
        <f>608/141</f>
        <v>4.3120567375886525</v>
      </c>
      <c r="J15" s="33">
        <f>28/10</f>
        <v>2.8</v>
      </c>
      <c r="K15" s="34">
        <f>46/11</f>
        <v>4.1818181818181817</v>
      </c>
      <c r="M15" s="35" t="s">
        <v>45</v>
      </c>
      <c r="N15" s="36">
        <f>789/162</f>
        <v>4.8703703703703702</v>
      </c>
      <c r="O15" s="37">
        <f>670/141</f>
        <v>4.75177304964539</v>
      </c>
      <c r="P15" s="37">
        <f>46/10</f>
        <v>4.5999999999999996</v>
      </c>
      <c r="Q15" s="36">
        <f>72/11</f>
        <v>6.5454545454545459</v>
      </c>
    </row>
    <row r="16" spans="1:17" s="33" customFormat="1" x14ac:dyDescent="0.2">
      <c r="A16" s="31" t="s">
        <v>43</v>
      </c>
      <c r="B16" s="32">
        <v>0.47499999999999998</v>
      </c>
      <c r="C16" s="39">
        <f>67/143</f>
        <v>0.46853146853146854</v>
      </c>
      <c r="D16" s="33">
        <f>6/11</f>
        <v>0.54545454545454541</v>
      </c>
      <c r="E16" s="34">
        <f>4/8</f>
        <v>0.5</v>
      </c>
      <c r="G16" s="35" t="s">
        <v>43</v>
      </c>
      <c r="H16" s="34">
        <f>678/162</f>
        <v>4.1851851851851851</v>
      </c>
      <c r="I16" s="33">
        <f>568/143</f>
        <v>3.9720279720279721</v>
      </c>
      <c r="J16" s="33">
        <f>65/11</f>
        <v>5.9090909090909092</v>
      </c>
      <c r="K16" s="34">
        <f>45/8</f>
        <v>5.625</v>
      </c>
      <c r="M16" s="35" t="s">
        <v>43</v>
      </c>
      <c r="N16" s="36">
        <f>773/162</f>
        <v>4.7716049382716053</v>
      </c>
      <c r="O16" s="37">
        <f>674/143</f>
        <v>4.7132867132867133</v>
      </c>
      <c r="P16" s="37">
        <f>49/11</f>
        <v>4.4545454545454541</v>
      </c>
      <c r="Q16" s="36">
        <f>50/8</f>
        <v>6.25</v>
      </c>
    </row>
    <row r="17" spans="1:17" s="42" customFormat="1" x14ac:dyDescent="0.2">
      <c r="A17" s="40" t="s">
        <v>6</v>
      </c>
      <c r="B17" s="41">
        <v>0.33300000000000002</v>
      </c>
      <c r="C17" s="42">
        <f>50/150</f>
        <v>0.33333333333333331</v>
      </c>
      <c r="D17" s="42">
        <f>2/6</f>
        <v>0.33333333333333331</v>
      </c>
      <c r="E17" s="43">
        <f>2/6</f>
        <v>0.33333333333333331</v>
      </c>
      <c r="G17" s="44" t="s">
        <v>6</v>
      </c>
      <c r="H17" s="89">
        <f>729/162</f>
        <v>4.5</v>
      </c>
      <c r="I17" s="42">
        <f>673/150</f>
        <v>4.4866666666666664</v>
      </c>
      <c r="J17" s="42">
        <f>38/6</f>
        <v>6.333333333333333</v>
      </c>
      <c r="K17" s="43">
        <f>18/6</f>
        <v>3</v>
      </c>
      <c r="M17" s="44" t="s">
        <v>6</v>
      </c>
      <c r="N17" s="45">
        <f>981/162</f>
        <v>6.0555555555555554</v>
      </c>
      <c r="O17" s="46">
        <f>909/150</f>
        <v>6.06</v>
      </c>
      <c r="P17" s="46">
        <f>36/6</f>
        <v>6</v>
      </c>
      <c r="Q17" s="45">
        <f>36/6</f>
        <v>6</v>
      </c>
    </row>
    <row r="18" spans="1:17" s="42" customFormat="1" x14ac:dyDescent="0.2">
      <c r="A18" s="40" t="s">
        <v>69</v>
      </c>
      <c r="B18" s="47">
        <v>0.51900000000000002</v>
      </c>
      <c r="C18" s="42">
        <f>76/147</f>
        <v>0.51700680272108845</v>
      </c>
      <c r="D18" s="42">
        <f>5/7</f>
        <v>0.7142857142857143</v>
      </c>
      <c r="E18" s="43">
        <f>3/8</f>
        <v>0.375</v>
      </c>
      <c r="G18" s="44" t="s">
        <v>69</v>
      </c>
      <c r="H18" s="43">
        <f>901/162</f>
        <v>5.5617283950617287</v>
      </c>
      <c r="I18" s="42">
        <f>812/147</f>
        <v>5.5238095238095237</v>
      </c>
      <c r="J18" s="42">
        <f>47/7</f>
        <v>6.7142857142857144</v>
      </c>
      <c r="K18" s="43">
        <f>42/8</f>
        <v>5.25</v>
      </c>
      <c r="M18" s="44" t="s">
        <v>69</v>
      </c>
      <c r="N18" s="45">
        <f>828/162</f>
        <v>5.1111111111111107</v>
      </c>
      <c r="O18" s="46">
        <f>757/147</f>
        <v>5.149659863945578</v>
      </c>
      <c r="P18" s="46">
        <f>29/7</f>
        <v>4.1428571428571432</v>
      </c>
      <c r="Q18" s="45">
        <f>42/8</f>
        <v>5.25</v>
      </c>
    </row>
    <row r="19" spans="1:17" s="42" customFormat="1" x14ac:dyDescent="0.2">
      <c r="A19" s="40" t="s">
        <v>8</v>
      </c>
      <c r="B19" s="47">
        <v>0.63600000000000001</v>
      </c>
      <c r="C19" s="42">
        <f>97/149</f>
        <v>0.65100671140939592</v>
      </c>
      <c r="D19" s="42">
        <f>3/7</f>
        <v>0.42857142857142855</v>
      </c>
      <c r="E19" s="43">
        <f>3/6</f>
        <v>0.5</v>
      </c>
      <c r="G19" s="44" t="s">
        <v>8</v>
      </c>
      <c r="H19" s="43">
        <f>943/162</f>
        <v>5.8209876543209873</v>
      </c>
      <c r="I19" s="42">
        <f>878/149</f>
        <v>5.8926174496644297</v>
      </c>
      <c r="J19" s="42">
        <f>40/7</f>
        <v>5.7142857142857144</v>
      </c>
      <c r="K19" s="43">
        <f>25/6</f>
        <v>4.166666666666667</v>
      </c>
      <c r="M19" s="44" t="s">
        <v>8</v>
      </c>
      <c r="N19" s="45">
        <f>739/162</f>
        <v>4.5617283950617287</v>
      </c>
      <c r="O19" s="46">
        <f>662/149</f>
        <v>4.4429530201342278</v>
      </c>
      <c r="P19" s="46">
        <f>36/7</f>
        <v>5.1428571428571432</v>
      </c>
      <c r="Q19" s="45">
        <f>41/6</f>
        <v>6.833333333333333</v>
      </c>
    </row>
    <row r="20" spans="1:17" s="42" customFormat="1" x14ac:dyDescent="0.2">
      <c r="A20" s="40" t="s">
        <v>32</v>
      </c>
      <c r="B20" s="41">
        <v>0.59299999999999997</v>
      </c>
      <c r="C20" s="42">
        <f>86/147</f>
        <v>0.58503401360544216</v>
      </c>
      <c r="D20" s="42">
        <f>5/7</f>
        <v>0.7142857142857143</v>
      </c>
      <c r="E20" s="43">
        <f>5/8</f>
        <v>0.625</v>
      </c>
      <c r="G20" s="44" t="s">
        <v>32</v>
      </c>
      <c r="H20" s="89">
        <f>769/162</f>
        <v>4.7469135802469138</v>
      </c>
      <c r="I20" s="42">
        <f>694/147</f>
        <v>4.72108843537415</v>
      </c>
      <c r="J20" s="42">
        <f>39/7</f>
        <v>5.5714285714285712</v>
      </c>
      <c r="K20" s="43">
        <f>36/8</f>
        <v>4.5</v>
      </c>
      <c r="M20" s="44" t="s">
        <v>32</v>
      </c>
      <c r="N20" s="45">
        <f>656/162</f>
        <v>4.0493827160493829</v>
      </c>
      <c r="O20" s="46">
        <f>591/147</f>
        <v>4.0204081632653059</v>
      </c>
      <c r="P20" s="46">
        <f>37/7</f>
        <v>5.2857142857142856</v>
      </c>
      <c r="Q20" s="45">
        <f>28/8</f>
        <v>3.5</v>
      </c>
    </row>
    <row r="21" spans="1:17" s="42" customFormat="1" x14ac:dyDescent="0.2">
      <c r="A21" s="40" t="s">
        <v>27</v>
      </c>
      <c r="B21" s="47">
        <v>0.41399999999999998</v>
      </c>
      <c r="C21" s="42">
        <f>59/145</f>
        <v>0.40689655172413791</v>
      </c>
      <c r="D21" s="42">
        <f>4/8</f>
        <v>0.5</v>
      </c>
      <c r="E21" s="43">
        <f>4/9</f>
        <v>0.44444444444444442</v>
      </c>
      <c r="G21" s="44" t="s">
        <v>27</v>
      </c>
      <c r="H21" s="43">
        <f>726/162</f>
        <v>4.4814814814814818</v>
      </c>
      <c r="I21" s="42">
        <f>654/145</f>
        <v>4.5103448275862066</v>
      </c>
      <c r="J21" s="42">
        <f>38/8</f>
        <v>4.75</v>
      </c>
      <c r="K21" s="43">
        <f>34/9</f>
        <v>3.7777777777777777</v>
      </c>
      <c r="M21" s="44" t="s">
        <v>27</v>
      </c>
      <c r="N21" s="45">
        <f>828/162</f>
        <v>5.1111111111111107</v>
      </c>
      <c r="O21" s="46">
        <f>723/145</f>
        <v>4.9862068965517246</v>
      </c>
      <c r="P21" s="46">
        <f>58/8</f>
        <v>7.25</v>
      </c>
      <c r="Q21" s="45">
        <f>47/9</f>
        <v>5.2222222222222223</v>
      </c>
    </row>
    <row r="22" spans="1:17" s="51" customFormat="1" x14ac:dyDescent="0.2">
      <c r="A22" s="48" t="s">
        <v>64</v>
      </c>
      <c r="B22" s="49">
        <v>0.44700000000000001</v>
      </c>
      <c r="C22" s="50">
        <f>59/135</f>
        <v>0.43703703703703706</v>
      </c>
      <c r="D22" s="51">
        <f>7/13</f>
        <v>0.53846153846153844</v>
      </c>
      <c r="E22" s="52">
        <f>6/13</f>
        <v>0.46153846153846156</v>
      </c>
      <c r="G22" s="53" t="s">
        <v>64</v>
      </c>
      <c r="H22" s="52">
        <f>708/161</f>
        <v>4.3975155279503104</v>
      </c>
      <c r="I22" s="51">
        <f>557/135</f>
        <v>4.1259259259259258</v>
      </c>
      <c r="J22" s="51">
        <f>72/13</f>
        <v>5.5384615384615383</v>
      </c>
      <c r="K22" s="52">
        <f>79/13</f>
        <v>6.0769230769230766</v>
      </c>
      <c r="M22" s="53" t="s">
        <v>64</v>
      </c>
      <c r="N22" s="54">
        <f>832/161</f>
        <v>5.1677018633540373</v>
      </c>
      <c r="O22" s="55">
        <f>687/135</f>
        <v>5.0888888888888886</v>
      </c>
      <c r="P22" s="55">
        <f>79/13</f>
        <v>6.0769230769230766</v>
      </c>
      <c r="Q22" s="54">
        <f>66/13</f>
        <v>5.0769230769230766</v>
      </c>
    </row>
    <row r="23" spans="1:17" s="51" customFormat="1" x14ac:dyDescent="0.2">
      <c r="A23" s="48" t="s">
        <v>47</v>
      </c>
      <c r="B23" s="56">
        <v>0.57399999999999995</v>
      </c>
      <c r="C23" s="51">
        <f>77/138</f>
        <v>0.55797101449275366</v>
      </c>
      <c r="D23" s="51">
        <f>8/12</f>
        <v>0.66666666666666663</v>
      </c>
      <c r="E23" s="52">
        <f>8/12</f>
        <v>0.66666666666666663</v>
      </c>
      <c r="G23" s="53" t="s">
        <v>47</v>
      </c>
      <c r="H23" s="90">
        <f>769/162</f>
        <v>4.7469135802469138</v>
      </c>
      <c r="I23" s="51">
        <f>644/138</f>
        <v>4.666666666666667</v>
      </c>
      <c r="J23" s="51">
        <f>62/12</f>
        <v>5.166666666666667</v>
      </c>
      <c r="K23" s="52">
        <f>63/12</f>
        <v>5.25</v>
      </c>
      <c r="M23" s="53" t="s">
        <v>47</v>
      </c>
      <c r="N23" s="54">
        <f>657/162</f>
        <v>4.0555555555555554</v>
      </c>
      <c r="O23" s="55">
        <f>555/138</f>
        <v>4.0217391304347823</v>
      </c>
      <c r="P23" s="55">
        <f>52/12</f>
        <v>4.333333333333333</v>
      </c>
      <c r="Q23" s="54">
        <f>50/12</f>
        <v>4.166666666666667</v>
      </c>
    </row>
    <row r="24" spans="1:17" s="51" customFormat="1" x14ac:dyDescent="0.2">
      <c r="A24" s="48" t="s">
        <v>25</v>
      </c>
      <c r="B24" s="49">
        <v>0.29199999999999998</v>
      </c>
      <c r="C24" s="51">
        <f>44/139</f>
        <v>0.31654676258992803</v>
      </c>
      <c r="D24" s="51">
        <f>0/10</f>
        <v>0</v>
      </c>
      <c r="E24" s="52">
        <f>3/12</f>
        <v>0.25</v>
      </c>
      <c r="G24" s="53" t="s">
        <v>25</v>
      </c>
      <c r="H24" s="52">
        <f>582/161</f>
        <v>3.6149068322981366</v>
      </c>
      <c r="I24" s="51">
        <f>492/139</f>
        <v>3.5395683453237412</v>
      </c>
      <c r="J24" s="51">
        <f>38/10</f>
        <v>3.8</v>
      </c>
      <c r="K24" s="52">
        <f>52/12</f>
        <v>4.333333333333333</v>
      </c>
      <c r="M24" s="53" t="s">
        <v>25</v>
      </c>
      <c r="N24" s="54">
        <f>915/161</f>
        <v>5.683229813664596</v>
      </c>
      <c r="O24" s="55">
        <f>759/139</f>
        <v>5.4604316546762588</v>
      </c>
      <c r="P24" s="55">
        <f>68/10</f>
        <v>6.8</v>
      </c>
      <c r="Q24" s="54">
        <f>88/12</f>
        <v>7.333333333333333</v>
      </c>
    </row>
    <row r="25" spans="1:17" s="51" customFormat="1" x14ac:dyDescent="0.2">
      <c r="A25" s="48" t="s">
        <v>66</v>
      </c>
      <c r="B25" s="56">
        <v>0.36399999999999999</v>
      </c>
      <c r="C25" s="50">
        <f>50/138</f>
        <v>0.36231884057971014</v>
      </c>
      <c r="D25" s="51">
        <f>3/12</f>
        <v>0.25</v>
      </c>
      <c r="E25" s="52">
        <f>6/12</f>
        <v>0.5</v>
      </c>
      <c r="G25" s="53" t="s">
        <v>66</v>
      </c>
      <c r="H25" s="52">
        <f>691/162</f>
        <v>4.2654320987654319</v>
      </c>
      <c r="I25" s="51">
        <f>586/138</f>
        <v>4.2463768115942031</v>
      </c>
      <c r="J25" s="51">
        <f>48/12</f>
        <v>4</v>
      </c>
      <c r="K25" s="52">
        <f>57/12</f>
        <v>4.75</v>
      </c>
      <c r="M25" s="53" t="s">
        <v>66</v>
      </c>
      <c r="N25" s="54">
        <f>869/162</f>
        <v>5.3641975308641978</v>
      </c>
      <c r="O25" s="55">
        <f>735/138</f>
        <v>5.3260869565217392</v>
      </c>
      <c r="P25" s="55">
        <f>85/12</f>
        <v>7.083333333333333</v>
      </c>
      <c r="Q25" s="54">
        <f>49/12</f>
        <v>4.083333333333333</v>
      </c>
    </row>
    <row r="26" spans="1:17" s="51" customFormat="1" x14ac:dyDescent="0.2">
      <c r="A26" s="48" t="s">
        <v>49</v>
      </c>
      <c r="B26" s="49">
        <v>0.623</v>
      </c>
      <c r="C26" s="51">
        <f>85/140</f>
        <v>0.6071428571428571</v>
      </c>
      <c r="D26" s="51">
        <f>8/11</f>
        <v>0.72727272727272729</v>
      </c>
      <c r="E26" s="52">
        <f>8/11</f>
        <v>0.72727272727272729</v>
      </c>
      <c r="G26" s="53" t="s">
        <v>49</v>
      </c>
      <c r="H26" s="52">
        <f>939/162</f>
        <v>5.7962962962962967</v>
      </c>
      <c r="I26" s="51">
        <f>803/140</f>
        <v>5.7357142857142858</v>
      </c>
      <c r="J26" s="51">
        <f>68/11</f>
        <v>6.1818181818181817</v>
      </c>
      <c r="K26" s="52">
        <f>68/11</f>
        <v>6.1818181818181817</v>
      </c>
      <c r="M26" s="53" t="s">
        <v>49</v>
      </c>
      <c r="N26" s="54">
        <f>754/162</f>
        <v>4.6543209876543212</v>
      </c>
      <c r="O26" s="55">
        <f>648/140</f>
        <v>4.628571428571429</v>
      </c>
      <c r="P26" s="55">
        <f>50/11</f>
        <v>4.5454545454545459</v>
      </c>
      <c r="Q26" s="54">
        <f>56/11</f>
        <v>5.0909090909090908</v>
      </c>
    </row>
    <row r="27" spans="1:17" s="59" customFormat="1" x14ac:dyDescent="0.2">
      <c r="A27" s="57" t="s">
        <v>30</v>
      </c>
      <c r="B27" s="87">
        <v>0.66</v>
      </c>
      <c r="C27" s="59">
        <f>87/138</f>
        <v>0.63043478260869568</v>
      </c>
      <c r="D27" s="59">
        <f>11/13</f>
        <v>0.84615384615384615</v>
      </c>
      <c r="E27" s="60">
        <f>9/11</f>
        <v>0.81818181818181823</v>
      </c>
      <c r="G27" s="61" t="s">
        <v>30</v>
      </c>
      <c r="H27" s="60">
        <f>920/162</f>
        <v>5.6790123456790127</v>
      </c>
      <c r="I27" s="59">
        <f>788/138</f>
        <v>5.7101449275362315</v>
      </c>
      <c r="J27" s="59">
        <f>80/13</f>
        <v>6.1538461538461542</v>
      </c>
      <c r="K27" s="60">
        <f>52/11</f>
        <v>4.7272727272727275</v>
      </c>
      <c r="M27" s="61" t="s">
        <v>30</v>
      </c>
      <c r="N27" s="62">
        <f>640/162</f>
        <v>3.9506172839506171</v>
      </c>
      <c r="O27" s="63">
        <f>567/138</f>
        <v>4.1086956521739131</v>
      </c>
      <c r="P27" s="63">
        <f>42/13</f>
        <v>3.2307692307692308</v>
      </c>
      <c r="Q27" s="62">
        <f>31/11</f>
        <v>2.8181818181818183</v>
      </c>
    </row>
    <row r="28" spans="1:17" s="59" customFormat="1" x14ac:dyDescent="0.2">
      <c r="A28" s="57" t="s">
        <v>40</v>
      </c>
      <c r="B28" s="59">
        <v>0.44400000000000001</v>
      </c>
      <c r="C28" s="84">
        <f>60/139</f>
        <v>0.43165467625899279</v>
      </c>
      <c r="D28" s="59">
        <f>7/13</f>
        <v>0.53846153846153844</v>
      </c>
      <c r="E28" s="60">
        <f>5/10</f>
        <v>0.5</v>
      </c>
      <c r="G28" s="61" t="s">
        <v>40</v>
      </c>
      <c r="H28" s="91">
        <f>769/162</f>
        <v>4.7469135802469138</v>
      </c>
      <c r="I28" s="59">
        <f>667/139</f>
        <v>4.7985611510791371</v>
      </c>
      <c r="J28" s="59">
        <f>61/13</f>
        <v>4.6923076923076925</v>
      </c>
      <c r="K28" s="60">
        <f>41/10</f>
        <v>4.0999999999999996</v>
      </c>
      <c r="M28" s="61" t="s">
        <v>40</v>
      </c>
      <c r="N28" s="62">
        <f>868/162</f>
        <v>5.3580246913580245</v>
      </c>
      <c r="O28" s="63">
        <f>762/139</f>
        <v>5.4820143884892083</v>
      </c>
      <c r="P28" s="63">
        <f>56/13</f>
        <v>4.3076923076923075</v>
      </c>
      <c r="Q28" s="62">
        <f>50/11</f>
        <v>4.5454545454545459</v>
      </c>
    </row>
    <row r="29" spans="1:17" s="59" customFormat="1" x14ac:dyDescent="0.2">
      <c r="A29" s="57" t="s">
        <v>3</v>
      </c>
      <c r="B29" s="58">
        <v>0.59899999999999998</v>
      </c>
      <c r="C29" s="59">
        <f>87/138</f>
        <v>0.63043478260869568</v>
      </c>
      <c r="D29" s="59">
        <f>4/10</f>
        <v>0.4</v>
      </c>
      <c r="E29" s="60">
        <f>6/14</f>
        <v>0.42857142857142855</v>
      </c>
      <c r="G29" s="61" t="s">
        <v>3</v>
      </c>
      <c r="H29" s="60">
        <f>845/162</f>
        <v>5.216049382716049</v>
      </c>
      <c r="I29" s="59">
        <f>721/138</f>
        <v>5.22463768115942</v>
      </c>
      <c r="J29" s="59">
        <f>39/10</f>
        <v>3.9</v>
      </c>
      <c r="K29" s="60">
        <f>85/14</f>
        <v>6.0714285714285712</v>
      </c>
      <c r="M29" s="61" t="s">
        <v>3</v>
      </c>
      <c r="N29" s="62">
        <f>680/162</f>
        <v>4.1975308641975309</v>
      </c>
      <c r="O29" s="63">
        <f>546/138</f>
        <v>3.9565217391304346</v>
      </c>
      <c r="P29" s="63">
        <f>59/10</f>
        <v>5.9</v>
      </c>
      <c r="Q29" s="60">
        <f>75/14</f>
        <v>5.3571428571428568</v>
      </c>
    </row>
    <row r="30" spans="1:17" s="59" customFormat="1" x14ac:dyDescent="0.2">
      <c r="A30" s="57" t="s">
        <v>1</v>
      </c>
      <c r="B30" s="87">
        <v>0.42</v>
      </c>
      <c r="C30" s="59">
        <f>58/144</f>
        <v>0.40277777777777779</v>
      </c>
      <c r="D30" s="59">
        <f>5/9</f>
        <v>0.55555555555555558</v>
      </c>
      <c r="E30" s="60">
        <f>5/9</f>
        <v>0.55555555555555558</v>
      </c>
      <c r="G30" s="61" t="s">
        <v>1</v>
      </c>
      <c r="H30" s="60">
        <f>758/162</f>
        <v>4.6790123456790127</v>
      </c>
      <c r="I30" s="59">
        <f>654/144</f>
        <v>4.541666666666667</v>
      </c>
      <c r="J30" s="59">
        <f>43/9</f>
        <v>4.7777777777777777</v>
      </c>
      <c r="K30" s="60">
        <f>61/9</f>
        <v>6.7777777777777777</v>
      </c>
      <c r="M30" s="61" t="s">
        <v>1</v>
      </c>
      <c r="N30" s="62">
        <f>893/162</f>
        <v>5.5123456790123457</v>
      </c>
      <c r="O30" s="63">
        <f>802/144</f>
        <v>5.5694444444444446</v>
      </c>
      <c r="P30" s="63">
        <f>46/9</f>
        <v>5.1111111111111107</v>
      </c>
      <c r="Q30" s="62">
        <f>45/9</f>
        <v>5</v>
      </c>
    </row>
    <row r="31" spans="1:17" s="66" customFormat="1" x14ac:dyDescent="0.2">
      <c r="A31" s="64" t="s">
        <v>37</v>
      </c>
      <c r="B31" s="65">
        <v>0.48099999999999998</v>
      </c>
      <c r="C31" s="66">
        <f>71/138</f>
        <v>0.51449275362318836</v>
      </c>
      <c r="D31" s="66">
        <f>3/12</f>
        <v>0.25</v>
      </c>
      <c r="E31" s="67">
        <f>4/12</f>
        <v>0.33333333333333331</v>
      </c>
      <c r="G31" s="68" t="s">
        <v>37</v>
      </c>
      <c r="H31" s="88">
        <f>810/162</f>
        <v>5</v>
      </c>
      <c r="I31" s="66">
        <f>707/138</f>
        <v>5.1231884057971016</v>
      </c>
      <c r="J31" s="66">
        <f>48/12</f>
        <v>4</v>
      </c>
      <c r="K31" s="67">
        <f>55/12</f>
        <v>4.583333333333333</v>
      </c>
      <c r="M31" s="68" t="s">
        <v>37</v>
      </c>
      <c r="N31" s="69">
        <f>878/162</f>
        <v>5.4197530864197532</v>
      </c>
      <c r="O31" s="70">
        <f>733/138</f>
        <v>5.3115942028985508</v>
      </c>
      <c r="P31" s="70">
        <f>72/12</f>
        <v>6</v>
      </c>
      <c r="Q31" s="69">
        <f>73/12</f>
        <v>6.083333333333333</v>
      </c>
    </row>
    <row r="32" spans="1:17" x14ac:dyDescent="0.2">
      <c r="B32" s="71"/>
      <c r="C32" s="72"/>
      <c r="D32" s="73"/>
      <c r="E32" s="74"/>
      <c r="G32" s="75"/>
      <c r="H32" s="76"/>
      <c r="I32" s="77"/>
      <c r="J32" s="77"/>
      <c r="K32" s="76"/>
      <c r="M32" s="75"/>
      <c r="N32" s="76"/>
      <c r="O32" s="76"/>
      <c r="P32" s="76"/>
      <c r="Q32" s="76"/>
    </row>
    <row r="33" spans="1:18" x14ac:dyDescent="0.2">
      <c r="A33" s="11" t="s">
        <v>149</v>
      </c>
      <c r="B33" s="7"/>
      <c r="C33" s="9">
        <f>2142/4252</f>
        <v>0.50376293508936976</v>
      </c>
      <c r="D33" s="10">
        <f>135/301</f>
        <v>0.44850498338870431</v>
      </c>
      <c r="E33" s="10">
        <f>152/305</f>
        <v>0.49836065573770494</v>
      </c>
      <c r="F33" s="2"/>
      <c r="G33" s="13" t="s">
        <v>149</v>
      </c>
      <c r="H33" s="7"/>
      <c r="I33" s="10">
        <f>20553/4252</f>
        <v>4.8337253057384757</v>
      </c>
      <c r="J33" s="10">
        <f>1387/301</f>
        <v>4.6079734219269106</v>
      </c>
      <c r="K33" s="85">
        <f>1525/305</f>
        <v>5</v>
      </c>
      <c r="L33" s="2"/>
      <c r="M33" s="13" t="s">
        <v>149</v>
      </c>
      <c r="N33" s="7"/>
      <c r="O33" s="7">
        <f>20345/4252</f>
        <v>4.78480714957667</v>
      </c>
      <c r="P33" s="7">
        <f>1553/301</f>
        <v>5.1594684385382061</v>
      </c>
      <c r="Q33" s="7">
        <f>1567/305</f>
        <v>5.1377049180327869</v>
      </c>
    </row>
    <row r="34" spans="1:18" x14ac:dyDescent="0.2">
      <c r="A34" s="78"/>
      <c r="C34" s="79">
        <f>2142/4252</f>
        <v>0.50376293508936976</v>
      </c>
      <c r="D34" s="80">
        <f>(135+152)/(301+305)</f>
        <v>0.47359735973597361</v>
      </c>
      <c r="E34" s="81"/>
      <c r="G34" s="82"/>
      <c r="I34" s="83">
        <f>20553/4252</f>
        <v>4.8337253057384757</v>
      </c>
      <c r="J34" s="81">
        <f>(1387+1525)/(301+305)</f>
        <v>4.8052805280528057</v>
      </c>
      <c r="K34" s="81"/>
      <c r="L34" s="82"/>
      <c r="M34" s="82"/>
      <c r="O34" s="83">
        <f>20345/4252</f>
        <v>4.78480714957667</v>
      </c>
      <c r="P34" s="81">
        <f>(1553+1567)/(301+305)</f>
        <v>5.1485148514851486</v>
      </c>
      <c r="Q34" s="81"/>
      <c r="R34" s="82"/>
    </row>
    <row r="35" spans="1:18" x14ac:dyDescent="0.2">
      <c r="A35" t="s">
        <v>150</v>
      </c>
      <c r="B35">
        <f>C35+D35+E35</f>
        <v>4858</v>
      </c>
      <c r="C35">
        <v>4252</v>
      </c>
      <c r="D35">
        <v>301</v>
      </c>
      <c r="E35">
        <v>305</v>
      </c>
      <c r="F35" s="77"/>
      <c r="G35" s="82"/>
      <c r="H35">
        <f>I35+J35+K35</f>
        <v>4858</v>
      </c>
      <c r="I35">
        <v>4252</v>
      </c>
      <c r="J35">
        <v>301</v>
      </c>
      <c r="K35">
        <v>305</v>
      </c>
      <c r="L35" s="77" t="s">
        <v>156</v>
      </c>
      <c r="M35" s="82"/>
      <c r="N35">
        <f>O35+P35+Q35</f>
        <v>4858</v>
      </c>
      <c r="O35">
        <v>4252</v>
      </c>
      <c r="P35">
        <v>301</v>
      </c>
      <c r="Q35">
        <v>305</v>
      </c>
      <c r="R35" s="82" t="s">
        <v>156</v>
      </c>
    </row>
    <row r="36" spans="1:18" x14ac:dyDescent="0.2">
      <c r="A36" t="s">
        <v>151</v>
      </c>
      <c r="C36">
        <v>2142</v>
      </c>
      <c r="D36">
        <v>135</v>
      </c>
      <c r="E36">
        <v>152</v>
      </c>
      <c r="F36" s="77"/>
      <c r="G36" s="82"/>
      <c r="I36">
        <v>20553</v>
      </c>
      <c r="J36">
        <v>1387</v>
      </c>
      <c r="K36">
        <v>1525</v>
      </c>
      <c r="L36" s="77">
        <f>_xlfn.STDEV.S(J2:J31,K2:K31)</f>
        <v>1.1819069167221141</v>
      </c>
      <c r="M36" s="82"/>
      <c r="O36">
        <v>20345</v>
      </c>
      <c r="P36">
        <v>1553</v>
      </c>
      <c r="Q36">
        <v>1567</v>
      </c>
      <c r="R36" s="82">
        <f>_xlfn.STDEV.S(P2:P31,Q2:Q31)</f>
        <v>1.1510867437600496</v>
      </c>
    </row>
  </sheetData>
  <mergeCells count="3">
    <mergeCell ref="D34:E34"/>
    <mergeCell ref="J34:K34"/>
    <mergeCell ref="P34:Q34"/>
  </mergeCells>
  <pageMargins left="0.7" right="0.7" top="0.75" bottom="0.75" header="0.3" footer="0.3"/>
</worksheet>
</file>