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AAH Pip" sheetId="1" r:id="rId4"/>
    <sheet state="visible" name="BNS Code" sheetId="2" r:id="rId5"/>
    <sheet state="visible" name="Orders" sheetId="3" r:id="rId6"/>
  </sheets>
  <definedNames>
    <definedName localSheetId="2" name="prescriptionIdLink">Orders!$D$677</definedName>
    <definedName hidden="1" localSheetId="1" name="_xlnm._FilterDatabase">'BNS Code'!$A$1:$D$582</definedName>
    <definedName hidden="1" localSheetId="2" name="_xlnm._FilterDatabase">Orders!$A$1:$Z$1441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O2">
      <text>
        <t xml:space="preserve">======
ID#AAABjWVJVMY
Careway Link    (2025-05-08 20:21:04)
NA : 2025-04-27 12:38</t>
      </text>
    </comment>
    <comment authorId="0" ref="Q2">
      <text>
        <t xml:space="preserve">======
ID#AAABjWVJUTk
Careway Link    (2025-05-08 20:21:03)
acetazolamide tablets 250mg 112 30.0%  : 2025-04-27 12:38</t>
      </text>
    </comment>
    <comment authorId="0" ref="R2">
      <text>
        <t xml:space="preserve">======
ID#AAABjWVJUoo
Careway Link    (2025-05-08 20:21:03)
NA : 2025-04-27 12:38</t>
      </text>
    </comment>
    <comment authorId="0" ref="O4">
      <text>
        <t xml:space="preserve">======
ID#AAABjALnOys
Careway Link    (2025-05-08 20:21:03)
NA : 2025-03-18 12:26</t>
      </text>
    </comment>
    <comment authorId="0" ref="Q4">
      <text>
        <t xml:space="preserve">======
ID#AAABjALnO4s
Careway Link    (2025-05-08 20:21:03)
aciclovir dispersible tablets 200mg 25 38.0%  : 2025-03-18 12:26</t>
      </text>
    </comment>
    <comment authorId="0" ref="R4">
      <text>
        <t xml:space="preserve">======
ID#AAABjALnOzg
Careway Link    (2025-05-08 20:21:03)
aciclovir disp tab 200mg [tri] (25) : 2025-03-18 12:26</t>
      </text>
    </comment>
    <comment authorId="0" ref="O5">
      <text>
        <t xml:space="preserve">======
ID#AAABjALnOEU
Careway Link    (2025-05-08 20:21:03)
NA : 2025-03-24 15:02</t>
      </text>
    </comment>
    <comment authorId="0" ref="Q5">
      <text>
        <t xml:space="preserve">======
ID#AAABjALnO1o
Careway Link    (2025-05-08 20:21:03)
aciclovir dispersible tablets 400mg 56 81.0%  : 2025-03-24 15:02</t>
      </text>
    </comment>
    <comment authorId="0" ref="R5">
      <text>
        <t xml:space="preserve">======
ID#AAABjALnN7U
Careway Link    (2025-05-08 20:21:03)
aciclovir disp tab 400mg [tri] (56) : 2025-03-24 15:02</t>
      </text>
    </comment>
    <comment authorId="0" ref="O6">
      <text>
        <t xml:space="preserve">======
ID#AAABjWVJU4w
Careway Link    (2025-05-08 20:21:04)
aciclovir disp tab 800mg [aah] 35 : 2024-12-20 17:29</t>
      </text>
    </comment>
    <comment authorId="0" ref="Q6">
      <text>
        <t xml:space="preserve">======
ID#AAABjALnN_M
Careway Link    (2025-05-08 20:21:03)
aciclovir dispersible tablets 800mg 35   : 2024-12-20 17:29</t>
      </text>
    </comment>
    <comment authorId="0" ref="R6">
      <text>
        <t xml:space="preserve">======
ID#AAABjWVJU8U
Careway Link    (2025-05-08 20:21:04)
aciclovir disp tab 800mg [tri] (35) : 2024-12-20 17:29</t>
      </text>
    </comment>
    <comment authorId="0" ref="O7">
      <text>
        <t xml:space="preserve">======
ID#AAABjWVJUzY
Careway Link    (2025-05-08 20:21:03)
NA : 2025-02-20 12:25</t>
      </text>
    </comment>
    <comment authorId="0" ref="Q7">
      <text>
        <t xml:space="preserve">======
ID#AAABjWVJUlE
Careway Link    (2025-05-08 20:21:03)
NA : 2025-02-20 12:25</t>
      </text>
    </comment>
    <comment authorId="0" ref="R7">
      <text>
        <t xml:space="preserve">======
ID#AAABjWVJVRg
Careway Link    (2025-05-08 20:21:04)
NA : 2025-02-20 12:25</t>
      </text>
    </comment>
    <comment authorId="0" ref="O8">
      <text>
        <t xml:space="preserve">======
ID#AAABjWVJUU0
Careway Link    (2025-05-08 20:21:03)
NA : 2025-01-02 14:26</t>
      </text>
    </comment>
    <comment authorId="0" ref="Q8">
      <text>
        <t xml:space="preserve">======
ID#AAABjWVJVAs
Careway Link    (2025-05-08 20:21:04)
NA : 2025-01-02 14:26</t>
      </text>
    </comment>
    <comment authorId="0" ref="R8">
      <text>
        <t xml:space="preserve">======
ID#AAABjALnOh8
Careway Link    (2025-05-08 20:21:03)
NA : 2025-01-02 14:26</t>
      </text>
    </comment>
    <comment authorId="0" ref="O9">
      <text>
        <t xml:space="preserve">======
ID#AAABjALnOAQ
Careway Link    (2025-05-08 20:21:03)
NA : 2025-04-15 11:06</t>
      </text>
    </comment>
    <comment authorId="0" ref="Q9">
      <text>
        <t xml:space="preserve">======
ID#AAABjWVJUOY
Careway Link    (2025-05-08 20:21:03)
adoport capsules 2mg 50 2.0%  : 2025-04-15 11:06</t>
      </text>
    </comment>
    <comment authorId="0" ref="R9">
      <text>
        <t xml:space="preserve">======
ID#AAABjWVJUX8
Careway Link    (2025-05-08 20:21:03)
NA : 2025-04-15 11:06</t>
      </text>
    </comment>
    <comment authorId="0" ref="O10">
      <text>
        <t xml:space="preserve">======
ID#AAABjWVJVOI
Careway Link    (2025-05-08 20:21:04)
NA : 2025-04-27 12:38</t>
      </text>
    </comment>
    <comment authorId="0" ref="Q10">
      <text>
        <t xml:space="preserve">======
ID#AAABjWVJVA4
Careway Link    (2025-05-08 20:21:04)
NA : 2025-04-27 12:38</t>
      </text>
    </comment>
    <comment authorId="0" ref="R10">
      <text>
        <t xml:space="preserve">======
ID#AAABjALnOTg
Careway Link    (2025-05-08 20:21:03)
NA : 2025-04-27 12:38</t>
      </text>
    </comment>
    <comment authorId="0" ref="O11">
      <text>
        <t xml:space="preserve">======
ID#AAABjALnN48
Careway Link    (2025-05-08 20:21:03)
NA : 2025-02-11 14:59</t>
      </text>
    </comment>
    <comment authorId="0" ref="Q11">
      <text>
        <t xml:space="preserve">======
ID#AAABjWVJUfk
Careway Link    (2025-05-08 20:21:03)
NA : 2025-02-11 14:59</t>
      </text>
    </comment>
    <comment authorId="0" ref="R11">
      <text>
        <t xml:space="preserve">======
ID#AAABjALnOCc
Careway Link    (2025-05-08 20:21:03)
NA : 2025-02-11 14:59</t>
      </text>
    </comment>
    <comment authorId="0" ref="O13">
      <text>
        <t xml:space="preserve">======
ID#AAABjWVJVWE
Careway Link    (2025-05-08 20:21:04)
NA : 2025-04-27 12:38</t>
      </text>
    </comment>
    <comment authorId="0" ref="Q13">
      <text>
        <t xml:space="preserve">======
ID#AAABjWVJUjc
Careway Link    (2025-05-08 20:21:03)
alendronic acid tablets 70mg 4 19.0%  : 2025-04-27 12:38</t>
      </text>
    </comment>
    <comment authorId="0" ref="R13">
      <text>
        <t xml:space="preserve">======
ID#AAABjWVJVT8
Careway Link    (2025-05-08 20:21:04)
NA : 2025-04-27 12:38</t>
      </text>
    </comment>
    <comment authorId="0" ref="O14">
      <text>
        <t xml:space="preserve">======
ID#AAABjALnOcc
Careway Link    (2025-05-08 20:21:03)
NA : 2025-03-27 11:09</t>
      </text>
    </comment>
    <comment authorId="0" ref="Q14">
      <text>
        <t xml:space="preserve">======
ID#AAABjWVJUlI
Careway Link    (2025-05-08 20:21:03)
alfuzosin tablets 2.5mg 60 2.0%  : 2025-03-27 11:09</t>
      </text>
    </comment>
    <comment authorId="0" ref="R14">
      <text>
        <t xml:space="preserve">======
ID#AAABjALnOfs
Careway Link    (2025-05-08 20:21:03)
NA : 2025-03-27 11:09</t>
      </text>
    </comment>
    <comment authorId="0" ref="O15">
      <text>
        <t xml:space="preserve">======
ID#AAABjALnOOI
Careway Link    (2025-05-08 20:21:03)
NA : 2025-04-16 10:39</t>
      </text>
    </comment>
    <comment authorId="0" ref="Q15">
      <text>
        <t xml:space="preserve">======
ID#AAABjWVJURA
Careway Link    (2025-05-08 20:21:03)
alfuzosin tablets m/r 10mg 30 64.0%  : 2025-04-16 10:39</t>
      </text>
    </comment>
    <comment authorId="0" ref="R15">
      <text>
        <t xml:space="preserve">======
ID#AAABjALnOjY
Careway Link    (2025-05-08 20:21:03)
NA : 2025-04-16 10:39</t>
      </text>
    </comment>
    <comment authorId="0" ref="O16">
      <text>
        <t xml:space="preserve">======
ID#AAABjALnOGA
Careway Link    (2025-05-08 20:21:03)
NA : 2025-03-27 11:09</t>
      </text>
    </comment>
    <comment authorId="0" ref="Q16">
      <text>
        <t xml:space="preserve">======
ID#AAABjALnOeo
Careway Link    (2025-05-08 20:21:03)
NA : 2025-03-27 11:09</t>
      </text>
    </comment>
    <comment authorId="0" ref="R16">
      <text>
        <t xml:space="preserve">======
ID#AAABjALnOTs
Careway Link    (2025-05-08 20:21:03)
NA : 2025-03-27 11:09</t>
      </text>
    </comment>
    <comment authorId="0" ref="O20">
      <text>
        <t xml:space="preserve">======
ID#AAABjWVJVAA
Careway Link    (2025-05-08 20:21:04)
NA : 2025-04-15 11:06</t>
      </text>
    </comment>
    <comment authorId="0" ref="Q20">
      <text>
        <t xml:space="preserve">======
ID#AAABjALnONE
Careway Link    (2025-05-08 20:21:03)
allevyn gentle border 7.5x7.5cm 0269 pk/10 52.0%  : 2025-04-15 11:06</t>
      </text>
    </comment>
    <comment authorId="0" ref="R20">
      <text>
        <t xml:space="preserve">======
ID#AAABjWVJUyE
Careway Link    (2025-05-08 20:21:03)
NA : 2025-04-15 11:06</t>
      </text>
    </comment>
    <comment authorId="0" ref="O21">
      <text>
        <t xml:space="preserve">======
ID#AAABjALnOJk
Careway Link    (2025-05-08 20:21:03)
NA : 2025-03-27 11:09</t>
      </text>
    </comment>
    <comment authorId="0" ref="Q21">
      <text>
        <t xml:space="preserve">======
ID#AAABjALnO6k
Careway Link    (2025-05-08 20:21:03)
allevyn gentle border lite 5x5cm pk/10 22.0%  : 2025-03-27 11:09</t>
      </text>
    </comment>
    <comment authorId="0" ref="R21">
      <text>
        <t xml:space="preserve">======
ID#AAABjWVJUyg
Careway Link    (2025-05-08 20:21:03)
NA : 2025-03-27 11:09</t>
      </text>
    </comment>
    <comment authorId="0" ref="O22">
      <text>
        <t xml:space="preserve">======
ID#AAABjALnN4o
Careway Link    (2025-05-08 20:21:03)
NA : 2025-04-16 10:39</t>
      </text>
    </comment>
    <comment authorId="0" ref="Q22">
      <text>
        <t xml:space="preserve">======
ID#AAABjALnN4s
Careway Link    (2025-05-08 20:21:03)
allevyn gentle border 12.5x12.5cm 0272 pk/10 49.0%  : 2025-04-16 10:39</t>
      </text>
    </comment>
    <comment authorId="0" ref="R22">
      <text>
        <t xml:space="preserve">======
ID#AAABjWVJUr4
Careway Link    (2025-05-08 20:21:03)
NA : 2025-04-16 10:39</t>
      </text>
    </comment>
    <comment authorId="0" ref="O25">
      <text>
        <t xml:space="preserve">======
ID#AAABjALnOZs
Careway Link    (2025-05-08 20:21:03)
NA : 2025-04-15 11:06</t>
      </text>
    </comment>
    <comment authorId="0" ref="Q25">
      <text>
        <t xml:space="preserve">======
ID#AAABjWVJVc8
Careway Link    (2025-05-08 20:21:04)
allevyn gentle border 10x10cm 0270 pk/10 60.0%  : 2025-04-15 11:06</t>
      </text>
    </comment>
    <comment authorId="0" ref="R25">
      <text>
        <t xml:space="preserve">======
ID#AAABjWVJUfw
Careway Link    (2025-05-08 20:21:03)
NA : 2025-04-15 11:06</t>
      </text>
    </comment>
    <comment authorId="0" ref="O26">
      <text>
        <t xml:space="preserve">======
ID#AAABjALnOP0
Careway Link    (2025-05-08 20:21:03)
NA : 2025-04-27 12:38</t>
      </text>
    </comment>
    <comment authorId="0" ref="Q26">
      <text>
        <t xml:space="preserve">======
ID#AAABjWVJVYg
Careway Link    (2025-05-08 20:21:04)
allopurinol tablets 100mg 28 75.0%  : 2025-04-27 12:38</t>
      </text>
    </comment>
    <comment authorId="0" ref="R26">
      <text>
        <t xml:space="preserve">======
ID#AAABjALnOOM
Careway Link    (2025-05-08 20:21:03)
NA : 2025-04-27 12:38</t>
      </text>
    </comment>
    <comment authorId="0" ref="O27">
      <text>
        <t xml:space="preserve">======
ID#AAABjALnOJw
Careway Link    (2025-05-08 20:21:03)
NA : 2025-04-08 11:04</t>
      </text>
    </comment>
    <comment authorId="0" ref="Q27">
      <text>
        <t xml:space="preserve">======
ID#AAABjWVJVXg
Careway Link    (2025-05-08 20:21:04)
allopurinol tablets 300mg 28 66.0%  : 2025-04-08 11:04</t>
      </text>
    </comment>
    <comment authorId="0" ref="R27">
      <text>
        <t xml:space="preserve">======
ID#AAABjWVJU-A
Careway Link    (2025-05-08 20:21:04)
NA : 2025-04-08 11:04</t>
      </text>
    </comment>
    <comment authorId="0" ref="O28">
      <text>
        <t xml:space="preserve">======
ID#AAABjALnOX0
Careway Link    (2025-05-08 20:21:03)
NA : 2024-10-18 15:07</t>
      </text>
    </comment>
    <comment authorId="0" ref="Q28">
      <text>
        <t xml:space="preserve">======
ID#AAABjALnOio
Careway Link    (2025-05-08 20:21:03)
almotriptan tablets 12.5mg 3   : 2024-10-18 15:07</t>
      </text>
    </comment>
    <comment authorId="0" ref="R28">
      <text>
        <t xml:space="preserve">======
ID#AAABjWVJUYk
Careway Link    (2025-05-08 20:21:03)
NA : 2024-10-18 15:07</t>
      </text>
    </comment>
    <comment authorId="0" ref="O29">
      <text>
        <t xml:space="preserve">======
ID#AAABjALnN70
Careway Link    (2025-05-08 20:21:03)
almotriptan tab 12.5mg [aah] 6 : 2024-10-18 15:07</t>
      </text>
    </comment>
    <comment authorId="0" ref="Q29">
      <text>
        <t xml:space="preserve">======
ID#AAABjALnOuM
Careway Link    (2025-05-08 20:21:03)
almotriptan tablets 12.5mg 6   : 2024-10-18 15:07</t>
      </text>
    </comment>
    <comment authorId="0" ref="R29">
      <text>
        <t xml:space="preserve">======
ID#AAABjALnOXU
Careway Link    (2025-05-08 20:21:03)
NA : 2024-10-18 15:07</t>
      </text>
    </comment>
    <comment authorId="0" ref="O30">
      <text>
        <t xml:space="preserve">======
ID#AAABjALnOiQ
Careway Link    (2025-05-08 20:21:03)
NA : 2025-04-08 11:04</t>
      </text>
    </comment>
    <comment authorId="0" ref="Q30">
      <text>
        <t xml:space="preserve">======
ID#AAABjALnOjg
Careway Link    (2025-05-08 20:21:03)
NA : 2025-04-08 11:04</t>
      </text>
    </comment>
    <comment authorId="0" ref="R30">
      <text>
        <t xml:space="preserve">======
ID#AAABjALnONk
Careway Link    (2025-05-08 20:21:03)
NA : 2025-04-08 11:04</t>
      </text>
    </comment>
    <comment authorId="0" ref="O32">
      <text>
        <t xml:space="preserve">======
ID#AAABjWVJVKE
Careway Link    (2025-05-08 20:21:04)
amiodarone tab 200mg [aah] 28 : 2025-01-27 14:31</t>
      </text>
    </comment>
    <comment authorId="0" ref="Q32">
      <text>
        <t xml:space="preserve">======
ID#AAABjALnOuE
Careway Link    (2025-05-08 20:21:03)
amiodarone hydrochloride tablets 200mg 28   : 2025-01-27 14:31</t>
      </text>
    </comment>
    <comment authorId="0" ref="R32">
      <text>
        <t xml:space="preserve">======
ID#AAABjALnOSI
Careway Link    (2025-05-08 20:21:03)
amiodarone tab 200mg [tri] (28) : 2025-01-27 14:31</t>
      </text>
    </comment>
    <comment authorId="0" ref="O34">
      <text>
        <t xml:space="preserve">======
ID#AAABjALnN-A
Careway Link    (2025-05-08 20:21:03)
NA : 2025-03-24 15:02</t>
      </text>
    </comment>
    <comment authorId="0" ref="Q34">
      <text>
        <t xml:space="preserve">======
ID#AAABjALnO7c
Careway Link    (2025-05-08 20:21:03)
amisulpride tablets 100mg 60 38.0%  : 2025-03-24 15:02</t>
      </text>
    </comment>
    <comment authorId="0" ref="R34">
      <text>
        <t xml:space="preserve">======
ID#AAABjALnOrU
Careway Link    (2025-05-08 20:21:03)
amisulpride tab 100mg [tri] (60) : 2025-03-24 15:02</t>
      </text>
    </comment>
    <comment authorId="0" ref="O36">
      <text>
        <t xml:space="preserve">======
ID#AAABjWVJUQk
Careway Link    (2025-05-08 20:21:03)
NA : 2025-04-27 12:38</t>
      </text>
    </comment>
    <comment authorId="0" ref="Q36">
      <text>
        <t xml:space="preserve">======
ID#AAABjWVJUm0
Careway Link    (2025-05-08 20:21:03)
amitriptyline tablets 10mg 28 71.0%  : 2025-04-27 12:38</t>
      </text>
    </comment>
    <comment authorId="0" ref="R36">
      <text>
        <t xml:space="preserve">======
ID#AAABjALnN_c
Careway Link    (2025-05-08 20:21:03)
NA : 2025-04-27 12:38</t>
      </text>
    </comment>
    <comment authorId="0" ref="O37">
      <text>
        <t xml:space="preserve">======
ID#AAABjALnOzU
Careway Link    (2025-05-08 20:21:03)
NA : 2025-04-22 19:19</t>
      </text>
    </comment>
    <comment authorId="0" ref="Q37">
      <text>
        <t xml:space="preserve">======
ID#AAABjALnOrw
Careway Link    (2025-05-08 20:21:03)
amitriptyline tablets 25mg 28 70.0%  : 2025-04-22 19:19</t>
      </text>
    </comment>
    <comment authorId="0" ref="R37">
      <text>
        <t xml:space="preserve">======
ID#AAABjALnOuc
Careway Link    (2025-05-08 20:21:03)
NA : 2025-04-22 19:19</t>
      </text>
    </comment>
    <comment authorId="0" ref="O38">
      <text>
        <t xml:space="preserve">======
ID#AAABjWVJVY8
Careway Link    (2025-05-08 20:21:04)
NA : 2025-04-22 19:19</t>
      </text>
    </comment>
    <comment authorId="0" ref="Q38">
      <text>
        <t xml:space="preserve">======
ID#AAABjWVJVX0
Careway Link    (2025-05-08 20:21:04)
amitriptyline tablets 50mg 28 60.0%  : 2025-04-22 19:19</t>
      </text>
    </comment>
    <comment authorId="0" ref="R38">
      <text>
        <t xml:space="preserve">======
ID#AAABjWVJVMA
Careway Link    (2025-05-08 20:21:04)
NA : 2025-04-22 19:19</t>
      </text>
    </comment>
    <comment authorId="0" ref="O39">
      <text>
        <t xml:space="preserve">======
ID#AAABjALnN4c
Careway Link    (2025-05-08 20:21:03)
NA : 2025-03-12 12:23</t>
      </text>
    </comment>
    <comment authorId="0" ref="Q39">
      <text>
        <t xml:space="preserve">======
ID#AAABjWVJUtw
Careway Link    (2025-05-08 20:21:03)
amitriptyline oral solution s/f 25mg/5ml 150ml 59.0%  : 2025-03-12 12:23</t>
      </text>
    </comment>
    <comment authorId="0" ref="R39">
      <text>
        <t xml:space="preserve">======
ID#AAABjALnOdU
Careway Link    (2025-05-08 20:21:03)
NA : 2025-03-12 12:23</t>
      </text>
    </comment>
    <comment authorId="0" ref="O40">
      <text>
        <t xml:space="preserve">======
ID#AAABjALnORg
Careway Link    (2025-05-08 20:21:03)
NA : 2025-04-27 12:38</t>
      </text>
    </comment>
    <comment authorId="0" ref="Q40">
      <text>
        <t xml:space="preserve">======
ID#AAABjWVJUbQ
Careway Link    (2025-05-08 20:21:03)
amlodipine tablets 2.5mg 28 24.0%  : 2025-04-27 12:38</t>
      </text>
    </comment>
    <comment authorId="0" ref="R40">
      <text>
        <t xml:space="preserve">======
ID#AAABjALnOwY
Careway Link    (2025-05-08 20:21:03)
NA : 2025-04-27 12:38</t>
      </text>
    </comment>
    <comment authorId="0" ref="O41">
      <text>
        <t xml:space="preserve">======
ID#AAABjWVJUe8
Careway Link    (2025-05-08 20:21:03)
NA : 2025-04-22 19:19</t>
      </text>
    </comment>
    <comment authorId="0" ref="Q41">
      <text>
        <t xml:space="preserve">======
ID#AAABjWVJUgI
Careway Link    (2025-05-08 20:21:03)
amlodipine tablets 5mg besilate 28 90.0%  : 2025-04-22 19:19</t>
      </text>
    </comment>
    <comment authorId="0" ref="R41">
      <text>
        <t xml:space="preserve">======
ID#AAABjALnOow
Careway Link    (2025-05-08 20:21:03)
NA : 2025-04-22 19:19</t>
      </text>
    </comment>
    <comment authorId="0" ref="O42">
      <text>
        <t xml:space="preserve">======
ID#AAABjALnOvc
Careway Link    (2025-05-08 20:21:03)
NA : 2025-04-27 12:38</t>
      </text>
    </comment>
    <comment authorId="0" ref="Q42">
      <text>
        <t xml:space="preserve">======
ID#AAABjWVJVUg
Careway Link    (2025-05-08 20:21:04)
amlodipine tablets 10mg besilate 28 89.0%  : 2025-04-27 12:38</t>
      </text>
    </comment>
    <comment authorId="0" ref="R42">
      <text>
        <t xml:space="preserve">======
ID#AAABjWVJVJE
Careway Link    (2025-05-08 20:21:04)
NA : 2025-04-27 12:38</t>
      </text>
    </comment>
    <comment authorId="0" ref="O45">
      <text>
        <t xml:space="preserve">======
ID#AAABjALnOkM
Careway Link    (2025-05-08 20:21:03)
amoxicillin cap 250mg [aah/rinn] 21 : 2025-01-08 14:16</t>
      </text>
    </comment>
    <comment authorId="0" ref="Q45">
      <text>
        <t xml:space="preserve">======
ID#AAABjWVJVWg
Careway Link    (2025-05-08 20:21:04)
amoxicillin capsules 250mg 21   : 2025-01-08 14:16</t>
      </text>
    </comment>
    <comment authorId="0" ref="R45">
      <text>
        <t xml:space="preserve">======
ID#AAABjALnN6E
Careway Link    (2025-05-08 20:21:03)
amoxicillin cap 250mg [tri] (21) : 2025-01-08 14:16</t>
      </text>
    </comment>
    <comment authorId="0" ref="O46">
      <text>
        <t xml:space="preserve">======
ID#AAABjALnOyA
Careway Link    (2025-05-08 20:21:03)
NA : 2025-03-12 12:23</t>
      </text>
    </comment>
    <comment authorId="0" ref="Q46">
      <text>
        <t xml:space="preserve">======
ID#AAABjWVJUsk
Careway Link    (2025-05-08 20:21:03)
amoxicillin capsules 500mg 21 62.0%  : 2025-03-12 12:23</t>
      </text>
    </comment>
    <comment authorId="0" ref="R46">
      <text>
        <t xml:space="preserve">======
ID#AAABjALnOA0
Careway Link    (2025-05-08 20:21:03)
amoxicillin cap 500mg [tri] (21) : 2025-03-12 12:23</t>
      </text>
    </comment>
    <comment authorId="0" ref="O47">
      <text>
        <t xml:space="preserve">======
ID#AAABjALnOT8
Careway Link    (2025-05-08 20:21:03)
amoxicillin susp 125mg/5ml [aah] 100ml
amoxicillin susp s/f 125mg/5ml [accord] 100ml : 2025-03-27 11:09</t>
      </text>
    </comment>
    <comment authorId="0" ref="Q47">
      <text>
        <t xml:space="preserve">======
ID#AAABjALnOUA
Careway Link    (2025-05-08 20:21:03)
amoxicillin oral suspension s/f 125mg/5ml 100ml 66.0%  : 2025-03-27 11:09</t>
      </text>
    </comment>
    <comment authorId="0" ref="R47">
      <text>
        <t xml:space="preserve">======
ID#AAABjALnN4k
Careway Link    (2025-05-08 20:21:03)
NA : 2025-03-27 11:09</t>
      </text>
    </comment>
    <comment authorId="0" ref="O48">
      <text>
        <t xml:space="preserve">======
ID#AAABjALnORc
Careway Link    (2025-05-08 20:21:03)
amoxicillin susp s/f 125mg/5ml [accord] 100ml : 2025-03-27 11:09</t>
      </text>
    </comment>
    <comment authorId="0" ref="Q48">
      <text>
        <t xml:space="preserve">======
ID#AAABjWVJUyk
Careway Link    (2025-05-08 20:21:03)
amoxicillin oral suspension s/f 125mg/5ml 100ml 66.0%  : 2025-03-27 11:09</t>
      </text>
    </comment>
    <comment authorId="0" ref="R48">
      <text>
        <t xml:space="preserve">======
ID#AAABjALnN_g
Careway Link    (2025-05-08 20:21:03)
NA : 2025-03-27 11:09</t>
      </text>
    </comment>
    <comment authorId="0" ref="O49">
      <text>
        <t xml:space="preserve">======
ID#AAABjALnORo
Careway Link    (2025-05-08 20:21:03)
NA : 2025-03-17 14:41</t>
      </text>
    </comment>
    <comment authorId="0" ref="Q49">
      <text>
        <t xml:space="preserve">======
ID#AAABjWVJVbE
Careway Link    (2025-05-08 20:21:04)
amoxicillin oral suspension s/f 250mg/5ml 100ml 59.0%  : 2025-03-17 14:41</t>
      </text>
    </comment>
    <comment authorId="0" ref="R49">
      <text>
        <t xml:space="preserve">======
ID#AAABjWVJVFA
Careway Link    (2025-05-08 20:21:04)
amoxicillin susp 250mg/5ml s/f [tri]* (100ml) : 2025-03-17 14:41</t>
      </text>
    </comment>
    <comment authorId="0" ref="O50">
      <text>
        <t xml:space="preserve">======
ID#AAABjWVJVeU
Careway Link    (2025-05-08 20:21:04)
amoxicillin susp 250mg s/f [aah/rinn] 100ml : 2025-03-27 11:09</t>
      </text>
    </comment>
    <comment authorId="0" ref="Q50">
      <text>
        <t xml:space="preserve">======
ID#AAABjWVJUzc
Careway Link    (2025-05-08 20:21:03)
amoxicillin oral suspension s/f 250mg/5ml 100ml 59.0%  : 2025-03-27 11:09</t>
      </text>
    </comment>
    <comment authorId="0" ref="R50">
      <text>
        <t xml:space="preserve">======
ID#AAABjWVJUYE
Careway Link    (2025-05-08 20:21:03)
NA : 2025-03-27 11:09</t>
      </text>
    </comment>
    <comment authorId="0" ref="O51">
      <text>
        <t xml:space="preserve">======
ID#AAABjALnN_0
Careway Link    (2025-05-08 20:21:03)
NA : 2025-03-10 12:39</t>
      </text>
    </comment>
    <comment authorId="0" ref="Q51">
      <text>
        <t xml:space="preserve">======
ID#AAABjALnN3U
Careway Link    (2025-05-08 20:21:03)
anastrozole tablets 1mg 28 43.0%  : 2025-03-10 12:39</t>
      </text>
    </comment>
    <comment authorId="0" ref="R51">
      <text>
        <t xml:space="preserve">======
ID#AAABjALnN94
Careway Link    (2025-05-08 20:21:03)
NA : 2025-03-10 12:39</t>
      </text>
    </comment>
    <comment authorId="0" ref="O52">
      <text>
        <t xml:space="preserve">======
ID#AAABjALnOMg
Careway Link    (2025-05-08 20:21:03)
NA : 2025-04-27 12:38</t>
      </text>
    </comment>
    <comment authorId="0" ref="Q52">
      <text>
        <t xml:space="preserve">======
ID#AAABjALnOY8
Careway Link    (2025-05-08 20:21:03)
apixaban tablets 2.5mg 60 97.0%  : 2025-04-27 12:38</t>
      </text>
    </comment>
    <comment authorId="0" ref="R52">
      <text>
        <t xml:space="preserve">======
ID#AAABjWVJUxs
Careway Link    (2025-05-08 20:21:03)
NA : 2025-04-27 12:38</t>
      </text>
    </comment>
    <comment authorId="0" ref="O53">
      <text>
        <t xml:space="preserve">======
ID#AAABjALnOZ8
Careway Link    (2025-05-08 20:21:03)
NA : 2025-04-27 12:38</t>
      </text>
    </comment>
    <comment authorId="0" ref="Q53">
      <text>
        <t xml:space="preserve">======
ID#AAABjALnN4A
Careway Link    (2025-05-08 20:21:03)
apixaban tablets 5mg 56 97.0%  : 2025-04-27 12:38</t>
      </text>
    </comment>
    <comment authorId="0" ref="R53">
      <text>
        <t xml:space="preserve">======
ID#AAABjWVJU0Q
Careway Link    (2025-05-08 20:21:03)
NA : 2025-04-27 12:38</t>
      </text>
    </comment>
    <comment authorId="0" ref="O59">
      <text>
        <t xml:space="preserve">======
ID#AAABjWVJU2Q
Careway Link    (2025-05-08 20:21:04)
NA : 2025-04-16 10:39</t>
      </text>
    </comment>
    <comment authorId="0" ref="Q59">
      <text>
        <t xml:space="preserve">======
ID#AAABjWVJU-4
Careway Link    (2025-05-08 20:21:04)
NA : 2025-04-16 10:39</t>
      </text>
    </comment>
    <comment authorId="0" ref="R59">
      <text>
        <t xml:space="preserve">======
ID#AAABjALnOKw
Careway Link    (2025-05-08 20:21:03)
NA : 2025-04-16 10:39</t>
      </text>
    </comment>
    <comment authorId="0" ref="O64">
      <text>
        <t xml:space="preserve">======
ID#AAABjALnN3c
Careway Link    (2025-05-08 20:21:03)
NA : 2024-10-31 12:37</t>
      </text>
    </comment>
    <comment authorId="0" ref="Q64">
      <text>
        <t xml:space="preserve">======
ID#AAABjWVJUvU
Careway Link    (2025-05-08 20:21:03)
aripiprazole tablets 5mg 28   : 2024-10-31 12:37</t>
      </text>
    </comment>
    <comment authorId="0" ref="R64">
      <text>
        <t xml:space="preserve">======
ID#AAABjALnOWY
Careway Link    (2025-05-08 20:21:03)
aripiprazole tab 5mg [tri] (28) : 2024-10-31 12:37</t>
      </text>
    </comment>
    <comment authorId="0" ref="O65">
      <text>
        <t xml:space="preserve">======
ID#AAABjWVJVew
Careway Link    (2025-05-08 20:21:04)
NA : 2025-04-27 12:38</t>
      </text>
    </comment>
    <comment authorId="0" ref="Q65">
      <text>
        <t xml:space="preserve">======
ID#AAABjWVJVNk
Careway Link    (2025-05-08 20:21:04)
aripiprazole tablets 10mg 28 84.0%  : 2025-04-27 12:38</t>
      </text>
    </comment>
    <comment authorId="0" ref="R65">
      <text>
        <t xml:space="preserve">======
ID#AAABjWVJUvI
Careway Link    (2025-05-08 20:21:03)
NA : 2025-04-27 12:38</t>
      </text>
    </comment>
    <comment authorId="0" ref="O66">
      <text>
        <t xml:space="preserve">======
ID#AAABjWVJUSY
Careway Link    (2025-05-08 20:21:03)
aripiprazole tab 15mg [accord] 28 : 2024-09-19 12:39</t>
      </text>
    </comment>
    <comment authorId="0" ref="Q66">
      <text>
        <t xml:space="preserve">======
ID#AAABjWVJVa8
Careway Link    (2025-05-08 20:21:04)
aripiprazole tablets 15mg 28 75.0%  : 2024-09-19 12:39</t>
      </text>
    </comment>
    <comment authorId="0" ref="R66">
      <text>
        <t xml:space="preserve">======
ID#AAABjALnOBg
Careway Link    (2025-05-08 20:21:03)
aripiprazole tab 15mg [tri] (28) : 2024-09-19 12:39</t>
      </text>
    </comment>
    <comment authorId="0" ref="O67">
      <text>
        <t xml:space="preserve">======
ID#AAABjALnOJQ
Careway Link    (2025-05-08 20:21:03)
NA : 2025-05-01 19:59</t>
      </text>
    </comment>
    <comment authorId="0" ref="Q67">
      <text>
        <t xml:space="preserve">======
ID#AAABjALnOf0
Careway Link    (2025-05-08 20:21:03)
aripiprazole tablets 30mg 28 94.0%  : 2025-05-01 19:59</t>
      </text>
    </comment>
    <comment authorId="0" ref="R67">
      <text>
        <t xml:space="preserve">======
ID#AAABjALnOu0
Careway Link    (2025-05-08 20:21:03)
NA : 2025-05-01 19:59</t>
      </text>
    </comment>
    <comment authorId="0" ref="O68">
      <text>
        <t xml:space="preserve">======
ID#AAABjALnONo
Careway Link    (2025-05-08 20:21:03)
NA : 2025-04-15 11:06</t>
      </text>
    </comment>
    <comment authorId="0" ref="Q68">
      <text>
        <t xml:space="preserve">======
ID#AAABjALnO-E
Careway Link    (2025-05-08 20:21:03)
ascorbic acid tablets 100mg 28 97.0%  : 2025-04-15 11:06</t>
      </text>
    </comment>
    <comment authorId="0" ref="R68">
      <text>
        <t xml:space="preserve">======
ID#AAABjWVJUjY
Careway Link    (2025-05-08 20:21:03)
NA : 2025-04-15 11:06</t>
      </text>
    </comment>
    <comment authorId="0" ref="O70">
      <text>
        <t xml:space="preserve">======
ID#AAABjWVJVfc
Careway Link    (2025-05-08 20:21:04)
NA : 2025-04-27 12:38</t>
      </text>
    </comment>
    <comment authorId="0" ref="Q70">
      <text>
        <t xml:space="preserve">======
ID#AAABjALnO84
Careway Link    (2025-05-08 20:21:03)
aspirin dispersible tablets 75mg 28 66.0%  : 2025-04-27 12:38</t>
      </text>
    </comment>
    <comment authorId="0" ref="R70">
      <text>
        <t xml:space="preserve">======
ID#AAABjALnOXg
Careway Link    (2025-05-08 20:21:03)
NA : 2025-04-27 12:38</t>
      </text>
    </comment>
    <comment authorId="0" ref="O73">
      <text>
        <t xml:space="preserve">======
ID#AAABjALnO5I
Careway Link    (2025-05-08 20:21:03)
NA : 2025-04-27 12:38</t>
      </text>
    </comment>
    <comment authorId="0" ref="Q73">
      <text>
        <t xml:space="preserve">======
ID#AAABjALnOb0
Careway Link    (2025-05-08 20:21:03)
galpharm aspirin tablets e/c 75mg 28 7.0% 
aspirin tablets e/c 75mg 28 37.0%  : 2025-04-27 12:38</t>
      </text>
    </comment>
    <comment authorId="0" ref="R73">
      <text>
        <t xml:space="preserve">======
ID#AAABjALnOEw
Careway Link    (2025-05-08 20:21:03)
NA : 2025-04-27 12:38</t>
      </text>
    </comment>
    <comment authorId="0" ref="O74">
      <text>
        <t xml:space="preserve">======
ID#AAABjALnOWc
Careway Link    (2025-05-08 20:21:03)
NA : 2025-04-08 11:04</t>
      </text>
    </comment>
    <comment authorId="0" ref="Q74">
      <text>
        <t xml:space="preserve">======
ID#AAABjWVJUuY
Careway Link    (2025-05-08 20:21:03)
aspirin tablets e/c 300mg 100 41.0%  : 2025-04-08 11:04</t>
      </text>
    </comment>
    <comment authorId="0" ref="R74">
      <text>
        <t xml:space="preserve">======
ID#AAABjWVJVWA
Careway Link    (2025-05-08 20:21:04)
NA : 2025-04-08 11:04</t>
      </text>
    </comment>
    <comment authorId="0" ref="O75">
      <text>
        <t xml:space="preserve">======
ID#AAABjWVJUOM
Careway Link    (2025-05-08 20:21:03)
NA : 2025-03-10 12:39</t>
      </text>
    </comment>
    <comment authorId="0" ref="Q75">
      <text>
        <t xml:space="preserve">======
ID#AAABjWVJVIY
Careway Link    (2025-05-08 20:21:04)
atenolol tablets 25mg 28 54.0%  : 2025-03-10 12:39</t>
      </text>
    </comment>
    <comment authorId="0" ref="R75">
      <text>
        <t xml:space="preserve">======
ID#AAABjALnO00
Careway Link    (2025-05-08 20:21:03)
atenolol tab 25mg [tri] (28) : 2025-03-10 12:39</t>
      </text>
    </comment>
    <comment authorId="0" ref="O76">
      <text>
        <t xml:space="preserve">======
ID#AAABjWVJUZ8
Careway Link    (2025-05-08 20:21:03)
NA : 2025-03-18 12:26</t>
      </text>
    </comment>
    <comment authorId="0" ref="Q76">
      <text>
        <t xml:space="preserve">======
ID#AAABjWVJUwE
Careway Link    (2025-05-08 20:21:03)
atenolol tablets 50mg 28 83.0%  : 2025-03-18 12:26</t>
      </text>
    </comment>
    <comment authorId="0" ref="R76">
      <text>
        <t xml:space="preserve">======
ID#AAABjALnN8I
Careway Link    (2025-05-08 20:21:03)
atenolol tab 50mg [tri] (28) : 2025-03-18 12:26</t>
      </text>
    </comment>
    <comment authorId="0" ref="O77">
      <text>
        <t xml:space="preserve">======
ID#AAABjWVJVLE
Careway Link    (2025-05-08 20:21:04)
NA : 2025-04-27 12:38</t>
      </text>
    </comment>
    <comment authorId="0" ref="Q77">
      <text>
        <t xml:space="preserve">======
ID#AAABjWVJUNs
Careway Link    (2025-05-08 20:21:03)
atenolol tablets 100mg 28 81.0%  : 2025-04-27 12:38</t>
      </text>
    </comment>
    <comment authorId="0" ref="R77">
      <text>
        <t xml:space="preserve">======
ID#AAABjALnOQ8
Careway Link    (2025-05-08 20:21:03)
NA : 2025-04-27 12:38</t>
      </text>
    </comment>
    <comment authorId="0" ref="O80">
      <text>
        <t xml:space="preserve">======
ID#AAABjALnOak
Careway Link    (2025-05-08 20:21:03)
NA : 2025-04-27 12:38</t>
      </text>
    </comment>
    <comment authorId="0" ref="Q80">
      <text>
        <t xml:space="preserve">======
ID#AAABjALnOJM
Careway Link    (2025-05-08 20:21:03)
atorvastatin tablets 10mg 28 91.0%  : 2025-04-27 12:38</t>
      </text>
    </comment>
    <comment authorId="0" ref="R80">
      <text>
        <t xml:space="preserve">======
ID#AAABjWVJUNw
Careway Link    (2025-05-08 20:21:03)
NA : 2025-04-27 12:38</t>
      </text>
    </comment>
    <comment authorId="0" ref="O81">
      <text>
        <t xml:space="preserve">======
ID#AAABjWVJUbI
Careway Link    (2025-05-08 20:21:03)
NA : 2025-04-08 11:04</t>
      </text>
    </comment>
    <comment authorId="0" ref="Q81">
      <text>
        <t xml:space="preserve">======
ID#AAABjWVJUoc
Careway Link    (2025-05-08 20:21:03)
atorvastatin tablets 20mg 28 85.0%  : 2025-04-08 11:04</t>
      </text>
    </comment>
    <comment authorId="0" ref="R81">
      <text>
        <t xml:space="preserve">======
ID#AAABjWVJUdo
Careway Link    (2025-05-08 20:21:03)
NA : 2025-04-08 11:04</t>
      </text>
    </comment>
    <comment authorId="0" ref="O82">
      <text>
        <t xml:space="preserve">======
ID#AAABjWVJUUs
Careway Link    (2025-05-08 20:21:03)
atorvastatin tab 30mg [aah] 28 : 2025-01-14 15:07</t>
      </text>
    </comment>
    <comment authorId="0" ref="Q82">
      <text>
        <t xml:space="preserve">======
ID#AAABjWVJU-o
Careway Link    (2025-05-08 20:21:04)
atorvastatin tablets 30mg 28   : 2025-01-14 15:07</t>
      </text>
    </comment>
    <comment authorId="0" ref="R82">
      <text>
        <t xml:space="preserve">======
ID#AAABjWVJUXk
Careway Link    (2025-05-08 20:21:03)
NA : 2025-01-14 15:07</t>
      </text>
    </comment>
    <comment authorId="0" ref="O83">
      <text>
        <t xml:space="preserve">======
ID#AAABjALnOfA
Careway Link    (2025-05-08 20:21:03)
NA : 2025-04-27 12:38</t>
      </text>
    </comment>
    <comment authorId="0" ref="Q83">
      <text>
        <t xml:space="preserve">======
ID#AAABjALnOwQ
Careway Link    (2025-05-08 20:21:03)
atorvastatin tablets 40mg 28 85.0%  : 2025-04-27 12:38</t>
      </text>
    </comment>
    <comment authorId="0" ref="R83">
      <text>
        <t xml:space="preserve">======
ID#AAABjALnOi8
Careway Link    (2025-05-08 20:21:03)
NA : 2025-04-27 12:38</t>
      </text>
    </comment>
    <comment authorId="0" ref="O84">
      <text>
        <t xml:space="preserve">======
ID#AAABjWVJUx4
Careway Link    (2025-05-08 20:21:03)
NA : 2025-04-27 12:38</t>
      </text>
    </comment>
    <comment authorId="0" ref="Q84">
      <text>
        <t xml:space="preserve">======
ID#AAABjWVJUkQ
Careway Link    (2025-05-08 20:21:03)
atorvastatin tablets 80mg  28 79.0%  : 2025-04-27 12:38</t>
      </text>
    </comment>
    <comment authorId="0" ref="R84">
      <text>
        <t xml:space="preserve">======
ID#AAABjALnOVA
Careway Link    (2025-05-08 20:21:03)
NA : 2025-04-27 12:38</t>
      </text>
    </comment>
    <comment authorId="0" ref="Q88">
      <text>
        <t xml:space="preserve">======
ID#AAABjALnOJU
Careway Link    (2025-05-08 20:21:03)
NA : 2025-02-20 12:25</t>
      </text>
    </comment>
    <comment authorId="0" ref="R88">
      <text>
        <t xml:space="preserve">======
ID#AAABjWVJUmA
Careway Link    (2025-05-08 20:21:03)
NA : 2025-02-20 12:25</t>
      </text>
    </comment>
    <comment authorId="0" ref="O91">
      <text>
        <t xml:space="preserve">======
ID#AAABjWVJUd4
Careway Link    (2025-05-08 20:21:03)
NA : 2025-03-27 11:09</t>
      </text>
    </comment>
    <comment authorId="0" ref="Q91">
      <text>
        <t xml:space="preserve">======
ID#AAABjWVJUa4
Careway Link    (2025-05-08 20:21:03)
NA : 2025-03-27 11:09</t>
      </text>
    </comment>
    <comment authorId="0" ref="R91">
      <text>
        <t xml:space="preserve">======
ID#AAABjALnOg8
Careway Link    (2025-05-08 20:21:03)
NA : 2025-03-27 11:09</t>
      </text>
    </comment>
    <comment authorId="0" ref="O93">
      <text>
        <t xml:space="preserve">======
ID#AAABjWVJVM4
Careway Link    (2025-05-08 20:21:04)
ppp aveeno cream 100ml : 2024-11-25 14:07</t>
      </text>
    </comment>
    <comment authorId="0" ref="Q93">
      <text>
        <t xml:space="preserve">======
ID#AAABjWVJVSY
Careway Link    (2025-05-08 20:21:04)
aveeno body cream 100ml   : 2024-11-25 14:07</t>
      </text>
    </comment>
    <comment authorId="0" ref="R93">
      <text>
        <t xml:space="preserve">======
ID#AAABjWVJU-g
Careway Link    (2025-05-08 20:21:04)
ppp aveeno cream (100ml) : 2024-11-25 14:07</t>
      </text>
    </comment>
    <comment authorId="0" ref="O95">
      <text>
        <t xml:space="preserve">======
ID#AAABjWVJUdA
Careway Link    (2025-05-08 20:21:03)
NA : 2025-02-27 14:34</t>
      </text>
    </comment>
    <comment authorId="0" ref="Q95">
      <text>
        <t xml:space="preserve">======
ID#AAABjALnO4w
Careway Link    (2025-05-08 20:21:03)
aveeno cream 500ml 23.0%  : 2025-02-27 14:34</t>
      </text>
    </comment>
    <comment authorId="0" ref="R95">
      <text>
        <t xml:space="preserve">======
ID#AAABjALnOlo
Careway Link    (2025-05-08 20:21:03)
ppp aveeno cream (500ml) : 2025-02-27 14:34</t>
      </text>
    </comment>
    <comment authorId="0" ref="O98">
      <text>
        <t xml:space="preserve">======
ID#AAABjWVJUYw
Careway Link    (2025-05-08 20:21:03)
azarga 10mg/ml &amp; 5mg/ml eye drops susp 5ml : 2024-12-30 12:44</t>
      </text>
    </comment>
    <comment authorId="0" ref="Q98">
      <text>
        <t xml:space="preserve">======
ID#AAABjWVJUoI
Careway Link    (2025-05-08 20:21:03)
NA : 2024-12-30 12:44</t>
      </text>
    </comment>
    <comment authorId="0" ref="R98">
      <text>
        <t xml:space="preserve">======
ID#AAABjWVJVP0
Careway Link    (2025-05-08 20:21:04)
ppp azarga 10mg/ml+5mg/ml eye drops susp (5ml) : 2024-12-30 12:44</t>
      </text>
    </comment>
    <comment authorId="0" ref="O99">
      <text>
        <t xml:space="preserve">======
ID#AAABjALnO5Y
Careway Link    (2025-05-08 20:21:03)
azathioprine tab 25mg [aah] 28 : 2024-09-19 12:39</t>
      </text>
    </comment>
    <comment authorId="0" ref="Q99">
      <text>
        <t xml:space="preserve">======
ID#AAABjWVJVCE
Careway Link    (2025-05-08 20:21:04)
NA : 2024-09-19 12:39</t>
      </text>
    </comment>
    <comment authorId="0" ref="R99">
      <text>
        <t xml:space="preserve">======
ID#AAABjALnODg
Careway Link    (2025-05-08 20:21:03)
azathioprine tab 25mg [tri] (28) : 2024-09-19 12:39</t>
      </text>
    </comment>
    <comment authorId="0" ref="O100">
      <text>
        <t xml:space="preserve">======
ID#AAABjWVJU1k
Careway Link    (2025-05-08 20:21:04)
azathioprine tab 25mg [aah] 100 : 2025-02-20 12:25</t>
      </text>
    </comment>
    <comment authorId="0" ref="Q100">
      <text>
        <t xml:space="preserve">======
ID#AAABjWVJVJQ
Careway Link    (2025-05-08 20:21:04)
azathioprine tablets 25mg 100 57.0%  : 2025-02-20 12:25</t>
      </text>
    </comment>
    <comment authorId="0" ref="R100">
      <text>
        <t xml:space="preserve">======
ID#AAABjWVJVdg
Careway Link    (2025-05-08 20:21:04)
azathioprine tabs 25mg [tri] (100) : 2025-02-20 12:25</t>
      </text>
    </comment>
    <comment authorId="0" ref="O101">
      <text>
        <t xml:space="preserve">======
ID#AAABjWVJU5c
Careway Link    (2025-05-08 20:21:04)
NA : 2025-05-01 19:59</t>
      </text>
    </comment>
    <comment authorId="0" ref="Q101">
      <text>
        <t xml:space="preserve">======
ID#AAABjALnOB8
Careway Link    (2025-05-08 20:21:03)
azathioprine tablets 50mg 56 49.0%  : 2025-05-01 19:59</t>
      </text>
    </comment>
    <comment authorId="0" ref="R101">
      <text>
        <t xml:space="preserve">======
ID#AAABjALnOXQ
Careway Link    (2025-05-08 20:21:03)
NA : 2025-05-01 19:59</t>
      </text>
    </comment>
    <comment authorId="0" ref="O102">
      <text>
        <t xml:space="preserve">======
ID#AAABjALnOCs
Careway Link    (2025-05-08 20:21:03)
azathioprine tab 50mg [aah] 100 : 2025-04-01 14:12</t>
      </text>
    </comment>
    <comment authorId="0" ref="Q102">
      <text>
        <t xml:space="preserve">======
ID#AAABjWVJU0M
Careway Link    (2025-05-08 20:21:03)
azathioprine tablets 50mg 100 37.0%  : 2025-04-01 14:12</t>
      </text>
    </comment>
    <comment authorId="0" ref="R102">
      <text>
        <t xml:space="preserve">======
ID#AAABjALnOp0
Careway Link    (2025-05-08 20:21:03)
NA : 2025-04-01 14:12</t>
      </text>
    </comment>
    <comment authorId="0" ref="O103">
      <text>
        <t xml:space="preserve">======
ID#AAABjWVJVUU
Careway Link    (2025-05-08 20:21:04)
NA : 2025-04-16 10:39</t>
      </text>
    </comment>
    <comment authorId="0" ref="Q103">
      <text>
        <t xml:space="preserve">======
ID#AAABjWVJVPw
Careway Link    (2025-05-08 20:21:04)
azithromycin tablets 250mg 4 63.0%  : 2025-04-16 10:39</t>
      </text>
    </comment>
    <comment authorId="0" ref="R103">
      <text>
        <t xml:space="preserve">======
ID#AAABjALnO64
Careway Link    (2025-05-08 20:21:03)
NA : 2025-04-16 10:39</t>
      </text>
    </comment>
    <comment authorId="0" ref="O104">
      <text>
        <t xml:space="preserve">======
ID#AAABjWVJUTU
Careway Link    (2025-05-08 20:21:03)
NA : 2025-04-27 12:38</t>
      </text>
    </comment>
    <comment authorId="0" ref="Q104">
      <text>
        <t xml:space="preserve">======
ID#AAABjWVJVek
Careway Link    (2025-05-08 20:21:04)
azithromycin tablets 500mg 3 62.0%  : 2025-04-27 12:38</t>
      </text>
    </comment>
    <comment authorId="0" ref="R104">
      <text>
        <t xml:space="preserve">======
ID#AAABjALnOv0
Careway Link    (2025-05-08 20:21:03)
NA : 2025-04-27 12:38</t>
      </text>
    </comment>
    <comment authorId="0" ref="O107">
      <text>
        <t xml:space="preserve">======
ID#AAABjALnN-o
Careway Link    (2025-05-08 20:21:03)
NA : 2025-04-27 12:38</t>
      </text>
    </comment>
    <comment authorId="0" ref="Q107">
      <text>
        <t xml:space="preserve">======
ID#AAABjWVJVcE
Careway Link    (2025-05-08 20:21:04)
azopt eye drops 10mg/ml 5ml (pi) 11.0%  : 2025-04-27 12:38</t>
      </text>
    </comment>
    <comment authorId="0" ref="R107">
      <text>
        <t xml:space="preserve">======
ID#AAABjWVJUb8
Careway Link    (2025-05-08 20:21:03)
NA : 2025-04-27 12:38</t>
      </text>
    </comment>
    <comment authorId="0" ref="O108">
      <text>
        <t xml:space="preserve">======
ID#AAABjWVJVcM
Careway Link    (2025-05-08 20:21:04)
NA : 2025-03-27 11:09</t>
      </text>
    </comment>
    <comment authorId="0" ref="Q108">
      <text>
        <t xml:space="preserve">======
ID#AAABjWVJURY
Careway Link    (2025-05-08 20:21:03)
baclofen oral solution s/f 5mg/5ml 300ml 24.0%  : 2025-03-27 11:09</t>
      </text>
    </comment>
    <comment authorId="0" ref="R108">
      <text>
        <t xml:space="preserve">======
ID#AAABjALnOEk
Careway Link    (2025-05-08 20:21:03)
NA : 2025-03-27 11:09</t>
      </text>
    </comment>
    <comment authorId="0" ref="O109">
      <text>
        <t xml:space="preserve">======
ID#AAABjWVJUSc
Careway Link    (2025-05-08 20:21:03)
NA : 2025-04-16 10:39</t>
      </text>
    </comment>
    <comment authorId="0" ref="Q109">
      <text>
        <t xml:space="preserve">======
ID#AAABjALnOMs
Careway Link    (2025-05-08 20:21:03)
baclofen tablets 10mg 84 67.0%  : 2025-04-16 10:39</t>
      </text>
    </comment>
    <comment authorId="0" ref="R109">
      <text>
        <t xml:space="preserve">======
ID#AAABjWVJUsA
Careway Link    (2025-05-08 20:21:03)
NA : 2025-04-16 10:39</t>
      </text>
    </comment>
    <comment authorId="0" ref="O111">
      <text>
        <t xml:space="preserve">======
ID#AAABjWVJUXA
Careway Link    (2025-05-08 20:21:03)
NA : 2025-05-01 19:59</t>
      </text>
    </comment>
    <comment authorId="0" ref="Q111">
      <text>
        <t xml:space="preserve">======
ID#AAABjWVJUoA
Careway Link    (2025-05-08 20:21:03)
NA : 2025-05-01 19:59</t>
      </text>
    </comment>
    <comment authorId="0" ref="R111">
      <text>
        <t xml:space="preserve">======
ID#AAABjALnOo0
Careway Link    (2025-05-08 20:21:03)
NA : 2025-05-01 19:59</t>
      </text>
    </comment>
    <comment authorId="0" ref="O112">
      <text>
        <t xml:space="preserve">======
ID#AAABjALnOjo
Careway Link    (2025-05-08 20:21:03)
NA : 2025-04-08 11:04</t>
      </text>
    </comment>
    <comment authorId="0" ref="Q112">
      <text>
        <t xml:space="preserve">======
ID#AAABjWVJUik
Careway Link    (2025-05-08 20:21:03)
bd autoshield duo safety pen needle 5mm/30g 100 (pi) 23.0% 
bd pen needles 5mm x 31g pk/100 18.0%  : 2025-04-08 11:04</t>
      </text>
    </comment>
    <comment authorId="0" ref="R112">
      <text>
        <t xml:space="preserve">======
ID#AAABjWVJUdI
Careway Link    (2025-05-08 20:21:03)
NA : 2025-04-08 11:04</t>
      </text>
    </comment>
    <comment authorId="0" ref="O113">
      <text>
        <t xml:space="preserve">======
ID#AAABjALnOIk
Careway Link    (2025-05-08 20:21:03)
NA : 2025-01-06 14:22</t>
      </text>
    </comment>
    <comment authorId="0" ref="Q113">
      <text>
        <t xml:space="preserve">======
ID#AAABjALnO9w
Careway Link    (2025-05-08 20:21:03)
bd pen needles 8mm x 31g pk/100   : 2025-01-06 14:22</t>
      </text>
    </comment>
    <comment authorId="0" ref="R113">
      <text>
        <t xml:space="preserve">======
ID#AAABjWVJUTo
Careway Link    (2025-05-08 20:21:03)
ppp bd pen needles 31g 8mm (100) : 2025-01-06 14:22</t>
      </text>
    </comment>
    <comment authorId="0" ref="O115">
      <text>
        <t xml:space="preserve">======
ID#AAABjALnOk0
Careway Link    (2025-05-08 20:21:03)
NA : 2025-05-01 19:59</t>
      </text>
    </comment>
    <comment authorId="0" ref="Q115">
      <text>
        <t xml:space="preserve">======
ID#AAABjALnOH0
Careway Link    (2025-05-08 20:21:03)
NA : 2025-05-01 19:59</t>
      </text>
    </comment>
    <comment authorId="0" ref="R115">
      <text>
        <t xml:space="preserve">======
ID#AAABjWVJUSw
Careway Link    (2025-05-08 20:21:03)
NA : 2025-05-01 19:59</t>
      </text>
    </comment>
    <comment authorId="0" ref="O119">
      <text>
        <t xml:space="preserve">======
ID#AAABjWVJVZk
Careway Link    (2025-05-08 20:21:04)
NA : 2025-04-27 12:38</t>
      </text>
    </comment>
    <comment authorId="0" ref="Q119">
      <text>
        <t xml:space="preserve">======
ID#AAABjWVJU9Q
Careway Link    (2025-05-08 20:21:04)
bendroflumethiazide tablets 2.5mg 28 69.0%  : 2025-04-27 12:38</t>
      </text>
    </comment>
    <comment authorId="0" ref="R119">
      <text>
        <t xml:space="preserve">======
ID#AAABjWVJU1I
Careway Link    (2025-05-08 20:21:04)
NA : 2025-04-27 12:38</t>
      </text>
    </comment>
    <comment authorId="0" ref="O120">
      <text>
        <t xml:space="preserve">======
ID#AAABjWVJUV8
Careway Link    (2025-05-08 20:21:03)
bendroflumethiazide tab 5mg [accord] 28
bendroflumethiazide tab 5mg [aah] 28 : 2025-02-20 12:25</t>
      </text>
    </comment>
    <comment authorId="0" ref="Q120">
      <text>
        <t xml:space="preserve">======
ID#AAABjWVJVAw
Careway Link    (2025-05-08 20:21:04)
bendroflumethiazide tablets 5mg 28 54.0%  : 2025-02-20 12:25</t>
      </text>
    </comment>
    <comment authorId="0" ref="R120">
      <text>
        <t xml:space="preserve">======
ID#AAABjWVJVNo
Careway Link    (2025-05-08 20:21:04)
bendroflumethiazide tab 5mg [tri] (28) : 2025-02-20 12:25</t>
      </text>
    </comment>
    <comment authorId="0" ref="O123">
      <text>
        <t xml:space="preserve">======
ID#AAABjALnOvE
Careway Link    (2025-05-08 20:21:03)
NA : 2025-04-16 10:39</t>
      </text>
    </comment>
    <comment authorId="0" ref="Q123">
      <text>
        <t xml:space="preserve">======
ID#AAABjWVJUa8
Careway Link    (2025-05-08 20:21:03)
clindamycin &amp; benzoyl peroxide gel 5%/1% 30g 15.0%  : 2025-04-16 10:39</t>
      </text>
    </comment>
    <comment authorId="0" ref="R123">
      <text>
        <t xml:space="preserve">======
ID#AAABjWVJUyc
Careway Link    (2025-05-08 20:21:03)
NA : 2025-04-16 10:39</t>
      </text>
    </comment>
    <comment authorId="0" ref="O128">
      <text>
        <t xml:space="preserve">======
ID#AAABjWVJUqE
Careway Link    (2025-05-08 20:21:03)
NA : 2025-05-01 19:59</t>
      </text>
    </comment>
    <comment authorId="0" ref="Q128">
      <text>
        <t xml:space="preserve">======
ID#AAABjWVJU5k
Careway Link    (2025-05-08 20:21:04)
betahistine hydrochloride tablets 8mg 84 71.0%  : 2025-05-01 19:59</t>
      </text>
    </comment>
    <comment authorId="0" ref="R128">
      <text>
        <t xml:space="preserve">======
ID#AAABjWVJVQ4
Careway Link    (2025-05-08 20:21:04)
NA : 2025-05-01 19:59</t>
      </text>
    </comment>
    <comment authorId="0" ref="O129">
      <text>
        <t xml:space="preserve">======
ID#AAABjWVJUQM
Careway Link    (2025-05-08 20:21:03)
NA : 2025-04-22 19:19</t>
      </text>
    </comment>
    <comment authorId="0" ref="Q129">
      <text>
        <t xml:space="preserve">======
ID#AAABjALnOdc
Careway Link    (2025-05-08 20:21:03)
betahistine hydrochloride tablets 16mg 84 71.0%  : 2025-04-22 19:19</t>
      </text>
    </comment>
    <comment authorId="0" ref="R129">
      <text>
        <t xml:space="preserve">======
ID#AAABjALnOuA
Careway Link    (2025-05-08 20:21:03)
NA : 2025-04-22 19:19</t>
      </text>
    </comment>
    <comment authorId="0" ref="O131">
      <text>
        <t xml:space="preserve">======
ID#AAABjWVJUt0
Careway Link    (2025-05-08 20:21:03)
NA : 2025-03-27 11:09</t>
      </text>
    </comment>
    <comment authorId="0" ref="Q131">
      <text>
        <t xml:space="preserve">======
ID#AAABjALnOOA
Careway Link    (2025-05-08 20:21:03)
betamethasone valerate cream 0.1% 30g 45.0%  : 2025-03-27 11:09</t>
      </text>
    </comment>
    <comment authorId="0" ref="R131">
      <text>
        <t xml:space="preserve">======
ID#AAABjWVJUmo
Careway Link    (2025-05-08 20:21:03)
NA : 2025-03-27 11:09</t>
      </text>
    </comment>
    <comment authorId="0" ref="O132">
      <text>
        <t xml:space="preserve">======
ID#AAABjWVJU3s
Careway Link    (2025-05-08 20:21:04)
NA : 2025-03-18 12:26</t>
      </text>
    </comment>
    <comment authorId="0" ref="Q132">
      <text>
        <t xml:space="preserve">======
ID#AAABjWVJVXE
Careway Link    (2025-05-08 20:21:04)
betamethasone valerate cream 0.1% 100g 43.0%  : 2025-03-18 12:26</t>
      </text>
    </comment>
    <comment authorId="0" ref="R132">
      <text>
        <t xml:space="preserve">======
ID#AAABjWVJVTM
Careway Link    (2025-05-08 20:21:04)
betamethasone valerate cream 0.1% [tri] (100gm) : 2025-03-18 12:26</t>
      </text>
    </comment>
    <comment authorId="0" ref="O134">
      <text>
        <t xml:space="preserve">======
ID#AAABjWVJUzA
Careway Link    (2025-05-08 20:21:03)
betamethasone val oint 0.1% w/w [aah] 100gm : 2025-04-01 14:12</t>
      </text>
    </comment>
    <comment authorId="0" ref="Q134">
      <text>
        <t xml:space="preserve">======
ID#AAABjWVJU7M
Careway Link    (2025-05-08 20:21:04)
betamethasone valerate ointment 0.1% 100g 42.0%  : 2025-04-01 14:12</t>
      </text>
    </comment>
    <comment authorId="0" ref="R134">
      <text>
        <t xml:space="preserve">======
ID#AAABjWVJUus
Careway Link    (2025-05-08 20:21:03)
NA : 2025-04-01 14:12</t>
      </text>
    </comment>
    <comment authorId="0" ref="O135">
      <text>
        <t xml:space="preserve">======
ID#AAABjWVJVFE
Careway Link    (2025-05-08 20:21:04)
NA : 2025-04-08 11:04</t>
      </text>
    </comment>
    <comment authorId="0" ref="Q135">
      <text>
        <t xml:space="preserve">======
ID#AAABjWVJVG4
Careway Link    (2025-05-08 20:21:04)
NA : 2025-04-08 11:04</t>
      </text>
    </comment>
    <comment authorId="0" ref="R135">
      <text>
        <t xml:space="preserve">======
ID#AAABjALnN-s
Careway Link    (2025-05-08 20:21:03)
NA : 2025-04-08 11:04</t>
      </text>
    </comment>
    <comment authorId="0" ref="O136">
      <text>
        <t xml:space="preserve">======
ID#AAABjALnO3I
Careway Link    (2025-05-08 20:21:03)
NA : 2025-02-25 14:16</t>
      </text>
    </comment>
    <comment authorId="0" ref="Q136">
      <text>
        <t xml:space="preserve">======
ID#AAABjALnN6Y
Careway Link    (2025-05-08 20:21:03)
NA : 2025-02-25 14:16</t>
      </text>
    </comment>
    <comment authorId="0" ref="R136">
      <text>
        <t xml:space="preserve">======
ID#AAABjWVJVIQ
Careway Link    (2025-05-08 20:21:04)
NA : 2025-02-25 14:16</t>
      </text>
    </comment>
    <comment authorId="0" ref="O137">
      <text>
        <t xml:space="preserve">======
ID#AAABjALnORA
Careway Link    (2025-05-08 20:21:03)
NA : 2025-02-11 14:59</t>
      </text>
    </comment>
    <comment authorId="0" ref="Q137">
      <text>
        <t xml:space="preserve">======
ID#AAABjWVJUQE
Careway Link    (2025-05-08 20:21:03)
NA : 2025-02-11 14:59</t>
      </text>
    </comment>
    <comment authorId="0" ref="R137">
      <text>
        <t xml:space="preserve">======
ID#AAABjWVJVEM
Careway Link    (2025-05-08 20:21:04)
NA : 2025-02-11 14:59</t>
      </text>
    </comment>
    <comment authorId="0" ref="O138">
      <text>
        <t xml:space="preserve">======
ID#AAABjALnODk
Careway Link    (2025-05-08 20:21:03)
NA : 2025-02-11 14:59</t>
      </text>
    </comment>
    <comment authorId="0" ref="Q138">
      <text>
        <t xml:space="preserve">======
ID#AAABjWVJUno
Careway Link    (2025-05-08 20:21:03)
NA : 2025-02-11 14:59</t>
      </text>
    </comment>
    <comment authorId="0" ref="R138">
      <text>
        <t xml:space="preserve">======
ID#AAABjWVJU-I
Careway Link    (2025-05-08 20:21:04)
NA : 2025-02-11 14:59</t>
      </text>
    </comment>
    <comment authorId="0" ref="O139">
      <text>
        <t xml:space="preserve">======
ID#AAABjALnO4U
Careway Link    (2025-05-08 20:21:03)
NA : 2025-04-22 19:19</t>
      </text>
    </comment>
    <comment authorId="0" ref="Q139">
      <text>
        <t xml:space="preserve">======
ID#AAABjWVJUhw
Careway Link    (2025-05-08 20:21:03)
bezafibrate tablets m/r 400mg 30 69.0%  : 2025-04-22 19:19</t>
      </text>
    </comment>
    <comment authorId="0" ref="R139">
      <text>
        <t xml:space="preserve">======
ID#AAABjALnOYs
Careway Link    (2025-05-08 20:21:03)
NA : 2025-04-22 19:19</t>
      </text>
    </comment>
    <comment authorId="0" ref="O145">
      <text>
        <t xml:space="preserve">======
ID#AAABjALnOI0
Careway Link    (2025-05-08 20:21:03)
bicalutamide tab 50mg [aah] 28 : 2025-01-30 12:00</t>
      </text>
    </comment>
    <comment authorId="0" ref="Q145">
      <text>
        <t xml:space="preserve">======
ID#AAABjALnOJc
Careway Link    (2025-05-08 20:21:03)
bicalutamide tablets 50mg 28   : 2025-01-30 12:00</t>
      </text>
    </comment>
    <comment authorId="0" ref="R145">
      <text>
        <t xml:space="preserve">======
ID#AAABjWVJVUI
Careway Link    (2025-05-08 20:21:04)
bicalutamide tab 50mg [tri] (28) : 2025-01-30 12:00</t>
      </text>
    </comment>
    <comment authorId="0" ref="O146">
      <text>
        <t xml:space="preserve">======
ID#AAABjALnOLs
Careway Link    (2025-05-08 20:21:03)
bicalutamide tab 150mg [aah] 28
bicalutamide tab 150mg [accord] 28 : 2025-03-27 11:09</t>
      </text>
    </comment>
    <comment authorId="0" ref="Q146">
      <text>
        <t xml:space="preserve">======
ID#AAABjALnO3o
Careway Link    (2025-05-08 20:21:03)
bicalutamide tablets 150mg 28 41.0%  : 2025-03-27 11:09</t>
      </text>
    </comment>
    <comment authorId="0" ref="R146">
      <text>
        <t xml:space="preserve">======
ID#AAABjALnO20
Careway Link    (2025-05-08 20:21:03)
NA : 2025-03-27 11:09</t>
      </text>
    </comment>
    <comment authorId="0" ref="O147">
      <text>
        <t xml:space="preserve">======
ID#AAABjALnOCM
Careway Link    (2025-05-08 20:21:03)
NA : 2025-03-10 12:39</t>
      </text>
    </comment>
    <comment authorId="0" ref="Q147">
      <text>
        <t xml:space="preserve">======
ID#AAABjALnOes
Careway Link    (2025-05-08 20:21:03)
NA : 2025-03-10 12:39</t>
      </text>
    </comment>
    <comment authorId="0" ref="R147">
      <text>
        <t xml:space="preserve">======
ID#AAABjALnN6I
Careway Link    (2025-05-08 20:21:03)
NA : 2025-03-10 12:39</t>
      </text>
    </comment>
    <comment authorId="0" ref="O149">
      <text>
        <t xml:space="preserve">======
ID#AAABjWVJVak
Careway Link    (2025-05-08 20:21:04)
NA : 2025-04-16 10:39</t>
      </text>
    </comment>
    <comment authorId="0" ref="Q149">
      <text>
        <t xml:space="preserve">======
ID#AAABjWVJVYU
Careway Link    (2025-05-08 20:21:04)
NA : 2025-04-16 10:39</t>
      </text>
    </comment>
    <comment authorId="0" ref="R149">
      <text>
        <t xml:space="preserve">======
ID#AAABjALnOf4
Careway Link    (2025-05-08 20:21:03)
NA : 2025-04-16 10:39</t>
      </text>
    </comment>
    <comment authorId="0" ref="O150">
      <text>
        <t xml:space="preserve">======
ID#AAABjALnN3Q
Careway Link    (2025-05-08 20:21:03)
NA : 2025-04-08 11:04</t>
      </text>
    </comment>
    <comment authorId="0" ref="Q150">
      <text>
        <t xml:space="preserve">======
ID#AAABjWVJVP8
Careway Link    (2025-05-08 20:21:04)
bimatoprost eye drops 0.3mg/ml 3ml 45.0%  : 2025-04-08 11:04</t>
      </text>
    </comment>
    <comment authorId="0" ref="R150">
      <text>
        <t xml:space="preserve">======
ID#AAABjWVJUSQ
Careway Link    (2025-05-08 20:21:03)
NA : 2025-04-08 11:04</t>
      </text>
    </comment>
    <comment authorId="0" ref="O151">
      <text>
        <t xml:space="preserve">======
ID#AAABjWVJVZ8
Careway Link    (2025-05-08 20:21:04)
NA : 2025-01-06 14:22</t>
      </text>
    </comment>
    <comment authorId="0" ref="Q151">
      <text>
        <t xml:space="preserve">======
ID#AAABjWVJU00
Careway Link    (2025-05-08 20:21:04)
binosto effervescent tablets 70mg 4 (pi)   : 2025-01-06 14:22</t>
      </text>
    </comment>
    <comment authorId="0" ref="R151">
      <text>
        <t xml:space="preserve">======
ID#AAABjALnOGo
Careway Link    (2025-05-08 20:21:03)
NA : 2025-01-06 14:22</t>
      </text>
    </comment>
    <comment authorId="0" ref="O153">
      <text>
        <t xml:space="preserve">======
ID#AAABjALnOic
Careway Link    (2025-05-08 20:21:03)
bisacodyl tab 5mg [aah/hx] 60 : 2025-01-06 14:22</t>
      </text>
    </comment>
    <comment authorId="0" ref="Q153">
      <text>
        <t xml:space="preserve">======
ID#AAABjALnOFA
Careway Link    (2025-05-08 20:21:03)
NA : 2025-01-06 14:22</t>
      </text>
    </comment>
    <comment authorId="0" ref="R153">
      <text>
        <t xml:space="preserve">======
ID#AAABjALnO48
Careway Link    (2025-05-08 20:21:03)
bisacodyl tab 5mg [tri] (60) : 2025-01-06 14:22</t>
      </text>
    </comment>
    <comment authorId="0" ref="O155">
      <text>
        <t xml:space="preserve">======
ID#AAABjALnOW8
Careway Link    (2025-05-08 20:21:03)
NA : 2025-04-27 12:38</t>
      </text>
    </comment>
    <comment authorId="0" ref="Q155">
      <text>
        <t xml:space="preserve">======
ID#AAABjALnOSs
Careway Link    (2025-05-08 20:21:03)
bisoprolol tablets 1.25mg 28 51.0%  : 2025-04-27 12:38</t>
      </text>
    </comment>
    <comment authorId="0" ref="R155">
      <text>
        <t xml:space="preserve">======
ID#AAABjWVJUck
Careway Link    (2025-05-08 20:21:03)
NA : 2025-04-27 12:38</t>
      </text>
    </comment>
    <comment authorId="0" ref="O156">
      <text>
        <t xml:space="preserve">======
ID#AAABjWVJUbo
Careway Link    (2025-05-08 20:21:03)
NA : 2025-04-27 12:38</t>
      </text>
    </comment>
    <comment authorId="0" ref="Q156">
      <text>
        <t xml:space="preserve">======
ID#AAABjWVJU0k
Careway Link    (2025-05-08 20:21:03)
bisoprolol tablets 2.5mg 28 48.0%  : 2025-04-27 12:38</t>
      </text>
    </comment>
    <comment authorId="0" ref="R156">
      <text>
        <t xml:space="preserve">======
ID#AAABjALnO2I
Careway Link    (2025-05-08 20:21:03)
NA : 2025-04-27 12:38</t>
      </text>
    </comment>
    <comment authorId="0" ref="O157">
      <text>
        <t xml:space="preserve">======
ID#AAABjWVJVEw
Careway Link    (2025-05-08 20:21:04)
NA : 2025-04-08 11:04</t>
      </text>
    </comment>
    <comment authorId="0" ref="Q157">
      <text>
        <t xml:space="preserve">======
ID#AAABjWVJUP0
Careway Link    (2025-05-08 20:21:03)
bisoprolol tablets 3.75mg 28 56.0%  : 2025-04-08 11:04</t>
      </text>
    </comment>
    <comment authorId="0" ref="R157">
      <text>
        <t xml:space="preserve">======
ID#AAABjWVJU7o
Careway Link    (2025-05-08 20:21:04)
NA : 2025-04-08 11:04</t>
      </text>
    </comment>
    <comment authorId="0" ref="O158">
      <text>
        <t xml:space="preserve">======
ID#AAABjALnOro
Careway Link    (2025-05-08 20:21:03)
NA : 2025-04-27 12:38</t>
      </text>
    </comment>
    <comment authorId="0" ref="Q158">
      <text>
        <t xml:space="preserve">======
ID#AAABjWVJU2s
Careway Link    (2025-05-08 20:21:04)
bisoprolol tablets 5mg 28 68.0%  : 2025-04-27 12:38</t>
      </text>
    </comment>
    <comment authorId="0" ref="R158">
      <text>
        <t xml:space="preserve">======
ID#AAABjWVJUaw
Careway Link    (2025-05-08 20:21:03)
NA : 2025-04-27 12:38</t>
      </text>
    </comment>
    <comment authorId="0" ref="O159">
      <text>
        <t xml:space="preserve">======
ID#AAABjWVJU7c
Careway Link    (2025-05-08 20:21:04)
NA : 2025-04-08 11:04</t>
      </text>
    </comment>
    <comment authorId="0" ref="Q159">
      <text>
        <t xml:space="preserve">======
ID#AAABjALnOQI
Careway Link    (2025-05-08 20:21:03)
bisoprolol tablets 7.5mg 28 51.0%  : 2025-04-08 11:04</t>
      </text>
    </comment>
    <comment authorId="0" ref="R159">
      <text>
        <t xml:space="preserve">======
ID#AAABjWVJVSs
Careway Link    (2025-05-08 20:21:04)
NA : 2025-04-08 11:04</t>
      </text>
    </comment>
    <comment authorId="0" ref="O160">
      <text>
        <t xml:space="preserve">======
ID#AAABjALnOxo
Careway Link    (2025-05-08 20:21:03)
NA : 2025-04-27 12:38</t>
      </text>
    </comment>
    <comment authorId="0" ref="Q160">
      <text>
        <t xml:space="preserve">======
ID#AAABjALnOmA
Careway Link    (2025-05-08 20:21:03)
bisoprolol tablets 10mg 28 64.0%  : 2025-04-27 12:38</t>
      </text>
    </comment>
    <comment authorId="0" ref="R160">
      <text>
        <t xml:space="preserve">======
ID#AAABjALnOnU
Careway Link    (2025-05-08 20:21:03)
NA : 2025-04-27 12:38</t>
      </text>
    </comment>
    <comment authorId="0" ref="O161">
      <text>
        <t xml:space="preserve">======
ID#AAABjALnN4w
Careway Link    (2025-05-08 20:21:03)
NA : 2025-04-27 12:38</t>
      </text>
    </comment>
    <comment authorId="0" ref="Q161">
      <text>
        <t xml:space="preserve">======
ID#AAABjALnOkU
Careway Link    (2025-05-08 20:21:03)
blephaclean eyelid sterile cleansing wipes 20 10.0%  : 2025-04-27 12:38</t>
      </text>
    </comment>
    <comment authorId="0" ref="R161">
      <text>
        <t xml:space="preserve">======
ID#AAABjALnOfk
Careway Link    (2025-05-08 20:21:03)
NA : 2025-04-27 12:38</t>
      </text>
    </comment>
    <comment authorId="0" ref="O163">
      <text>
        <t xml:space="preserve">======
ID#AAABjALnOs4
Careway Link    (2025-05-08 20:21:03)
NA : 2025-04-16 10:39</t>
      </text>
    </comment>
    <comment authorId="0" ref="Q163">
      <text>
        <t xml:space="preserve">======
ID#AAABjWVJU90
Careway Link    (2025-05-08 20:21:04)
brilique tablets 60mg 56-60 (pi) 5.0% 
brilique tablets 60mg 56 (pi) 7.0%  : 2025-04-16 10:39</t>
      </text>
    </comment>
    <comment authorId="0" ref="R163">
      <text>
        <t xml:space="preserve">======
ID#AAABjALnOME
Careway Link    (2025-05-08 20:21:03)
NA : 2025-04-16 10:39</t>
      </text>
    </comment>
    <comment authorId="0" ref="O164">
      <text>
        <t xml:space="preserve">======
ID#AAABjWVJU6A
Careway Link    (2025-05-08 20:21:04)
NA : 2025-04-08 11:04</t>
      </text>
    </comment>
    <comment authorId="0" ref="Q164">
      <text>
        <t xml:space="preserve">======
ID#AAABjALnOXw
Careway Link    (2025-05-08 20:21:03)
brilique tablets 90mg 56 (pi) 4.0%  : 2025-04-08 11:04</t>
      </text>
    </comment>
    <comment authorId="0" ref="R164">
      <text>
        <t xml:space="preserve">======
ID#AAABjALnOb4
Careway Link    (2025-05-08 20:21:03)
NA : 2025-04-08 11:04</t>
      </text>
    </comment>
    <comment authorId="0" ref="O165">
      <text>
        <t xml:space="preserve">======
ID#AAABjALnO1E
Careway Link    (2025-05-08 20:21:03)
NA : 2025-03-18 12:26</t>
      </text>
    </comment>
    <comment authorId="0" ref="Q165">
      <text>
        <t xml:space="preserve">======
ID#AAABjWVJU2w
Careway Link    (2025-05-08 20:21:04)
brimonidine tartrate eye drops 0.2% 5ml 71.0%  : 2025-03-18 12:26</t>
      </text>
    </comment>
    <comment authorId="0" ref="R165">
      <text>
        <t xml:space="preserve">======
ID#AAABjWVJVCs
Careway Link    (2025-05-08 20:21:04)
brimonidine eye drops 0.2% [tri] (5ml) : 2025-03-18 12:26</t>
      </text>
    </comment>
    <comment authorId="0" ref="O166">
      <text>
        <t xml:space="preserve">======
ID#AAABjWVJVKM
Careway Link    (2025-05-08 20:21:04)
NA : 2025-01-08 14:16</t>
      </text>
    </comment>
    <comment authorId="0" ref="Q166">
      <text>
        <t xml:space="preserve">======
ID#AAABjWVJUN8
Careway Link    (2025-05-08 20:21:03)
brimonidine &amp; timolol eye drops 2mg/ml/5mg/ml 5ml   : 2025-01-08 14:16</t>
      </text>
    </comment>
    <comment authorId="0" ref="R166">
      <text>
        <t xml:space="preserve">======
ID#AAABjWVJUr8
Careway Link    (2025-05-08 20:21:03)
NA : 2025-01-08 14:16</t>
      </text>
    </comment>
    <comment authorId="0" ref="O167">
      <text>
        <t xml:space="preserve">======
ID#AAABjWVJVVA
Careway Link    (2025-05-08 20:21:04)
brintellix 5mg tablets 28 : 2025-02-07 10:55</t>
      </text>
    </comment>
    <comment authorId="0" ref="Q167">
      <text>
        <t xml:space="preserve">======
ID#AAABjWVJUts
Careway Link    (2025-05-08 20:21:03)
NA : 2025-02-07 10:55</t>
      </text>
    </comment>
    <comment authorId="0" ref="R167">
      <text>
        <t xml:space="preserve">======
ID#AAABjALnOYI
Careway Link    (2025-05-08 20:21:03)
ppp brintellix 5mg tablets (28) : 2025-02-07 10:55</t>
      </text>
    </comment>
    <comment authorId="0" ref="O168">
      <text>
        <t xml:space="preserve">======
ID#AAABjWVJU2c
Careway Link    (2025-05-08 20:21:04)
ppp brintellix 10mg tablets 28 : 2025-04-01 14:12</t>
      </text>
    </comment>
    <comment authorId="0" ref="Q168">
      <text>
        <t xml:space="preserve">======
ID#AAABjALnOcU
Careway Link    (2025-05-08 20:21:03)
NA : 2025-04-01 14:12</t>
      </text>
    </comment>
    <comment authorId="0" ref="R168">
      <text>
        <t xml:space="preserve">======
ID#AAABjWVJVKY
Careway Link    (2025-05-08 20:21:04)
NA : 2025-04-01 14:12</t>
      </text>
    </comment>
    <comment authorId="0" ref="O169">
      <text>
        <t xml:space="preserve">======
ID#AAABjWVJUdU
Careway Link    (2025-05-08 20:21:03)
brintellix 20mg tablets 28 : 2025-04-01 14:12</t>
      </text>
    </comment>
    <comment authorId="0" ref="Q169">
      <text>
        <t xml:space="preserve">======
ID#AAABjALnN6U
Careway Link    (2025-05-08 20:21:03)
NA : 2025-04-01 14:12</t>
      </text>
    </comment>
    <comment authorId="0" ref="R169">
      <text>
        <t xml:space="preserve">======
ID#AAABjWVJUs4
Careway Link    (2025-05-08 20:21:03)
NA : 2025-04-01 14:12</t>
      </text>
    </comment>
    <comment authorId="0" ref="O170">
      <text>
        <t xml:space="preserve">======
ID#AAABjALnOP8
Careway Link    (2025-05-08 20:21:03)
NA : 2025-04-08 11:04</t>
      </text>
    </comment>
    <comment authorId="0" ref="Q170">
      <text>
        <t xml:space="preserve">======
ID#AAABjWVJUTY
Careway Link    (2025-05-08 20:21:03)
brinzolamide eye drops 10mg/ml 5ml 51.0%  : 2025-04-08 11:04</t>
      </text>
    </comment>
    <comment authorId="0" ref="R170">
      <text>
        <t xml:space="preserve">======
ID#AAABjWVJVco
Careway Link    (2025-05-08 20:21:04)
NA : 2025-04-08 11:04</t>
      </text>
    </comment>
    <comment authorId="0" ref="O171">
      <text>
        <t xml:space="preserve">======
ID#AAABjWVJVC0
Careway Link    (2025-05-08 20:21:04)
NA : 2025-04-15 11:06</t>
      </text>
    </comment>
    <comment authorId="0" ref="Q171">
      <text>
        <t xml:space="preserve">======
ID#AAABjWVJUN0
Careway Link    (2025-05-08 20:21:03)
NA : 2025-04-15 11:06</t>
      </text>
    </comment>
    <comment authorId="0" ref="R171">
      <text>
        <t xml:space="preserve">======
ID#AAABjALnOLw
Careway Link    (2025-05-08 20:21:03)
NA : 2025-04-15 11:06</t>
      </text>
    </comment>
    <comment authorId="0" ref="O172">
      <text>
        <t xml:space="preserve">======
ID#AAABjWVJU2g
Careway Link    (2025-05-08 20:21:04)
NA : 2025-04-16 10:39</t>
      </text>
    </comment>
    <comment authorId="0" ref="Q172">
      <text>
        <t xml:space="preserve">======
ID#AAABjWVJUkE
Careway Link    (2025-05-08 20:21:03)
NA : 2025-04-16 10:39</t>
      </text>
    </comment>
    <comment authorId="0" ref="R172">
      <text>
        <t xml:space="preserve">======
ID#AAABjWVJUQ8
Careway Link    (2025-05-08 20:21:03)
NA : 2025-04-16 10:39</t>
      </text>
    </comment>
    <comment authorId="0" ref="O173">
      <text>
        <t xml:space="preserve">======
ID#AAABjWVJUi8
Careway Link    (2025-05-08 20:21:03)
NA : 2025-02-03 14:25</t>
      </text>
    </comment>
    <comment authorId="0" ref="Q173">
      <text>
        <t xml:space="preserve">======
ID#AAABjWVJVeM
Careway Link    (2025-05-08 20:21:04)
NA : 2025-02-03 14:25</t>
      </text>
    </comment>
    <comment authorId="0" ref="R173">
      <text>
        <t xml:space="preserve">======
ID#AAABjALnOUg
Careway Link    (2025-05-08 20:21:03)
ppp briviact tabs 50mg (56) : 2025-02-03 14:25</t>
      </text>
    </comment>
    <comment authorId="0" ref="O174">
      <text>
        <t xml:space="preserve">======
ID#AAABjWVJUSg
Careway Link    (2025-05-08 20:21:03)
NA : 2025-01-14 15:07</t>
      </text>
    </comment>
    <comment authorId="0" ref="Q174">
      <text>
        <t xml:space="preserve">======
ID#AAABjWVJVKg
Careway Link    (2025-05-08 20:21:04)
bromocriptine tablets 2.5mg 30 (pi)   : 2025-01-14 15:07</t>
      </text>
    </comment>
    <comment authorId="0" ref="R174">
      <text>
        <t xml:space="preserve">======
ID#AAABjALnN8Q
Careway Link    (2025-05-08 20:21:03)
ppp bromocriptine tabs 2.5mg (30) : 2025-01-14 15:07</t>
      </text>
    </comment>
    <comment authorId="0" ref="O177">
      <text>
        <t xml:space="preserve">======
ID#AAABjWVJU80
Careway Link    (2025-05-08 20:21:04)
NA : 2025-04-08 11:04</t>
      </text>
    </comment>
    <comment authorId="0" ref="Q177">
      <text>
        <t xml:space="preserve">======
ID#AAABjWVJVIM
Careway Link    (2025-05-08 20:21:04)
bumetanide tablets 1mg 28 51.0%  : 2025-04-08 11:04</t>
      </text>
    </comment>
    <comment authorId="0" ref="R177">
      <text>
        <t xml:space="preserve">======
ID#AAABjWVJVWw
Careway Link    (2025-05-08 20:21:04)
NA : 2025-04-08 11:04</t>
      </text>
    </comment>
    <comment authorId="0" ref="O178">
      <text>
        <t xml:space="preserve">======
ID#AAABjWVJVKA
Careway Link    (2025-05-08 20:21:04)
NA : 2024-09-17 13:11</t>
      </text>
    </comment>
    <comment authorId="0" ref="Q178">
      <text>
        <t xml:space="preserve">======
ID#AAABjWVJVUo
Careway Link    (2025-05-08 20:21:04)
buprenorphine transdermal patches 5mcg/hr 4   : 2024-09-17 13:11</t>
      </text>
    </comment>
    <comment authorId="0" ref="R178">
      <text>
        <t xml:space="preserve">======
ID#AAABjALnN6A
Careway Link    (2025-05-08 20:21:03)
NA : 2024-09-17 13:11</t>
      </text>
    </comment>
    <comment authorId="0" ref="O179">
      <text>
        <t xml:space="preserve">======
ID#AAABjWVJVIc
Careway Link    (2025-05-08 20:21:04)
sevodyne buprenorphine 10mcg/hour patch 4 : 2024-11-12 14:50</t>
      </text>
    </comment>
    <comment authorId="0" ref="Q179">
      <text>
        <t xml:space="preserve">======
ID#AAABjALnO28
Careway Link    (2025-05-08 20:21:03)
buprenorphine transdermal patches 10mcg/hr 4   : 2024-11-12 14:50</t>
      </text>
    </comment>
    <comment authorId="0" ref="R179">
      <text>
        <t xml:space="preserve">======
ID#AAABjALnOn4
Careway Link    (2025-05-08 20:21:03)
NA : 2024-11-12 14:50</t>
      </text>
    </comment>
    <comment authorId="0" ref="O182">
      <text>
        <t xml:space="preserve">======
ID#AAABjALnOUk
Careway Link    (2025-05-08 20:21:03)
sevodyne buprenorphine 20mcg/hour patch 4 : 2024-09-05 14:26</t>
      </text>
    </comment>
    <comment authorId="0" ref="Q182">
      <text>
        <t xml:space="preserve">======
ID#AAABjALnOZE
Careway Link    (2025-05-08 20:21:03)
buprenorp tran patc 20mcg mx25  4 : 2024-09-05 14:26</t>
      </text>
    </comment>
    <comment authorId="0" ref="R182">
      <text>
        <t xml:space="preserve">======
ID#AAABjALnOUM
Careway Link    (2025-05-08 20:21:03)
NA : 2024-09-05 14:26</t>
      </text>
    </comment>
    <comment authorId="0" ref="O183">
      <text>
        <t xml:space="preserve">======
ID#AAABjALnN7M
Careway Link    (2025-05-08 20:21:03)
buprenorphine 0.4mg tab [accord] 7 : 2024-09-03 13:08</t>
      </text>
    </comment>
    <comment authorId="0" ref="Q183">
      <text>
        <t xml:space="preserve">======
ID#AAABjWVJVWs
Careway Link    (2025-05-08 20:21:04)
buprenorphine 0.4mg tab max25  7 : 2024-09-03 13:08</t>
      </text>
    </comment>
    <comment authorId="0" ref="R183">
      <text>
        <t xml:space="preserve">======
ID#AAABjALnOc0
Careway Link    (2025-05-08 20:21:03)
NA : 2024-09-03 13:08</t>
      </text>
    </comment>
    <comment authorId="0" ref="O187">
      <text>
        <t xml:space="preserve">======
ID#AAABjWVJUqk
Careway Link    (2025-05-08 20:21:03)
buspirone tab 5mg [aah] 30 : 2024-10-01 12:55</t>
      </text>
    </comment>
    <comment authorId="0" ref="Q187">
      <text>
        <t xml:space="preserve">======
ID#AAABjWVJU6k
Careway Link    (2025-05-08 20:21:04)
buspirone tablets 5mg 30   : 2024-10-01 12:55</t>
      </text>
    </comment>
    <comment authorId="0" ref="R187">
      <text>
        <t xml:space="preserve">======
ID#AAABjWVJU5U
Careway Link    (2025-05-08 20:21:04)
buspirone tab 5mg [tri] (30) : 2024-10-01 12:55</t>
      </text>
    </comment>
    <comment authorId="0" ref="O191">
      <text>
        <t xml:space="preserve">======
ID#AAABjALnOcE
Careway Link    (2025-05-08 20:21:03)
NA : 2025-03-24 15:02</t>
      </text>
    </comment>
    <comment authorId="0" ref="Q191">
      <text>
        <t xml:space="preserve">======
ID#AAABjALnO60
Careway Link    (2025-05-08 20:21:03)
calcipotriol ointment 50mcg/g 30g 33.0%  : 2025-03-24 15:02</t>
      </text>
    </comment>
    <comment authorId="0" ref="R191">
      <text>
        <t xml:space="preserve">======
ID#AAABjWVJUlk
Careway Link    (2025-05-08 20:21:03)
NA : 2025-03-24 15:02</t>
      </text>
    </comment>
    <comment authorId="0" ref="O192">
      <text>
        <t xml:space="preserve">======
ID#AAABjALnOm0
Careway Link    (2025-05-08 20:21:03)
NA : 2025-04-27 12:38</t>
      </text>
    </comment>
    <comment authorId="0" ref="Q192">
      <text>
        <t xml:space="preserve">======
ID#AAABjWVJVEY
Careway Link    (2025-05-08 20:21:04)
calcipotriol ointment 50mcg/g 60g 40.0%  : 2025-04-27 12:38</t>
      </text>
    </comment>
    <comment authorId="0" ref="R192">
      <text>
        <t xml:space="preserve">======
ID#AAABjWVJUvc
Careway Link    (2025-05-08 20:21:03)
NA : 2025-04-27 12:38</t>
      </text>
    </comment>
    <comment authorId="0" ref="O194">
      <text>
        <t xml:space="preserve">======
ID#AAABjWVJU-M
Careway Link    (2025-05-08 20:21:04)
NA : 2025-03-12 12:23</t>
      </text>
    </comment>
    <comment authorId="0" ref="Q194">
      <text>
        <t xml:space="preserve">======
ID#AAABjALnOqI
Careway Link    (2025-05-08 20:21:03)
NA : 2025-03-12 12:23</t>
      </text>
    </comment>
    <comment authorId="0" ref="R194">
      <text>
        <t xml:space="preserve">======
ID#AAABjALnOxc
Careway Link    (2025-05-08 20:21:03)
NA : 2025-03-12 12:23</t>
      </text>
    </comment>
    <comment authorId="0" ref="O196">
      <text>
        <t xml:space="preserve">======
ID#AAABjALnOdI
Careway Link    (2025-05-08 20:21:03)
NA : 2025-04-22 19:19</t>
      </text>
    </comment>
    <comment authorId="0" ref="Q196">
      <text>
        <t xml:space="preserve">======
ID#AAABjWVJU6U
Careway Link    (2025-05-08 20:21:04)
calcipotriol / betamethasone 50mcg gel 60gm 20.0% 60gm : 2025-04-22 19:19</t>
      </text>
    </comment>
    <comment authorId="0" ref="R196">
      <text>
        <t xml:space="preserve">======
ID#AAABjWVJVLY
Careway Link    (2025-05-08 20:21:04)
NA : 2025-04-22 19:19</t>
      </text>
    </comment>
    <comment authorId="0" ref="O198">
      <text>
        <t xml:space="preserve">======
ID#AAABjWVJVdw
Careway Link    (2025-05-08 20:21:04)
NA : 2025-03-04 12:34</t>
      </text>
    </comment>
    <comment authorId="0" ref="Q198">
      <text>
        <t xml:space="preserve">======
ID#AAABjWVJUwU
Careway Link    (2025-05-08 20:21:03)
NA : 2025-03-04 12:34</t>
      </text>
    </comment>
    <comment authorId="0" ref="R198">
      <text>
        <t xml:space="preserve">======
ID#AAABjALnOBw
Careway Link    (2025-05-08 20:21:03)
calcipotriol 50mcg/betam 0.5mg oint[tri] (30g) : 2025-03-04 12:34</t>
      </text>
    </comment>
    <comment authorId="0" ref="O201">
      <text>
        <t xml:space="preserve">======
ID#AAABjALnORs
Careway Link    (2025-05-08 20:21:03)
NA : 2025-04-22 19:19</t>
      </text>
    </comment>
    <comment authorId="0" ref="Q201">
      <text>
        <t xml:space="preserve">======
ID#AAABjALnObc
Careway Link    (2025-05-08 20:21:03)
calogen extra neutral 200ml uk   : 2025-04-22 19:19</t>
      </text>
    </comment>
    <comment authorId="0" ref="R201">
      <text>
        <t xml:space="preserve">======
ID#AAABjWVJUd8
Careway Link    (2025-05-08 20:21:03)
NA : 2025-04-22 19:19</t>
      </text>
    </comment>
    <comment authorId="0" ref="O204">
      <text>
        <t xml:space="preserve">======
ID#AAABjWVJVdU
Careway Link    (2025-05-08 20:21:04)
candesartan tab 2mg [accord] 7 : 2025-02-18 10:24</t>
      </text>
    </comment>
    <comment authorId="0" ref="Q204">
      <text>
        <t xml:space="preserve">======
ID#AAABjALnOqY
Careway Link    (2025-05-08 20:21:03)
candesartan tablets 2mg 7 80.0%  : 2025-02-18 10:24</t>
      </text>
    </comment>
    <comment authorId="0" ref="R204">
      <text>
        <t xml:space="preserve">======
ID#AAABjWVJVBM
Careway Link    (2025-05-08 20:21:04)
candesartan tab 2mg [tri] (7) : 2025-02-18 10:24</t>
      </text>
    </comment>
    <comment authorId="0" ref="O205">
      <text>
        <t xml:space="preserve">======
ID#AAABjALnOfo
Careway Link    (2025-05-08 20:21:03)
NA : 2025-04-27 12:38</t>
      </text>
    </comment>
    <comment authorId="0" ref="Q205">
      <text>
        <t xml:space="preserve">======
ID#AAABjWVJVE0
Careway Link    (2025-05-08 20:21:04)
candesartan tablets 4mg 28 46.0%  : 2025-04-27 12:38</t>
      </text>
    </comment>
    <comment authorId="0" ref="R205">
      <text>
        <t xml:space="preserve">======
ID#AAABjWVJUxk
Careway Link    (2025-05-08 20:21:03)
NA : 2025-04-27 12:38</t>
      </text>
    </comment>
    <comment authorId="0" ref="O206">
      <text>
        <t xml:space="preserve">======
ID#AAABjWVJVLg
Careway Link    (2025-05-08 20:21:04)
NA : 2025-04-27 12:38</t>
      </text>
    </comment>
    <comment authorId="0" ref="Q206">
      <text>
        <t xml:space="preserve">======
ID#AAABjALnOn8
Careway Link    (2025-05-08 20:21:03)
candesartan tablets 8mg 28 54.0%  : 2025-04-27 12:38</t>
      </text>
    </comment>
    <comment authorId="0" ref="R206">
      <text>
        <t xml:space="preserve">======
ID#AAABjWVJVB4
Careway Link    (2025-05-08 20:21:04)
NA : 2025-04-27 12:38</t>
      </text>
    </comment>
    <comment authorId="0" ref="O207">
      <text>
        <t xml:space="preserve">======
ID#AAABjWVJUco
Careway Link    (2025-05-08 20:21:03)
NA : 2025-04-27 12:38</t>
      </text>
    </comment>
    <comment authorId="0" ref="Q207">
      <text>
        <t xml:space="preserve">======
ID#AAABjALnOW0
Careway Link    (2025-05-08 20:21:03)
candesartan tablets 16mg 28 59.0%  : 2025-04-27 12:38</t>
      </text>
    </comment>
    <comment authorId="0" ref="R207">
      <text>
        <t xml:space="preserve">======
ID#AAABjWVJUU4
Careway Link    (2025-05-08 20:21:03)
NA : 2025-04-27 12:38</t>
      </text>
    </comment>
    <comment authorId="0" ref="O208">
      <text>
        <t xml:space="preserve">======
ID#AAABjALnOG0
Careway Link    (2025-05-08 20:21:03)
NA : 2025-04-27 12:38</t>
      </text>
    </comment>
    <comment authorId="0" ref="Q208">
      <text>
        <t xml:space="preserve">======
ID#AAABjWVJVD0
Careway Link    (2025-05-08 20:21:04)
candesartan tablets 32mg 28 36.0%  : 2025-04-27 12:38</t>
      </text>
    </comment>
    <comment authorId="0" ref="R208">
      <text>
        <t xml:space="preserve">======
ID#AAABjALnOiU
Careway Link    (2025-05-08 20:21:03)
NA : 2025-04-27 12:38</t>
      </text>
    </comment>
    <comment authorId="0" ref="O209">
      <text>
        <t xml:space="preserve">======
ID#AAABjALnOTQ
Careway Link    (2025-05-08 20:21:03)
NA : 2025-04-16 10:39</t>
      </text>
    </comment>
    <comment authorId="0" ref="Q209">
      <text>
        <t xml:space="preserve">======
ID#AAABjALnOrA
Careway Link    (2025-05-08 20:21:03)
NA : 2025-04-16 10:39</t>
      </text>
    </comment>
    <comment authorId="0" ref="R209">
      <text>
        <t xml:space="preserve">======
ID#AAABjWVJVYY
Careway Link    (2025-05-08 20:21:04)
NA : 2025-04-16 10:39</t>
      </text>
    </comment>
    <comment authorId="0" ref="O214">
      <text>
        <t xml:space="preserve">======
ID#AAABjWVJUks
Careway Link    (2025-05-08 20:21:03)
NA : 2025-04-16 10:39</t>
      </text>
    </comment>
    <comment authorId="0" ref="Q214">
      <text>
        <t xml:space="preserve">======
ID#AAABjALnOWo
Careway Link    (2025-05-08 20:21:03)
NA : 2025-04-16 10:39</t>
      </text>
    </comment>
    <comment authorId="0" ref="R214">
      <text>
        <t xml:space="preserve">======
ID#AAABjWVJUtg
Careway Link    (2025-05-08 20:21:03)
NA : 2025-04-16 10:39</t>
      </text>
    </comment>
    <comment authorId="0" ref="O220">
      <text>
        <t xml:space="preserve">======
ID#AAABjALnOtc
Careway Link    (2025-05-08 20:21:03)
NA : 2025-05-01 19:59</t>
      </text>
    </comment>
    <comment authorId="0" ref="Q220">
      <text>
        <t xml:space="preserve">======
ID#AAABjWVJUao
Careway Link    (2025-05-08 20:21:03)
carbimazole tablets 5mg 100 69.0%  : 2025-05-01 19:59</t>
      </text>
    </comment>
    <comment authorId="0" ref="R220">
      <text>
        <t xml:space="preserve">======
ID#AAABjWVJUkc
Careway Link    (2025-05-08 20:21:03)
NA : 2025-05-01 19:59</t>
      </text>
    </comment>
    <comment authorId="0" ref="O223">
      <text>
        <t xml:space="preserve">======
ID#AAABjALnOAI
Careway Link    (2025-05-08 20:21:03)
NA : 2025-04-27 12:38</t>
      </text>
    </comment>
    <comment authorId="0" ref="Q223">
      <text>
        <t xml:space="preserve">======
ID#AAABjWVJVNQ
Careway Link    (2025-05-08 20:21:04)
carbocisteine capsules 375mg 120 15.0%  : 2025-04-27 12:38</t>
      </text>
    </comment>
    <comment authorId="0" ref="R223">
      <text>
        <t xml:space="preserve">======
ID#AAABjWVJU-w
Careway Link    (2025-05-08 20:21:04)
NA : 2025-04-27 12:38</t>
      </text>
    </comment>
    <comment authorId="0" ref="O225">
      <text>
        <t xml:space="preserve">======
ID#AAABjALnO8g
Careway Link    (2025-05-08 20:21:03)
NA : 2025-05-01 19:59</t>
      </text>
    </comment>
    <comment authorId="0" ref="Q225">
      <text>
        <t xml:space="preserve">======
ID#AAABjALnO-U
Careway Link    (2025-05-08 20:21:03)
NA : 2025-05-01 19:59</t>
      </text>
    </comment>
    <comment authorId="0" ref="R225">
      <text>
        <t xml:space="preserve">======
ID#AAABjWVJUZs
Careway Link    (2025-05-08 20:21:03)
NA : 2025-05-01 19:59</t>
      </text>
    </comment>
    <comment authorId="0" ref="O227">
      <text>
        <t xml:space="preserve">======
ID#AAABjALnO7s
Careway Link    (2025-05-08 20:21:03)
NA : 2025-04-16 10:39</t>
      </text>
    </comment>
    <comment authorId="0" ref="Q227">
      <text>
        <t xml:space="preserve">======
ID#AAABjWVJU08
Careway Link    (2025-05-08 20:21:04)
gel tears 0.2% carbomer 10g 27.0% 10g : 2025-04-16 10:39</t>
      </text>
    </comment>
    <comment authorId="0" ref="R227">
      <text>
        <t xml:space="preserve">======
ID#AAABjWVJVOA
Careway Link    (2025-05-08 20:21:04)
NA : 2025-04-16 10:39</t>
      </text>
    </comment>
    <comment authorId="0" ref="O228">
      <text>
        <t xml:space="preserve">======
ID#AAABjALnOgY
Careway Link    (2025-05-08 20:21:03)
NA : 2025-03-17 14:41</t>
      </text>
    </comment>
    <comment authorId="0" ref="Q228">
      <text>
        <t xml:space="preserve">======
ID#AAABjWVJUtM
Careway Link    (2025-05-08 20:21:03)
NA : 2025-03-17 14:41</t>
      </text>
    </comment>
    <comment authorId="0" ref="R228">
      <text>
        <t xml:space="preserve">======
ID#AAABjWVJUYo
Careway Link    (2025-05-08 20:21:03)
NA : 2025-03-17 14:41</t>
      </text>
    </comment>
    <comment authorId="0" ref="O229">
      <text>
        <t xml:space="preserve">======
ID#AAABjALnOdg
Careway Link    (2025-05-08 20:21:03)
NA : 2025-05-01 19:59</t>
      </text>
    </comment>
    <comment authorId="0" ref="Q229">
      <text>
        <t xml:space="preserve">======
ID#AAABjWVJVHQ
Careway Link    (2025-05-08 20:21:04)
carmellose sodium eye drops 0.5% 10ml 14.0% 10ml : 2025-05-01 19:59</t>
      </text>
    </comment>
    <comment authorId="0" ref="R229">
      <text>
        <t xml:space="preserve">======
ID#AAABjALnN5g
Careway Link    (2025-05-08 20:21:03)
NA : 2025-05-01 19:59</t>
      </text>
    </comment>
    <comment authorId="0" ref="O230">
      <text>
        <t xml:space="preserve">======
ID#AAABjWVJVMU
Careway Link    (2025-05-08 20:21:04)
NA : 2025-04-22 19:19</t>
      </text>
    </comment>
    <comment authorId="0" ref="Q230">
      <text>
        <t xml:space="preserve">======
ID#AAABjWVJURk
Careway Link    (2025-05-08 20:21:03)
carmellose sodium eye drops unit dose p/f 0.5% 0.4ml 30 36.0%  : 2025-04-22 19:19</t>
      </text>
    </comment>
    <comment authorId="0" ref="R230">
      <text>
        <t xml:space="preserve">======
ID#AAABjWVJUhc
Careway Link    (2025-05-08 20:21:03)
NA : 2025-04-22 19:19</t>
      </text>
    </comment>
    <comment authorId="0" ref="O231">
      <text>
        <t xml:space="preserve">======
ID#AAABjWVJVYQ
Careway Link    (2025-05-08 20:21:04)
NA : 2025-03-06 12:36</t>
      </text>
    </comment>
    <comment authorId="0" ref="Q231">
      <text>
        <t xml:space="preserve">======
ID#AAABjALnOEQ
Careway Link    (2025-05-08 20:21:03)
carmellose sodium eye drops unit dose p/f 1% 0.4ml 30 25.0%  : 2025-03-06 12:36</t>
      </text>
    </comment>
    <comment authorId="0" ref="R231">
      <text>
        <t xml:space="preserve">======
ID#AAABjWVJURE
Careway Link    (2025-05-08 20:21:03)
NA : 2025-03-06 12:36</t>
      </text>
    </comment>
    <comment authorId="0" ref="Q232">
      <text>
        <t xml:space="preserve">======
ID#AAABjWVJVYk
Careway Link    (2025-05-08 20:21:04)
NA : 2025-02-05 14:37</t>
      </text>
    </comment>
    <comment authorId="0" ref="R232">
      <text>
        <t xml:space="preserve">======
ID#AAABjALnOmE
Careway Link    (2025-05-08 20:21:03)
NA : 2025-02-05 14:37</t>
      </text>
    </comment>
    <comment authorId="0" ref="O234">
      <text>
        <t xml:space="preserve">======
ID#AAABjWVJVGQ
Careway Link    (2025-05-08 20:21:04)
NA : 2025-03-12 12:23</t>
      </text>
    </comment>
    <comment authorId="0" ref="Q234">
      <text>
        <t xml:space="preserve">======
ID#AAABjWVJVAc
Careway Link    (2025-05-08 20:21:04)
NA : 2025-03-12 12:23</t>
      </text>
    </comment>
    <comment authorId="0" ref="R234">
      <text>
        <t xml:space="preserve">======
ID#AAABjWVJUaI
Careway Link    (2025-05-08 20:21:03)
NA : 2025-03-12 12:23</t>
      </text>
    </comment>
    <comment authorId="0" ref="O235">
      <text>
        <t xml:space="preserve">======
ID#AAABjWVJVas
Careway Link    (2025-05-08 20:21:04)
NA : 2024-12-05 14:28</t>
      </text>
    </comment>
    <comment authorId="0" ref="Q235">
      <text>
        <t xml:space="preserve">======
ID#AAABjALnOt4
Careway Link    (2025-05-08 20:21:03)
NA : 2024-12-05 14:28</t>
      </text>
    </comment>
    <comment authorId="0" ref="R235">
      <text>
        <t xml:space="preserve">======
ID#AAABjALnOBc
Careway Link    (2025-05-08 20:21:03)
NA : 2024-12-05 14:28</t>
      </text>
    </comment>
    <comment authorId="0" ref="O238">
      <text>
        <t xml:space="preserve">======
ID#AAABjALnOW4
Careway Link    (2025-05-08 20:21:03)
NA : 2024-11-08 10:56</t>
      </text>
    </comment>
    <comment authorId="0" ref="Q238">
      <text>
        <t xml:space="preserve">======
ID#AAABjALnOV8
Careway Link    (2025-05-08 20:21:03)
NA : 2024-11-08 10:56</t>
      </text>
    </comment>
    <comment authorId="0" ref="R238">
      <text>
        <t xml:space="preserve">======
ID#AAABjWVJU6I
Careway Link    (2025-05-08 20:21:04)
NA : 2024-11-08 10:56</t>
      </text>
    </comment>
    <comment authorId="0" ref="O239">
      <text>
        <t xml:space="preserve">======
ID#AAABjALnOyM
Careway Link    (2025-05-08 20:21:03)
NA : 2025-03-12 12:23</t>
      </text>
    </comment>
    <comment authorId="0" ref="Q239">
      <text>
        <t xml:space="preserve">======
ID#AAABjALnN9A
Careway Link    (2025-05-08 20:21:03)
NA : 2025-03-12 12:23</t>
      </text>
    </comment>
    <comment authorId="0" ref="R239">
      <text>
        <t xml:space="preserve">======
ID#AAABjWVJUc0
Careway Link    (2025-05-08 20:21:03)
NA : 2025-03-12 12:23</t>
      </text>
    </comment>
    <comment authorId="0" ref="O244">
      <text>
        <t xml:space="preserve">======
ID#AAABjALnOlU
Careway Link    (2025-05-08 20:21:03)
NA : 2025-04-08 11:04</t>
      </text>
    </comment>
    <comment authorId="0" ref="Q244">
      <text>
        <t xml:space="preserve">======
ID#AAABjWVJU8c
Careway Link    (2025-05-08 20:21:04)
carvedilol tablets 6.25mg 28 47.0%  : 2025-04-08 11:04</t>
      </text>
    </comment>
    <comment authorId="0" ref="R244">
      <text>
        <t xml:space="preserve">======
ID#AAABjWVJUVI
Careway Link    (2025-05-08 20:21:03)
NA : 2025-04-08 11:04</t>
      </text>
    </comment>
    <comment authorId="0" ref="O245">
      <text>
        <t xml:space="preserve">======
ID#AAABjWVJUh0
Careway Link    (2025-05-08 20:21:03)
NA : 2025-03-04 12:34</t>
      </text>
    </comment>
    <comment authorId="0" ref="Q245">
      <text>
        <t xml:space="preserve">======
ID#AAABjALnOQU
Careway Link    (2025-05-08 20:21:03)
carvedilol tablets 12.5mg 28 48.0%  : 2025-03-04 12:34</t>
      </text>
    </comment>
    <comment authorId="0" ref="R245">
      <text>
        <t xml:space="preserve">======
ID#AAABjALnOwg
Careway Link    (2025-05-08 20:21:03)
carvedilol tab 12.5mg [tri] (28) : 2025-03-04 12:34</t>
      </text>
    </comment>
    <comment authorId="0" ref="O246">
      <text>
        <t xml:space="preserve">======
ID#AAABjWVJU2k
Careway Link    (2025-05-08 20:21:04)
NA : 2025-04-22 19:19</t>
      </text>
    </comment>
    <comment authorId="0" ref="Q246">
      <text>
        <t xml:space="preserve">======
ID#AAABjALnOR4
Careway Link    (2025-05-08 20:21:03)
carvedilol tablets 25mg 28 45.0%  : 2025-04-22 19:19</t>
      </text>
    </comment>
    <comment authorId="0" ref="R246">
      <text>
        <t xml:space="preserve">======
ID#AAABjWVJVF0
Careway Link    (2025-05-08 20:21:04)
NA : 2025-04-22 19:19</t>
      </text>
    </comment>
    <comment authorId="0" ref="O251">
      <text>
        <t xml:space="preserve">======
ID#AAABjWVJUpw
Careway Link    (2025-05-08 20:21:03)
NA : 2025-04-08 11:04</t>
      </text>
    </comment>
    <comment authorId="0" ref="Q251">
      <text>
        <t xml:space="preserve">======
ID#AAABjALnOeA
Careway Link    (2025-05-08 20:21:03)
cefalexin capsules 250mg 28 19.0%  : 2025-04-08 11:04</t>
      </text>
    </comment>
    <comment authorId="0" ref="R251">
      <text>
        <t xml:space="preserve">======
ID#AAABjALnOhs
Careway Link    (2025-05-08 20:21:03)
NA : 2025-04-08 11:04</t>
      </text>
    </comment>
    <comment authorId="0" ref="O252">
      <text>
        <t xml:space="preserve">======
ID#AAABjALnN3k
Careway Link    (2025-05-08 20:21:03)
NA : 2025-05-01 19:59</t>
      </text>
    </comment>
    <comment authorId="0" ref="Q252">
      <text>
        <t xml:space="preserve">======
ID#AAABjWVJUSI
Careway Link    (2025-05-08 20:21:03)
cefalexin capsules 500mg 21 41.0%  : 2025-05-01 19:59</t>
      </text>
    </comment>
    <comment authorId="0" ref="R252">
      <text>
        <t xml:space="preserve">======
ID#AAABjALnOQ0
Careway Link    (2025-05-08 20:21:03)
NA : 2025-05-01 19:59</t>
      </text>
    </comment>
    <comment authorId="0" ref="O254">
      <text>
        <t xml:space="preserve">======
ID#AAABjWVJUP4
Careway Link    (2025-05-08 20:21:03)
NA : 2025-01-14 15:07</t>
      </text>
    </comment>
    <comment authorId="0" ref="Q254">
      <text>
        <t xml:space="preserve">======
ID#AAABjWVJUX0
Careway Link    (2025-05-08 20:21:03)
cefalexin oral suspension 250mg/5ml 100ml   : 2025-01-14 15:07</t>
      </text>
    </comment>
    <comment authorId="0" ref="R254">
      <text>
        <t xml:space="preserve">======
ID#AAABjALnOYE
Careway Link    (2025-05-08 20:21:03)
NA : 2025-01-14 15:07</t>
      </text>
    </comment>
    <comment authorId="0" ref="O256">
      <text>
        <t xml:space="preserve">======
ID#AAABjWVJVGk
Careway Link    (2025-05-08 20:21:04)
NA : 2025-03-10 12:39</t>
      </text>
    </comment>
    <comment authorId="0" ref="Q256">
      <text>
        <t xml:space="preserve">======
ID#AAABjWVJUjA
Careway Link    (2025-05-08 20:21:03)
celecoxib capsules 100mg 60 39.0%  : 2025-03-10 12:39</t>
      </text>
    </comment>
    <comment authorId="0" ref="R256">
      <text>
        <t xml:space="preserve">======
ID#AAABjWVJVZ4
Careway Link    (2025-05-08 20:21:04)
celecoxib cap 100mg [tri] (60) : 2025-03-10 12:39</t>
      </text>
    </comment>
    <comment authorId="0" ref="O260">
      <text>
        <t xml:space="preserve">======
ID#AAABjWVJUx8
Careway Link    (2025-05-08 20:21:03)
NA : 2025-05-01 19:59</t>
      </text>
    </comment>
    <comment authorId="0" ref="Q260">
      <text>
        <t xml:space="preserve">======
ID#AAABjWVJVU8
Careway Link    (2025-05-08 20:21:04)
cetirizine hydrochloride oral solution s/f 1mg/ml 200ml 64.0%  : 2025-05-01 19:59</t>
      </text>
    </comment>
    <comment authorId="0" ref="R260">
      <text>
        <t xml:space="preserve">======
ID#AAABjWVJUfA
Careway Link    (2025-05-08 20:21:03)
NA : 2025-05-01 19:59</t>
      </text>
    </comment>
    <comment authorId="0" ref="O263">
      <text>
        <t xml:space="preserve">======
ID#AAABjALnOok
Careway Link    (2025-05-08 20:21:03)
NA : 2025-04-27 12:38</t>
      </text>
    </comment>
    <comment authorId="0" ref="Q263">
      <text>
        <t xml:space="preserve">======
ID#AAABjALnOWk
Careway Link    (2025-05-08 20:21:03)
cetirizine hydrochloride tablets 10mg gsl 30 41.0% 30 : 2025-04-27 12:38</t>
      </text>
    </comment>
    <comment authorId="0" ref="R263">
      <text>
        <t xml:space="preserve">======
ID#AAABjALnOXY
Careway Link    (2025-05-08 20:21:03)
NA : 2025-04-27 12:38</t>
      </text>
    </comment>
    <comment authorId="0" ref="O266">
      <text>
        <t xml:space="preserve">======
ID#AAABjALnOA8
Careway Link    (2025-05-08 20:21:03)
NA : 2025-04-16 10:39</t>
      </text>
    </comment>
    <comment authorId="0" ref="Q266">
      <text>
        <t xml:space="preserve">======
ID#AAABjWVJU-c
Careway Link    (2025-05-08 20:21:04)
chloramphenicol eye drops 0.5% w/v 10ml 51.0%  : 2025-04-16 10:39</t>
      </text>
    </comment>
    <comment authorId="0" ref="R266">
      <text>
        <t xml:space="preserve">======
ID#AAABjWVJVU4
Careway Link    (2025-05-08 20:21:04)
NA : 2025-04-16 10:39</t>
      </text>
    </comment>
    <comment authorId="0" ref="O267">
      <text>
        <t xml:space="preserve">======
ID#AAABjALnOcQ
Careway Link    (2025-05-08 20:21:03)
NA : 2025-05-01 19:59</t>
      </text>
    </comment>
    <comment authorId="0" ref="Q267">
      <text>
        <t xml:space="preserve">======
ID#AAABjALnOEc
Careway Link    (2025-05-08 20:21:03)
chloramphenicol eye drops 0.5% w/v 10ml 60.0%  : 2025-05-01 19:59</t>
      </text>
    </comment>
    <comment authorId="0" ref="R267">
      <text>
        <t xml:space="preserve">======
ID#AAABjALnOx0
Careway Link    (2025-05-08 20:21:03)
NA : 2025-05-01 19:59</t>
      </text>
    </comment>
    <comment authorId="0" ref="O268">
      <text>
        <t xml:space="preserve">======
ID#AAABjALnOu8
Careway Link    (2025-05-08 20:21:03)
NA : 2025-01-08 14:16</t>
      </text>
    </comment>
    <comment authorId="0" ref="Q268">
      <text>
        <t xml:space="preserve">======
ID#AAABjWVJVQQ
Careway Link    (2025-05-08 20:21:04)
chloramphenicol eye ointment 1% w/v 4g   : 2025-01-08 14:16</t>
      </text>
    </comment>
    <comment authorId="0" ref="R268">
      <text>
        <t xml:space="preserve">======
ID#AAABjALnOaU
Careway Link    (2025-05-08 20:21:03)
NA : 2025-01-08 14:16</t>
      </text>
    </comment>
    <comment authorId="0" ref="O269">
      <text>
        <t xml:space="preserve">======
ID#AAABjWVJUqc
Careway Link    (2025-05-08 20:21:03)
NA : 2024-11-25 14:07</t>
      </text>
    </comment>
    <comment authorId="0" ref="Q269">
      <text>
        <t xml:space="preserve">======
ID#AAABjALnOvQ
Careway Link    (2025-05-08 20:21:03)
chloramphenicol eye ointment 1% w/v 4g   : 2024-11-25 14:07</t>
      </text>
    </comment>
    <comment authorId="0" ref="R269">
      <text>
        <t xml:space="preserve">======
ID#AAABjWVJUt8
Careway Link    (2025-05-08 20:21:03)
NA : 2024-11-25 14:07</t>
      </text>
    </comment>
    <comment authorId="0" ref="O270">
      <text>
        <t xml:space="preserve">======
ID#AAABjALnOcI
Careway Link    (2025-05-08 20:21:03)
NA : 2025-04-08 11:04</t>
      </text>
    </comment>
    <comment authorId="0" ref="Q270">
      <text>
        <t xml:space="preserve">======
ID#AAABjWVJVEE
Careway Link    (2025-05-08 20:21:04)
chlorphenamine tablets 4mg 28 63.0%  : 2025-04-08 11:04</t>
      </text>
    </comment>
    <comment authorId="0" ref="R270">
      <text>
        <t xml:space="preserve">======
ID#AAABjWVJVFI
Careway Link    (2025-05-08 20:21:04)
NA : 2025-04-08 11:04</t>
      </text>
    </comment>
    <comment authorId="0" ref="O271">
      <text>
        <t xml:space="preserve">======
ID#AAABjWVJUVs
Careway Link    (2025-05-08 20:21:03)
NA : 2024-10-29 14:33</t>
      </text>
    </comment>
    <comment authorId="0" ref="Q271">
      <text>
        <t xml:space="preserve">======
ID#AAABjWVJUqo
Careway Link    (2025-05-08 20:21:03)
chlorphenamine oral solution s/f 2mg/5ml 150ml   : 2024-10-29 14:33</t>
      </text>
    </comment>
    <comment authorId="0" ref="R271">
      <text>
        <t xml:space="preserve">======
ID#AAABjALnOIc
Careway Link    (2025-05-08 20:21:03)
NA : 2024-10-29 14:33</t>
      </text>
    </comment>
    <comment authorId="0" ref="O273">
      <text>
        <t xml:space="preserve">======
ID#AAABjALnOz4
Careway Link    (2025-05-08 20:21:03)
cilostazol tab 50mg [aah] 56 : 2024-09-17 13:11</t>
      </text>
    </comment>
    <comment authorId="0" ref="Q273">
      <text>
        <t xml:space="preserve">======
ID#AAABjWVJU9c
Careway Link    (2025-05-08 20:21:04)
cilostazol tablets 50mg 56   : 2024-09-17 13:11</t>
      </text>
    </comment>
    <comment authorId="0" ref="R273">
      <text>
        <t xml:space="preserve">======
ID#AAABjWVJVMI
Careway Link    (2025-05-08 20:21:04)
cilostazol tab 50mg [tri] (56) : 2024-09-17 13:11</t>
      </text>
    </comment>
    <comment authorId="0" ref="O276">
      <text>
        <t xml:space="preserve">======
ID#AAABjWVJUzU
Careway Link    (2025-05-08 20:21:03)
NA : 2025-03-06 12:36</t>
      </text>
    </comment>
    <comment authorId="0" ref="Q276">
      <text>
        <t xml:space="preserve">======
ID#AAABjWVJUUY
Careway Link    (2025-05-08 20:21:03)
NA : 2025-03-06 12:36</t>
      </text>
    </comment>
    <comment authorId="0" ref="R276">
      <text>
        <t xml:space="preserve">======
ID#AAABjWVJUVc
Careway Link    (2025-05-08 20:21:03)
cinnarizine tab 15mg [tri] (84) : 2025-03-06 12:36</t>
      </text>
    </comment>
    <comment authorId="0" ref="O278">
      <text>
        <t xml:space="preserve">======
ID#AAABjALnO5Q
Careway Link    (2025-05-08 20:21:03)
NA : 2025-03-10 12:39</t>
      </text>
    </comment>
    <comment authorId="0" ref="Q278">
      <text>
        <t xml:space="preserve">======
ID#AAABjWVJUis
Careway Link    (2025-05-08 20:21:03)
NA : 2025-03-10 12:39</t>
      </text>
    </comment>
    <comment authorId="0" ref="R278">
      <text>
        <t xml:space="preserve">======
ID#AAABjALnN_8
Careway Link    (2025-05-08 20:21:03)
NA : 2025-03-10 12:39</t>
      </text>
    </comment>
    <comment authorId="0" ref="O280">
      <text>
        <t xml:space="preserve">======
ID#AAABjALnOYo
Careway Link    (2025-05-08 20:21:03)
ciprofloxacin tab 500mg [aah] 10 : 2025-02-05 14:37</t>
      </text>
    </comment>
    <comment authorId="0" ref="Q280">
      <text>
        <t xml:space="preserve">======
ID#AAABjALnOOo
Careway Link    (2025-05-08 20:21:03)
ciprofloxacin hydrochloride tablets 500mg 10   : 2025-02-05 14:37</t>
      </text>
    </comment>
    <comment authorId="0" ref="R280">
      <text>
        <t xml:space="preserve">======
ID#AAABjALnO4g
Careway Link    (2025-05-08 20:21:03)
ciprofloxacin tab 500mg [tri] (10) : 2025-02-05 14:37</t>
      </text>
    </comment>
    <comment authorId="0" ref="O284">
      <text>
        <t xml:space="preserve">======
ID#AAABjWVJUmM
Careway Link    (2025-05-08 20:21:03)
NA : 2025-04-27 12:38</t>
      </text>
    </comment>
    <comment authorId="0" ref="Q284">
      <text>
        <t xml:space="preserve">======
ID#AAABjWVJVKk
Careway Link    (2025-05-08 20:21:04)
NA : 2025-04-27 12:38</t>
      </text>
    </comment>
    <comment authorId="0" ref="R284">
      <text>
        <t xml:space="preserve">======
ID#AAABjALnOsQ
Careway Link    (2025-05-08 20:21:03)
NA : 2025-04-27 12:38</t>
      </text>
    </comment>
    <comment authorId="0" ref="O285">
      <text>
        <t xml:space="preserve">======
ID#AAABjALnOYA
Careway Link    (2025-05-08 20:21:03)
NA : 2025-04-08 11:04</t>
      </text>
    </comment>
    <comment authorId="0" ref="Q285">
      <text>
        <t xml:space="preserve">======
ID#AAABjWVJVCk
Careway Link    (2025-05-08 20:21:04)
citalopram tablets 10mg 28 75.0%  : 2025-04-08 11:04</t>
      </text>
    </comment>
    <comment authorId="0" ref="R285">
      <text>
        <t xml:space="preserve">======
ID#AAABjALnO7Q
Careway Link    (2025-05-08 20:21:03)
NA : 2025-04-08 11:04</t>
      </text>
    </comment>
    <comment authorId="0" ref="O286">
      <text>
        <t xml:space="preserve">======
ID#AAABjWVJVa0
Careway Link    (2025-05-08 20:21:04)
NA : 2025-04-22 19:19</t>
      </text>
    </comment>
    <comment authorId="0" ref="Q286">
      <text>
        <t xml:space="preserve">======
ID#AAABjALnOnE
Careway Link    (2025-05-08 20:21:03)
citalopram tablets 20mg 28 74.0%  : 2025-04-22 19:19</t>
      </text>
    </comment>
    <comment authorId="0" ref="R286">
      <text>
        <t xml:space="preserve">======
ID#AAABjALnOSY
Careway Link    (2025-05-08 20:21:03)
NA : 2025-04-22 19:19</t>
      </text>
    </comment>
    <comment authorId="0" ref="O287">
      <text>
        <t xml:space="preserve">======
ID#AAABjWVJVBo
Careway Link    (2025-05-08 20:21:04)
NA : 2025-04-22 19:19</t>
      </text>
    </comment>
    <comment authorId="0" ref="Q287">
      <text>
        <t xml:space="preserve">======
ID#AAABjALnOMc
Careway Link    (2025-05-08 20:21:03)
citalopram tablets 40mg 28 52.0%  : 2025-04-22 19:19</t>
      </text>
    </comment>
    <comment authorId="0" ref="R287">
      <text>
        <t xml:space="preserve">======
ID#AAABjALnN7Y
Careway Link    (2025-05-08 20:21:03)
NA : 2025-04-22 19:19</t>
      </text>
    </comment>
    <comment authorId="0" ref="O288">
      <text>
        <t xml:space="preserve">======
ID#AAABjALnOpI
Careway Link    (2025-05-08 20:21:03)
NA : 2025-04-16 10:39</t>
      </text>
    </comment>
    <comment authorId="0" ref="Q288">
      <text>
        <t xml:space="preserve">======
ID#AAABjALnOa0
Careway Link    (2025-05-08 20:21:03)
citalopram oral drops s/f 40mg/ml 15ml 30.0%  : 2025-04-16 10:39</t>
      </text>
    </comment>
    <comment authorId="0" ref="R288">
      <text>
        <t xml:space="preserve">======
ID#AAABjALnOu4
Careway Link    (2025-05-08 20:21:03)
NA : 2025-04-16 10:39</t>
      </text>
    </comment>
    <comment authorId="0" ref="O289">
      <text>
        <t xml:space="preserve">======
ID#AAABjALnOT0
Careway Link    (2025-05-08 20:21:03)
NA : 2025-02-25 14:16</t>
      </text>
    </comment>
    <comment authorId="0" ref="Q289">
      <text>
        <t xml:space="preserve">======
ID#AAABjWVJVXw
Careway Link    (2025-05-08 20:21:04)
NA : 2025-02-25 14:16</t>
      </text>
    </comment>
    <comment authorId="0" ref="R289">
      <text>
        <t xml:space="preserve">======
ID#AAABjALnN-Q
Careway Link    (2025-05-08 20:21:03)
clarithromycin susp 125mg/5ml[tri] (70ml) : 2025-02-25 14:16</t>
      </text>
    </comment>
    <comment authorId="0" ref="O290">
      <text>
        <t xml:space="preserve">======
ID#AAABjWVJUcU
Careway Link    (2025-05-08 20:21:03)
NA : 2025-04-16 10:39</t>
      </text>
    </comment>
    <comment authorId="0" ref="Q290">
      <text>
        <t xml:space="preserve">======
ID#AAABjALnOv4
Careway Link    (2025-05-08 20:21:03)
NA : 2025-04-16 10:39</t>
      </text>
    </comment>
    <comment authorId="0" ref="R290">
      <text>
        <t xml:space="preserve">======
ID#AAABjALnOaA
Careway Link    (2025-05-08 20:21:03)
NA : 2025-04-16 10:39</t>
      </text>
    </comment>
    <comment authorId="0" ref="O291">
      <text>
        <t xml:space="preserve">======
ID#AAABjWVJVdM
Careway Link    (2025-05-08 20:21:04)
clarithromycin tab 250mg [aah] 14 : 2024-10-01 12:55</t>
      </text>
    </comment>
    <comment authorId="0" ref="Q291">
      <text>
        <t xml:space="preserve">======
ID#AAABjALnN7k
Careway Link    (2025-05-08 20:21:03)
clarithromycin tablets 250mg 14   : 2024-10-01 12:55</t>
      </text>
    </comment>
    <comment authorId="0" ref="R291">
      <text>
        <t xml:space="preserve">======
ID#AAABjWVJUPg
Careway Link    (2025-05-08 20:21:03)
clarithromycin tab 250mg [tri] (14) : 2024-10-01 12:55</t>
      </text>
    </comment>
    <comment authorId="0" ref="O292">
      <text>
        <t xml:space="preserve">======
ID#AAABjALnOiM
Careway Link    (2025-05-08 20:21:03)
NA : 2025-04-22 19:19</t>
      </text>
    </comment>
    <comment authorId="0" ref="Q292">
      <text>
        <t xml:space="preserve">======
ID#AAABjALnOJo
Careway Link    (2025-05-08 20:21:03)
clarithromycin tablets 500mg 14 62.0%  : 2025-04-22 19:19</t>
      </text>
    </comment>
    <comment authorId="0" ref="R292">
      <text>
        <t xml:space="preserve">======
ID#AAABjALnOgk
Careway Link    (2025-05-08 20:21:03)
NA : 2025-04-22 19:19</t>
      </text>
    </comment>
    <comment authorId="0" ref="O296">
      <text>
        <t xml:space="preserve">======
ID#AAABjALnOjQ
Careway Link    (2025-05-08 20:21:03)
clenil modulite cfc free inhaler 200mcg 1 : 2024-10-01 12:55</t>
      </text>
    </comment>
    <comment authorId="0" ref="Q296">
      <text>
        <t xml:space="preserve">======
ID#AAABjALnOpw
Careway Link    (2025-05-08 20:21:03)
NA : 2024-10-01 12:55</t>
      </text>
    </comment>
    <comment authorId="0" ref="R296">
      <text>
        <t xml:space="preserve">======
ID#AAABjWVJUYY
Careway Link    (2025-05-08 20:21:03)
ppp clenil mod cfc free inhaler 200mcg (1) : 2024-10-01 12:55</t>
      </text>
    </comment>
    <comment authorId="0" ref="O297">
      <text>
        <t xml:space="preserve">======
ID#AAABjALnN3s
Careway Link    (2025-05-08 20:21:03)
NA : 2025-03-27 11:09</t>
      </text>
    </comment>
    <comment authorId="0" ref="Q297">
      <text>
        <t xml:space="preserve">======
ID#AAABjWVJUnU
Careway Link    (2025-05-08 20:21:03)
NA : 2025-03-27 11:09</t>
      </text>
    </comment>
    <comment authorId="0" ref="R297">
      <text>
        <t xml:space="preserve">======
ID#AAABjALnOI4
Careway Link    (2025-05-08 20:21:03)
NA : 2025-03-27 11:09</t>
      </text>
    </comment>
    <comment authorId="0" ref="O302">
      <text>
        <t xml:space="preserve">======
ID#AAABjWVJUPk
Careway Link    (2025-05-08 20:21:03)
clindamycin cap 300mg [aah] 30 : 2025-01-27 14:31</t>
      </text>
    </comment>
    <comment authorId="0" ref="Q302">
      <text>
        <t xml:space="preserve">======
ID#AAABjWVJVS0
Careway Link    (2025-05-08 20:21:04)
clindamycin capsules 300mg 30   : 2025-01-27 14:31</t>
      </text>
    </comment>
    <comment authorId="0" ref="R302">
      <text>
        <t xml:space="preserve">======
ID#AAABjWVJUWY
Careway Link    (2025-05-08 20:21:03)
clindamycin cap 300mg [tri] (30) : 2025-01-27 14:31</t>
      </text>
    </comment>
    <comment authorId="0" ref="O304">
      <text>
        <t xml:space="preserve">======
ID#AAABjALnO2c
Careway Link    (2025-05-08 20:21:03)
NA : 2025-04-22 19:19</t>
      </text>
    </comment>
    <comment authorId="0" ref="Q304">
      <text>
        <t xml:space="preserve">======
ID#AAABjALnOQw
Careway Link    (2025-05-08 20:21:03)
NA : 2025-04-22 19:19</t>
      </text>
    </comment>
    <comment authorId="0" ref="R304">
      <text>
        <t xml:space="preserve">======
ID#AAABjWVJU_k
Careway Link    (2025-05-08 20:21:04)
NA : 2025-04-22 19:19</t>
      </text>
    </comment>
    <comment authorId="0" ref="O305">
      <text>
        <t xml:space="preserve">======
ID#AAABjALnOuI
Careway Link    (2025-05-08 20:21:03)
clobaderm cream 0.05% [accord] 30g : 2024-11-15 11:25</t>
      </text>
    </comment>
    <comment authorId="0" ref="Q305">
      <text>
        <t xml:space="preserve">======
ID#AAABjALnOAA
Careway Link    (2025-05-08 20:21:03)
NA : 2024-11-15 11:25</t>
      </text>
    </comment>
    <comment authorId="0" ref="R305">
      <text>
        <t xml:space="preserve">======
ID#AAABjWVJUTA
Careway Link    (2025-05-08 20:21:03)
NA : 2024-11-15 11:25</t>
      </text>
    </comment>
    <comment authorId="0" ref="O306">
      <text>
        <t xml:space="preserve">======
ID#AAABjWVJVHY
Careway Link    (2025-05-08 20:21:04)
NA : 2025-01-02 14:26</t>
      </text>
    </comment>
    <comment authorId="0" ref="Q306">
      <text>
        <t xml:space="preserve">======
ID#AAABjWVJVL0
Careway Link    (2025-05-08 20:21:04)
NA : 2025-01-02 14:26</t>
      </text>
    </comment>
    <comment authorId="0" ref="R306">
      <text>
        <t xml:space="preserve">======
ID#AAABjWVJU_0
Careway Link    (2025-05-08 20:21:04)
NA : 2025-01-02 14:26</t>
      </text>
    </comment>
    <comment authorId="0" ref="O310">
      <text>
        <t xml:space="preserve">======
ID#AAABjALnN_w
Careway Link    (2025-05-08 20:21:03)
NA : 2024-10-15 12:36</t>
      </text>
    </comment>
    <comment authorId="0" ref="Q310">
      <text>
        <t xml:space="preserve">======
ID#AAABjALnO94
Careway Link    (2025-05-08 20:21:03)
NA : 2024-10-15 12:36</t>
      </text>
    </comment>
    <comment authorId="0" ref="R310">
      <text>
        <t xml:space="preserve">======
ID#AAABjALnOWs
Careway Link    (2025-05-08 20:21:03)
NA : 2024-10-15 12:36</t>
      </text>
    </comment>
    <comment authorId="0" ref="O311">
      <text>
        <t xml:space="preserve">======
ID#AAABjWVJVfI
Careway Link    (2025-05-08 20:21:04)
NA : 2025-03-12 12:23</t>
      </text>
    </comment>
    <comment authorId="0" ref="Q311">
      <text>
        <t xml:space="preserve">======
ID#AAABjALnOc4
Careway Link    (2025-05-08 20:21:03)
clomipramine capsules 50mg 28 10.0%  : 2025-03-12 12:23</t>
      </text>
    </comment>
    <comment authorId="0" ref="R311">
      <text>
        <t xml:space="preserve">======
ID#AAABjALnOl8
Careway Link    (2025-05-08 20:21:03)
clomipramine cap 50mg [tri] (28) : 2025-03-12 12:23</t>
      </text>
    </comment>
    <comment authorId="0" ref="O314">
      <text>
        <t xml:space="preserve">======
ID#AAABjALnOdo
Careway Link    (2025-05-08 20:21:03)
clonazepam tab 0.5mg [aah] 100 100 : 2024-10-18 15:07</t>
      </text>
    </comment>
    <comment authorId="0" ref="Q314">
      <text>
        <t xml:space="preserve">======
ID#AAABjALnOeE
Careway Link    (2025-05-08 20:21:03)
NA : 2024-10-18 15:07</t>
      </text>
    </comment>
    <comment authorId="0" ref="R314">
      <text>
        <t xml:space="preserve">======
ID#AAABjALnO5A
Careway Link    (2025-05-08 20:21:03)
NA : 2024-10-18 15:07</t>
      </text>
    </comment>
    <comment authorId="0" ref="O315">
      <text>
        <t xml:space="preserve">======
ID#AAABjWVJUQQ
Careway Link    (2025-05-08 20:21:03)
NA : 2025-03-18 12:26</t>
      </text>
    </comment>
    <comment authorId="0" ref="Q315">
      <text>
        <t xml:space="preserve">======
ID#AAABjALnN9Y
Careway Link    (2025-05-08 20:21:03)
clonazepam tablets 2mg 100 63.0%  : 2025-03-18 12:26</t>
      </text>
    </comment>
    <comment authorId="0" ref="R315">
      <text>
        <t xml:space="preserve">======
ID#AAABjALnOv8
Careway Link    (2025-05-08 20:21:03)
NA : 2025-03-18 12:26</t>
      </text>
    </comment>
    <comment authorId="0" ref="O316">
      <text>
        <t xml:space="preserve">======
ID#AAABjALnO6w
Careway Link    (2025-05-08 20:21:03)
NA : 2025-04-16 10:39</t>
      </text>
    </comment>
    <comment authorId="0" ref="Q316">
      <text>
        <t xml:space="preserve">======
ID#AAABjWVJVLk
Careway Link    (2025-05-08 20:21:04)
clonidine tablets 25mcg 112 31.0%  : 2025-04-16 10:39</t>
      </text>
    </comment>
    <comment authorId="0" ref="R316">
      <text>
        <t xml:space="preserve">======
ID#AAABjALnOAo
Careway Link    (2025-05-08 20:21:03)
NA : 2025-04-16 10:39</t>
      </text>
    </comment>
    <comment authorId="0" ref="O318">
      <text>
        <t xml:space="preserve">======
ID#AAABjWVJVSA
Careway Link    (2025-05-08 20:21:04)
NA : 2025-04-27 12:38</t>
      </text>
    </comment>
    <comment authorId="0" ref="Q318">
      <text>
        <t xml:space="preserve">======
ID#AAABjWVJVVg
Careway Link    (2025-05-08 20:21:04)
clopidogrel tablets 75mg 28 66.0%  : 2025-04-27 12:38</t>
      </text>
    </comment>
    <comment authorId="0" ref="R318">
      <text>
        <t xml:space="preserve">======
ID#AAABjALnOao
Careway Link    (2025-05-08 20:21:03)
NA : 2025-04-27 12:38</t>
      </text>
    </comment>
    <comment authorId="0" ref="O319">
      <text>
        <t xml:space="preserve">======
ID#AAABjWVJVFY
Careway Link    (2025-05-08 20:21:04)
NA : 2025-05-01 19:59</t>
      </text>
    </comment>
    <comment authorId="0" ref="Q319">
      <text>
        <t xml:space="preserve">======
ID#AAABjALnOaY
Careway Link    (2025-05-08 20:21:03)
clotrimazole cream 1% w/w 20g 29.0%  : 2025-05-01 19:59</t>
      </text>
    </comment>
    <comment authorId="0" ref="R319">
      <text>
        <t xml:space="preserve">======
ID#AAABjALnOOk
Careway Link    (2025-05-08 20:21:03)
NA : 2025-05-01 19:59</t>
      </text>
    </comment>
    <comment authorId="0" ref="O322">
      <text>
        <t xml:space="preserve">======
ID#AAABjWVJUxQ
Careway Link    (2025-05-08 20:21:03)
NA : 2025-04-27 12:38</t>
      </text>
    </comment>
    <comment authorId="0" ref="Q322">
      <text>
        <t xml:space="preserve">======
ID#AAABjALnOR0
Careway Link    (2025-05-08 20:21:03)
co-amilofruse tablets 5/40mg 28 2.0%  : 2025-04-27 12:38</t>
      </text>
    </comment>
    <comment authorId="0" ref="R322">
      <text>
        <t xml:space="preserve">======
ID#AAABjWVJUZM
Careway Link    (2025-05-08 20:21:03)
NA : 2025-04-27 12:38</t>
      </text>
    </comment>
    <comment authorId="0" ref="O324">
      <text>
        <t xml:space="preserve">======
ID#AAABjWVJUqQ
Careway Link    (2025-05-08 20:21:03)
NA : 2025-04-16 10:39</t>
      </text>
    </comment>
    <comment authorId="0" ref="Q324">
      <text>
        <t xml:space="preserve">======
ID#AAABjALnOis
Careway Link    (2025-05-08 20:21:03)
NA : 2025-04-16 10:39</t>
      </text>
    </comment>
    <comment authorId="0" ref="R324">
      <text>
        <t xml:space="preserve">======
ID#AAABjALnOfE
Careway Link    (2025-05-08 20:21:03)
NA : 2025-04-16 10:39</t>
      </text>
    </comment>
    <comment authorId="0" ref="O325">
      <text>
        <t xml:space="preserve">======
ID#AAABjALnOAs
Careway Link    (2025-05-08 20:21:03)
NA : 2025-03-10 12:39</t>
      </text>
    </comment>
    <comment authorId="0" ref="Q325">
      <text>
        <t xml:space="preserve">======
ID#AAABjWVJUug
Careway Link    (2025-05-08 20:21:03)
NA : 2025-03-10 12:39</t>
      </text>
    </comment>
    <comment authorId="0" ref="R325">
      <text>
        <t xml:space="preserve">======
ID#AAABjALnOBo
Careway Link    (2025-05-08 20:21:03)
NA : 2025-03-10 12:39</t>
      </text>
    </comment>
    <comment authorId="0" ref="O326">
      <text>
        <t xml:space="preserve">======
ID#AAABjALnOS8
Careway Link    (2025-05-08 20:21:03)
co-amoxiclav tab 375mg [aah] 21 : 2025-04-01 14:12</t>
      </text>
    </comment>
    <comment authorId="0" ref="Q326">
      <text>
        <t xml:space="preserve">======
ID#AAABjWVJVO4
Careway Link    (2025-05-08 20:21:04)
NA : 2025-04-01 14:12</t>
      </text>
    </comment>
    <comment authorId="0" ref="R326">
      <text>
        <t xml:space="preserve">======
ID#AAABjWVJVNE
Careway Link    (2025-05-08 20:21:04)
NA : 2025-04-01 14:12</t>
      </text>
    </comment>
    <comment authorId="0" ref="O327">
      <text>
        <t xml:space="preserve">======
ID#AAABjWVJVAY
Careway Link    (2025-05-08 20:21:04)
NA : 2025-04-16 10:39</t>
      </text>
    </comment>
    <comment authorId="0" ref="Q327">
      <text>
        <t xml:space="preserve">======
ID#AAABjWVJUOA
Careway Link    (2025-05-08 20:21:03)
NA : 2025-04-16 10:39</t>
      </text>
    </comment>
    <comment authorId="0" ref="R327">
      <text>
        <t xml:space="preserve">======
ID#AAABjWVJUsI
Careway Link    (2025-05-08 20:21:03)
NA : 2025-04-16 10:39</t>
      </text>
    </comment>
    <comment authorId="0" ref="O328">
      <text>
        <t xml:space="preserve">======
ID#AAABjALnN40
Careway Link    (2025-05-08 20:21:03)
NA : 2025-04-27 12:38</t>
      </text>
    </comment>
    <comment authorId="0" ref="Q328">
      <text>
        <t xml:space="preserve">======
ID#AAABjALnOJY
Careway Link    (2025-05-08 20:21:03)
co-beneldopa capsules 50mg/12.5mg 100 40.0%  : 2025-04-27 12:38</t>
      </text>
    </comment>
    <comment authorId="0" ref="R328">
      <text>
        <t xml:space="preserve">======
ID#AAABjWVJVW0
Careway Link    (2025-05-08 20:21:04)
NA : 2025-04-27 12:38</t>
      </text>
    </comment>
    <comment authorId="0" ref="O330">
      <text>
        <t xml:space="preserve">======
ID#AAABjWVJU6g
Careway Link    (2025-05-08 20:21:04)
NA : 2025-05-01 19:59</t>
      </text>
    </comment>
    <comment authorId="0" ref="Q330">
      <text>
        <t xml:space="preserve">======
ID#AAABjALnO9U
Careway Link    (2025-05-08 20:21:03)
NA : 2025-05-01 19:59</t>
      </text>
    </comment>
    <comment authorId="0" ref="R330">
      <text>
        <t xml:space="preserve">======
ID#AAABjWVJUes
Careway Link    (2025-05-08 20:21:03)
NA : 2025-05-01 19:59</t>
      </text>
    </comment>
    <comment authorId="0" ref="O331">
      <text>
        <t xml:space="preserve">======
ID#AAABjWVJUY0
Careway Link    (2025-05-08 20:21:03)
NA : 2025-05-01 19:59</t>
      </text>
    </comment>
    <comment authorId="0" ref="Q331">
      <text>
        <t xml:space="preserve">======
ID#AAABjALnOq0
Careway Link    (2025-05-08 20:21:03)
co-careldopa tablets 25/100mg 100 37.0%  : 2025-05-01 19:59</t>
      </text>
    </comment>
    <comment authorId="0" ref="R331">
      <text>
        <t xml:space="preserve">======
ID#AAABjWVJVOw
Careway Link    (2025-05-08 20:21:04)
NA : 2025-05-01 19:59</t>
      </text>
    </comment>
    <comment authorId="0" ref="O332">
      <text>
        <t xml:space="preserve">======
ID#AAABjALnOTU
Careway Link    (2025-05-08 20:21:03)
NA : 2025-05-01 19:59</t>
      </text>
    </comment>
    <comment authorId="0" ref="Q332">
      <text>
        <t xml:space="preserve">======
ID#AAABjALnO5w
Careway Link    (2025-05-08 20:21:03)
co-careldopa tablets 25/100mg 100 37.0%  : 2025-05-01 19:59</t>
      </text>
    </comment>
    <comment authorId="0" ref="R332">
      <text>
        <t xml:space="preserve">======
ID#AAABjWVJUYM
Careway Link    (2025-05-08 20:21:03)
NA : 2025-05-01 19:59</t>
      </text>
    </comment>
    <comment authorId="0" ref="O336">
      <text>
        <t xml:space="preserve">======
ID#AAABjALnOFk
Careway Link    (2025-05-08 20:21:03)
NA : 2025-05-01 19:59</t>
      </text>
    </comment>
    <comment authorId="0" ref="Q336">
      <text>
        <t xml:space="preserve">======
ID#AAABjWVJVU0
Careway Link    (2025-05-08 20:21:04)
co-codamol tablets effervescent 30/500mg 100 17.0%  : 2025-05-01 19:59</t>
      </text>
    </comment>
    <comment authorId="0" ref="R336">
      <text>
        <t xml:space="preserve">======
ID#AAABjWVJU8w
Careway Link    (2025-05-08 20:21:04)
NA : 2025-05-01 19:59</t>
      </text>
    </comment>
    <comment authorId="0" ref="O337">
      <text>
        <t xml:space="preserve">======
ID#AAABjWVJVRw
Careway Link    (2025-05-08 20:21:04)
NA : 2024-10-29 14:33</t>
      </text>
    </comment>
    <comment authorId="0" ref="Q337">
      <text>
        <t xml:space="preserve">======
ID#AAABjWVJUrM
Careway Link    (2025-05-08 20:21:03)
co-codamol tablets 8/500mg 32   : 2024-10-29 14:33</t>
      </text>
    </comment>
    <comment authorId="0" ref="R337">
      <text>
        <t xml:space="preserve">======
ID#AAABjALnOM0
Careway Link    (2025-05-08 20:21:03)
co-codamol tab 8/500mg [tri] (32) : 2024-10-29 14:33</t>
      </text>
    </comment>
    <comment authorId="0" ref="O338">
      <text>
        <t xml:space="preserve">======
ID#AAABjWVJUUo
Careway Link    (2025-05-08 20:21:03)
NA : 2025-02-25 14:16</t>
      </text>
    </comment>
    <comment authorId="0" ref="Q338">
      <text>
        <t xml:space="preserve">======
ID#AAABjALnOAk
Careway Link    (2025-05-08 20:21:03)
co-codamol tablets 8/500mg 100 68.0%  : 2025-02-25 14:16</t>
      </text>
    </comment>
    <comment authorId="0" ref="R338">
      <text>
        <t xml:space="preserve">======
ID#AAABjALnOpM
Careway Link    (2025-05-08 20:21:03)
co-codamol tab 8/500mg [tri] (100) : 2025-02-25 14:16</t>
      </text>
    </comment>
    <comment authorId="0" ref="O339">
      <text>
        <t xml:space="preserve">======
ID#AAABjALnO3g
Careway Link    (2025-05-08 20:21:03)
NA : 2025-04-22 19:19</t>
      </text>
    </comment>
    <comment authorId="0" ref="Q339">
      <text>
        <t xml:space="preserve">======
ID#AAABjALnONM
Careway Link    (2025-05-08 20:21:03)
co-codamol tablets 15/500mg 100 34.0%  : 2025-04-22 19:19</t>
      </text>
    </comment>
    <comment authorId="0" ref="R339">
      <text>
        <t xml:space="preserve">======
ID#AAABjWVJVA0
Careway Link    (2025-05-08 20:21:04)
NA : 2025-04-22 19:19</t>
      </text>
    </comment>
    <comment authorId="0" ref="O341">
      <text>
        <t xml:space="preserve">======
ID#AAABjWVJVZo
Careway Link    (2025-05-08 20:21:04)
NA : 2025-04-22 19:19</t>
      </text>
    </comment>
    <comment authorId="0" ref="Q341">
      <text>
        <t xml:space="preserve">======
ID#AAABjALnONQ
Careway Link    (2025-05-08 20:21:03)
NA : 2025-04-22 19:19</t>
      </text>
    </comment>
    <comment authorId="0" ref="R341">
      <text>
        <t xml:space="preserve">======
ID#AAABjWVJVbU
Careway Link    (2025-05-08 20:21:04)
NA : 2025-04-22 19:19</t>
      </text>
    </comment>
    <comment authorId="0" ref="O342">
      <text>
        <t xml:space="preserve">======
ID#AAABjWVJU4k
Careway Link    (2025-05-08 20:21:04)
co-codamol capsule 30/500 [aah] 100 : 2025-02-20 12:25</t>
      </text>
    </comment>
    <comment authorId="0" ref="Q342">
      <text>
        <t xml:space="preserve">======
ID#AAABjWVJUv0
Careway Link    (2025-05-08 20:21:03)
co-codamol capsules 30/500mg 100 10.0% 
co-codamol zapain capsules 30mg/500mg 100   : 2025-02-20 12:25</t>
      </text>
    </comment>
    <comment authorId="0" ref="R342">
      <text>
        <t xml:space="preserve">======
ID#AAABjWVJU-k
Careway Link    (2025-05-08 20:21:04)
co-codamol capsule 30/500mg [tri] (100) : 2025-02-20 12:25</t>
      </text>
    </comment>
    <comment authorId="0" ref="O343">
      <text>
        <t xml:space="preserve">======
ID#AAABjALnOsE
Careway Link    (2025-05-08 20:21:03)
codeine phosphate tab 15mg [accord] 28 : 2025-02-20 12:25</t>
      </text>
    </comment>
    <comment authorId="0" ref="Q343">
      <text>
        <t xml:space="preserve">======
ID#AAABjWVJUf8
Careway Link    (2025-05-08 20:21:03)
codeine phosphate tablets 15mg 28 53.0%  : 2025-02-20 12:25</t>
      </text>
    </comment>
    <comment authorId="0" ref="R343">
      <text>
        <t xml:space="preserve">======
ID#AAABjWVJU7s
Careway Link    (2025-05-08 20:21:04)
NA : 2025-02-20 12:25</t>
      </text>
    </comment>
    <comment authorId="0" ref="O344">
      <text>
        <t xml:space="preserve">======
ID#AAABjWVJUvg
Careway Link    (2025-05-08 20:21:03)
NA : 2025-03-12 12:23</t>
      </text>
    </comment>
    <comment authorId="0" ref="Q344">
      <text>
        <t xml:space="preserve">======
ID#AAABjWVJUTw
Careway Link    (2025-05-08 20:21:03)
codeine phosphate tablets 30mg 28 50.0%  : 2025-03-12 12:23</t>
      </text>
    </comment>
    <comment authorId="0" ref="R344">
      <text>
        <t xml:space="preserve">======
ID#AAABjWVJUoU
Careway Link    (2025-05-08 20:21:03)
NA : 2025-03-12 12:23</t>
      </text>
    </comment>
    <comment authorId="0" ref="O345">
      <text>
        <t xml:space="preserve">======
ID#AAABjWVJUT8
Careway Link    (2025-05-08 20:21:03)
NA : 2025-04-27 12:38</t>
      </text>
    </comment>
    <comment authorId="0" ref="Q345">
      <text>
        <t xml:space="preserve">======
ID#AAABjWVJUek
Careway Link    (2025-05-08 20:21:03)
codeine linctus oral solution 15mg/5ml 200ml  200ml : 2025-04-27 12:38</t>
      </text>
    </comment>
    <comment authorId="0" ref="R345">
      <text>
        <t xml:space="preserve">======
ID#AAABjWVJVJ4
Careway Link    (2025-05-08 20:21:04)
NA : 2025-04-27 12:38</t>
      </text>
    </comment>
    <comment authorId="0" ref="O346">
      <text>
        <t xml:space="preserve">======
ID#AAABjWVJUy8
Careway Link    (2025-05-08 20:21:03)
NA : 2025-05-01 19:59</t>
      </text>
    </comment>
    <comment authorId="0" ref="Q346">
      <text>
        <t xml:space="preserve">======
ID#AAABjALnOPc
Careway Link    (2025-05-08 20:21:03)
co-dydramol tablets 10/500mg 100 56.0%  : 2025-05-01 19:59</t>
      </text>
    </comment>
    <comment authorId="0" ref="R346">
      <text>
        <t xml:space="preserve">======
ID#AAABjALnOmQ
Careway Link    (2025-05-08 20:21:03)
NA : 2025-05-01 19:59</t>
      </text>
    </comment>
    <comment authorId="0" ref="O347">
      <text>
        <t xml:space="preserve">======
ID#AAABjALnOC8
Careway Link    (2025-05-08 20:21:03)
NA : 2025-03-18 12:26</t>
      </text>
    </comment>
    <comment authorId="0" ref="Q347">
      <text>
        <t xml:space="preserve">======
ID#AAABjWVJUhA
Careway Link    (2025-05-08 20:21:03)
colchicine tablets 500mcg 100 55.0%  : 2025-03-18 12:26</t>
      </text>
    </comment>
    <comment authorId="0" ref="R347">
      <text>
        <t xml:space="preserve">======
ID#AAABjALnOkg
Careway Link    (2025-05-08 20:21:03)
colchicine tab 500mcg [tri] (100) : 2025-03-18 12:26</t>
      </text>
    </comment>
    <comment authorId="0" ref="O350">
      <text>
        <t xml:space="preserve">======
ID#AAABjALnOjk
Careway Link    (2025-05-08 20:21:03)
NA : 2025-04-27 12:38</t>
      </text>
    </comment>
    <comment authorId="0" ref="Q350">
      <text>
        <t xml:space="preserve">======
ID#AAABjWVJUac
Careway Link    (2025-05-08 20:21:03)
colecalciferol capsules 800iu nopl 30 88.0%  : 2025-04-27 12:38</t>
      </text>
    </comment>
    <comment authorId="0" ref="R350">
      <text>
        <t xml:space="preserve">======
ID#AAABjWVJVQk
Careway Link    (2025-05-08 20:21:04)
NA : 2025-04-27 12:38</t>
      </text>
    </comment>
    <comment authorId="0" ref="O353">
      <text>
        <t xml:space="preserve">======
ID#AAABjALnOws
Careway Link    (2025-05-08 20:21:03)
NA : 2025-02-11 14:59</t>
      </text>
    </comment>
    <comment authorId="0" ref="Q353">
      <text>
        <t xml:space="preserve">======
ID#AAABjALnOqo
Careway Link    (2025-05-08 20:21:03)
colecalci 800iu tabs npl 30   : 2025-02-11 14:59</t>
      </text>
    </comment>
    <comment authorId="0" ref="R353">
      <text>
        <t xml:space="preserve">======
ID#AAABjWVJU30
Careway Link    (2025-05-08 20:21:04)
colecalciferol tab 800iu [tri] (30) : 2025-02-11 14:59</t>
      </text>
    </comment>
    <comment authorId="0" ref="O354">
      <text>
        <t xml:space="preserve">======
ID#AAABjALnN-Y
Careway Link    (2025-05-08 20:21:03)
NA : 2025-01-02 14:26</t>
      </text>
    </comment>
    <comment authorId="0" ref="Q354">
      <text>
        <t xml:space="preserve">======
ID#AAABjALnO3s
Careway Link    (2025-05-08 20:21:03)
NA : 2025-01-02 14:26</t>
      </text>
    </comment>
    <comment authorId="0" ref="R354">
      <text>
        <t xml:space="preserve">======
ID#AAABjWVJVfo
Careway Link    (2025-05-08 20:21:04)
NA : 2025-01-02 14:26</t>
      </text>
    </comment>
    <comment authorId="0" ref="O355">
      <text>
        <t xml:space="preserve">======
ID#AAABjALnOf8
Careway Link    (2025-05-08 20:21:03)
NA : 2025-03-24 15:02</t>
      </text>
    </comment>
    <comment authorId="0" ref="Q355">
      <text>
        <t xml:space="preserve">======
ID#AAABjWVJVFg
Careway Link    (2025-05-08 20:21:04)
colesevelam tablets 625mg 180 22.0%  : 2025-03-24 15:02</t>
      </text>
    </comment>
    <comment authorId="0" ref="R355">
      <text>
        <t xml:space="preserve">======
ID#AAABjWVJUfU
Careway Link    (2025-05-08 20:21:03)
colesevelam hydro fc tab 625mg [tri] (180) : 2025-03-24 15:02</t>
      </text>
    </comment>
    <comment authorId="0" ref="O356">
      <text>
        <t xml:space="preserve">======
ID#AAABjWVJUYQ
Careway Link    (2025-05-08 20:21:03)
NA : 2025-03-04 12:34</t>
      </text>
    </comment>
    <comment authorId="0" ref="Q356">
      <text>
        <t xml:space="preserve">======
ID#AAABjWVJU7w
Careway Link    (2025-05-08 20:21:04)
colestyramine sachet powders sf 4g 50 19.0%  : 2025-03-04 12:34</t>
      </text>
    </comment>
    <comment authorId="0" ref="R356">
      <text>
        <t xml:space="preserve">======
ID#AAABjWVJVKs
Careway Link    (2025-05-08 20:21:04)
colestyramine oral sach 4g s/f [tri] (50) : 2025-03-04 12:34</t>
      </text>
    </comment>
    <comment authorId="0" ref="O357">
      <text>
        <t xml:space="preserve">======
ID#AAABjWVJUlQ
Careway Link    (2025-05-08 20:21:03)
NA : 2025-03-12 12:23</t>
      </text>
    </comment>
    <comment authorId="0" ref="Q357">
      <text>
        <t xml:space="preserve">======
ID#AAABjWVJVck
Careway Link    (2025-05-08 20:21:04)
NA : 2025-03-12 12:23</t>
      </text>
    </comment>
    <comment authorId="0" ref="R357">
      <text>
        <t xml:space="preserve">======
ID#AAABjWVJVaM
Careway Link    (2025-05-08 20:21:04)
NA : 2025-03-12 12:23</t>
      </text>
    </comment>
    <comment authorId="0" ref="O359">
      <text>
        <t xml:space="preserve">======
ID#AAABjWVJUgo
Careway Link    (2025-05-08 20:21:03)
NA : 2025-03-06 12:36</t>
      </text>
    </comment>
    <comment authorId="0" ref="Q359">
      <text>
        <t xml:space="preserve">======
ID#AAABjALnOpA
Careway Link    (2025-05-08 20:21:03)
NA : 2025-03-06 12:36</t>
      </text>
    </comment>
    <comment authorId="0" ref="R359">
      <text>
        <t xml:space="preserve">======
ID#AAABjWVJUp0
Careway Link    (2025-05-08 20:21:03)
NA : 2025-03-06 12:36</t>
      </text>
    </comment>
    <comment authorId="0" ref="O360">
      <text>
        <t xml:space="preserve">======
ID#AAABjWVJVfY
Careway Link    (2025-05-08 20:21:04)
NA : 2025-04-22 19:19</t>
      </text>
    </comment>
    <comment authorId="0" ref="Q360">
      <text>
        <t xml:space="preserve">======
ID#AAABjWVJUxc
Careway Link    (2025-05-08 20:21:03)
NA : 2025-04-22 19:19</t>
      </text>
    </comment>
    <comment authorId="0" ref="R360">
      <text>
        <t xml:space="preserve">======
ID#AAABjWVJUgM
Careway Link    (2025-05-08 20:21:03)
NA : 2025-04-22 19:19</t>
      </text>
    </comment>
    <comment authorId="0" ref="O361">
      <text>
        <t xml:space="preserve">======
ID#AAABjWVJVHU
Careway Link    (2025-05-08 20:21:04)
NA : 2024-09-05 14:26</t>
      </text>
    </comment>
    <comment authorId="0" ref="Q361">
      <text>
        <t xml:space="preserve">======
ID#AAABjWVJUrg
Careway Link    (2025-05-08 20:21:03)
NA : 2024-09-05 14:26</t>
      </text>
    </comment>
    <comment authorId="0" ref="R361">
      <text>
        <t xml:space="preserve">======
ID#AAABjWVJVLc
Careway Link    (2025-05-08 20:21:04)
NA : 2024-09-05 14:26</t>
      </text>
    </comment>
    <comment authorId="0" ref="O362">
      <text>
        <t xml:space="preserve">======
ID#AAABjWVJUeo
Careway Link    (2025-05-08 20:21:03)
combisal fluticasone/salm 25+250g pmdi 1 : 2024-10-22 12:14</t>
      </text>
    </comment>
    <comment authorId="0" ref="R362">
      <text>
        <t xml:space="preserve">======
ID#AAABjWVJUws
Careway Link    (2025-05-08 20:21:03)
NA : 2024-10-22 12:14</t>
      </text>
    </comment>
    <comment authorId="0" ref="O369">
      <text>
        <t xml:space="preserve">======
ID#AAABjWVJU60
Careway Link    (2025-05-08 20:21:04)
NA : 2025-03-04 12:34</t>
      </text>
    </comment>
    <comment authorId="0" ref="Q369">
      <text>
        <t xml:space="preserve">======
ID#AAABjWVJVBE
Careway Link    (2025-05-08 20:21:04)
NA : 2025-03-04 12:34</t>
      </text>
    </comment>
    <comment authorId="0" ref="R369">
      <text>
        <t xml:space="preserve">======
ID#AAABjWVJU_M
Careway Link    (2025-05-08 20:21:04)
NA : 2025-03-04 12:34</t>
      </text>
    </comment>
    <comment authorId="0" ref="O384">
      <text>
        <t xml:space="preserve">======
ID#AAABjWVJUrA
Careway Link    (2025-05-08 20:21:03)
co-trimoxazole tab 80/400mg [aah] 28 : 2025-02-03 14:25</t>
      </text>
    </comment>
    <comment authorId="0" ref="Q384">
      <text>
        <t xml:space="preserve">======
ID#AAABjALnOfM
Careway Link    (2025-05-08 20:21:03)
co-trimoxazole tablets 80/400mg 28   : 2025-02-03 14:25</t>
      </text>
    </comment>
    <comment authorId="0" ref="R384">
      <text>
        <t xml:space="preserve">======
ID#AAABjWVJUqI
Careway Link    (2025-05-08 20:21:03)
co-trimoxazole tab 80/400mg [tri] (28) : 2025-02-03 14:25</t>
      </text>
    </comment>
    <comment authorId="0" ref="O386">
      <text>
        <t xml:space="preserve">======
ID#AAABjWVJU_E
Careway Link    (2025-05-08 20:21:04)
NA : 2024-11-05 14:25</t>
      </text>
    </comment>
    <comment authorId="0" ref="Q386">
      <text>
        <t xml:space="preserve">======
ID#AAABjWVJUz0
Careway Link    (2025-05-08 20:21:03)
NA : 2024-11-05 14:25</t>
      </text>
    </comment>
    <comment authorId="0" ref="R386">
      <text>
        <t xml:space="preserve">======
ID#AAABjWVJU4Y
Careway Link    (2025-05-08 20:21:04)
NA : 2024-11-05 14:25</t>
      </text>
    </comment>
    <comment authorId="0" ref="O387">
      <text>
        <t xml:space="preserve">======
ID#AAABjALnOtI
Careway Link    (2025-05-08 20:21:03)
NA : 2025-01-30 12:00</t>
      </text>
    </comment>
    <comment authorId="0" ref="Q387">
      <text>
        <t xml:space="preserve">======
ID#AAABjWVJVQM
Careway Link    (2025-05-08 20:21:04)
NA : 2025-01-30 12:00</t>
      </text>
    </comment>
    <comment authorId="0" ref="R387">
      <text>
        <t xml:space="preserve">======
ID#AAABjALnOcw
Careway Link    (2025-05-08 20:21:03)
NA : 2025-01-30 12:00</t>
      </text>
    </comment>
    <comment authorId="0" ref="O398">
      <text>
        <t xml:space="preserve">======
ID#AAABjWVJURc
Careway Link    (2025-05-08 20:21:03)
NA : 2025-04-22 19:19</t>
      </text>
    </comment>
    <comment authorId="0" ref="Q398">
      <text>
        <t xml:space="preserve">======
ID#AAABjWVJUPA
Careway Link    (2025-05-08 20:21:03)
cyanocobalamin tablets 50mcg nopl 50 84.0% 50 : 2025-04-22 19:19</t>
      </text>
    </comment>
    <comment authorId="0" ref="R398">
      <text>
        <t xml:space="preserve">======
ID#AAABjALnOHk
Careway Link    (2025-05-08 20:21:03)
NA : 2025-04-22 19:19</t>
      </text>
    </comment>
    <comment authorId="0" ref="O399">
      <text>
        <t xml:space="preserve">======
ID#AAABjWVJVAI
Careway Link    (2025-05-08 20:21:04)
NA : 2025-04-16 10:39</t>
      </text>
    </comment>
    <comment authorId="0" ref="Q399">
      <text>
        <t xml:space="preserve">======
ID#AAABjALnOkY
Careway Link    (2025-05-08 20:21:03)
cyclizine hydrochloride tablets 50mg 100 60.0%  : 2025-04-16 10:39</t>
      </text>
    </comment>
    <comment authorId="0" ref="R399">
      <text>
        <t xml:space="preserve">======
ID#AAABjALnOms
Careway Link    (2025-05-08 20:21:03)
NA : 2025-04-16 10:39</t>
      </text>
    </comment>
    <comment authorId="0" ref="O400">
      <text>
        <t xml:space="preserve">======
ID#AAABjWVJVZA
Careway Link    (2025-05-08 20:21:04)
NA : 2025-04-16 10:39</t>
      </text>
    </comment>
    <comment authorId="0" ref="Q400">
      <text>
        <t xml:space="preserve">======
ID#AAABjWVJUZ4
Careway Link    (2025-05-08 20:21:03)
NA : 2025-04-16 10:39</t>
      </text>
    </comment>
    <comment authorId="0" ref="R400">
      <text>
        <t xml:space="preserve">======
ID#AAABjWVJUqY
Careway Link    (2025-05-08 20:21:03)
NA : 2025-04-16 10:39</t>
      </text>
    </comment>
    <comment authorId="0" ref="O401">
      <text>
        <t xml:space="preserve">======
ID#AAABjWVJUyo
Careway Link    (2025-05-08 20:21:03)
NA : 2025-04-16 10:39</t>
      </text>
    </comment>
    <comment authorId="0" ref="Q401">
      <text>
        <t xml:space="preserve">======
ID#AAABjWVJUXY
Careway Link    (2025-05-08 20:21:03)
NA : 2025-04-16 10:39</t>
      </text>
    </comment>
    <comment authorId="0" ref="R401">
      <text>
        <t xml:space="preserve">======
ID#AAABjALnOZg
Careway Link    (2025-05-08 20:21:03)
NA : 2025-04-16 10:39</t>
      </text>
    </comment>
    <comment authorId="0" ref="O402">
      <text>
        <t xml:space="preserve">======
ID#AAABjALnOo4
Careway Link    (2025-05-08 20:21:03)
NA : 2025-04-08 11:04</t>
      </text>
    </comment>
    <comment authorId="0" ref="Q402">
      <text>
        <t xml:space="preserve">======
ID#AAABjWVJVc0
Careway Link    (2025-05-08 20:21:04)
dabigatran capsules 110mg 60 51.0%  : 2025-04-08 11:04</t>
      </text>
    </comment>
    <comment authorId="0" ref="R402">
      <text>
        <t xml:space="preserve">======
ID#AAABjALnOIA
Careway Link    (2025-05-08 20:21:03)
NA : 2025-04-08 11:04</t>
      </text>
    </comment>
    <comment authorId="0" ref="O403">
      <text>
        <t xml:space="preserve">======
ID#AAABjWVJVd0
Careway Link    (2025-05-08 20:21:04)
dabigatran cap 150mg [acc] 60 : 2025-01-27 14:31</t>
      </text>
    </comment>
    <comment authorId="0" ref="Q403">
      <text>
        <t xml:space="preserve">======
ID#AAABjALnOSE
Careway Link    (2025-05-08 20:21:03)
dabigatran capsules 150mg 60 40.0%  : 2025-01-27 14:31</t>
      </text>
    </comment>
    <comment authorId="0" ref="R403">
      <text>
        <t xml:space="preserve">======
ID#AAABjWVJVV4
Careway Link    (2025-05-08 20:21:04)
NA : 2025-01-27 14:31</t>
      </text>
    </comment>
    <comment authorId="0" ref="O404">
      <text>
        <t xml:space="preserve">======
ID#AAABjWVJVLI
Careway Link    (2025-05-08 20:21:04)
NA : 2025-04-16 10:39</t>
      </text>
    </comment>
    <comment authorId="0" ref="Q404">
      <text>
        <t xml:space="preserve">======
ID#AAABjALnOt8
Careway Link    (2025-05-08 20:21:03)
daktacort hc cream 1% w/w/2% w/w 15g 12.0%  : 2025-04-16 10:39</t>
      </text>
    </comment>
    <comment authorId="0" ref="R404">
      <text>
        <t xml:space="preserve">======
ID#AAABjWVJUOs
Careway Link    (2025-05-08 20:21:03)
NA : 2025-04-16 10:39</t>
      </text>
    </comment>
    <comment authorId="0" ref="O407">
      <text>
        <t xml:space="preserve">======
ID#AAABjALnO54
Careway Link    (2025-05-08 20:21:03)
NA : 2025-02-11 14:59</t>
      </text>
    </comment>
    <comment authorId="0" ref="Q407">
      <text>
        <t xml:space="preserve">======
ID#AAABjALnN30
Careway Link    (2025-05-08 20:21:03)
decapeptyl sr powder &amp; solvent for suspension for injection vial 11.25mg (pi) 1.0%  : 2025-02-11 14:59</t>
      </text>
    </comment>
    <comment authorId="0" ref="R407">
      <text>
        <t xml:space="preserve">======
ID#AAABjALnOvg
Careway Link    (2025-05-08 20:21:03)
ppp decapeptyl sr inj 11.25mg (1) : 2025-02-11 14:59</t>
      </text>
    </comment>
    <comment authorId="0" ref="O409">
      <text>
        <t xml:space="preserve">======
ID#AAABjALnOPs
Careway Link    (2025-05-08 20:21:03)
NA : 2025-04-16 10:39</t>
      </text>
    </comment>
    <comment authorId="0" ref="Q409">
      <text>
        <t xml:space="preserve">======
ID#AAABjALnOWA
Careway Link    (2025-05-08 20:21:03)
dermovate cream 0.05% w/w 30g (pi) 25.0%  : 2025-04-16 10:39</t>
      </text>
    </comment>
    <comment authorId="0" ref="R409">
      <text>
        <t xml:space="preserve">======
ID#AAABjALnOVg
Careway Link    (2025-05-08 20:21:03)
NA : 2025-04-16 10:39</t>
      </text>
    </comment>
    <comment authorId="0" ref="O413">
      <text>
        <t xml:space="preserve">======
ID#AAABjALnOH4
Careway Link    (2025-05-08 20:21:03)
NA : 2025-05-01 19:59</t>
      </text>
    </comment>
    <comment authorId="0" ref="Q413">
      <text>
        <t xml:space="preserve">======
ID#AAABjALnN3M
Careway Link    (2025-05-08 20:21:03)
NA : 2025-05-01 19:59</t>
      </text>
    </comment>
    <comment authorId="0" ref="R413">
      <text>
        <t xml:space="preserve">======
ID#AAABjWVJVIg
Careway Link    (2025-05-08 20:21:04)
NA : 2025-05-01 19:59</t>
      </text>
    </comment>
    <comment authorId="0" ref="O414">
      <text>
        <t xml:space="preserve">======
ID#AAABjALnOJ4
Careway Link    (2025-05-08 20:21:03)
NA : 2025-04-16 10:39</t>
      </text>
    </comment>
    <comment authorId="0" ref="Q414">
      <text>
        <t xml:space="preserve">======
ID#AAABjALnOVI
Careway Link    (2025-05-08 20:21:03)
desogestrel tablets 75mcg 84 33.0%  : 2025-04-16 10:39</t>
      </text>
    </comment>
    <comment authorId="0" ref="R414">
      <text>
        <t xml:space="preserve">======
ID#AAABjWVJVGI
Careway Link    (2025-05-08 20:21:04)
NA : 2025-04-16 10:39</t>
      </text>
    </comment>
    <comment authorId="0" ref="O421">
      <text>
        <t xml:space="preserve">======
ID#AAABjALnOzY
Careway Link    (2025-05-08 20:21:03)
NA : 2025-04-27 12:38</t>
      </text>
    </comment>
    <comment authorId="0" ref="Q421">
      <text>
        <t xml:space="preserve">======
ID#AAABjWVJUtk
Careway Link    (2025-05-08 20:21:03)
diazepam tablets 2mg 28 67.0%  : 2025-04-27 12:38</t>
      </text>
    </comment>
    <comment authorId="0" ref="R421">
      <text>
        <t xml:space="preserve">======
ID#AAABjWVJUWw
Careway Link    (2025-05-08 20:21:03)
NA : 2025-04-27 12:38</t>
      </text>
    </comment>
    <comment authorId="0" ref="O422">
      <text>
        <t xml:space="preserve">======
ID#AAABjWVJUPU
Careway Link    (2025-05-08 20:21:03)
NA : 2025-04-27 12:38</t>
      </text>
    </comment>
    <comment authorId="0" ref="Q422">
      <text>
        <t xml:space="preserve">======
ID#AAABjWVJUnw
Careway Link    (2025-05-08 20:21:03)
diazepam tablets 5mg 28 62.0%  : 2025-04-27 12:38</t>
      </text>
    </comment>
    <comment authorId="0" ref="R422">
      <text>
        <t xml:space="preserve">======
ID#AAABjWVJUR4
Careway Link    (2025-05-08 20:21:03)
NA : 2025-04-27 12:38</t>
      </text>
    </comment>
    <comment authorId="0" ref="O423">
      <text>
        <t xml:space="preserve">======
ID#AAABjWVJUlo
Careway Link    (2025-05-08 20:21:03)
NA : 2025-04-27 12:38</t>
      </text>
    </comment>
    <comment authorId="0" ref="Q423">
      <text>
        <t xml:space="preserve">======
ID#AAABjWVJVQs
Careway Link    (2025-05-08 20:21:04)
diazepam tablets 10mg 28 55.0%  : 2025-04-27 12:38</t>
      </text>
    </comment>
    <comment authorId="0" ref="R423">
      <text>
        <t xml:space="preserve">======
ID#AAABjALnOGc
Careway Link    (2025-05-08 20:21:03)
NA : 2025-04-27 12:38</t>
      </text>
    </comment>
    <comment authorId="0" ref="O426">
      <text>
        <t xml:space="preserve">======
ID#AAABjWVJVSU
Careway Link    (2025-05-08 20:21:04)
NA : 2025-04-27 12:38</t>
      </text>
    </comment>
    <comment authorId="0" ref="Q426">
      <text>
        <t xml:space="preserve">======
ID#AAABjALnOB4
Careway Link    (2025-05-08 20:21:03)
NA : 2025-04-27 12:38</t>
      </text>
    </comment>
    <comment authorId="0" ref="R426">
      <text>
        <t xml:space="preserve">======
ID#AAABjWVJUq8
Careway Link    (2025-05-08 20:21:03)
NA : 2025-04-27 12:38</t>
      </text>
    </comment>
    <comment authorId="0" ref="O432">
      <text>
        <t xml:space="preserve">======
ID#AAABjWVJURw
Careway Link    (2025-05-08 20:21:03)
NA : 2025-04-22 19:19</t>
      </text>
    </comment>
    <comment authorId="0" ref="Q432">
      <text>
        <t xml:space="preserve">======
ID#AAABjALnOAE
Careway Link    (2025-05-08 20:21:03)
digoxin tablets 125mcg 28/30 62.0%  : 2025-04-22 19:19</t>
      </text>
    </comment>
    <comment authorId="0" ref="R432">
      <text>
        <t xml:space="preserve">======
ID#AAABjWVJUc4
Careway Link    (2025-05-08 20:21:03)
NA : 2025-04-22 19:19</t>
      </text>
    </comment>
    <comment authorId="0" ref="O434">
      <text>
        <t xml:space="preserve">======
ID#AAABjWVJUns
Careway Link    (2025-05-08 20:21:03)
NA : 2025-01-30 12:00</t>
      </text>
    </comment>
    <comment authorId="0" ref="Q434">
      <text>
        <t xml:space="preserve">======
ID#AAABjWVJU3w
Careway Link    (2025-05-08 20:21:04)
dihydrocodeine tablets 30mg 28 23.0%  : 2025-01-30 12:00</t>
      </text>
    </comment>
    <comment authorId="0" ref="R434">
      <text>
        <t xml:space="preserve">======
ID#AAABjALnO6s
Careway Link    (2025-05-08 20:21:03)
dihydrocodeine tab 30mg [tri] (28) : 2025-01-30 12:00</t>
      </text>
    </comment>
    <comment authorId="0" ref="O435">
      <text>
        <t xml:space="preserve">======
ID#AAABjALnOIg
Careway Link    (2025-05-08 20:21:03)
NA : 2025-03-12 12:23</t>
      </text>
    </comment>
    <comment authorId="0" ref="Q435">
      <text>
        <t xml:space="preserve">======
ID#AAABjWVJVSQ
Careway Link    (2025-05-08 20:21:04)
dihydrocodeine tablets 30mg 100 30.0%  : 2025-03-12 12:23</t>
      </text>
    </comment>
    <comment authorId="0" ref="R435">
      <text>
        <t xml:space="preserve">======
ID#AAABjWVJVR8
Careway Link    (2025-05-08 20:21:04)
dihydrocodeine tab 30mg [tri] (100) : 2025-03-12 12:23</t>
      </text>
    </comment>
    <comment authorId="0" ref="O436">
      <text>
        <t xml:space="preserve">======
ID#AAABjWVJVEQ
Careway Link    (2025-05-08 20:21:04)
diltiazem mr tab 60mg [aah] 84
diltiazem mr tab 60mg [accord] 84 : 2024-10-08 14:14</t>
      </text>
    </comment>
    <comment authorId="0" ref="R436">
      <text>
        <t xml:space="preserve">======
ID#AAABjWVJVNg
Careway Link    (2025-05-08 20:21:04)
diltiazem mr tab 60mg [tri] (84) : 2024-10-08 14:14</t>
      </text>
    </comment>
    <comment authorId="0" ref="O441">
      <text>
        <t xml:space="preserve">======
ID#AAABjWVJUwA
Careway Link    (2025-05-08 20:21:03)
NA : 2025-04-27 12:38</t>
      </text>
    </comment>
    <comment authorId="0" ref="Q441">
      <text>
        <t xml:space="preserve">======
ID#AAABjALnOPk
Careway Link    (2025-05-08 20:21:03)
domperidone oral suspension s/f 1mg/1ml 200ml 94.0%  : 2025-04-27 12:38</t>
      </text>
    </comment>
    <comment authorId="0" ref="R441">
      <text>
        <t xml:space="preserve">======
ID#AAABjWVJVUc
Careway Link    (2025-05-08 20:21:04)
NA : 2025-04-27 12:38</t>
      </text>
    </comment>
    <comment authorId="0" ref="O442">
      <text>
        <t xml:space="preserve">======
ID#AAABjWVJUzs
Careway Link    (2025-05-08 20:21:03)
NA : 2025-04-08 11:04</t>
      </text>
    </comment>
    <comment authorId="0" ref="Q442">
      <text>
        <t xml:space="preserve">======
ID#AAABjWVJUlU
Careway Link    (2025-05-08 20:21:03)
domperidone tablets 10mg 30 50.0% 30 : 2025-04-08 11:04</t>
      </text>
    </comment>
    <comment authorId="0" ref="R442">
      <text>
        <t xml:space="preserve">======
ID#AAABjWVJUPE
Careway Link    (2025-05-08 20:21:03)
NA : 2025-04-08 11:04</t>
      </text>
    </comment>
    <comment authorId="0" ref="O445">
      <text>
        <t xml:space="preserve">======
ID#AAABjWVJUvE
Careway Link    (2025-05-08 20:21:03)
donepezil tab 10mg [aah] 28 : 2025-04-01 14:12</t>
      </text>
    </comment>
    <comment authorId="0" ref="Q445">
      <text>
        <t xml:space="preserve">======
ID#AAABjALnO5E
Careway Link    (2025-05-08 20:21:03)
donepezil orodispersible tablets s/f 10mg 28 33.0%  : 2025-04-01 14:12</t>
      </text>
    </comment>
    <comment authorId="0" ref="R445">
      <text>
        <t xml:space="preserve">======
ID#AAABjWVJVfU
Careway Link    (2025-05-08 20:21:04)
NA : 2025-04-01 14:12</t>
      </text>
    </comment>
    <comment authorId="0" ref="O446">
      <text>
        <t xml:space="preserve">======
ID#AAABjALnOqU
Careway Link    (2025-05-08 20:21:03)
NA : 2025-04-22 19:19</t>
      </text>
    </comment>
    <comment authorId="0" ref="Q446">
      <text>
        <t xml:space="preserve">======
ID#AAABjWVJUVY
Careway Link    (2025-05-08 20:21:03)
donepezil tablets 5mg 28 64.0%  : 2025-04-22 19:19</t>
      </text>
    </comment>
    <comment authorId="0" ref="R446">
      <text>
        <t xml:space="preserve">======
ID#AAABjALnN6w
Careway Link    (2025-05-08 20:21:03)
NA : 2025-04-22 19:19</t>
      </text>
    </comment>
    <comment authorId="0" ref="O447">
      <text>
        <t xml:space="preserve">======
ID#AAABjALnOww
Careway Link    (2025-05-08 20:21:03)
donepezil tab 10mg [aah] 28 : 2025-04-01 14:12</t>
      </text>
    </comment>
    <comment authorId="0" ref="Q447">
      <text>
        <t xml:space="preserve">======
ID#AAABjALnOK0
Careway Link    (2025-05-08 20:21:03)
donepezil tablets 10mg 28 52.0%  : 2025-04-01 14:12</t>
      </text>
    </comment>
    <comment authorId="0" ref="R447">
      <text>
        <t xml:space="preserve">======
ID#AAABjWVJUdw
Careway Link    (2025-05-08 20:21:03)
NA : 2025-04-01 14:12</t>
      </text>
    </comment>
    <comment authorId="0" ref="O448">
      <text>
        <t xml:space="preserve">======
ID#AAABjALnN3I
Careway Link    (2025-05-08 20:21:03)
NA : 2025-01-30 12:00</t>
      </text>
    </comment>
    <comment authorId="0" ref="Q448">
      <text>
        <t xml:space="preserve">======
ID#AAABjALnOmU
Careway Link    (2025-05-08 20:21:03)
NA : 2025-01-30 12:00</t>
      </text>
    </comment>
    <comment authorId="0" ref="R448">
      <text>
        <t xml:space="preserve">======
ID#AAABjALnO9k
Careway Link    (2025-05-08 20:21:03)
NA : 2025-01-30 12:00</t>
      </text>
    </comment>
    <comment authorId="0" ref="O449">
      <text>
        <t xml:space="preserve">======
ID#AAABjALnOMY
Careway Link    (2025-05-08 20:21:03)
NA : 2025-03-17 14:41</t>
      </text>
    </comment>
    <comment authorId="0" ref="Q449">
      <text>
        <t xml:space="preserve">======
ID#AAABjALnO1c
Careway Link    (2025-05-08 20:21:03)
NA : 2025-03-17 14:41</t>
      </text>
    </comment>
    <comment authorId="0" ref="R449">
      <text>
        <t xml:space="preserve">======
ID#AAABjWVJUR8
Careway Link    (2025-05-08 20:21:03)
dorzolamide 2% timolol 0.5% eye drop[tri (1x5ml) : 2025-03-17 14:41</t>
      </text>
    </comment>
    <comment authorId="0" ref="O450">
      <text>
        <t xml:space="preserve">======
ID#AAABjWVJUjM
Careway Link    (2025-05-08 20:21:03)
NA : 2025-04-22 19:19</t>
      </text>
    </comment>
    <comment authorId="0" ref="Q450">
      <text>
        <t xml:space="preserve">======
ID#AAABjWVJU8s
Careway Link    (2025-05-08 20:21:04)
NA : 2025-04-22 19:19</t>
      </text>
    </comment>
    <comment authorId="0" ref="R450">
      <text>
        <t xml:space="preserve">======
ID#AAABjALnOxM
Careway Link    (2025-05-08 20:21:03)
NA : 2025-04-22 19:19</t>
      </text>
    </comment>
    <comment authorId="0" ref="O451">
      <text>
        <t xml:space="preserve">======
ID#AAABjWVJU8k
Careway Link    (2025-05-08 20:21:04)
NA : 2025-03-06 12:36</t>
      </text>
    </comment>
    <comment authorId="0" ref="Q451">
      <text>
        <t xml:space="preserve">======
ID#AAABjWVJU3M
Careway Link    (2025-05-08 20:21:04)
dosulepin capsules 25mg 28 67.0%  : 2025-03-06 12:36</t>
      </text>
    </comment>
    <comment authorId="0" ref="R451">
      <text>
        <t xml:space="preserve">======
ID#AAABjWVJUe0
Careway Link    (2025-05-08 20:21:03)
dosulepin cap 25mg [tri] (28) : 2025-03-06 12:36</t>
      </text>
    </comment>
    <comment authorId="0" ref="O453">
      <text>
        <t xml:space="preserve">======
ID#AAABjALnN_4
Careway Link    (2025-05-08 20:21:03)
NA : 2025-03-12 12:23</t>
      </text>
    </comment>
    <comment authorId="0" ref="Q453">
      <text>
        <t xml:space="preserve">======
ID#AAABjALnN8w
Careway Link    (2025-05-08 20:21:03)
dovobet ointment 0.5mg/50mcg 30g 20.0%  : 2025-03-12 12:23</t>
      </text>
    </comment>
    <comment authorId="0" ref="R453">
      <text>
        <t xml:space="preserve">======
ID#AAABjALnOBA
Careway Link    (2025-05-08 20:21:03)
NA : 2025-03-12 12:23</t>
      </text>
    </comment>
    <comment authorId="0" ref="O455">
      <text>
        <t xml:space="preserve">======
ID#AAABjALnODA
Careway Link    (2025-05-08 20:21:03)
NA : 2025-05-01 19:59</t>
      </text>
    </comment>
    <comment authorId="0" ref="Q455">
      <text>
        <t xml:space="preserve">======
ID#AAABjALnOOY
Careway Link    (2025-05-08 20:21:03)
dovonex ointment 50mcg 30g 12.0%  : 2025-05-01 19:59</t>
      </text>
    </comment>
    <comment authorId="0" ref="R455">
      <text>
        <t xml:space="preserve">======
ID#AAABjWVJVLs
Careway Link    (2025-05-08 20:21:04)
NA : 2025-05-01 19:59</t>
      </text>
    </comment>
    <comment authorId="0" ref="O456">
      <text>
        <t xml:space="preserve">======
ID#AAABjALnO2w
Careway Link    (2025-05-08 20:21:03)
NA : 2025-03-24 15:02</t>
      </text>
    </comment>
    <comment authorId="0" ref="Q456">
      <text>
        <t xml:space="preserve">======
ID#AAABjALnOeM
Careway Link    (2025-05-08 20:21:03)
doxazosin tablets 1mg 28 27.0%  : 2025-03-24 15:02</t>
      </text>
    </comment>
    <comment authorId="0" ref="R456">
      <text>
        <t xml:space="preserve">======
ID#AAABjALnONU
Careway Link    (2025-05-08 20:21:03)
NA : 2025-03-24 15:02</t>
      </text>
    </comment>
    <comment authorId="0" ref="O457">
      <text>
        <t xml:space="preserve">======
ID#AAABjWVJVSk
Careway Link    (2025-05-08 20:21:04)
NA : 2025-04-27 12:38</t>
      </text>
    </comment>
    <comment authorId="0" ref="Q457">
      <text>
        <t xml:space="preserve">======
ID#AAABjWVJVa4
Careway Link    (2025-05-08 20:21:04)
doxazosin tablets 2mg 28 40.0%  : 2025-04-27 12:38</t>
      </text>
    </comment>
    <comment authorId="0" ref="R457">
      <text>
        <t xml:space="preserve">======
ID#AAABjWVJVcI
Careway Link    (2025-05-08 20:21:04)
NA : 2025-04-27 12:38</t>
      </text>
    </comment>
    <comment authorId="0" ref="O458">
      <text>
        <t xml:space="preserve">======
ID#AAABjWVJUu4
Careway Link    (2025-05-08 20:21:03)
NA : 2025-04-27 12:38</t>
      </text>
    </comment>
    <comment authorId="0" ref="Q458">
      <text>
        <t xml:space="preserve">======
ID#AAABjWVJUro
Careway Link    (2025-05-08 20:21:03)
doxazosin tablets 4mg 28 34.0%  : 2025-04-27 12:38</t>
      </text>
    </comment>
    <comment authorId="0" ref="R458">
      <text>
        <t xml:space="preserve">======
ID#AAABjALnO4A
Careway Link    (2025-05-08 20:21:03)
NA : 2025-04-27 12:38</t>
      </text>
    </comment>
    <comment authorId="0" ref="O460">
      <text>
        <t xml:space="preserve">======
ID#AAABjALnOoY
Careway Link    (2025-05-08 20:21:03)
NA : 2025-05-01 19:59</t>
      </text>
    </comment>
    <comment authorId="0" ref="Q460">
      <text>
        <t xml:space="preserve">======
ID#AAABjWVJUq4
Careway Link    (2025-05-08 20:21:03)
doxazosin tablets xl m/r 4mg 28 28.0%  : 2025-05-01 19:59</t>
      </text>
    </comment>
    <comment authorId="0" ref="R460">
      <text>
        <t xml:space="preserve">======
ID#AAABjALnOkc
Careway Link    (2025-05-08 20:21:03)
NA : 2025-05-01 19:59</t>
      </text>
    </comment>
    <comment authorId="0" ref="O462">
      <text>
        <t xml:space="preserve">======
ID#AAABjALnO1A
Careway Link    (2025-05-08 20:21:03)
NA : 2025-03-18 12:26</t>
      </text>
    </comment>
    <comment authorId="0" ref="Q462">
      <text>
        <t xml:space="preserve">======
ID#AAABjWVJUog
Careway Link    (2025-05-08 20:21:03)
doxycycline capsules 50mg 28 61.0%  : 2025-03-18 12:26</t>
      </text>
    </comment>
    <comment authorId="0" ref="R462">
      <text>
        <t xml:space="preserve">======
ID#AAABjWVJVIk
Careway Link    (2025-05-08 20:21:04)
doxycycline cap 50mg [tri] (28) : 2025-03-18 12:26</t>
      </text>
    </comment>
    <comment authorId="0" ref="O463">
      <text>
        <t xml:space="preserve">======
ID#AAABjWVJUvk
Careway Link    (2025-05-08 20:21:03)
NA : 2025-04-27 12:38</t>
      </text>
    </comment>
    <comment authorId="0" ref="Q463">
      <text>
        <t xml:space="preserve">======
ID#AAABjWVJUVM
Careway Link    (2025-05-08 20:21:03)
doxycycline capsules 100mg 8 52.0%  : 2025-04-27 12:38</t>
      </text>
    </comment>
    <comment authorId="0" ref="R463">
      <text>
        <t xml:space="preserve">======
ID#AAABjALnOJI
Careway Link    (2025-05-08 20:21:03)
NA : 2025-04-27 12:38</t>
      </text>
    </comment>
    <comment authorId="0" ref="O464">
      <text>
        <t xml:space="preserve">======
ID#AAABjWVJUWk
Careway Link    (2025-05-08 20:21:03)
NA : 2025-04-27 12:38</t>
      </text>
    </comment>
    <comment authorId="0" ref="Q464">
      <text>
        <t xml:space="preserve">======
ID#AAABjWVJVLA
Careway Link    (2025-05-08 20:21:04)
doxycycline capsules 100mg 50 73.0%  : 2025-04-27 12:38</t>
      </text>
    </comment>
    <comment authorId="0" ref="R464">
      <text>
        <t xml:space="preserve">======
ID#AAABjALnN-E
Careway Link    (2025-05-08 20:21:03)
NA : 2025-04-27 12:38</t>
      </text>
    </comment>
    <comment authorId="0" ref="O465">
      <text>
        <t xml:space="preserve">======
ID#AAABjALnON8
Careway Link    (2025-05-08 20:21:03)
NA : 2025-03-10 12:39</t>
      </text>
    </comment>
    <comment authorId="0" ref="Q465">
      <text>
        <t xml:space="preserve">======
ID#AAABjALnO-Q
Careway Link    (2025-05-08 20:21:03)
doxycycline dispersible tablets 100mg 8 (pi) 62.0%  : 2025-03-10 12:39</t>
      </text>
    </comment>
    <comment authorId="0" ref="R465">
      <text>
        <t xml:space="preserve">======
ID#AAABjALnOwM
Careway Link    (2025-05-08 20:21:03)
ppp vibramycin disp tabs 100mg (8) : 2025-03-10 12:39</t>
      </text>
    </comment>
    <comment authorId="0" ref="O466">
      <text>
        <t xml:space="preserve">======
ID#AAABjALnOAM
Careway Link    (2025-05-08 20:21:03)
NA : 2025-01-30 12:00</t>
      </text>
    </comment>
    <comment authorId="0" ref="Q466">
      <text>
        <t xml:space="preserve">======
ID#AAABjWVJUsY
Careway Link    (2025-05-08 20:21:03)
duloxetine capsules g/r 20mg 28 37.0%  : 2025-01-30 12:00</t>
      </text>
    </comment>
    <comment authorId="0" ref="R466">
      <text>
        <t xml:space="preserve">======
ID#AAABjWVJVGo
Careway Link    (2025-05-08 20:21:04)
duloxetine gr cap 20mg [tri] (28) : 2025-01-30 12:00</t>
      </text>
    </comment>
    <comment authorId="0" ref="O467">
      <text>
        <t xml:space="preserve">======
ID#AAABjALnOFE
Careway Link    (2025-05-08 20:21:03)
NA : 2025-04-27 12:38</t>
      </text>
    </comment>
    <comment authorId="0" ref="Q467">
      <text>
        <t xml:space="preserve">======
ID#AAABjALnObw
Careway Link    (2025-05-08 20:21:03)
duloxetine capsules g/r 30mg 28 45.0%  : 2025-04-27 12:38</t>
      </text>
    </comment>
    <comment authorId="0" ref="R467">
      <text>
        <t xml:space="preserve">======
ID#AAABjALnN7g
Careway Link    (2025-05-08 20:21:03)
NA : 2025-04-27 12:38</t>
      </text>
    </comment>
    <comment authorId="0" ref="O469">
      <text>
        <t xml:space="preserve">======
ID#AAABjALnN7E
Careway Link    (2025-05-08 20:21:03)
NA : 2025-04-27 12:38</t>
      </text>
    </comment>
    <comment authorId="0" ref="Q469">
      <text>
        <t xml:space="preserve">======
ID#AAABjALnOuU
Careway Link    (2025-05-08 20:21:03)
duloxetine capsules g/r 60mg 28 52.0%  : 2025-04-27 12:38</t>
      </text>
    </comment>
    <comment authorId="0" ref="R469">
      <text>
        <t xml:space="preserve">======
ID#AAABjWVJVQY
Careway Link    (2025-05-08 20:21:04)
NA : 2025-04-27 12:38</t>
      </text>
    </comment>
    <comment authorId="0" ref="O470">
      <text>
        <t xml:space="preserve">======
ID#AAABjWVJVd8
Careway Link    (2025-05-08 20:21:04)
NA : 2025-04-22 19:19</t>
      </text>
    </comment>
    <comment authorId="0" ref="Q470">
      <text>
        <t xml:space="preserve">======
ID#AAABjWVJU74
Careway Link    (2025-05-08 20:21:04)
duloxetine capsules 90mg 28  28 : 2025-04-22 19:19</t>
      </text>
    </comment>
    <comment authorId="0" ref="R470">
      <text>
        <t xml:space="preserve">======
ID#AAABjALnOvo
Careway Link    (2025-05-08 20:21:03)
NA : 2025-04-22 19:19</t>
      </text>
    </comment>
    <comment authorId="0" ref="O472">
      <text>
        <t xml:space="preserve">======
ID#AAABjWVJVBs
Careway Link    (2025-05-08 20:21:04)
NA : 2025-04-16 10:39</t>
      </text>
    </comment>
    <comment authorId="0" ref="Q472">
      <text>
        <t xml:space="preserve">======
ID#AAABjALnOhU
Careway Link    (2025-05-08 20:21:03)
NA : 2025-04-16 10:39</t>
      </text>
    </comment>
    <comment authorId="0" ref="R472">
      <text>
        <t xml:space="preserve">======
ID#AAABjALnOHY
Careway Link    (2025-05-08 20:21:03)
NA : 2025-04-16 10:39</t>
      </text>
    </comment>
    <comment authorId="0" ref="O473">
      <text>
        <t xml:space="preserve">======
ID#AAABjWVJUg0
Careway Link    (2025-05-08 20:21:03)
NA : 2025-02-20 12:25</t>
      </text>
    </comment>
    <comment authorId="0" ref="Q473">
      <text>
        <t xml:space="preserve">======
ID#AAABjWVJUto
Careway Link    (2025-05-08 20:21:03)
NA : 2025-02-20 12:25</t>
      </text>
    </comment>
    <comment authorId="0" ref="R473">
      <text>
        <t xml:space="preserve">======
ID#AAABjALnOpo
Careway Link    (2025-05-08 20:21:03)
NA : 2025-02-20 12:25</t>
      </text>
    </comment>
    <comment authorId="0" ref="O474">
      <text>
        <t xml:space="preserve">======
ID#AAABjWVJUxA
Careway Link    (2025-05-08 20:21:03)
NA : 2025-02-18 10:24</t>
      </text>
    </comment>
    <comment authorId="0" ref="Q474">
      <text>
        <t xml:space="preserve">======
ID#AAABjALnOHo
Careway Link    (2025-05-08 20:21:03)
NA : 2025-02-18 10:24</t>
      </text>
    </comment>
    <comment authorId="0" ref="R474">
      <text>
        <t xml:space="preserve">======
ID#AAABjALnOck
Careway Link    (2025-05-08 20:21:03)
NA : 2025-02-18 10:24</t>
      </text>
    </comment>
    <comment authorId="0" ref="O476">
      <text>
        <t xml:space="preserve">======
ID#AAABjALnOSg
Careway Link    (2025-05-08 20:21:03)
NA : 2025-03-06 12:36</t>
      </text>
    </comment>
    <comment authorId="0" ref="Q476">
      <text>
        <t xml:space="preserve">======
ID#AAABjWVJUww
Careway Link    (2025-05-08 20:21:03)
NA : 2025-03-06 12:36</t>
      </text>
    </comment>
    <comment authorId="0" ref="R476">
      <text>
        <t xml:space="preserve">======
ID#AAABjWVJUvQ
Careway Link    (2025-05-08 20:21:03)
ppp duraphat 5000ppm fluoride t/paste (51g) : 2025-03-06 12:36</t>
      </text>
    </comment>
    <comment authorId="0" ref="O477">
      <text>
        <t xml:space="preserve">======
ID#AAABjALnO1k
Careway Link    (2025-05-08 20:21:03)
NA : 2025-04-22 19:19</t>
      </text>
    </comment>
    <comment authorId="0" ref="Q477">
      <text>
        <t xml:space="preserve">======
ID#AAABjWVJVZw
Careway Link    (2025-05-08 20:21:04)
NA : 2025-04-22 19:19</t>
      </text>
    </comment>
    <comment authorId="0" ref="R477">
      <text>
        <t xml:space="preserve">======
ID#AAABjALnOZk
Careway Link    (2025-05-08 20:21:03)
NA : 2025-04-22 19:19</t>
      </text>
    </comment>
    <comment authorId="0" ref="O478">
      <text>
        <t xml:space="preserve">======
ID#AAABjWVJUo8
Careway Link    (2025-05-08 20:21:03)
NA : 2025-03-10 12:39</t>
      </text>
    </comment>
    <comment authorId="0" ref="Q478">
      <text>
        <t xml:space="preserve">======
ID#AAABjWVJVUA
Careway Link    (2025-05-08 20:21:04)
NA : 2025-03-10 12:39</t>
      </text>
    </comment>
    <comment authorId="0" ref="R478">
      <text>
        <t xml:space="preserve">======
ID#AAABjWVJU20
Careway Link    (2025-05-08 20:21:04)
NA : 2025-03-10 12:39</t>
      </text>
    </comment>
    <comment authorId="0" ref="O480">
      <text>
        <t xml:space="preserve">======
ID#AAABjALnOPU
Careway Link    (2025-05-08 20:21:03)
NA : 2025-04-27 12:38</t>
      </text>
    </comment>
    <comment authorId="0" ref="Q480">
      <text>
        <t xml:space="preserve">======
ID#AAABjALnOFM
Careway Link    (2025-05-08 20:21:03)
e45 cream pump dispensing pack 500g 5.0%  : 2025-04-27 12:38</t>
      </text>
    </comment>
    <comment authorId="0" ref="R480">
      <text>
        <t xml:space="preserve">======
ID#AAABjWVJVeg
Careway Link    (2025-05-08 20:21:04)
NA : 2025-04-27 12:38</t>
      </text>
    </comment>
    <comment authorId="0" ref="O481">
      <text>
        <t xml:space="preserve">======
ID#AAABjWVJVcA
Careway Link    (2025-05-08 20:21:04)
NA : 2025-04-08 11:04</t>
      </text>
    </comment>
    <comment authorId="0" ref="Q481">
      <text>
        <t xml:space="preserve">======
ID#AAABjALnN9M
Careway Link    (2025-05-08 20:21:03)
NA : 2025-04-08 11:04</t>
      </text>
    </comment>
    <comment authorId="0" ref="R481">
      <text>
        <t xml:space="preserve">======
ID#AAABjWVJUgQ
Careway Link    (2025-05-08 20:21:03)
NA : 2025-04-08 11:04</t>
      </text>
    </comment>
    <comment authorId="0" ref="O482">
      <text>
        <t xml:space="preserve">======
ID#AAABjALnObM
Careway Link    (2025-05-08 20:21:03)
NA : 2025-04-27 12:38</t>
      </text>
    </comment>
    <comment authorId="0" ref="Q482">
      <text>
        <t xml:space="preserve">======
ID#AAABjALnOag
Careway Link    (2025-05-08 20:21:03)
efudix cream 5% 40g (pi)   : 2025-04-27 12:38</t>
      </text>
    </comment>
    <comment authorId="0" ref="R482">
      <text>
        <t xml:space="preserve">======
ID#AAABjALnOoo
Careway Link    (2025-05-08 20:21:03)
NA : 2025-04-27 12:38</t>
      </text>
    </comment>
    <comment authorId="0" ref="O486">
      <text>
        <t xml:space="preserve">======
ID#AAABjALnOSo
Careway Link    (2025-05-08 20:21:03)
NA : 2025-05-01 19:59</t>
      </text>
    </comment>
    <comment authorId="0" ref="Q486">
      <text>
        <t xml:space="preserve">======
ID#AAABjWVJVGY
Careway Link    (2025-05-08 20:21:04)
elocon ointment 0.1% w/v 30g (pi) 20.0%  : 2025-05-01 19:59</t>
      </text>
    </comment>
    <comment authorId="0" ref="R486">
      <text>
        <t xml:space="preserve">======
ID#AAABjWVJVdY
Careway Link    (2025-05-08 20:21:04)
NA : 2025-05-01 19:59</t>
      </text>
    </comment>
    <comment authorId="0" ref="O489">
      <text>
        <t xml:space="preserve">======
ID#AAABjALnN7c
Careway Link    (2025-05-08 20:21:03)
NA : 2025-04-16 10:39</t>
      </text>
    </comment>
    <comment authorId="0" ref="Q489">
      <text>
        <t xml:space="preserve">======
ID#AAABjWVJVBI
Careway Link    (2025-05-08 20:21:04)
NA : 2025-04-16 10:39</t>
      </text>
    </comment>
    <comment authorId="0" ref="R489">
      <text>
        <t xml:space="preserve">======
ID#AAABjALnOe8
Careway Link    (2025-05-08 20:21:03)
NA : 2025-04-16 10:39</t>
      </text>
    </comment>
    <comment authorId="0" ref="O492">
      <text>
        <t xml:space="preserve">======
ID#AAABjWVJUVQ
Careway Link    (2025-05-08 20:21:03)
NA : 2024-12-30 12:44</t>
      </text>
    </comment>
    <comment authorId="0" ref="Q492">
      <text>
        <t xml:space="preserve">======
ID#AAABjWVJU78
Careway Link    (2025-05-08 20:21:04)
enalapril tablets 5mg 28   : 2024-12-30 12:44</t>
      </text>
    </comment>
    <comment authorId="0" ref="R492">
      <text>
        <t xml:space="preserve">======
ID#AAABjWVJUZk
Careway Link    (2025-05-08 20:21:03)
enalapril tab 5mg [tri] (28) : 2024-12-30 12:44</t>
      </text>
    </comment>
    <comment authorId="0" ref="O493">
      <text>
        <t xml:space="preserve">======
ID#AAABjWVJUfo
Careway Link    (2025-05-08 20:21:03)
NA : 2025-03-17 14:41</t>
      </text>
    </comment>
    <comment authorId="0" ref="Q493">
      <text>
        <t xml:space="preserve">======
ID#AAABjALnOBE
Careway Link    (2025-05-08 20:21:03)
enalapril tablets 10mg 28 95.0%  : 2025-03-17 14:41</t>
      </text>
    </comment>
    <comment authorId="0" ref="R493">
      <text>
        <t xml:space="preserve">======
ID#AAABjWVJVTA
Careway Link    (2025-05-08 20:21:04)
enalapril tab 10mg [tri] (28) : 2025-03-17 14:41</t>
      </text>
    </comment>
    <comment authorId="0" ref="O494">
      <text>
        <t xml:space="preserve">======
ID#AAABjWVJVJs
Careway Link    (2025-05-08 20:21:04)
NA : 2025-04-16 10:39</t>
      </text>
    </comment>
    <comment authorId="0" ref="Q494">
      <text>
        <t xml:space="preserve">======
ID#AAABjALnOMM
Careway Link    (2025-05-08 20:21:03)
enalapril tablets 20mg 28 48.0%  : 2025-04-16 10:39</t>
      </text>
    </comment>
    <comment authorId="0" ref="R494">
      <text>
        <t xml:space="preserve">======
ID#AAABjALnOZQ
Careway Link    (2025-05-08 20:21:03)
NA : 2025-04-16 10:39</t>
      </text>
    </comment>
    <comment authorId="0" ref="O495">
      <text>
        <t xml:space="preserve">======
ID#AAABjWVJUcQ
Careway Link    (2025-05-08 20:21:03)
NA : 2025-04-27 12:38</t>
      </text>
    </comment>
    <comment authorId="0" ref="Q495">
      <text>
        <t xml:space="preserve">======
ID#AAABjWVJU54
Careway Link    (2025-05-08 20:21:04)
NA : 2025-04-27 12:38</t>
      </text>
    </comment>
    <comment authorId="0" ref="R495">
      <text>
        <t xml:space="preserve">======
ID#AAABjWVJUwY
Careway Link    (2025-05-08 20:21:03)
NA : 2025-04-27 12:38</t>
      </text>
    </comment>
    <comment authorId="0" ref="O496">
      <text>
        <t xml:space="preserve">======
ID#AAABjWVJVDU
Careway Link    (2025-05-08 20:21:04)
NA : 2025-03-24 15:02</t>
      </text>
    </comment>
    <comment authorId="0" ref="Q496">
      <text>
        <t xml:space="preserve">======
ID#AAABjALnOK8
Careway Link    (2025-05-08 20:21:03)
NA : 2025-03-24 15:02</t>
      </text>
    </comment>
    <comment authorId="0" ref="R496">
      <text>
        <t xml:space="preserve">======
ID#AAABjALnOMw
Careway Link    (2025-05-08 20:21:03)
NA : 2025-03-24 15:02</t>
      </text>
    </comment>
    <comment authorId="0" ref="O497">
      <text>
        <t xml:space="preserve">======
ID#AAABjALnO10
Careway Link    (2025-05-08 20:21:03)
NA : 2025-03-24 15:02</t>
      </text>
    </comment>
    <comment authorId="0" ref="Q497">
      <text>
        <t xml:space="preserve">======
ID#AAABjALnOKo
Careway Link    (2025-05-08 20:21:03)
NA : 2025-03-24 15:02</t>
      </text>
    </comment>
    <comment authorId="0" ref="R497">
      <text>
        <t xml:space="preserve">======
ID#AAABjALnN60
Careway Link    (2025-05-08 20:21:03)
NA : 2025-03-24 15:02</t>
      </text>
    </comment>
    <comment authorId="0" ref="O498">
      <text>
        <t xml:space="preserve">======
ID#AAABjWVJU94
Careway Link    (2025-05-08 20:21:04)
NA : 2025-04-08 11:04</t>
      </text>
    </comment>
    <comment authorId="0" ref="Q498">
      <text>
        <t xml:space="preserve">======
ID#AAABjWVJU6c
Careway Link    (2025-05-08 20:21:04)
NA : 2025-04-08 11:04</t>
      </text>
    </comment>
    <comment authorId="0" ref="R498">
      <text>
        <t xml:space="preserve">======
ID#AAABjALnOcY
Careway Link    (2025-05-08 20:21:03)
NA : 2025-04-08 11:04</t>
      </text>
    </comment>
    <comment authorId="0" ref="O502">
      <text>
        <t xml:space="preserve">======
ID#AAABjALnO0s
Careway Link    (2025-05-08 20:21:03)
NA : 2025-04-16 10:39</t>
      </text>
    </comment>
    <comment authorId="0" ref="Q502">
      <text>
        <t xml:space="preserve">======
ID#AAABjALnOd0
Careway Link    (2025-05-08 20:21:03)
eplerenone tablets 25mg 28 69.0%  : 2025-04-16 10:39</t>
      </text>
    </comment>
    <comment authorId="0" ref="R502">
      <text>
        <t xml:space="preserve">======
ID#AAABjWVJVbY
Careway Link    (2025-05-08 20:21:04)
NA : 2025-04-16 10:39</t>
      </text>
    </comment>
    <comment authorId="0" ref="O505">
      <text>
        <t xml:space="preserve">======
ID#AAABjWVJUsw
Careway Link    (2025-05-08 20:21:03)
NA : 2025-04-16 10:39</t>
      </text>
    </comment>
    <comment authorId="0" ref="Q505">
      <text>
        <t xml:space="preserve">======
ID#AAABjALnObg
Careway Link    (2025-05-08 20:21:03)
NA : 2025-04-16 10:39</t>
      </text>
    </comment>
    <comment authorId="0" ref="R505">
      <text>
        <t xml:space="preserve">======
ID#AAABjALnOaE
Careway Link    (2025-05-08 20:21:03)
NA : 2025-04-16 10:39</t>
      </text>
    </comment>
    <comment authorId="0" ref="O506">
      <text>
        <t xml:space="preserve">======
ID#AAABjWVJU40
Careway Link    (2025-05-08 20:21:04)
NA : 2024-12-14 09:22</t>
      </text>
    </comment>
    <comment authorId="0" ref="Q506">
      <text>
        <t xml:space="preserve">======
ID#AAABjWVJUwk
Careway Link    (2025-05-08 20:21:03)
NA : 2024-12-14 09:22</t>
      </text>
    </comment>
    <comment authorId="0" ref="R506">
      <text>
        <t xml:space="preserve">======
ID#AAABjALnOlk
Careway Link    (2025-05-08 20:21:03)
NA : 2024-12-14 09:22</t>
      </text>
    </comment>
    <comment authorId="0" ref="O507">
      <text>
        <t xml:space="preserve">======
ID#AAABjALnOlI
Careway Link    (2025-05-08 20:21:03)
NA : 2025-04-22 19:19</t>
      </text>
    </comment>
    <comment authorId="0" ref="Q507">
      <text>
        <t xml:space="preserve">======
ID#AAABjWVJVfs
Careway Link    (2025-05-08 20:21:04)
erythromycin tablets g/r 250mg 28 78.0%  : 2025-04-22 19:19</t>
      </text>
    </comment>
    <comment authorId="0" ref="R507">
      <text>
        <t xml:space="preserve">======
ID#AAABjALnOPg
Careway Link    (2025-05-08 20:21:03)
NA : 2025-04-22 19:19</t>
      </text>
    </comment>
    <comment authorId="0" ref="O508">
      <text>
        <t xml:space="preserve">======
ID#AAABjALnOVw
Careway Link    (2025-05-08 20:21:03)
NA : 2025-03-10 12:39</t>
      </text>
    </comment>
    <comment authorId="0" ref="Q508">
      <text>
        <t xml:space="preserve">======
ID#AAABjWVJUw0
Careway Link    (2025-05-08 20:21:03)
NA : 2025-03-10 12:39</t>
      </text>
    </comment>
    <comment authorId="0" ref="R508">
      <text>
        <t xml:space="preserve">======
ID#AAABjALnOhM
Careway Link    (2025-05-08 20:21:03)
erythromycin susp 250mg/5ml [tri] (100ml) : 2025-03-10 12:39</t>
      </text>
    </comment>
    <comment authorId="0" ref="O512">
      <text>
        <t xml:space="preserve">======
ID#AAABjALnO70
Careway Link    (2025-05-08 20:21:03)
NA : 2025-03-24 15:02</t>
      </text>
    </comment>
    <comment authorId="0" ref="Q512">
      <text>
        <t xml:space="preserve">======
ID#AAABjWVJU5Y
Careway Link    (2025-05-08 20:21:04)
NA : 2025-03-24 15:02</t>
      </text>
    </comment>
    <comment authorId="0" ref="R512">
      <text>
        <t xml:space="preserve">======
ID#AAABjALnO2k
Careway Link    (2025-05-08 20:21:03)
NA : 2025-03-24 15:02</t>
      </text>
    </comment>
    <comment authorId="0" ref="O513">
      <text>
        <t xml:space="preserve">======
ID#AAABjALnN90
Careway Link    (2025-05-08 20:21:03)
NA : 2025-04-22 19:19</t>
      </text>
    </comment>
    <comment authorId="0" ref="Q513">
      <text>
        <t xml:space="preserve">======
ID#AAABjALnO78
Careway Link    (2025-05-08 20:21:03)
escitalopram tablets 5mg 28 79.0%  : 2025-04-22 19:19</t>
      </text>
    </comment>
    <comment authorId="0" ref="R513">
      <text>
        <t xml:space="preserve">======
ID#AAABjALnOVM
Careway Link    (2025-05-08 20:21:03)
NA : 2025-04-22 19:19</t>
      </text>
    </comment>
    <comment authorId="0" ref="O514">
      <text>
        <t xml:space="preserve">======
ID#AAABjALnOCg
Careway Link    (2025-05-08 20:21:03)
NA : 2025-04-27 12:38</t>
      </text>
    </comment>
    <comment authorId="0" ref="Q514">
      <text>
        <t xml:space="preserve">======
ID#AAABjALnOIY
Careway Link    (2025-05-08 20:21:03)
escitalopram tablets 10mg 28 83.0%  : 2025-04-27 12:38</t>
      </text>
    </comment>
    <comment authorId="0" ref="R514">
      <text>
        <t xml:space="preserve">======
ID#AAABjWVJVWU
Careway Link    (2025-05-08 20:21:04)
NA : 2025-04-27 12:38</t>
      </text>
    </comment>
    <comment authorId="0" ref="O515">
      <text>
        <t xml:space="preserve">======
ID#AAABjWVJVTg
Careway Link    (2025-05-08 20:21:04)
NA : 2025-04-27 12:38</t>
      </text>
    </comment>
    <comment authorId="0" ref="Q515">
      <text>
        <t xml:space="preserve">======
ID#AAABjALnOUU
Careway Link    (2025-05-08 20:21:03)
escitalopram tablets 20mg 28 65.0%  : 2025-04-27 12:38</t>
      </text>
    </comment>
    <comment authorId="0" ref="R515">
      <text>
        <t xml:space="preserve">======
ID#AAABjWVJUOc
Careway Link    (2025-05-08 20:21:03)
NA : 2025-04-27 12:38</t>
      </text>
    </comment>
    <comment authorId="0" ref="O516">
      <text>
        <t xml:space="preserve">======
ID#AAABjALnO-M
Careway Link    (2025-05-08 20:21:03)
NA : 2025-04-16 10:39</t>
      </text>
    </comment>
    <comment authorId="0" ref="Q516">
      <text>
        <t xml:space="preserve">======
ID#AAABjWVJU-Q
Careway Link    (2025-05-08 20:21:04)
esomeprazole capsules g/r 20mg 28 46.0%  : 2025-04-16 10:39</t>
      </text>
    </comment>
    <comment authorId="0" ref="R516">
      <text>
        <t xml:space="preserve">======
ID#AAABjWVJUWU
Careway Link    (2025-05-08 20:21:03)
NA : 2025-04-16 10:39</t>
      </text>
    </comment>
    <comment authorId="0" ref="O517">
      <text>
        <t xml:space="preserve">======
ID#AAABjWVJVXI
Careway Link    (2025-05-08 20:21:04)
NA : 2025-04-16 10:39</t>
      </text>
    </comment>
    <comment authorId="0" ref="Q517">
      <text>
        <t xml:space="preserve">======
ID#AAABjWVJUWo
Careway Link    (2025-05-08 20:21:03)
esomeprazole capsules g/r 40mg 28 67.0%  : 2025-04-16 10:39</t>
      </text>
    </comment>
    <comment authorId="0" ref="R517">
      <text>
        <t xml:space="preserve">======
ID#AAABjALnO1Q
Careway Link    (2025-05-08 20:21:03)
NA : 2025-04-16 10:39</t>
      </text>
    </comment>
    <comment authorId="0" ref="O520">
      <text>
        <t xml:space="preserve">======
ID#AAABjWVJVI0
Careway Link    (2025-05-08 20:21:04)
NA : 2025-01-27 14:31</t>
      </text>
    </comment>
    <comment authorId="0" ref="Q520">
      <text>
        <t xml:space="preserve">======
ID#AAABjWVJUPo
Careway Link    (2025-05-08 20:21:03)
NA : 2025-01-27 14:31</t>
      </text>
    </comment>
    <comment authorId="0" ref="R520">
      <text>
        <t xml:space="preserve">======
ID#AAABjWVJUk0
Careway Link    (2025-05-08 20:21:03)
NA : 2025-01-27 14:31</t>
      </text>
    </comment>
    <comment authorId="0" ref="O521">
      <text>
        <t xml:space="preserve">======
ID#AAABjWVJVCM
Careway Link    (2025-05-08 20:21:04)
NA : 2025-01-27 14:31</t>
      </text>
    </comment>
    <comment authorId="0" ref="Q521">
      <text>
        <t xml:space="preserve">======
ID#AAABjWVJUfY
Careway Link    (2025-05-08 20:21:03)
NA : 2025-01-27 14:31</t>
      </text>
    </comment>
    <comment authorId="0" ref="R521">
      <text>
        <t xml:space="preserve">======
ID#AAABjWVJVEA
Careway Link    (2025-05-08 20:21:04)
NA : 2025-01-27 14:31</t>
      </text>
    </comment>
    <comment authorId="0" ref="O522">
      <text>
        <t xml:space="preserve">======
ID#AAABjWVJU1s
Careway Link    (2025-05-08 20:21:04)
estradiol vaginal tab 10mcg [acc] 24 : 2025-02-20 12:25</t>
      </text>
    </comment>
    <comment authorId="0" ref="Q522">
      <text>
        <t xml:space="preserve">======
ID#AAABjWVJU50
Careway Link    (2025-05-08 20:21:04)
NA : 2025-02-20 12:25</t>
      </text>
    </comment>
    <comment authorId="0" ref="R522">
      <text>
        <t xml:space="preserve">======
ID#AAABjWVJVJw
Careway Link    (2025-05-08 20:21:04)
estradiol vaginal tab 10mcg [tri] (24) : 2025-02-20 12:25</t>
      </text>
    </comment>
    <comment authorId="0" ref="O524">
      <text>
        <t xml:space="preserve">======
ID#AAABjWVJVWI
Careway Link    (2025-05-08 20:21:04)
NA : 2025-03-18 12:26</t>
      </text>
    </comment>
    <comment authorId="0" ref="Q524">
      <text>
        <t xml:space="preserve">======
ID#AAABjALnOh0
Careway Link    (2025-05-08 20:21:03)
ethosuximide capsules 250mg 56 88.0%  : 2025-03-18 12:26</t>
      </text>
    </comment>
    <comment authorId="0" ref="R524">
      <text>
        <t xml:space="preserve">======
ID#AAABjWVJVZ0
Careway Link    (2025-05-08 20:21:04)
NA : 2025-03-18 12:26</t>
      </text>
    </comment>
    <comment authorId="0" ref="O526">
      <text>
        <t xml:space="preserve">======
ID#AAABjWVJUiQ
Careway Link    (2025-05-08 20:21:03)
NA : 2025-04-22 19:19</t>
      </text>
    </comment>
    <comment authorId="0" ref="Q526">
      <text>
        <t xml:space="preserve">======
ID#AAABjWVJVZE
Careway Link    (2025-05-08 20:21:04)
etoricoxib tablets 60mg 28 78.0%  : 2025-04-22 19:19</t>
      </text>
    </comment>
    <comment authorId="0" ref="R526">
      <text>
        <t xml:space="preserve">======
ID#AAABjWVJVE4
Careway Link    (2025-05-08 20:21:04)
NA : 2025-04-22 19:19</t>
      </text>
    </comment>
    <comment authorId="0" ref="O532">
      <text>
        <t xml:space="preserve">======
ID#AAABjWVJVUk
Careway Link    (2025-05-08 20:21:04)
NA : 2025-03-04 12:34</t>
      </text>
    </comment>
    <comment authorId="0" ref="Q532">
      <text>
        <t xml:space="preserve">======
ID#AAABjWVJUaM
Careway Link    (2025-05-08 20:21:03)
exemestane tablets 25mg 30 23.0%  : 2025-03-04 12:34</t>
      </text>
    </comment>
    <comment authorId="0" ref="R532">
      <text>
        <t xml:space="preserve">======
ID#AAABjALnN4g
Careway Link    (2025-05-08 20:21:03)
exemestane tab 25mg [tri] (30) : 2025-03-04 12:34</t>
      </text>
    </comment>
    <comment authorId="0" ref="O533">
      <text>
        <t xml:space="preserve">======
ID#AAABjWVJUlY
Careway Link    (2025-05-08 20:21:03)
NA : 2025-04-22 19:19</t>
      </text>
    </comment>
    <comment authorId="0" ref="Q533">
      <text>
        <t xml:space="preserve">======
ID#AAABjWVJUaQ
Careway Link    (2025-05-08 20:21:03)
ezetimibe tablets 10mg 28 87.0%  : 2025-04-22 19:19</t>
      </text>
    </comment>
    <comment authorId="0" ref="R533">
      <text>
        <t xml:space="preserve">======
ID#AAABjWVJU48
Careway Link    (2025-05-08 20:21:04)
NA : 2025-04-22 19:19</t>
      </text>
    </comment>
    <comment authorId="0" ref="O535">
      <text>
        <t xml:space="preserve">======
ID#AAABjALnO8E
Careway Link    (2025-05-08 20:21:03)
NA : 2025-04-27 12:38</t>
      </text>
    </comment>
    <comment authorId="0" ref="Q535">
      <text>
        <t xml:space="preserve">======
ID#AAABjWVJUrc
Careway Link    (2025-05-08 20:21:03)
famotidine tablets 20mg 28 82.0%  : 2025-04-27 12:38</t>
      </text>
    </comment>
    <comment authorId="0" ref="R535">
      <text>
        <t xml:space="preserve">======
ID#AAABjWVJUuU
Careway Link    (2025-05-08 20:21:03)
NA : 2025-04-27 12:38</t>
      </text>
    </comment>
    <comment authorId="0" ref="O536">
      <text>
        <t xml:space="preserve">======
ID#AAABjWVJUTM
Careway Link    (2025-05-08 20:21:03)
NA : 2025-03-18 12:26</t>
      </text>
    </comment>
    <comment authorId="0" ref="Q536">
      <text>
        <t xml:space="preserve">======
ID#AAABjALnOtM
Careway Link    (2025-05-08 20:21:03)
famotidine tablets 40mg 28 50.0%  : 2025-03-18 12:26</t>
      </text>
    </comment>
    <comment authorId="0" ref="R536">
      <text>
        <t xml:space="preserve">======
ID#AAABjWVJUwI
Careway Link    (2025-05-08 20:21:03)
famotidine tab 40mg [tri] (28) : 2025-03-18 12:26</t>
      </text>
    </comment>
    <comment authorId="0" ref="O537">
      <text>
        <t xml:space="preserve">======
ID#AAABjWVJUUc
Careway Link    (2025-05-08 20:21:03)
NA : 2025-04-27 12:38</t>
      </text>
    </comment>
    <comment authorId="0" ref="Q537">
      <text>
        <t xml:space="preserve">======
ID#AAABjALnOaI
Careway Link    (2025-05-08 20:21:03)
felodipine tablets m/r 2.5mg 28 66.0%  : 2025-04-27 12:38</t>
      </text>
    </comment>
    <comment authorId="0" ref="R537">
      <text>
        <t xml:space="preserve">======
ID#AAABjALnOsc
Careway Link    (2025-05-08 20:21:03)
NA : 2025-04-27 12:38</t>
      </text>
    </comment>
    <comment authorId="0" ref="O538">
      <text>
        <t xml:space="preserve">======
ID#AAABjALnO6I
Careway Link    (2025-05-08 20:21:03)
NA : 2025-05-01 19:59</t>
      </text>
    </comment>
    <comment authorId="0" ref="Q538">
      <text>
        <t xml:space="preserve">======
ID#AAABjWVJUag
Careway Link    (2025-05-08 20:21:03)
felodipine tablets m/r 5mg 28 81.0%  : 2025-05-01 19:59</t>
      </text>
    </comment>
    <comment authorId="0" ref="R538">
      <text>
        <t xml:space="preserve">======
ID#AAABjALnOx4
Careway Link    (2025-05-08 20:21:03)
NA : 2025-05-01 19:59</t>
      </text>
    </comment>
    <comment authorId="0" ref="O539">
      <text>
        <t xml:space="preserve">======
ID#AAABjALnOTo
Careway Link    (2025-05-08 20:21:03)
NA : 2025-04-22 19:19</t>
      </text>
    </comment>
    <comment authorId="0" ref="Q539">
      <text>
        <t xml:space="preserve">======
ID#AAABjWVJUjg
Careway Link    (2025-05-08 20:21:03)
felodipine tablets m/r 10mg 28 87.0%  : 2025-04-22 19:19</t>
      </text>
    </comment>
    <comment authorId="0" ref="R539">
      <text>
        <t xml:space="preserve">======
ID#AAABjWVJUeE
Careway Link    (2025-05-08 20:21:03)
NA : 2025-04-22 19:19</t>
      </text>
    </comment>
    <comment authorId="0" ref="O540">
      <text>
        <t xml:space="preserve">======
ID#AAABjALnOyY
Careway Link    (2025-05-08 20:21:03)
NA : 2024-11-29 12:35</t>
      </text>
    </comment>
    <comment authorId="0" ref="Q540">
      <text>
        <t xml:space="preserve">======
ID#AAABjWVJU3o
Careway Link    (2025-05-08 20:21:04)
fentanyl opiodur transdermal patches 12mcg/hr 5   : 2024-11-29 12:35</t>
      </text>
    </comment>
    <comment authorId="0" ref="R540">
      <text>
        <t xml:space="preserve">======
ID#AAABjALnOjs
Careway Link    (2025-05-08 20:21:03)
NA : 2024-11-29 12:35</t>
      </text>
    </comment>
    <comment authorId="0" ref="O541">
      <text>
        <t xml:space="preserve">======
ID#AAABjALnOLM
Careway Link    (2025-05-08 20:21:03)
NA : 2025-02-11 14:59</t>
      </text>
    </comment>
    <comment authorId="0" ref="Q541">
      <text>
        <t xml:space="preserve">======
ID#AAABjALnOx8
Careway Link    (2025-05-08 20:21:03)
fentanyl opiodur transdermal patches 25mcg/hr 5   : 2025-02-11 14:59</t>
      </text>
    </comment>
    <comment authorId="0" ref="R541">
      <text>
        <t xml:space="preserve">======
ID#AAABjWVJVQ8
Careway Link    (2025-05-08 20:21:04)
NA : 2025-02-11 14:59</t>
      </text>
    </comment>
    <comment authorId="0" ref="O542">
      <text>
        <t xml:space="preserve">======
ID#AAABjALnN2w
Careway Link    (2025-05-08 20:21:03)
NA : 2025-04-27 12:38</t>
      </text>
    </comment>
    <comment authorId="0" ref="Q542">
      <text>
        <t xml:space="preserve">======
ID#AAABjWVJU5E
Careway Link    (2025-05-08 20:21:04)
fentanyl opiodur transdermal patches 50mcg/hr 5 74.0%  : 2025-04-27 12:38</t>
      </text>
    </comment>
    <comment authorId="0" ref="R542">
      <text>
        <t xml:space="preserve">======
ID#AAABjALnO7A
Careway Link    (2025-05-08 20:21:03)
NA : 2025-04-27 12:38</t>
      </text>
    </comment>
    <comment authorId="0" ref="O544">
      <text>
        <t xml:space="preserve">======
ID#AAABjWVJVAo
Careway Link    (2025-05-08 20:21:04)
NA : 2025-02-27 14:34</t>
      </text>
    </comment>
    <comment authorId="0" ref="Q544">
      <text>
        <t xml:space="preserve">======
ID#AAABjALnOUY
Careway Link    (2025-05-08 20:21:03)
ferrous fumarate oral solution 140mg/5ml 200ml 30.0%  : 2025-02-27 14:34</t>
      </text>
    </comment>
    <comment authorId="0" ref="R544">
      <text>
        <t xml:space="preserve">======
ID#AAABjWVJUPc
Careway Link    (2025-05-08 20:21:03)
NA : 2025-02-27 14:34</t>
      </text>
    </comment>
    <comment authorId="0" ref="O545">
      <text>
        <t xml:space="preserve">======
ID#AAABjALnOS0
Careway Link    (2025-05-08 20:21:03)
NA : 2025-04-16 10:39</t>
      </text>
    </comment>
    <comment authorId="0" ref="Q545">
      <text>
        <t xml:space="preserve">======
ID#AAABjALnObU
Careway Link    (2025-05-08 20:21:03)
ferrous fumarate tablets 210mg nopl 84 93.0%  : 2025-04-16 10:39</t>
      </text>
    </comment>
    <comment authorId="0" ref="R545">
      <text>
        <t xml:space="preserve">======
ID#AAABjALnOlc
Careway Link    (2025-05-08 20:21:03)
NA : 2025-04-16 10:39</t>
      </text>
    </comment>
    <comment authorId="0" ref="O546">
      <text>
        <t xml:space="preserve">======
ID#AAABjWVJVOQ
Careway Link    (2025-05-08 20:21:04)
NA : 2025-04-27 12:38</t>
      </text>
    </comment>
    <comment authorId="0" ref="Q546">
      <text>
        <t xml:space="preserve">======
ID#AAABjWVJVBU
Careway Link    (2025-05-08 20:21:04)
ferrous fumarate capsules 305mg nopl 100 86.0%  : 2025-04-27 12:38</t>
      </text>
    </comment>
    <comment authorId="0" ref="R546">
      <text>
        <t xml:space="preserve">======
ID#AAABjALnN7s
Careway Link    (2025-05-08 20:21:03)
NA : 2025-04-27 12:38</t>
      </text>
    </comment>
    <comment authorId="0" ref="O547">
      <text>
        <t xml:space="preserve">======
ID#AAABjWVJVHw
Careway Link    (2025-05-08 20:21:04)
NA : 2025-04-22 19:19</t>
      </text>
    </comment>
    <comment authorId="0" ref="Q547">
      <text>
        <t xml:space="preserve">======
ID#AAABjWVJUf4
Careway Link    (2025-05-08 20:21:03)
ferrous fumarate tablets 322mg nopl 28 33.0%  : 2025-04-22 19:19</t>
      </text>
    </comment>
    <comment authorId="0" ref="R547">
      <text>
        <t xml:space="preserve">======
ID#AAABjWVJU_o
Careway Link    (2025-05-08 20:21:04)
NA : 2025-04-22 19:19</t>
      </text>
    </comment>
    <comment authorId="0" ref="O548">
      <text>
        <t xml:space="preserve">======
ID#AAABjALnOBI
Careway Link    (2025-05-08 20:21:03)
NA : 2025-04-08 11:04</t>
      </text>
    </comment>
    <comment authorId="0" ref="Q548">
      <text>
        <t xml:space="preserve">======
ID#AAABjWVJVFk
Careway Link    (2025-05-08 20:21:04)
ferrous gluconate tablets 300mg 28 2.0% 28 : 2025-04-08 11:04</t>
      </text>
    </comment>
    <comment authorId="0" ref="R548">
      <text>
        <t xml:space="preserve">======
ID#AAABjWVJUsg
Careway Link    (2025-05-08 20:21:03)
NA : 2025-04-08 11:04</t>
      </text>
    </comment>
    <comment authorId="0" ref="O549">
      <text>
        <t xml:space="preserve">======
ID#AAABjWVJU98
Careway Link    (2025-05-08 20:21:04)
NA : 2025-04-16 10:39</t>
      </text>
    </comment>
    <comment authorId="0" ref="Q549">
      <text>
        <t xml:space="preserve">======
ID#AAABjALnOAY
Careway Link    (2025-05-08 20:21:03)
ferrous sulfate tablets 200mg 28 57.0%  : 2025-04-16 10:39</t>
      </text>
    </comment>
    <comment authorId="0" ref="R549">
      <text>
        <t xml:space="preserve">======
ID#AAABjWVJUWM
Careway Link    (2025-05-08 20:21:03)
NA : 2025-04-16 10:39</t>
      </text>
    </comment>
    <comment authorId="0" ref="O553">
      <text>
        <t xml:space="preserve">======
ID#AAABjWVJUb0
Careway Link    (2025-05-08 20:21:03)
NA : 2025-04-27 12:38</t>
      </text>
    </comment>
    <comment authorId="0" ref="Q553">
      <text>
        <t xml:space="preserve">======
ID#AAABjALnOzw
Careway Link    (2025-05-08 20:21:03)
fexofenadine tablets 180mg 30 36.0%  : 2025-04-27 12:38</t>
      </text>
    </comment>
    <comment authorId="0" ref="R553">
      <text>
        <t xml:space="preserve">======
ID#AAABjWVJUy0
Careway Link    (2025-05-08 20:21:03)
NA : 2025-04-27 12:38</t>
      </text>
    </comment>
    <comment authorId="0" ref="O554">
      <text>
        <t xml:space="preserve">======
ID#AAABjALnN54
Careway Link    (2025-05-08 20:21:03)
NA : 2025-04-27 12:38</t>
      </text>
    </comment>
    <comment authorId="0" ref="Q554">
      <text>
        <t xml:space="preserve">======
ID#AAABjWVJVGg
Careway Link    (2025-05-08 20:21:04)
fexofenadine tablets 120mg 30 60.0%  : 2025-04-27 12:38</t>
      </text>
    </comment>
    <comment authorId="0" ref="R554">
      <text>
        <t xml:space="preserve">======
ID#AAABjWVJUtU
Careway Link    (2025-05-08 20:21:03)
NA : 2025-04-27 12:38</t>
      </text>
    </comment>
    <comment authorId="0" ref="O556">
      <text>
        <t xml:space="preserve">======
ID#AAABjWVJU1Q
Careway Link    (2025-05-08 20:21:04)
NA : 2025-04-27 12:38</t>
      </text>
    </comment>
    <comment authorId="0" ref="Q556">
      <text>
        <t xml:space="preserve">======
ID#AAABjWVJUv8
Careway Link    (2025-05-08 20:21:03)
finasteride tablets 5mg  28 50.0%  : 2025-04-27 12:38</t>
      </text>
    </comment>
    <comment authorId="0" ref="R556">
      <text>
        <t xml:space="preserve">======
ID#AAABjALnOUE
Careway Link    (2025-05-08 20:21:03)
NA : 2025-04-27 12:38</t>
      </text>
    </comment>
    <comment authorId="0" ref="O557">
      <text>
        <t xml:space="preserve">======
ID#AAABjALnOKs
Careway Link    (2025-05-08 20:21:03)
NA : 2025-03-24 15:02</t>
      </text>
    </comment>
    <comment authorId="0" ref="Q557">
      <text>
        <t xml:space="preserve">======
ID#AAABjALnN5c
Careway Link    (2025-05-08 20:21:03)
NA : 2025-03-24 15:02</t>
      </text>
    </comment>
    <comment authorId="0" ref="R557">
      <text>
        <t xml:space="preserve">======
ID#AAABjWVJVDk
Careway Link    (2025-05-08 20:21:04)
NA : 2025-03-24 15:02</t>
      </text>
    </comment>
    <comment authorId="0" ref="O559">
      <text>
        <t xml:space="preserve">======
ID#AAABjWVJUpQ
Careway Link    (2025-05-08 20:21:03)
NA : 2025-04-27 12:38</t>
      </text>
    </comment>
    <comment authorId="0" ref="Q559">
      <text>
        <t xml:space="preserve">======
ID#AAABjWVJVTE
Careway Link    (2025-05-08 20:21:04)
flecainide acetate tablets 50mg 60 26.0%  : 2025-04-27 12:38</t>
      </text>
    </comment>
    <comment authorId="0" ref="R559">
      <text>
        <t xml:space="preserve">======
ID#AAABjWVJVSI
Careway Link    (2025-05-08 20:21:04)
NA : 2025-04-27 12:38</t>
      </text>
    </comment>
    <comment authorId="0" ref="O560">
      <text>
        <t xml:space="preserve">======
ID#AAABjWVJUkg
Careway Link    (2025-05-08 20:21:03)
NA : 2025-04-27 12:38</t>
      </text>
    </comment>
    <comment authorId="0" ref="Q560">
      <text>
        <t xml:space="preserve">======
ID#AAABjALnOzk
Careway Link    (2025-05-08 20:21:03)
flecainide acetate tablets 100mg 60 9.0%  : 2025-04-27 12:38</t>
      </text>
    </comment>
    <comment authorId="0" ref="R560">
      <text>
        <t xml:space="preserve">======
ID#AAABjWVJVUw
Careway Link    (2025-05-08 20:21:04)
NA : 2025-04-27 12:38</t>
      </text>
    </comment>
    <comment authorId="0" ref="O563">
      <text>
        <t xml:space="preserve">======
ID#AAABjALnOHA
Careway Link    (2025-05-08 20:21:03)
NA : 2025-04-27 12:38</t>
      </text>
    </comment>
    <comment authorId="0" ref="Q563">
      <text>
        <t xml:space="preserve">======
ID#AAABjWVJVS4
Careway Link    (2025-05-08 20:21:04)
flucloxacillin capsules 500mg 28 50.0%  : 2025-04-27 12:38</t>
      </text>
    </comment>
    <comment authorId="0" ref="R563">
      <text>
        <t xml:space="preserve">======
ID#AAABjALnOPA
Careway Link    (2025-05-08 20:21:03)
NA : 2025-04-27 12:38</t>
      </text>
    </comment>
    <comment authorId="0" ref="O564">
      <text>
        <t xml:space="preserve">======
ID#AAABjWVJVHA
Careway Link    (2025-05-08 20:21:04)
NA : 2025-03-24 15:02</t>
      </text>
    </comment>
    <comment authorId="0" ref="Q564">
      <text>
        <t xml:space="preserve">======
ID#AAABjALnO8Q
Careway Link    (2025-05-08 20:21:03)
flucloxacillin oral solution 125mg/5ml 100ml 27.0%  : 2025-03-24 15:02</t>
      </text>
    </comment>
    <comment authorId="0" ref="R564">
      <text>
        <t xml:space="preserve">======
ID#AAABjALnOc8
Careway Link    (2025-05-08 20:21:03)
flucloxacillin or/soln 125mg/5ml [tri] (100ml) : 2025-03-24 15:02</t>
      </text>
    </comment>
    <comment authorId="0" ref="O567">
      <text>
        <t xml:space="preserve">======
ID#AAABjALnOpU
Careway Link    (2025-05-08 20:21:03)
NA : 2025-04-27 12:38</t>
      </text>
    </comment>
    <comment authorId="0" ref="Q567">
      <text>
        <t xml:space="preserve">======
ID#AAABjWVJUvA
Careway Link    (2025-05-08 20:21:03)
flucloxacillin oral solution 250mg/5ml 100ml 27.0%  : 2025-04-27 12:38</t>
      </text>
    </comment>
    <comment authorId="0" ref="R567">
      <text>
        <t xml:space="preserve">======
ID#AAABjALnOqA
Careway Link    (2025-05-08 20:21:03)
NA : 2025-04-27 12:38</t>
      </text>
    </comment>
    <comment authorId="0" ref="O568">
      <text>
        <t xml:space="preserve">======
ID#AAABjALnOxY
Careway Link    (2025-05-08 20:21:03)
fluconazole cap 50mg [aah] 7 : 2024-12-20 17:29</t>
      </text>
    </comment>
    <comment authorId="0" ref="Q568">
      <text>
        <t xml:space="preserve">======
ID#AAABjALnOAg
Careway Link    (2025-05-08 20:21:03)
fluconazole capsules 50mg 7   : 2024-12-20 17:29</t>
      </text>
    </comment>
    <comment authorId="0" ref="R568">
      <text>
        <t xml:space="preserve">======
ID#AAABjALnO4Y
Careway Link    (2025-05-08 20:21:03)
fluconazole cap 50mg [tri] (7) : 2024-12-20 17:29</t>
      </text>
    </comment>
    <comment authorId="0" ref="O573">
      <text>
        <t xml:space="preserve">======
ID#AAABjALnOeI
Careway Link    (2025-05-08 20:21:03)
NA : 2025-02-11 14:59</t>
      </text>
    </comment>
    <comment authorId="0" ref="Q573">
      <text>
        <t xml:space="preserve">======
ID#AAABjALnO7w
Careway Link    (2025-05-08 20:21:03)
NA : 2025-02-11 14:59</t>
      </text>
    </comment>
    <comment authorId="0" ref="R573">
      <text>
        <t xml:space="preserve">======
ID#AAABjWVJU2M
Careway Link    (2025-05-08 20:21:04)
fludrocortisone acetate tab 0.1mg [tri] (30) : 2025-02-11 14:59</t>
      </text>
    </comment>
    <comment authorId="0" ref="O574">
      <text>
        <t xml:space="preserve">======
ID#AAABjALnOzo
Careway Link    (2025-05-08 20:21:03)
NA : 2025-04-27 12:38</t>
      </text>
    </comment>
    <comment authorId="0" ref="Q574">
      <text>
        <t xml:space="preserve">======
ID#AAABjWVJUs0
Careway Link    (2025-05-08 20:21:03)
NA : 2025-04-27 12:38</t>
      </text>
    </comment>
    <comment authorId="0" ref="R574">
      <text>
        <t xml:space="preserve">======
ID#AAABjALnOQg
Careway Link    (2025-05-08 20:21:03)
NA : 2025-04-27 12:38</t>
      </text>
    </comment>
    <comment authorId="0" ref="O575">
      <text>
        <t xml:space="preserve">======
ID#AAABjWVJU6o
Careway Link    (2025-05-08 20:21:04)
NA : 2025-04-22 19:19</t>
      </text>
    </comment>
    <comment authorId="0" ref="Q575">
      <text>
        <t xml:space="preserve">======
ID#AAABjALnOIM
Careway Link    (2025-05-08 20:21:03)
fluoxetine capsules 10mg 30 66.0%  : 2025-04-22 19:19</t>
      </text>
    </comment>
    <comment authorId="0" ref="R575">
      <text>
        <t xml:space="preserve">======
ID#AAABjALnO40
Careway Link    (2025-05-08 20:21:03)
NA : 2025-04-22 19:19</t>
      </text>
    </comment>
    <comment authorId="0" ref="O576">
      <text>
        <t xml:space="preserve">======
ID#AAABjWVJUV4
Careway Link    (2025-05-08 20:21:03)
NA : 2025-04-27 12:38</t>
      </text>
    </comment>
    <comment authorId="0" ref="Q576">
      <text>
        <t xml:space="preserve">======
ID#AAABjWVJU7A
Careway Link    (2025-05-08 20:21:04)
fluoxetine capsules 20mg 30 67.0%  : 2025-04-27 12:38</t>
      </text>
    </comment>
    <comment authorId="0" ref="R576">
      <text>
        <t xml:space="preserve">======
ID#AAABjALnOs8
Careway Link    (2025-05-08 20:21:03)
NA : 2025-04-27 12:38</t>
      </text>
    </comment>
    <comment authorId="0" ref="O577">
      <text>
        <t xml:space="preserve">======
ID#AAABjWVJVLM
Careway Link    (2025-05-08 20:21:04)
fluoxetine capsules 30mg [aah] 30 : 2024-10-29 14:33</t>
      </text>
    </comment>
    <comment authorId="0" ref="Q577">
      <text>
        <t xml:space="preserve">======
ID#AAABjWVJUY4
Careway Link    (2025-05-08 20:21:03)
fluoxetine capsules 30mg 30   : 2024-10-29 14:33</t>
      </text>
    </comment>
    <comment authorId="0" ref="R577">
      <text>
        <t xml:space="preserve">======
ID#AAABjALnObE
Careway Link    (2025-05-08 20:21:03)
fluoxetine capsules 30mg [tri] (30) : 2024-10-29 14:33</t>
      </text>
    </comment>
    <comment authorId="0" ref="O578">
      <text>
        <t xml:space="preserve">======
ID#AAABjALnOU8
Careway Link    (2025-05-08 20:21:03)
NA : 2025-02-27 14:34</t>
      </text>
    </comment>
    <comment authorId="0" ref="Q578">
      <text>
        <t xml:space="preserve">======
ID#AAABjALnOEE
Careway Link    (2025-05-08 20:21:03)
fluoxetine capsules 40mg 30 33.0%  : 2025-02-27 14:34</t>
      </text>
    </comment>
    <comment authorId="0" ref="R578">
      <text>
        <t xml:space="preserve">======
ID#AAABjWVJVHI
Careway Link    (2025-05-08 20:21:04)
fluoxetine capsules 40mg [tri] (30) : 2025-02-27 14:34</t>
      </text>
    </comment>
    <comment authorId="0" ref="O580">
      <text>
        <t xml:space="preserve">======
ID#AAABjWVJU84
Careway Link    (2025-05-08 20:21:04)
fluoxetine oral soln 20mg/5ml [aah] 1x70ml : 2025-01-14 15:07</t>
      </text>
    </comment>
    <comment authorId="0" ref="Q580">
      <text>
        <t xml:space="preserve">======
ID#AAABjWVJUWE
Careway Link    (2025-05-08 20:21:03)
fluoxetine oral solution s/f 20mg/5ml 70ml  
fluoxetine oral solution 20mg/5ml 70ml   : 2025-01-14 15:07</t>
      </text>
    </comment>
    <comment authorId="0" ref="R580">
      <text>
        <t xml:space="preserve">======
ID#AAABjALnOz8
Careway Link    (2025-05-08 20:21:03)
fluoxetine oral soln 20mg/5ml [tri] (70ml) : 2025-01-14 15:07</t>
      </text>
    </comment>
    <comment authorId="0" ref="O581">
      <text>
        <t xml:space="preserve">======
ID#AAABjWVJVCY
Careway Link    (2025-05-08 20:21:04)
NA : 2025-04-16 10:39</t>
      </text>
    </comment>
    <comment authorId="0" ref="Q581">
      <text>
        <t xml:space="preserve">======
ID#AAABjALnODU
Careway Link    (2025-05-08 20:21:03)
NA : 2025-04-16 10:39</t>
      </text>
    </comment>
    <comment authorId="0" ref="R581">
      <text>
        <t xml:space="preserve">======
ID#AAABjALnN3w
Careway Link    (2025-05-08 20:21:03)
NA : 2025-04-16 10:39</t>
      </text>
    </comment>
    <comment authorId="0" ref="O582">
      <text>
        <t xml:space="preserve">======
ID#AAABjWVJVLU
Careway Link    (2025-05-08 20:21:04)
NA : 2025-03-17 14:41</t>
      </text>
    </comment>
    <comment authorId="0" ref="Q582">
      <text>
        <t xml:space="preserve">======
ID#AAABjWVJUY8
Careway Link    (2025-05-08 20:21:03)
NA : 2025-03-17 14:41</t>
      </text>
    </comment>
    <comment authorId="0" ref="R582">
      <text>
        <t xml:space="preserve">======
ID#AAABjWVJVVs
Careway Link    (2025-05-08 20:21:04)
NA : 2025-03-17 14:41</t>
      </text>
    </comment>
    <comment authorId="0" ref="O584">
      <text>
        <t xml:space="preserve">======
ID#AAABjWVJVIA
Careway Link    (2025-05-08 20:21:04)
NA : 2025-03-17 14:41</t>
      </text>
    </comment>
    <comment authorId="0" ref="Q584">
      <text>
        <t xml:space="preserve">======
ID#AAABjALnOFc
Careway Link    (2025-05-08 20:21:03)
NA : 2025-03-17 14:41</t>
      </text>
    </comment>
    <comment authorId="0" ref="R584">
      <text>
        <t xml:space="preserve">======
ID#AAABjALnOus
Careway Link    (2025-05-08 20:21:03)
NA : 2025-03-17 14:41</t>
      </text>
    </comment>
    <comment authorId="0" ref="O588">
      <text>
        <t xml:space="preserve">======
ID#AAABjWVJVIU
Careway Link    (2025-05-08 20:21:04)
NA : 2025-04-08 11:04</t>
      </text>
    </comment>
    <comment authorId="0" ref="Q588">
      <text>
        <t xml:space="preserve">======
ID#AAABjWVJVIE
Careway Link    (2025-05-08 20:21:04)
NA : 2025-04-08 11:04</t>
      </text>
    </comment>
    <comment authorId="0" ref="R588">
      <text>
        <t xml:space="preserve">======
ID#AAABjALnOnQ
Careway Link    (2025-05-08 20:21:03)
NA : 2025-04-08 11:04</t>
      </text>
    </comment>
    <comment authorId="0" ref="O589">
      <text>
        <t xml:space="preserve">======
ID#AAABjWVJUQI
Careway Link    (2025-05-08 20:21:03)
NA : 2025-04-22 19:19</t>
      </text>
    </comment>
    <comment authorId="0" ref="Q589">
      <text>
        <t xml:space="preserve">======
ID#AAABjALnO0A
Careway Link    (2025-05-08 20:21:03)
NA : 2025-04-22 19:19</t>
      </text>
    </comment>
    <comment authorId="0" ref="R589">
      <text>
        <t xml:space="preserve">======
ID#AAABjWVJUkU
Careway Link    (2025-05-08 20:21:03)
NA : 2025-04-22 19:19</t>
      </text>
    </comment>
    <comment authorId="0" ref="O591">
      <text>
        <t xml:space="preserve">======
ID#AAABjWVJVbM
Careway Link    (2025-05-08 20:21:04)
NA : 2025-04-27 12:38</t>
      </text>
    </comment>
    <comment authorId="0" ref="Q591">
      <text>
        <t xml:space="preserve">======
ID#AAABjWVJVQg
Careway Link    (2025-05-08 20:21:04)
folic acid tablets 5mg 28 64.0%  : 2025-04-27 12:38</t>
      </text>
    </comment>
    <comment authorId="0" ref="R591">
      <text>
        <t xml:space="preserve">======
ID#AAABjWVJVMs
Careway Link    (2025-05-08 20:21:04)
NA : 2025-04-27 12:38</t>
      </text>
    </comment>
    <comment authorId="0" ref="O593">
      <text>
        <t xml:space="preserve">======
ID#AAABjWVJUSM
Careway Link    (2025-05-08 20:21:03)
NA : 2025-04-16 10:39</t>
      </text>
    </comment>
    <comment authorId="0" ref="Q593">
      <text>
        <t xml:space="preserve">======
ID#AAABjWVJUWQ
Careway Link    (2025-05-08 20:21:03)
NA : 2025-04-16 10:39</t>
      </text>
    </comment>
    <comment authorId="0" ref="R593">
      <text>
        <t xml:space="preserve">======
ID#AAABjWVJUwM
Careway Link    (2025-05-08 20:21:03)
NA : 2025-04-16 10:39</t>
      </text>
    </comment>
    <comment authorId="0" ref="O597">
      <text>
        <t xml:space="preserve">======
ID#AAABjWVJUjk
Careway Link    (2025-05-08 20:21:03)
forxiga 10mg tabs 2x14s gb 28 : 2024-09-17 13:11</t>
      </text>
    </comment>
    <comment authorId="0" ref="Q597">
      <text>
        <t xml:space="preserve">======
ID#AAABjWVJVXc
Careway Link    (2025-05-08 20:21:04)
forxiga tablets 10mg 28 (pi)   : 2024-09-17 13:11</t>
      </text>
    </comment>
    <comment authorId="0" ref="R597">
      <text>
        <t xml:space="preserve">======
ID#AAABjWVJU0c
Careway Link    (2025-05-08 20:21:03)
ppp forxiga tab 10mg (28) : 2024-09-17 13:11</t>
      </text>
    </comment>
    <comment authorId="0" ref="O599">
      <text>
        <t xml:space="preserve">======
ID#AAABjWVJVH4
Careway Link    (2025-05-08 20:21:04)
NA : 2025-05-01 19:59</t>
      </text>
    </comment>
    <comment authorId="0" ref="Q599">
      <text>
        <t xml:space="preserve">======
ID#AAABjWVJUnQ
Careway Link    (2025-05-08 20:21:03)
fosfomycin granules sachet 3g 14.0%  : 2025-05-01 19:59</t>
      </text>
    </comment>
    <comment authorId="0" ref="R599">
      <text>
        <t xml:space="preserve">======
ID#AAABjWVJVcY
Careway Link    (2025-05-08 20:21:04)
NA : 2025-05-01 19:59</t>
      </text>
    </comment>
    <comment authorId="0" ref="O600">
      <text>
        <t xml:space="preserve">======
ID#AAABjWVJVEc
Careway Link    (2025-05-08 20:21:04)
NA : 2025-03-24 15:02</t>
      </text>
    </comment>
    <comment authorId="0" ref="Q600">
      <text>
        <t xml:space="preserve">======
ID#AAABjWVJU3c
Careway Link    (2025-05-08 20:21:04)
freestyle lite blood glucose blood glucose test strips 50 (pi) 47.0%  : 2025-03-24 15:02</t>
      </text>
    </comment>
    <comment authorId="0" ref="R600">
      <text>
        <t xml:space="preserve">======
ID#AAABjWVJUW0
Careway Link    (2025-05-08 20:21:03)
ppp ketostix new plastic strips (50) : 2025-03-24 15:02</t>
      </text>
    </comment>
    <comment authorId="0" ref="O601">
      <text>
        <t xml:space="preserve">======
ID#AAABjALnOFI
Careway Link    (2025-05-08 20:21:03)
NA : 2025-03-18 12:26</t>
      </text>
    </comment>
    <comment authorId="0" ref="Q601">
      <text>
        <t xml:space="preserve">======
ID#AAABjWVJVaw
Careway Link    (2025-05-08 20:21:04)
NA : 2025-03-18 12:26</t>
      </text>
    </comment>
    <comment authorId="0" ref="R601">
      <text>
        <t xml:space="preserve">======
ID#AAABjWVJVYM
Careway Link    (2025-05-08 20:21:04)
NA : 2025-03-18 12:26</t>
      </text>
    </comment>
    <comment authorId="0" ref="O602">
      <text>
        <t xml:space="preserve">======
ID#AAABjALnOTY
Careway Link    (2025-05-08 20:21:03)
NA : 2025-03-18 12:26</t>
      </text>
    </comment>
    <comment authorId="0" ref="Q602">
      <text>
        <t xml:space="preserve">======
ID#AAABjWVJUrU
Careway Link    (2025-05-08 20:21:03)
NA : 2025-03-18 12:26</t>
      </text>
    </comment>
    <comment authorId="0" ref="R602">
      <text>
        <t xml:space="preserve">======
ID#AAABjWVJUpU
Careway Link    (2025-05-08 20:21:03)
NA : 2025-03-18 12:26</t>
      </text>
    </comment>
    <comment authorId="0" ref="O603">
      <text>
        <t xml:space="preserve">======
ID#AAABjALnOLA
Careway Link    (2025-05-08 20:21:03)
NA : 2025-03-17 14:41</t>
      </text>
    </comment>
    <comment authorId="0" ref="Q603">
      <text>
        <t xml:space="preserve">======
ID#AAABjALnOgE
Careway Link    (2025-05-08 20:21:03)
NA : 2025-03-17 14:41</t>
      </text>
    </comment>
    <comment authorId="0" ref="R603">
      <text>
        <t xml:space="preserve">======
ID#AAABjWVJVf4
Careway Link    (2025-05-08 20:21:04)
NA : 2025-03-17 14:41</t>
      </text>
    </comment>
    <comment authorId="0" ref="O604">
      <text>
        <t xml:space="preserve">======
ID#AAABjWVJVKw
Careway Link    (2025-05-08 20:21:04)
NA : 2025-03-18 12:26</t>
      </text>
    </comment>
    <comment authorId="0" ref="Q604">
      <text>
        <t xml:space="preserve">======
ID#AAABjWVJUT0
Careway Link    (2025-05-08 20:21:03)
NA : 2025-03-18 12:26</t>
      </text>
    </comment>
    <comment authorId="0" ref="R604">
      <text>
        <t xml:space="preserve">======
ID#AAABjWVJVGs
Careway Link    (2025-05-08 20:21:04)
NA : 2025-03-18 12:26</t>
      </text>
    </comment>
    <comment authorId="0" ref="O605">
      <text>
        <t xml:space="preserve">======
ID#AAABjALnOks
Careway Link    (2025-05-08 20:21:03)
NA : 2025-03-18 12:26</t>
      </text>
    </comment>
    <comment authorId="0" ref="Q605">
      <text>
        <t xml:space="preserve">======
ID#AAABjWVJUuw
Careway Link    (2025-05-08 20:21:03)
NA : 2025-03-18 12:26</t>
      </text>
    </comment>
    <comment authorId="0" ref="R605">
      <text>
        <t xml:space="preserve">======
ID#AAABjWVJUxI
Careway Link    (2025-05-08 20:21:03)
NA : 2025-03-18 12:26</t>
      </text>
    </comment>
    <comment authorId="0" ref="O608">
      <text>
        <t xml:space="preserve">======
ID#AAABjWVJVTQ
Careway Link    (2025-05-08 20:21:04)
NA : 2025-03-12 12:23</t>
      </text>
    </comment>
    <comment authorId="0" ref="Q608">
      <text>
        <t xml:space="preserve">======
ID#AAABjWVJUj8
Careway Link    (2025-05-08 20:21:03)
NA : 2025-03-12 12:23</t>
      </text>
    </comment>
    <comment authorId="0" ref="R608">
      <text>
        <t xml:space="preserve">======
ID#AAABjALnOEA
Careway Link    (2025-05-08 20:21:03)
NA : 2025-03-12 12:23</t>
      </text>
    </comment>
    <comment authorId="0" ref="O609">
      <text>
        <t xml:space="preserve">======
ID#AAABjALnOJ8
Careway Link    (2025-05-08 20:21:03)
NA : 2025-04-27 12:38</t>
      </text>
    </comment>
    <comment authorId="0" ref="Q609">
      <text>
        <t xml:space="preserve">======
ID#AAABjWVJU6M
Careway Link    (2025-05-08 20:21:04)
furosemide tablets 20mg 28 72.0%  : 2025-04-27 12:38</t>
      </text>
    </comment>
    <comment authorId="0" ref="R609">
      <text>
        <t xml:space="preserve">======
ID#AAABjWVJUeU
Careway Link    (2025-05-08 20:21:03)
NA : 2025-04-27 12:38</t>
      </text>
    </comment>
    <comment authorId="0" ref="O610">
      <text>
        <t xml:space="preserve">======
ID#AAABjALnOG8
Careway Link    (2025-05-08 20:21:03)
NA : 2025-04-27 12:38</t>
      </text>
    </comment>
    <comment authorId="0" ref="Q610">
      <text>
        <t xml:space="preserve">======
ID#AAABjWVJUaA
Careway Link    (2025-05-08 20:21:03)
furosemide tablets 40mg 28 75.0%  : 2025-04-27 12:38</t>
      </text>
    </comment>
    <comment authorId="0" ref="R610">
      <text>
        <t xml:space="preserve">======
ID#AAABjALnOco
Careway Link    (2025-05-08 20:21:03)
NA : 2025-04-27 12:38</t>
      </text>
    </comment>
    <comment authorId="0" ref="O611">
      <text>
        <t xml:space="preserve">======
ID#AAABjWVJVRI
Careway Link    (2025-05-08 20:21:04)
NA : 2025-04-27 12:38</t>
      </text>
    </comment>
    <comment authorId="0" ref="Q611">
      <text>
        <t xml:space="preserve">======
ID#AAABjWVJVW8
Careway Link    (2025-05-08 20:21:04)
NA : 2025-04-27 12:38</t>
      </text>
    </comment>
    <comment authorId="0" ref="R611">
      <text>
        <t xml:space="preserve">======
ID#AAABjWVJVPs
Careway Link    (2025-05-08 20:21:04)
NA : 2025-04-27 12:38</t>
      </text>
    </comment>
    <comment authorId="0" ref="O612">
      <text>
        <t xml:space="preserve">======
ID#AAABjWVJUio
Careway Link    (2025-05-08 20:21:03)
fusidic acid cream 2% [aah] 30g tube : 2024-09-05 14:26</t>
      </text>
    </comment>
    <comment authorId="0" ref="Q612">
      <text>
        <t xml:space="preserve">======
ID#AAABjALnO0I
Careway Link    (2025-05-08 20:21:03)
fusidic acid 2% cream  30gm : 2024-09-05 14:26</t>
      </text>
    </comment>
    <comment authorId="0" ref="R612">
      <text>
        <t xml:space="preserve">======
ID#AAABjALnOto
Careway Link    (2025-05-08 20:21:03)
fusidic acid cream 2% [tri] (30gm) : 2024-09-05 14:26</t>
      </text>
    </comment>
    <comment authorId="0" ref="O615">
      <text>
        <t xml:space="preserve">======
ID#AAABjALnN-4
Careway Link    (2025-05-08 20:21:03)
NA : 2025-04-01 14:12</t>
      </text>
    </comment>
    <comment authorId="0" ref="Q615">
      <text>
        <t xml:space="preserve">======
ID#AAABjALnOrk
Careway Link    (2025-05-08 20:21:03)
gabapentin capsules 100mg 100 52.0%  : 2025-04-01 14:12</t>
      </text>
    </comment>
    <comment authorId="0" ref="R615">
      <text>
        <t xml:space="preserve">======
ID#AAABjALnOQs
Careway Link    (2025-05-08 20:21:03)
NA : 2025-04-01 14:12</t>
      </text>
    </comment>
    <comment authorId="0" ref="O616">
      <text>
        <t xml:space="preserve">======
ID#AAABjALnOSc
Careway Link    (2025-05-08 20:21:03)
NA : 2025-04-27 12:38</t>
      </text>
    </comment>
    <comment authorId="0" ref="Q616">
      <text>
        <t xml:space="preserve">======
ID#AAABjWVJVPA
Careway Link    (2025-05-08 20:21:04)
gabapentin capsules 300mg 100 36.0%  : 2025-04-27 12:38</t>
      </text>
    </comment>
    <comment authorId="0" ref="R616">
      <text>
        <t xml:space="preserve">======
ID#AAABjALnOGQ
Careway Link    (2025-05-08 20:21:03)
NA : 2025-04-27 12:38</t>
      </text>
    </comment>
    <comment authorId="0" ref="O618">
      <text>
        <t xml:space="preserve">======
ID#AAABjALnOdA
Careway Link    (2025-05-08 20:21:03)
NA : 2025-01-14 15:07</t>
      </text>
    </comment>
    <comment authorId="0" ref="Q618">
      <text>
        <t xml:space="preserve">======
ID#AAABjWVJVbs
Careway Link    (2025-05-08 20:21:04)
gabapentin tablets 600mg 100   : 2025-01-14 15:07</t>
      </text>
    </comment>
    <comment authorId="0" ref="R618">
      <text>
        <t xml:space="preserve">======
ID#AAABjWVJU10
Careway Link    (2025-05-08 20:21:04)
NA : 2025-01-14 15:07</t>
      </text>
    </comment>
    <comment authorId="0" ref="O619">
      <text>
        <t xml:space="preserve">======
ID#AAABjALnOKQ
Careway Link    (2025-05-08 20:21:03)
NA : 2025-04-15 11:06</t>
      </text>
    </comment>
    <comment authorId="0" ref="Q619">
      <text>
        <t xml:space="preserve">======
ID#AAABjALnOZM
Careway Link    (2025-05-08 20:21:03)
gabapentin oral solution s/f 50mg/ml 150ml 80.0%  : 2025-04-15 11:06</t>
      </text>
    </comment>
    <comment authorId="0" ref="R619">
      <text>
        <t xml:space="preserve">======
ID#AAABjWVJUU8
Careway Link    (2025-05-08 20:21:03)
NA : 2025-04-15 11:06</t>
      </text>
    </comment>
    <comment authorId="0" ref="O622">
      <text>
        <t xml:space="preserve">======
ID#AAABjALnOxs
Careway Link    (2025-05-08 20:21:03)
NA : 2025-03-24 15:02</t>
      </text>
    </comment>
    <comment authorId="0" ref="Q622">
      <text>
        <t xml:space="preserve">======
ID#AAABjWVJU2A
Careway Link    (2025-05-08 20:21:04)
galantamine capsules m/r 24mg 28 90.0%  : 2025-03-24 15:02</t>
      </text>
    </comment>
    <comment authorId="0" ref="R622">
      <text>
        <t xml:space="preserve">======
ID#AAABjWVJUhI
Careway Link    (2025-05-08 20:21:03)
galantamine xl cap 24mg [tri] (28) : 2025-03-24 15:02</t>
      </text>
    </comment>
    <comment authorId="0" ref="O623">
      <text>
        <t xml:space="preserve">======
ID#AAABjWVJUuM
Careway Link    (2025-05-08 20:21:03)
NA : 2025-03-17 14:41</t>
      </text>
    </comment>
    <comment authorId="0" ref="Q623">
      <text>
        <t xml:space="preserve">======
ID#AAABjWVJVeY
Careway Link    (2025-05-08 20:21:04)
NA : 2025-03-17 14:41</t>
      </text>
    </comment>
    <comment authorId="0" ref="R623">
      <text>
        <t xml:space="preserve">======
ID#AAABjALnOoU
Careway Link    (2025-05-08 20:21:03)
NA : 2025-03-17 14:41</t>
      </text>
    </comment>
    <comment authorId="0" ref="O624">
      <text>
        <t xml:space="preserve">======
ID#AAABjWVJUiA
Careway Link    (2025-05-08 20:21:03)
NA : 2025-04-22 19:19</t>
      </text>
    </comment>
    <comment authorId="0" ref="Q624">
      <text>
        <t xml:space="preserve">======
ID#AAABjWVJVME
Careway Link    (2025-05-08 20:21:04)
NA : 2025-04-22 19:19</t>
      </text>
    </comment>
    <comment authorId="0" ref="R624">
      <text>
        <t xml:space="preserve">======
ID#AAABjWVJU5s
Careway Link    (2025-05-08 20:21:04)
NA : 2025-04-22 19:19</t>
      </text>
    </comment>
    <comment authorId="0" ref="O635">
      <text>
        <t xml:space="preserve">======
ID#AAABjWVJUOw
Careway Link    (2025-05-08 20:21:03)
gliclazide mr tab 30mg[edicil][aps/teva] 56 : 2025-03-27 11:09</t>
      </text>
    </comment>
    <comment authorId="0" ref="Q635">
      <text>
        <t xml:space="preserve">======
ID#AAABjALnO2g
Careway Link    (2025-05-08 20:21:03)
gliclazide tablets 30mg mr 56 74.0%  : 2025-03-27 11:09</t>
      </text>
    </comment>
    <comment authorId="0" ref="R635">
      <text>
        <t xml:space="preserve">======
ID#AAABjALnO5g
Careway Link    (2025-05-08 20:21:03)
NA : 2025-03-27 11:09</t>
      </text>
    </comment>
    <comment authorId="0" ref="O636">
      <text>
        <t xml:space="preserve">======
ID#AAABjWVJUbM
Careway Link    (2025-05-08 20:21:03)
NA : 2025-01-02 14:26</t>
      </text>
    </comment>
    <comment authorId="0" ref="Q636">
      <text>
        <t xml:space="preserve">======
ID#AAABjWVJU5A
Careway Link    (2025-05-08 20:21:04)
gliclazide tablets m/r 60mg 28   : 2025-01-02 14:26</t>
      </text>
    </comment>
    <comment authorId="0" ref="R636">
      <text>
        <t xml:space="preserve">======
ID#AAABjWVJVSw
Careway Link    (2025-05-08 20:21:04)
NA : 2025-01-02 14:26</t>
      </text>
    </comment>
    <comment authorId="0" ref="O637">
      <text>
        <t xml:space="preserve">======
ID#AAABjALnOPY
Careway Link    (2025-05-08 20:21:03)
gliclazide tab 40mg [accord] 28
gliclazide tab 40mg [teva] 28 : 2025-03-27 11:09</t>
      </text>
    </comment>
    <comment authorId="0" ref="Q637">
      <text>
        <t xml:space="preserve">======
ID#AAABjALnOQ4
Careway Link    (2025-05-08 20:21:03)
gliclazide tablets 40mg 28 64.0%  : 2025-03-27 11:09</t>
      </text>
    </comment>
    <comment authorId="0" ref="R637">
      <text>
        <t xml:space="preserve">======
ID#AAABjALnOJA
Careway Link    (2025-05-08 20:21:03)
NA : 2025-03-27 11:09</t>
      </text>
    </comment>
    <comment authorId="0" ref="O638">
      <text>
        <t xml:space="preserve">======
ID#AAABjALnOOQ
Careway Link    (2025-05-08 20:21:03)
NA : 2025-04-27 12:38</t>
      </text>
    </comment>
    <comment authorId="0" ref="Q638">
      <text>
        <t xml:space="preserve">======
ID#AAABjALnOF4
Careway Link    (2025-05-08 20:21:03)
gliclazide tablets 80mg 28 64.0%  : 2025-04-27 12:38</t>
      </text>
    </comment>
    <comment authorId="0" ref="R638">
      <text>
        <t xml:space="preserve">======
ID#AAABjWVJVMM
Careway Link    (2025-05-08 20:21:04)
NA : 2025-04-27 12:38</t>
      </text>
    </comment>
    <comment authorId="0" ref="O639">
      <text>
        <t xml:space="preserve">======
ID#AAABjWVJVMo
Careway Link    (2025-05-08 20:21:04)
NA : 2025-04-27 12:38</t>
      </text>
    </comment>
    <comment authorId="0" ref="Q639">
      <text>
        <t xml:space="preserve">======
ID#AAABjWVJUW8
Careway Link    (2025-05-08 20:21:03)
NA : 2025-04-27 12:38</t>
      </text>
    </comment>
    <comment authorId="0" ref="R639">
      <text>
        <t xml:space="preserve">======
ID#AAABjWVJVBc
Careway Link    (2025-05-08 20:21:04)
NA : 2025-04-27 12:38</t>
      </text>
    </comment>
    <comment authorId="0" ref="O641">
      <text>
        <t xml:space="preserve">======
ID#AAABjALnOyE
Careway Link    (2025-05-08 20:21:03)
NA : 2025-04-22 19:19</t>
      </text>
    </comment>
    <comment authorId="0" ref="Q641">
      <text>
        <t xml:space="preserve">======
ID#AAABjALnOOs
Careway Link    (2025-05-08 20:21:03)
glimepiride tablets 2mg 30 80.0%  : 2025-04-22 19:19</t>
      </text>
    </comment>
    <comment authorId="0" ref="R641">
      <text>
        <t xml:space="preserve">======
ID#AAABjWVJVF4
Careway Link    (2025-05-08 20:21:04)
NA : 2025-04-22 19:19</t>
      </text>
    </comment>
    <comment authorId="0" ref="O647">
      <text>
        <t xml:space="preserve">======
ID#AAABjWVJU7U
Careway Link    (2025-05-08 20:21:04)
NA : 2025-01-27 14:31</t>
      </text>
    </comment>
    <comment authorId="0" ref="Q647">
      <text>
        <t xml:space="preserve">======
ID#AAABjWVJVWQ
Careway Link    (2025-05-08 20:21:04)
NA : 2025-01-27 14:31</t>
      </text>
    </comment>
    <comment authorId="0" ref="R647">
      <text>
        <t xml:space="preserve">======
ID#AAABjWVJUW4
Careway Link    (2025-05-08 20:21:03)
glycerin suppos 4g adult [tri] (12) : 2025-01-27 14:31</t>
      </text>
    </comment>
    <comment authorId="0" ref="O650">
      <text>
        <t xml:space="preserve">======
ID#AAABjWVJU0E
Careway Link    (2025-05-08 20:21:03)
NA : 2025-01-02 14:26</t>
      </text>
    </comment>
    <comment authorId="0" ref="Q650">
      <text>
        <t xml:space="preserve">======
ID#AAABjWVJVeA
Careway Link    (2025-05-08 20:21:04)
glycopyrronium bromide oral solution 1mg/5ml 150ml   : 2025-01-02 14:26</t>
      </text>
    </comment>
    <comment authorId="0" ref="R650">
      <text>
        <t xml:space="preserve">======
ID#AAABjWVJUbg
Careway Link    (2025-05-08 20:21:03)
NA : 2025-01-02 14:26</t>
      </text>
    </comment>
    <comment authorId="0" ref="O651">
      <text>
        <t xml:space="preserve">======
ID#AAABjWVJVVQ
Careway Link    (2025-05-08 20:21:04)
NA : 2025-04-22 19:19</t>
      </text>
    </comment>
    <comment authorId="0" ref="Q651">
      <text>
        <t xml:space="preserve">======
ID#AAABjALnN9Q
Careway Link    (2025-05-08 20:21:03)
NA : 2025-04-22 19:19</t>
      </text>
    </comment>
    <comment authorId="0" ref="R651">
      <text>
        <t xml:space="preserve">======
ID#AAABjALnOzE
Careway Link    (2025-05-08 20:21:03)
NA : 2025-04-22 19:19</t>
      </text>
    </comment>
    <comment authorId="0" ref="O652">
      <text>
        <t xml:space="preserve">======
ID#AAABjWVJU4s
Careway Link    (2025-05-08 20:21:04)
NA : 2025-03-24 15:02</t>
      </text>
    </comment>
    <comment authorId="0" ref="Q652">
      <text>
        <t xml:space="preserve">======
ID#AAABjALnN2o
Careway Link    (2025-05-08 20:21:03)
NA : 2025-03-24 15:02</t>
      </text>
    </comment>
    <comment authorId="0" ref="R652">
      <text>
        <t xml:space="preserve">======
ID#AAABjALnN3Y
Careway Link    (2025-05-08 20:21:03)
glyceryl trinitrate spray 400mcg [tri] (200 dose) : 2025-03-24 15:02</t>
      </text>
    </comment>
    <comment authorId="0" ref="O655">
      <text>
        <t xml:space="preserve">======
ID#AAABjALnOmI
Careway Link    (2025-05-08 20:21:03)
NA : 2024-09-05 14:26</t>
      </text>
    </comment>
    <comment authorId="0" ref="Q655">
      <text>
        <t xml:space="preserve">======
ID#AAABjALnOUI
Careway Link    (2025-05-08 20:21:03)
NA : 2024-09-05 14:26</t>
      </text>
    </comment>
    <comment authorId="0" ref="R655">
      <text>
        <t xml:space="preserve">======
ID#AAABjWVJUVA
Careway Link    (2025-05-08 20:21:03)
ppp half sinemet cr tabs 125mg (60) : 2024-09-05 14:26</t>
      </text>
    </comment>
    <comment authorId="0" ref="O656">
      <text>
        <t xml:space="preserve">======
ID#AAABjWVJUtQ
Careway Link    (2025-05-08 20:21:03)
NA : 2025-05-01 19:59</t>
      </text>
    </comment>
    <comment authorId="0" ref="Q656">
      <text>
        <t xml:space="preserve">======
ID#AAABjALnOdw
Careway Link    (2025-05-08 20:21:03)
NA : 2025-05-01 19:59</t>
      </text>
    </comment>
    <comment authorId="0" ref="R656">
      <text>
        <t xml:space="preserve">======
ID#AAABjWVJVDM
Careway Link    (2025-05-08 20:21:04)
NA : 2025-05-01 19:59</t>
      </text>
    </comment>
    <comment authorId="0" ref="O657">
      <text>
        <t xml:space="preserve">======
ID#AAABjALnOgc
Careway Link    (2025-05-08 20:21:03)
NA : 2025-02-13 14:21</t>
      </text>
    </comment>
    <comment authorId="0" ref="Q657">
      <text>
        <t xml:space="preserve">======
ID#AAABjWVJURQ
Careway Link    (2025-05-08 20:21:03)
haloperidol tablets 5mg 28 66.0%  : 2025-02-13 14:21</t>
      </text>
    </comment>
    <comment authorId="0" ref="R657">
      <text>
        <t xml:space="preserve">======
ID#AAABjWVJUZo
Careway Link    (2025-05-08 20:21:03)
haloperidol tab 5mg [tri] (28) : 2025-02-13 14:21</t>
      </text>
    </comment>
    <comment authorId="0" ref="O659">
      <text>
        <t xml:space="preserve">======
ID#AAABjALnOhI
Careway Link    (2025-05-08 20:21:03)
NA : 2025-03-10 12:39</t>
      </text>
    </comment>
    <comment authorId="0" ref="Q659">
      <text>
        <t xml:space="preserve">======
ID#AAABjWVJUZw
Careway Link    (2025-05-08 20:21:03)
NA : 2025-03-10 12:39</t>
      </text>
    </comment>
    <comment authorId="0" ref="R659">
      <text>
        <t xml:space="preserve">======
ID#AAABjALnODY
Careway Link    (2025-05-08 20:21:03)
NA : 2025-03-10 12:39</t>
      </text>
    </comment>
    <comment authorId="0" ref="O660">
      <text>
        <t xml:space="preserve">======
ID#AAABjWVJUfc
Careway Link    (2025-05-08 20:21:03)
NA : 2025-01-30 12:00</t>
      </text>
    </comment>
    <comment authorId="0" ref="Q660">
      <text>
        <t xml:space="preserve">======
ID#AAABjWVJU2Y
Careway Link    (2025-05-08 20:21:04)
NA : 2025-01-30 12:00</t>
      </text>
    </comment>
    <comment authorId="0" ref="R660">
      <text>
        <t xml:space="preserve">======
ID#AAABjWVJU2E
Careway Link    (2025-05-08 20:21:04)
NA : 2025-01-30 12:00</t>
      </text>
    </comment>
    <comment authorId="0" ref="O661">
      <text>
        <t xml:space="preserve">======
ID#AAABjWVJU_c
Careway Link    (2025-05-08 20:21:04)
NA : 2025-03-17 14:41</t>
      </text>
    </comment>
    <comment authorId="0" ref="Q661">
      <text>
        <t xml:space="preserve">======
ID#AAABjWVJURI
Careway Link    (2025-05-08 20:21:03)
hyabak eye drops p/f 0.15% 10ml 10.0%  : 2025-03-17 14:41</t>
      </text>
    </comment>
    <comment authorId="0" ref="R661">
      <text>
        <t xml:space="preserve">======
ID#AAABjWVJUQU
Careway Link    (2025-05-08 20:21:03)
NA : 2025-03-17 14:41</t>
      </text>
    </comment>
    <comment authorId="0" ref="O662">
      <text>
        <t xml:space="preserve">======
ID#AAABjALnOjw
Careway Link    (2025-05-08 20:21:03)
NA : 2025-03-24 15:02</t>
      </text>
    </comment>
    <comment authorId="0" ref="Q662">
      <text>
        <t xml:space="preserve">======
ID#AAABjWVJUVg
Careway Link    (2025-05-08 20:21:03)
hydralazine tablets 25mg 56 27.0%  : 2025-03-24 15:02</t>
      </text>
    </comment>
    <comment authorId="0" ref="R662">
      <text>
        <t xml:space="preserve">======
ID#AAABjWVJU14
Careway Link    (2025-05-08 20:21:04)
hydralazine tab 25mg [tri] (56) : 2025-03-24 15:02</t>
      </text>
    </comment>
    <comment authorId="0" ref="O665">
      <text>
        <t xml:space="preserve">======
ID#AAABjWVJVZc
Careway Link    (2025-05-08 20:21:04)
NA : 2025-05-01 19:59</t>
      </text>
    </comment>
    <comment authorId="0" ref="Q665">
      <text>
        <t xml:space="preserve">======
ID#AAABjALnOso
Careway Link    (2025-05-08 20:21:03)
hydrocortisone cream 1% 30g 39.0%  : 2025-05-01 19:59</t>
      </text>
    </comment>
    <comment authorId="0" ref="R665">
      <text>
        <t xml:space="preserve">======
ID#AAABjWVJUZQ
Careway Link    (2025-05-08 20:21:03)
NA : 2025-05-01 19:59</t>
      </text>
    </comment>
    <comment authorId="0" ref="O667">
      <text>
        <t xml:space="preserve">======
ID#AAABjWVJU5M
Careway Link    (2025-05-08 20:21:04)
NA : 2025-03-24 15:02</t>
      </text>
    </comment>
    <comment authorId="0" ref="Q667">
      <text>
        <t xml:space="preserve">======
ID#AAABjWVJUyM
Careway Link    (2025-05-08 20:21:03)
NA : 2025-03-24 15:02</t>
      </text>
    </comment>
    <comment authorId="0" ref="R667">
      <text>
        <t xml:space="preserve">======
ID#AAABjWVJVTo
Careway Link    (2025-05-08 20:21:04)
NA : 2025-03-24 15:02</t>
      </text>
    </comment>
    <comment authorId="0" ref="O672">
      <text>
        <t xml:space="preserve">======
ID#AAABjALnN8A
Careway Link    (2025-05-08 20:21:03)
NA : 2025-04-16 10:39</t>
      </text>
    </comment>
    <comment authorId="0" ref="Q672">
      <text>
        <t xml:space="preserve">======
ID#AAABjALnOp4
Careway Link    (2025-05-08 20:21:03)
hydrocortisone tablets 5mg 30 12.0%  : 2025-04-16 10:39</t>
      </text>
    </comment>
    <comment authorId="0" ref="R672">
      <text>
        <t xml:space="preserve">======
ID#AAABjALnOq8
Careway Link    (2025-05-08 20:21:03)
NA : 2025-04-16 10:39</t>
      </text>
    </comment>
    <comment authorId="0" ref="O673">
      <text>
        <t xml:space="preserve">======
ID#AAABjWVJVCw
Careway Link    (2025-05-08 20:21:04)
NA : 2025-04-22 19:19</t>
      </text>
    </comment>
    <comment authorId="0" ref="Q673">
      <text>
        <t xml:space="preserve">======
ID#AAABjALnOT4
Careway Link    (2025-05-08 20:21:03)
hydrocortisone tablets 10mg 30 31.0%  : 2025-04-22 19:19</t>
      </text>
    </comment>
    <comment authorId="0" ref="R673">
      <text>
        <t xml:space="preserve">======
ID#AAABjWVJUfE
Careway Link    (2025-05-08 20:21:03)
NA : 2025-04-22 19:19</t>
      </text>
    </comment>
    <comment authorId="0" ref="O679">
      <text>
        <t xml:space="preserve">======
ID#AAABjWVJVbk
Careway Link    (2025-05-08 20:21:04)
NA : 2025-04-16 10:39</t>
      </text>
    </comment>
    <comment authorId="0" ref="Q679">
      <text>
        <t xml:space="preserve">======
ID#AAABjWVJU64
Careway Link    (2025-05-08 20:21:04)
hydroxocobalamin solution for injection ampoules 1mg/ml 5 14.0%  : 2025-04-16 10:39</t>
      </text>
    </comment>
    <comment authorId="0" ref="R679">
      <text>
        <t xml:space="preserve">======
ID#AAABjWVJVQc
Careway Link    (2025-05-08 20:21:04)
NA : 2025-04-16 10:39</t>
      </text>
    </comment>
    <comment authorId="0" ref="O680">
      <text>
        <t xml:space="preserve">======
ID#AAABjWVJVUs
Careway Link    (2025-05-08 20:21:04)
NA : 2025-04-22 19:19</t>
      </text>
    </comment>
    <comment authorId="0" ref="Q680">
      <text>
        <t xml:space="preserve">======
ID#AAABjWVJVQA
Careway Link    (2025-05-08 20:21:04)
NA : 2025-04-22 19:19</t>
      </text>
    </comment>
    <comment authorId="0" ref="R680">
      <text>
        <t xml:space="preserve">======
ID#AAABjWVJUQY
Careway Link    (2025-05-08 20:21:03)
NA : 2025-04-22 19:19</t>
      </text>
    </comment>
    <comment authorId="0" ref="O681">
      <text>
        <t xml:space="preserve">======
ID#AAABjALnOYQ
Careway Link    (2025-05-08 20:21:03)
NA : 2025-04-08 11:04</t>
      </text>
    </comment>
    <comment authorId="0" ref="Q681">
      <text>
        <t xml:space="preserve">======
ID#AAABjWVJUxY
Careway Link    (2025-05-08 20:21:03)
hydroxychloroquine tablets 200mg 60 50.0%  : 2025-04-08 11:04</t>
      </text>
    </comment>
    <comment authorId="0" ref="R681">
      <text>
        <t xml:space="preserve">======
ID#AAABjWVJU8A
Careway Link    (2025-05-08 20:21:04)
NA : 2025-04-08 11:04</t>
      </text>
    </comment>
    <comment authorId="0" ref="O683">
      <text>
        <t xml:space="preserve">======
ID#AAABjALnOP4
Careway Link    (2025-05-08 20:21:03)
NA : 2024-12-30 12:44</t>
      </text>
    </comment>
    <comment authorId="0" ref="Q683">
      <text>
        <t xml:space="preserve">======
ID#AAABjWVJUmE
Careway Link    (2025-05-08 20:21:03)
hydroxyzine tablets 25mg 28   : 2024-12-30 12:44</t>
      </text>
    </comment>
    <comment authorId="0" ref="R683">
      <text>
        <t xml:space="preserve">======
ID#AAABjALnO4M
Careway Link    (2025-05-08 20:21:03)
hydroxyzine tab 25mg [tri] (28) : 2024-12-30 12:44</t>
      </text>
    </comment>
    <comment authorId="0" ref="O684">
      <text>
        <t xml:space="preserve">======
ID#AAABjWVJUXM
Careway Link    (2025-05-08 20:21:03)
NA : 2024-10-08 14:14</t>
      </text>
    </comment>
    <comment authorId="0" ref="Q684">
      <text>
        <t xml:space="preserve">======
ID#AAABjALnOG4
Careway Link    (2025-05-08 20:21:03)
NA : 2024-10-08 14:14</t>
      </text>
    </comment>
    <comment authorId="0" ref="R684">
      <text>
        <t xml:space="preserve">======
ID#AAABjALnOko
Careway Link    (2025-05-08 20:21:03)
ppp hylo night eye ointment (5g) : 2024-10-08 14:14</t>
      </text>
    </comment>
    <comment authorId="0" ref="O686">
      <text>
        <t xml:space="preserve">======
ID#AAABjWVJVDo
Careway Link    (2025-05-08 20:21:04)
NA : 2025-04-08 11:04</t>
      </text>
    </comment>
    <comment authorId="0" ref="Q686">
      <text>
        <t xml:space="preserve">======
ID#AAABjWVJVDA
Careway Link    (2025-05-08 20:21:04)
NA : 2025-04-08 11:04</t>
      </text>
    </comment>
    <comment authorId="0" ref="R686">
      <text>
        <t xml:space="preserve">======
ID#AAABjALnOzc
Careway Link    (2025-05-08 20:21:03)
NA : 2025-04-08 11:04</t>
      </text>
    </comment>
    <comment authorId="0" ref="O687">
      <text>
        <t xml:space="preserve">======
ID#AAABjWVJUUQ
Careway Link    (2025-05-08 20:21:03)
NA : 2025-01-30 12:00</t>
      </text>
    </comment>
    <comment authorId="0" ref="Q687">
      <text>
        <t xml:space="preserve">======
ID#AAABjALnO3w
Careway Link    (2025-05-08 20:21:03)
hylo-tear eye drops p/f 0.1% 10ml 27.0%  : 2025-01-30 12:00</t>
      </text>
    </comment>
    <comment authorId="0" ref="R687">
      <text>
        <t xml:space="preserve">======
ID#AAABjWVJUUI
Careway Link    (2025-05-08 20:21:03)
ppp hylo-tear [0.1% sodium hyaluronate] (10ml) : 2025-01-30 12:00</t>
      </text>
    </comment>
    <comment authorId="0" ref="O688">
      <text>
        <t xml:space="preserve">======
ID#AAABjWVJUw4
Careway Link    (2025-05-08 20:21:03)
NA : 2025-04-22 19:19</t>
      </text>
    </comment>
    <comment authorId="0" ref="Q688">
      <text>
        <t xml:space="preserve">======
ID#AAABjALnOYc
Careway Link    (2025-05-08 20:21:03)
hyoscine butylbromide tablets 10mg 100 15.0%  : 2025-04-22 19:19</t>
      </text>
    </comment>
    <comment authorId="0" ref="R688">
      <text>
        <t xml:space="preserve">======
ID#AAABjWVJVYw
Careway Link    (2025-05-08 20:21:04)
NA : 2025-04-22 19:19</t>
      </text>
    </comment>
    <comment authorId="0" ref="O689">
      <text>
        <t xml:space="preserve">======
ID#AAABjALnOHE
Careway Link    (2025-05-08 20:21:03)
NA : 2025-03-24 15:02</t>
      </text>
    </comment>
    <comment authorId="0" ref="Q689">
      <text>
        <t xml:space="preserve">======
ID#AAABjWVJUPs
Careway Link    (2025-05-08 20:21:03)
NA : 2025-03-24 15:02</t>
      </text>
    </comment>
    <comment authorId="0" ref="R689">
      <text>
        <t xml:space="preserve">======
ID#AAABjALnOYU
Careway Link    (2025-05-08 20:21:03)
NA : 2025-03-24 15:02</t>
      </text>
    </comment>
    <comment authorId="0" ref="N690">
      <text>
        <t xml:space="preserve">======
ID#AAABjWVJUWc
Careway Link    (2025-05-08 20:21:03)
HYP0480K</t>
      </text>
    </comment>
    <comment authorId="0" ref="O690">
      <text>
        <t xml:space="preserve">======
ID#AAABjWVJU4g
Careway Link    (2025-05-08 20:21:04)
NA : 2025-03-17 14:41</t>
      </text>
    </comment>
    <comment authorId="0" ref="Q690">
      <text>
        <t xml:space="preserve">======
ID#AAABjWVJU-U
Careway Link    (2025-05-08 20:21:04)
NA : 2025-03-17 14:41</t>
      </text>
    </comment>
    <comment authorId="0" ref="R690">
      <text>
        <t xml:space="preserve">======
ID#AAABjWVJUiE
Careway Link    (2025-05-08 20:21:03)
NA : 2025-03-17 14:41</t>
      </text>
    </comment>
    <comment authorId="0" ref="O692">
      <text>
        <t xml:space="preserve">======
ID#AAABjWVJVPU
Careway Link    (2025-05-08 20:21:04)
NA : 2025-03-18 12:26</t>
      </text>
    </comment>
    <comment authorId="0" ref="Q692">
      <text>
        <t xml:space="preserve">======
ID#AAABjWVJUYc
Careway Link    (2025-05-08 20:21:03)
ibuprofen gel 5% 50g 54.0%  : 2025-03-18 12:26</t>
      </text>
    </comment>
    <comment authorId="0" ref="R692">
      <text>
        <t xml:space="preserve">======
ID#AAABjWVJUb4
Careway Link    (2025-05-08 20:21:03)
ibuprofen gel 5% [tri] (50gm) : 2025-03-18 12:26</t>
      </text>
    </comment>
    <comment authorId="0" ref="O693">
      <text>
        <t xml:space="preserve">======
ID#AAABjALnOYM
Careway Link    (2025-05-08 20:21:03)
NA : 2025-04-08 11:04</t>
      </text>
    </comment>
    <comment authorId="0" ref="Q693">
      <text>
        <t xml:space="preserve">======
ID#AAABjWVJVNM
Careway Link    (2025-05-08 20:21:04)
ibuprofen gel 5% 100g 23.0%  : 2025-04-08 11:04</t>
      </text>
    </comment>
    <comment authorId="0" ref="R693">
      <text>
        <t xml:space="preserve">======
ID#AAABjWVJUeM
Careway Link    (2025-05-08 20:21:03)
NA : 2025-04-08 11:04</t>
      </text>
    </comment>
    <comment authorId="0" ref="O694">
      <text>
        <t xml:space="preserve">======
ID#AAABjWVJVOc
Careway Link    (2025-05-08 20:21:04)
NA : 2025-04-08 11:04</t>
      </text>
    </comment>
    <comment authorId="0" ref="Q694">
      <text>
        <t xml:space="preserve">======
ID#AAABjALnOE8
Careway Link    (2025-05-08 20:21:03)
ibuprofen gel 10% 100g 42.0%  : 2025-04-08 11:04</t>
      </text>
    </comment>
    <comment authorId="0" ref="R694">
      <text>
        <t xml:space="preserve">======
ID#AAABjWVJVd4
Careway Link    (2025-05-08 20:21:04)
NA : 2025-04-08 11:04</t>
      </text>
    </comment>
    <comment authorId="0" ref="O696">
      <text>
        <t xml:space="preserve">======
ID#AAABjALnO8w
Careway Link    (2025-05-08 20:21:03)
NA : 2025-03-12 12:23</t>
      </text>
    </comment>
    <comment authorId="0" ref="Q696">
      <text>
        <t xml:space="preserve">======
ID#AAABjWVJUWI
Careway Link    (2025-05-08 20:21:03)
ibuprofen oral suspension s/f 100mg/5ml 100ml 60.0%  : 2025-03-12 12:23</t>
      </text>
    </comment>
    <comment authorId="0" ref="R696">
      <text>
        <t xml:space="preserve">======
ID#AAABjALnOas
Careway Link    (2025-05-08 20:21:03)
ibuprofen oral susp 100mg/5ml s/f [tri] (100ml) : 2025-03-12 12:23</t>
      </text>
    </comment>
    <comment authorId="0" ref="O698">
      <text>
        <t xml:space="preserve">======
ID#AAABjWVJVCc
Careway Link    (2025-05-08 20:21:04)
NA : 2025-05-01 19:59</t>
      </text>
    </comment>
    <comment authorId="0" ref="Q698">
      <text>
        <t xml:space="preserve">======
ID#AAABjWVJUR0
Careway Link    (2025-05-08 20:21:03)
NA : 2025-05-01 19:59</t>
      </text>
    </comment>
    <comment authorId="0" ref="R698">
      <text>
        <t xml:space="preserve">======
ID#AAABjALnO8U
Careway Link    (2025-05-08 20:21:03)
NA : 2025-05-01 19:59</t>
      </text>
    </comment>
    <comment authorId="0" ref="O701">
      <text>
        <t xml:space="preserve">======
ID#AAABjALnN8U
Careway Link    (2025-05-08 20:21:03)
NA : 2025-04-08 11:04</t>
      </text>
    </comment>
    <comment authorId="0" ref="Q701">
      <text>
        <t xml:space="preserve">======
ID#AAABjWVJVdA
Careway Link    (2025-05-08 20:21:04)
ibuprofen tablets 400mg 84 71.0%  : 2025-04-08 11:04</t>
      </text>
    </comment>
    <comment authorId="0" ref="R701">
      <text>
        <t xml:space="preserve">======
ID#AAABjWVJUiI
Careway Link    (2025-05-08 20:21:03)
NA : 2025-04-08 11:04</t>
      </text>
    </comment>
    <comment authorId="0" ref="O709">
      <text>
        <t xml:space="preserve">======
ID#AAABjALnOyg
Careway Link    (2025-05-08 20:21:03)
NA : 2025-04-22 19:19</t>
      </text>
    </comment>
    <comment authorId="0" ref="Q709">
      <text>
        <t xml:space="preserve">======
ID#AAABjWVJU3A
Careway Link    (2025-05-08 20:21:04)
indapamide tablets m/r 1.5mg 30 83.0%  : 2025-04-22 19:19</t>
      </text>
    </comment>
    <comment authorId="0" ref="R709">
      <text>
        <t xml:space="preserve">======
ID#AAABjWVJVbA
Careway Link    (2025-05-08 20:21:04)
NA : 2025-04-22 19:19</t>
      </text>
    </comment>
    <comment authorId="0" ref="O710">
      <text>
        <t xml:space="preserve">======
ID#AAABjALnOBM
Careway Link    (2025-05-08 20:21:03)
NA : 2025-04-16 10:39</t>
      </text>
    </comment>
    <comment authorId="0" ref="Q710">
      <text>
        <t xml:space="preserve">======
ID#AAABjWVJVFM
Careway Link    (2025-05-08 20:21:04)
indapamide tablets 2.5mg 28 67.0%  : 2025-04-16 10:39</t>
      </text>
    </comment>
    <comment authorId="0" ref="R710">
      <text>
        <t xml:space="preserve">======
ID#AAABjALnOuo
Careway Link    (2025-05-08 20:21:03)
NA : 2025-04-16 10:39</t>
      </text>
    </comment>
    <comment authorId="0" ref="O712">
      <text>
        <t xml:space="preserve">======
ID#AAABjALnN8o
Careway Link    (2025-05-08 20:21:03)
indometacin cap 50mg [aah] 28 : 2024-09-03 13:08</t>
      </text>
    </comment>
    <comment authorId="0" ref="Q712">
      <text>
        <t xml:space="preserve">======
ID#AAABjWVJVG8
Careway Link    (2025-05-08 20:21:04)
indometacin 50mg capsules  28 : 2024-09-03 13:08</t>
      </text>
    </comment>
    <comment authorId="0" ref="R712">
      <text>
        <t xml:space="preserve">======
ID#AAABjALnO04
Careway Link    (2025-05-08 20:21:03)
indometacin cap 50mg [tri] (28) : 2024-09-03 13:08</t>
      </text>
    </comment>
    <comment authorId="0" ref="O715">
      <text>
        <t xml:space="preserve">======
ID#AAABjALnOnY
Careway Link    (2025-05-08 20:21:03)
NA : 2025-03-04 12:34</t>
      </text>
    </comment>
    <comment authorId="0" ref="Q715">
      <text>
        <t xml:space="preserve">======
ID#AAABjWVJUyU
Careway Link    (2025-05-08 20:21:03)
NA : 2025-03-04 12:34</t>
      </text>
    </comment>
    <comment authorId="0" ref="R715">
      <text>
        <t xml:space="preserve">======
ID#AAABjWVJVWk
Careway Link    (2025-05-08 20:21:04)
ppp invokana 100mg tabs (30) : 2025-03-04 12:34</t>
      </text>
    </comment>
    <comment authorId="0" ref="O716">
      <text>
        <t xml:space="preserve">======
ID#AAABjWVJUeI
Careway Link    (2025-05-08 20:21:03)
ppp invokana 300mg tabs [dnw] 30 : 2025-03-27 11:09</t>
      </text>
    </comment>
    <comment authorId="0" ref="Q716">
      <text>
        <t xml:space="preserve">======
ID#AAABjWVJUmY
Careway Link    (2025-05-08 20:21:03)
NA : 2025-03-27 11:09</t>
      </text>
    </comment>
    <comment authorId="0" ref="R716">
      <text>
        <t xml:space="preserve">======
ID#AAABjWVJUmg
Careway Link    (2025-05-08 20:21:03)
NA : 2025-03-27 11:09</t>
      </text>
    </comment>
    <comment authorId="0" ref="O718">
      <text>
        <t xml:space="preserve">======
ID#AAABjWVJVBk
Careway Link    (2025-05-08 20:21:04)
NA : 2025-04-08 11:04</t>
      </text>
    </comment>
    <comment authorId="0" ref="Q718">
      <text>
        <t xml:space="preserve">======
ID#AAABjALnO3A
Careway Link    (2025-05-08 20:21:03)
NA : 2025-04-08 11:04</t>
      </text>
    </comment>
    <comment authorId="0" ref="R718">
      <text>
        <t xml:space="preserve">======
ID#AAABjWVJVFw
Careway Link    (2025-05-08 20:21:04)
NA : 2025-04-08 11:04</t>
      </text>
    </comment>
    <comment authorId="0" ref="O719">
      <text>
        <t xml:space="preserve">======
ID#AAABjALnN4M
Careway Link    (2025-05-08 20:21:03)
NA : 2025-02-13 14:21</t>
      </text>
    </comment>
    <comment authorId="0" ref="Q719">
      <text>
        <t xml:space="preserve">======
ID#AAABjWVJU3Y
Careway Link    (2025-05-08 20:21:04)
ipratropium bromide inhaler cfc free 20mcg/dose 200dose   : 2025-02-13 14:21</t>
      </text>
    </comment>
    <comment authorId="0" ref="R719">
      <text>
        <t xml:space="preserve">======
ID#AAABjWVJU8M
Careway Link    (2025-05-08 20:21:04)
NA : 2025-02-13 14:21</t>
      </text>
    </comment>
    <comment authorId="0" ref="O722">
      <text>
        <t xml:space="preserve">======
ID#AAABjWVJVDI
Careway Link    (2025-05-08 20:21:04)
NA : 2025-04-08 11:04</t>
      </text>
    </comment>
    <comment authorId="0" ref="Q722">
      <text>
        <t xml:space="preserve">======
ID#AAABjWVJU7g
Careway Link    (2025-05-08 20:21:04)
irbesartan tablets 75mg 28 34.0%  : 2025-04-08 11:04</t>
      </text>
    </comment>
    <comment authorId="0" ref="R722">
      <text>
        <t xml:space="preserve">======
ID#AAABjWVJUOE
Careway Link    (2025-05-08 20:21:03)
NA : 2025-04-08 11:04</t>
      </text>
    </comment>
    <comment authorId="0" ref="O723">
      <text>
        <t xml:space="preserve">======
ID#AAABjWVJU4c
Careway Link    (2025-05-08 20:21:04)
NA : 2025-04-08 11:04</t>
      </text>
    </comment>
    <comment authorId="0" ref="Q723">
      <text>
        <t xml:space="preserve">======
ID#AAABjWVJVBA
Careway Link    (2025-05-08 20:21:04)
irbesartan tablets 150mg 28 28.0%  : 2025-04-08 11:04</t>
      </text>
    </comment>
    <comment authorId="0" ref="R723">
      <text>
        <t xml:space="preserve">======
ID#AAABjALnOJs
Careway Link    (2025-05-08 20:21:03)
NA : 2025-04-08 11:04</t>
      </text>
    </comment>
    <comment authorId="0" ref="O724">
      <text>
        <t xml:space="preserve">======
ID#AAABjALnO1w
Careway Link    (2025-05-08 20:21:03)
NA : 2025-04-22 19:19</t>
      </text>
    </comment>
    <comment authorId="0" ref="Q724">
      <text>
        <t xml:space="preserve">======
ID#AAABjWVJUSA
Careway Link    (2025-05-08 20:21:03)
irbesartan tablets 300mg 28 15.0%  : 2025-04-22 19:19</t>
      </text>
    </comment>
    <comment authorId="0" ref="R724">
      <text>
        <t xml:space="preserve">======
ID#AAABjWVJVFU
Careway Link    (2025-05-08 20:21:04)
NA : 2025-04-22 19:19</t>
      </text>
    </comment>
    <comment authorId="0" ref="O725">
      <text>
        <t xml:space="preserve">======
ID#AAABjALnN9g
Careway Link    (2025-05-08 20:21:03)
NA : 2025-02-18 10:24</t>
      </text>
    </comment>
    <comment authorId="0" ref="Q725">
      <text>
        <t xml:space="preserve">======
ID#AAABjWVJU1M
Careway Link    (2025-05-08 20:21:04)
irbesartan &amp; hydrochlorothiazide tablets 300/25mg 28 86.0%  : 2025-02-18 10:24</t>
      </text>
    </comment>
    <comment authorId="0" ref="R725">
      <text>
        <t xml:space="preserve">======
ID#AAABjALnN-0
Careway Link    (2025-05-08 20:21:03)
NA : 2025-02-18 10:24</t>
      </text>
    </comment>
    <comment authorId="0" ref="O726">
      <text>
        <t xml:space="preserve">======
ID#AAABjALnOek
Careway Link    (2025-05-08 20:21:03)
NA : 2025-04-22 19:19</t>
      </text>
    </comment>
    <comment authorId="0" ref="Q726">
      <text>
        <t xml:space="preserve">======
ID#AAABjWVJUtE
Careway Link    (2025-05-08 20:21:03)
isosorbide dinitrate tablets 10mg 56 61.0%  : 2025-04-22 19:19</t>
      </text>
    </comment>
    <comment authorId="0" ref="R726">
      <text>
        <t xml:space="preserve">======
ID#AAABjALnOhw
Careway Link    (2025-05-08 20:21:03)
NA : 2025-04-22 19:19</t>
      </text>
    </comment>
    <comment authorId="0" ref="O727">
      <text>
        <t xml:space="preserve">======
ID#AAABjWVJUls
Careway Link    (2025-05-08 20:21:03)
NA : 2025-03-10 12:39</t>
      </text>
    </comment>
    <comment authorId="0" ref="Q727">
      <text>
        <t xml:space="preserve">======
ID#AAABjWVJVVk
Careway Link    (2025-05-08 20:21:04)
isosorbide mononitrate tablets 10mg 56 6.0% 56 : 2025-03-10 12:39</t>
      </text>
    </comment>
    <comment authorId="0" ref="R727">
      <text>
        <t xml:space="preserve">======
ID#AAABjWVJUdc
Careway Link    (2025-05-08 20:21:03)
isosorbide mono tab 10mg [tri] (56) : 2025-03-10 12:39</t>
      </text>
    </comment>
    <comment authorId="0" ref="O728">
      <text>
        <t xml:space="preserve">======
ID#AAABjALnO6Y
Careway Link    (2025-05-08 20:21:03)
isosorbide mono tab 20mg [aps/teva] 56 : 2025-01-27 14:31</t>
      </text>
    </comment>
    <comment authorId="0" ref="Q728">
      <text>
        <t xml:space="preserve">======
ID#AAABjWVJUq0
Careway Link    (2025-05-08 20:21:03)
isosorbide mononitrate tablets 20mg 56  56 : 2025-01-27 14:31</t>
      </text>
    </comment>
    <comment authorId="0" ref="R728">
      <text>
        <t xml:space="preserve">======
ID#AAABjALnOZw
Careway Link    (2025-05-08 20:21:03)
isosorbide mono tab 20mg [tri] (56) : 2025-01-27 14:31</t>
      </text>
    </comment>
    <comment authorId="0" ref="O729">
      <text>
        <t xml:space="preserve">======
ID#AAABjALnOyU
Careway Link    (2025-05-08 20:21:03)
NA : 2025-02-27 14:34</t>
      </text>
    </comment>
    <comment authorId="0" ref="Q729">
      <text>
        <t xml:space="preserve">======
ID#AAABjWVJVII
Careway Link    (2025-05-08 20:21:04)
isosorbide mononitrate tablets m/r 60mg 28 67.0% 28 : 2025-02-27 14:34</t>
      </text>
    </comment>
    <comment authorId="0" ref="R729">
      <text>
        <t xml:space="preserve">======
ID#AAABjWVJUzg
Careway Link    (2025-05-08 20:21:03)
NA : 2025-02-27 14:34</t>
      </text>
    </comment>
    <comment authorId="0" ref="O733">
      <text>
        <t xml:space="preserve">======
ID#AAABjALnO98
Careway Link    (2025-05-08 20:21:03)
NA : 2025-04-08 11:04</t>
      </text>
    </comment>
    <comment authorId="0" ref="Q733">
      <text>
        <t xml:space="preserve">======
ID#AAABjWVJVRQ
Careway Link    (2025-05-08 20:21:04)
isotretinoin capsules 20mg 30 7.0%  : 2025-04-08 11:04</t>
      </text>
    </comment>
    <comment authorId="0" ref="R733">
      <text>
        <t xml:space="preserve">======
ID#AAABjWVJVRE
Careway Link    (2025-05-08 20:21:04)
NA : 2025-04-08 11:04</t>
      </text>
    </comment>
    <comment authorId="0" ref="O734">
      <text>
        <t xml:space="preserve">======
ID#AAABjWVJUwo
Careway Link    (2025-05-08 20:21:03)
NA : 2025-03-04 12:34</t>
      </text>
    </comment>
    <comment authorId="0" ref="Q734">
      <text>
        <t xml:space="preserve">======
ID#AAABjALnOgQ
Careway Link    (2025-05-08 20:21:03)
ispaghula husk powder sachets orange 30 60.0%  : 2025-03-04 12:34</t>
      </text>
    </comment>
    <comment authorId="0" ref="R734">
      <text>
        <t xml:space="preserve">======
ID#AAABjWVJUXQ
Careway Link    (2025-05-08 20:21:03)
ispaghula husk eff sachets orange [tri] (30) : 2025-03-04 12:34</t>
      </text>
    </comment>
    <comment authorId="0" ref="O740">
      <text>
        <t xml:space="preserve">======
ID#AAABjALnN5U
Careway Link    (2025-05-08 20:21:03)
NA : 2025-04-08 11:04</t>
      </text>
    </comment>
    <comment authorId="0" ref="Q740">
      <text>
        <t xml:space="preserve">======
ID#AAABjALnOOw
Careway Link    (2025-05-08 20:21:03)
ivabradine tablets 5mg 56 66.0%  : 2025-04-08 11:04</t>
      </text>
    </comment>
    <comment authorId="0" ref="R740">
      <text>
        <t xml:space="preserve">======
ID#AAABjALnOX4
Careway Link    (2025-05-08 20:21:03)
NA : 2025-04-08 11:04</t>
      </text>
    </comment>
    <comment authorId="0" ref="O743">
      <text>
        <t xml:space="preserve">======
ID#AAABjALnOCE
Careway Link    (2025-05-08 20:21:03)
NA : 2025-03-10 12:39</t>
      </text>
    </comment>
    <comment authorId="0" ref="Q743">
      <text>
        <t xml:space="preserve">======
ID#AAABjALnODI
Careway Link    (2025-05-08 20:21:03)
NA : 2025-03-10 12:39</t>
      </text>
    </comment>
    <comment authorId="0" ref="R743">
      <text>
        <t xml:space="preserve">======
ID#AAABjALnOaQ
Careway Link    (2025-05-08 20:21:03)
ppp kemadrin tabs 5mg (100) : 2025-03-10 12:39</t>
      </text>
    </comment>
    <comment authorId="0" ref="O764">
      <text>
        <t xml:space="preserve">======
ID#AAABjWVJUVU
Careway Link    (2025-05-08 20:21:03)
NA : 2025-03-24 15:02</t>
      </text>
    </comment>
    <comment authorId="0" ref="Q764">
      <text>
        <t xml:space="preserve">======
ID#AAABjALnOMA
Careway Link    (2025-05-08 20:21:03)
kerramax care dressing 20 x 30cm pk/10 13.0%  : 2025-03-24 15:02</t>
      </text>
    </comment>
    <comment authorId="0" ref="R764">
      <text>
        <t xml:space="preserve">======
ID#AAABjALnOTM
Careway Link    (2025-05-08 20:21:03)
NA : 2025-03-24 15:02</t>
      </text>
    </comment>
    <comment authorId="0" ref="O770">
      <text>
        <t xml:space="preserve">======
ID#AAABjALnN5I
Careway Link    (2025-05-08 20:21:03)
NA : 2025-04-27 12:38</t>
      </text>
    </comment>
    <comment authorId="0" ref="Q770">
      <text>
        <t xml:space="preserve">======
ID#AAABjALnOFY
Careway Link    (2025-05-08 20:21:03)
ketoconazole shampoo 2% 120ml 57.0%  : 2025-04-27 12:38</t>
      </text>
    </comment>
    <comment authorId="0" ref="R770">
      <text>
        <t xml:space="preserve">======
ID#AAABjWVJUjQ
Careway Link    (2025-05-08 20:21:03)
NA : 2025-04-27 12:38</t>
      </text>
    </comment>
    <comment authorId="0" ref="O771">
      <text>
        <t xml:space="preserve">======
ID#AAABjWVJVFo
Careway Link    (2025-05-08 20:21:04)
NA : 2025-05-01 19:59</t>
      </text>
    </comment>
    <comment authorId="0" ref="Q771">
      <text>
        <t xml:space="preserve">======
ID#AAABjALnOYg
Careway Link    (2025-05-08 20:21:03)
NA : 2025-05-01 19:59</t>
      </text>
    </comment>
    <comment authorId="0" ref="R771">
      <text>
        <t xml:space="preserve">======
ID#AAABjWVJVVo
Careway Link    (2025-05-08 20:21:04)
NA : 2025-05-01 19:59</t>
      </text>
    </comment>
    <comment authorId="0" ref="O773">
      <text>
        <t xml:space="preserve">======
ID#AAABjWVJVJY
Careway Link    (2025-05-08 20:21:04)
NA : 2025-04-27 12:38</t>
      </text>
    </comment>
    <comment authorId="0" ref="Q773">
      <text>
        <t xml:space="preserve">======
ID#AAABjWVJVOE
Careway Link    (2025-05-08 20:21:04)
ketoconazole shampoo 2% 120ml 57.0%  : 2025-04-27 12:38</t>
      </text>
    </comment>
    <comment authorId="0" ref="R773">
      <text>
        <t xml:space="preserve">======
ID#AAABjALnOXc
Careway Link    (2025-05-08 20:21:03)
NA : 2025-04-27 12:38</t>
      </text>
    </comment>
    <comment authorId="0" ref="O774">
      <text>
        <t xml:space="preserve">======
ID#AAABjWVJVfE
Careway Link    (2025-05-08 20:21:04)
NA : 2024-12-30 12:44</t>
      </text>
    </comment>
    <comment authorId="0" ref="Q774">
      <text>
        <t xml:space="preserve">======
ID#AAABjALnN74
Careway Link    (2025-05-08 20:21:03)
ketoprofen gel 2.5% w/w 50g   : 2024-12-30 12:44</t>
      </text>
    </comment>
    <comment authorId="0" ref="R774">
      <text>
        <t xml:space="preserve">======
ID#AAABjWVJVHc
Careway Link    (2025-05-08 20:21:04)
ketoprofen gel 2.5% [tri] (50gm) : 2024-12-30 12:44</t>
      </text>
    </comment>
    <comment authorId="0" ref="O775">
      <text>
        <t xml:space="preserve">======
ID#AAABjWVJVec
Careway Link    (2025-05-08 20:21:04)
ketoprofen gel 2.5% [aah] 100gm : 2025-02-18 10:24</t>
      </text>
    </comment>
    <comment authorId="0" ref="Q775">
      <text>
        <t xml:space="preserve">======
ID#AAABjALnOHc
Careway Link    (2025-05-08 20:21:03)
ketoprofen gel 2.5% w/w 100g   : 2025-02-18 10:24</t>
      </text>
    </comment>
    <comment authorId="0" ref="R775">
      <text>
        <t xml:space="preserve">======
ID#AAABjWVJVPY
Careway Link    (2025-05-08 20:21:04)
ketoprofen gel 2.5% [tri] (100gm) : 2025-02-18 10:24</t>
      </text>
    </comment>
    <comment authorId="0" ref="O776">
      <text>
        <t xml:space="preserve">======
ID#AAABjALnN9w
Careway Link    (2025-05-08 20:21:03)
NA : 2025-04-16 10:39</t>
      </text>
    </comment>
    <comment authorId="0" ref="Q776">
      <text>
        <t xml:space="preserve">======
ID#AAABjWVJUz8
Careway Link    (2025-05-08 20:21:03)
NA : 2025-04-16 10:39</t>
      </text>
    </comment>
    <comment authorId="0" ref="R776">
      <text>
        <t xml:space="preserve">======
ID#AAABjALnOpE
Careway Link    (2025-05-08 20:21:03)
NA : 2025-04-16 10:39</t>
      </text>
    </comment>
    <comment authorId="0" ref="O777">
      <text>
        <t xml:space="preserve">======
ID#AAABjWVJUQg
Careway Link    (2025-05-08 20:21:03)
labetalol tab 100mg [aah] 56
labetalol tab 100mg [mylan] 56 : 2024-10-01 12:55</t>
      </text>
    </comment>
    <comment authorId="0" ref="Q777">
      <text>
        <t xml:space="preserve">======
ID#AAABjWVJU9o
Careway Link    (2025-05-08 20:21:04)
labetalol tablets 100mg 56   : 2024-10-01 12:55</t>
      </text>
    </comment>
    <comment authorId="0" ref="R777">
      <text>
        <t xml:space="preserve">======
ID#AAABjALnOfg
Careway Link    (2025-05-08 20:21:03)
labetalol tab 100mg [tri] (56) : 2024-10-01 12:55</t>
      </text>
    </comment>
    <comment authorId="0" ref="O782">
      <text>
        <t xml:space="preserve">======
ID#AAABjWVJU8Y
Careway Link    (2025-05-08 20:21:04)
NA : 2025-04-16 10:39</t>
      </text>
    </comment>
    <comment authorId="0" ref="Q782">
      <text>
        <t xml:space="preserve">======
ID#AAABjALnO8o
Careway Link    (2025-05-08 20:21:03)
NA : 2025-04-16 10:39</t>
      </text>
    </comment>
    <comment authorId="0" ref="R782">
      <text>
        <t xml:space="preserve">======
ID#AAABjALnOw4
Careway Link    (2025-05-08 20:21:03)
NA : 2025-04-16 10:39</t>
      </text>
    </comment>
    <comment authorId="0" ref="O783">
      <text>
        <t xml:space="preserve">======
ID#AAABjALnO3E
Careway Link    (2025-05-08 20:21:03)
NA : 2025-04-27 12:38</t>
      </text>
    </comment>
    <comment authorId="0" ref="Q783">
      <text>
        <t xml:space="preserve">======
ID#AAABjALnOdE
Careway Link    (2025-05-08 20:21:03)
lactulose oral solution 300ml 2.0%  : 2025-04-27 12:38</t>
      </text>
    </comment>
    <comment authorId="0" ref="R783">
      <text>
        <t xml:space="preserve">======
ID#AAABjWVJUgA
Careway Link    (2025-05-08 20:21:03)
NA : 2025-04-27 12:38</t>
      </text>
    </comment>
    <comment authorId="0" ref="O784">
      <text>
        <t xml:space="preserve">======
ID#AAABjWVJUxw
Careway Link    (2025-05-08 20:21:03)
lactulose solution [aah] 500ml : 2025-03-27 11:09</t>
      </text>
    </comment>
    <comment authorId="0" ref="Q784">
      <text>
        <t xml:space="preserve">======
ID#AAABjWVJVT0
Careway Link    (2025-05-08 20:21:04)
lactulose oral solution 3.1-3.7g/5ml 500ml 3.0%  : 2025-03-27 11:09</t>
      </text>
    </comment>
    <comment authorId="0" ref="R784">
      <text>
        <t xml:space="preserve">======
ID#AAABjALnOgI
Careway Link    (2025-05-08 20:21:03)
NA : 2025-03-27 11:09</t>
      </text>
    </comment>
    <comment authorId="0" ref="O785">
      <text>
        <t xml:space="preserve">======
ID#AAABjALnODo
Careway Link    (2025-05-08 20:21:03)
NA : 2025-04-16 10:39</t>
      </text>
    </comment>
    <comment authorId="0" ref="Q785">
      <text>
        <t xml:space="preserve">======
ID#AAABjWVJUmk
Careway Link    (2025-05-08 20:21:03)
lamictal tablets 50mg 56 77.0% pk/56 : 2025-04-16 10:39</t>
      </text>
    </comment>
    <comment authorId="0" ref="R785">
      <text>
        <t xml:space="preserve">======
ID#AAABjALnOlM
Careway Link    (2025-05-08 20:21:03)
NA : 2025-04-16 10:39</t>
      </text>
    </comment>
    <comment authorId="0" ref="O786">
      <text>
        <t xml:space="preserve">======
ID#AAABjALnOD8
Careway Link    (2025-05-08 20:21:03)
NA : 2025-03-24 15:02</t>
      </text>
    </comment>
    <comment authorId="0" ref="Q786">
      <text>
        <t xml:space="preserve">======
ID#AAABjALnN9E
Careway Link    (2025-05-08 20:21:03)
lamotrigine tablets 25mg 56 50.0%  : 2025-03-24 15:02</t>
      </text>
    </comment>
    <comment authorId="0" ref="R786">
      <text>
        <t xml:space="preserve">======
ID#AAABjWVJVCQ
Careway Link    (2025-05-08 20:21:04)
lamotrigine tab 25mg [tri] (56) : 2025-03-24 15:02</t>
      </text>
    </comment>
    <comment authorId="0" ref="O787">
      <text>
        <t xml:space="preserve">======
ID#AAABjWVJUic
Careway Link    (2025-05-08 20:21:03)
NA : 2025-04-22 19:19</t>
      </text>
    </comment>
    <comment authorId="0" ref="Q787">
      <text>
        <t xml:space="preserve">======
ID#AAABjWVJUdM
Careway Link    (2025-05-08 20:21:03)
lamotrigine tablets 50mg 56 15.0%  : 2025-04-22 19:19</t>
      </text>
    </comment>
    <comment authorId="0" ref="R787">
      <text>
        <t xml:space="preserve">======
ID#AAABjWVJVaU
Careway Link    (2025-05-08 20:21:04)
NA : 2025-04-22 19:19</t>
      </text>
    </comment>
    <comment authorId="0" ref="O788">
      <text>
        <t xml:space="preserve">======
ID#AAABjWVJUn0
Careway Link    (2025-05-08 20:21:03)
lamotrigine tab 100mg [accord] 56 : 2025-04-01 14:12</t>
      </text>
    </comment>
    <comment authorId="0" ref="Q788">
      <text>
        <t xml:space="preserve">======
ID#AAABjWVJU9E
Careway Link    (2025-05-08 20:21:04)
lamotrigine tablets 100mg 56 55.0%  : 2025-04-01 14:12</t>
      </text>
    </comment>
    <comment authorId="0" ref="R788">
      <text>
        <t xml:space="preserve">======
ID#AAABjWVJUcs
Careway Link    (2025-05-08 20:21:03)
NA : 2025-04-01 14:12</t>
      </text>
    </comment>
    <comment authorId="0" ref="O789">
      <text>
        <t xml:space="preserve">======
ID#AAABjWVJU4Q
Careway Link    (2025-05-08 20:21:04)
NA : 2025-04-22 19:19</t>
      </text>
    </comment>
    <comment authorId="0" ref="Q789">
      <text>
        <t xml:space="preserve">======
ID#AAABjALnOtk
Careway Link    (2025-05-08 20:21:03)
lamotrigine tablets 200mg 56 43.0%  : 2025-04-22 19:19</t>
      </text>
    </comment>
    <comment authorId="0" ref="R789">
      <text>
        <t xml:space="preserve">======
ID#AAABjALnOrE
Careway Link    (2025-05-08 20:21:03)
NA : 2025-04-22 19:19</t>
      </text>
    </comment>
    <comment authorId="0" ref="O790">
      <text>
        <t xml:space="preserve">======
ID#AAABjWVJU-Y
Careway Link    (2025-05-08 20:21:04)
NA : 2025-04-16 10:39</t>
      </text>
    </comment>
    <comment authorId="0" ref="Q790">
      <text>
        <t xml:space="preserve">======
ID#AAABjWVJVK0
Careway Link    (2025-05-08 20:21:04)
NA : 2025-04-16 10:39</t>
      </text>
    </comment>
    <comment authorId="0" ref="R790">
      <text>
        <t xml:space="preserve">======
ID#AAABjALnOfI
Careway Link    (2025-05-08 20:21:03)
NA : 2025-04-16 10:39</t>
      </text>
    </comment>
    <comment authorId="0" ref="O791">
      <text>
        <t xml:space="preserve">======
ID#AAABjWVJU5Q
Careway Link    (2025-05-08 20:21:04)
NA : 2025-04-22 19:19</t>
      </text>
    </comment>
    <comment authorId="0" ref="Q791">
      <text>
        <t xml:space="preserve">======
ID#AAABjWVJU0U
Careway Link    (2025-05-08 20:21:03)
lamotrigine dispersible tablets s/f 25mg 56 3.0%  : 2025-04-22 19:19</t>
      </text>
    </comment>
    <comment authorId="0" ref="R791">
      <text>
        <t xml:space="preserve">======
ID#AAABjWVJUbY
Careway Link    (2025-05-08 20:21:03)
NA : 2025-04-22 19:19</t>
      </text>
    </comment>
    <comment authorId="0" ref="O792">
      <text>
        <t xml:space="preserve">======
ID#AAABjALnN44
Careway Link    (2025-05-08 20:21:03)
NA : 2025-03-12 12:23</t>
      </text>
    </comment>
    <comment authorId="0" ref="Q792">
      <text>
        <t xml:space="preserve">======
ID#AAABjWVJVGU
Careway Link    (2025-05-08 20:21:04)
lansoprazole orodispersible tablets 15mg 28 36.0%  : 2025-03-12 12:23</t>
      </text>
    </comment>
    <comment authorId="0" ref="R792">
      <text>
        <t xml:space="preserve">======
ID#AAABjWVJURU
Careway Link    (2025-05-08 20:21:03)
lansoprazole odt 15mg [tri] (28) : 2025-03-12 12:23</t>
      </text>
    </comment>
    <comment authorId="0" ref="O793">
      <text>
        <t xml:space="preserve">======
ID#AAABjALnOkQ
Careway Link    (2025-05-08 20:21:03)
NA : 2025-02-05 14:37</t>
      </text>
    </comment>
    <comment authorId="0" ref="Q793">
      <text>
        <t xml:space="preserve">======
ID#AAABjWVJVXY
Careway Link    (2025-05-08 20:21:04)
lansoprazole orodispersible tablets 30mg 28 24.0%  : 2025-02-05 14:37</t>
      </text>
    </comment>
    <comment authorId="0" ref="R793">
      <text>
        <t xml:space="preserve">======
ID#AAABjALnO2o
Careway Link    (2025-05-08 20:21:03)
lansoprazole odt 30mg [tri] (28) : 2025-02-05 14:37</t>
      </text>
    </comment>
    <comment authorId="0" ref="O794">
      <text>
        <t xml:space="preserve">======
ID#AAABjALnO0U
Careway Link    (2025-05-08 20:21:03)
NA : 2025-04-27 12:38</t>
      </text>
    </comment>
    <comment authorId="0" ref="Q794">
      <text>
        <t xml:space="preserve">======
ID#AAABjALnO6c
Careway Link    (2025-05-08 20:21:03)
lansoprazole capsules g/r 15mg 28 61.0%  : 2025-04-27 12:38</t>
      </text>
    </comment>
    <comment authorId="0" ref="R794">
      <text>
        <t xml:space="preserve">======
ID#AAABjALnOj8
Careway Link    (2025-05-08 20:21:03)
NA : 2025-04-27 12:38</t>
      </text>
    </comment>
    <comment authorId="0" ref="O795">
      <text>
        <t xml:space="preserve">======
ID#AAABjWVJUgY
Careway Link    (2025-05-08 20:21:03)
NA : 2025-04-27 12:38</t>
      </text>
    </comment>
    <comment authorId="0" ref="Q795">
      <text>
        <t xml:space="preserve">======
ID#AAABjALnOVk
Careway Link    (2025-05-08 20:21:03)
lansoprazole capsules g/r 30mg 28 26.0%  : 2025-04-27 12:38</t>
      </text>
    </comment>
    <comment authorId="0" ref="R795">
      <text>
        <t xml:space="preserve">======
ID#AAABjWVJU_w
Careway Link    (2025-05-08 20:21:04)
NA : 2025-04-27 12:38</t>
      </text>
    </comment>
    <comment authorId="0" ref="O796">
      <text>
        <t xml:space="preserve">======
ID#AAABjWVJUgs
Careway Link    (2025-05-08 20:21:03)
NA : 2025-04-27 12:38</t>
      </text>
    </comment>
    <comment authorId="0" ref="Q796">
      <text>
        <t xml:space="preserve">======
ID#AAABjALnO1U
Careway Link    (2025-05-08 20:21:03)
latanoprost &amp; timolol eye drops 50mcg/5mg/ml 2.5ml 43.0% 
latanoprost eye drops 50mcg/ml 2.5ml 12.0%  : 2025-04-27 12:38</t>
      </text>
    </comment>
    <comment authorId="0" ref="R796">
      <text>
        <t xml:space="preserve">======
ID#AAABjWVJUzE
Careway Link    (2025-05-08 20:21:03)
NA : 2025-04-27 12:38</t>
      </text>
    </comment>
    <comment authorId="0" ref="O797">
      <text>
        <t xml:space="preserve">======
ID#AAABjALnO0E
Careway Link    (2025-05-08 20:21:03)
NA : 2025-04-08 11:04</t>
      </text>
    </comment>
    <comment authorId="0" ref="Q797">
      <text>
        <t xml:space="preserve">======
ID#AAABjALnO-A
Careway Link    (2025-05-08 20:21:03)
latanoprost &amp; timolol eye drops 50mcg/5mg/ml 2.5ml 43.0% 
latanoprost eye drops 50mcg/ml 2.5ml 11.0%  : 2025-04-08 11:04</t>
      </text>
    </comment>
    <comment authorId="0" ref="R797">
      <text>
        <t xml:space="preserve">======
ID#AAABjWVJVe4
Careway Link    (2025-05-08 20:21:04)
NA : 2025-04-08 11:04</t>
      </text>
    </comment>
    <comment authorId="0" ref="O798">
      <text>
        <t xml:space="preserve">======
ID#AAABjALnOls
Careway Link    (2025-05-08 20:21:03)
NA : 2025-04-27 12:38</t>
      </text>
    </comment>
    <comment authorId="0" ref="Q798">
      <text>
        <t xml:space="preserve">======
ID#AAABjWVJUl0
Careway Link    (2025-05-08 20:21:03)
NA : 2025-04-27 12:38</t>
      </text>
    </comment>
    <comment authorId="0" ref="R798">
      <text>
        <t xml:space="preserve">======
ID#AAABjALnOzA
Careway Link    (2025-05-08 20:21:03)
NA : 2025-04-27 12:38</t>
      </text>
    </comment>
    <comment authorId="0" ref="O800">
      <text>
        <t xml:space="preserve">======
ID#AAABjALnOnM
Careway Link    (2025-05-08 20:21:03)
NA : 2025-04-16 10:39</t>
      </text>
    </comment>
    <comment authorId="0" ref="Q800">
      <text>
        <t xml:space="preserve">======
ID#AAABjALnOVo
Careway Link    (2025-05-08 20:21:03)
NA : 2025-04-16 10:39</t>
      </text>
    </comment>
    <comment authorId="0" ref="R800">
      <text>
        <t xml:space="preserve">======
ID#AAABjALnO2A
Careway Link    (2025-05-08 20:21:03)
NA : 2025-04-16 10:39</t>
      </text>
    </comment>
    <comment authorId="0" ref="O801">
      <text>
        <t xml:space="preserve">======
ID#AAABjWVJUhY
Careway Link    (2025-05-08 20:21:03)
leflunomide tab 10mg [aah] 30 : 2025-04-01 14:12</t>
      </text>
    </comment>
    <comment authorId="0" ref="Q801">
      <text>
        <t xml:space="preserve">======
ID#AAABjALnOLg
Careway Link    (2025-05-08 20:21:03)
leflunomide tablets 10mg 30 35.0%  : 2025-04-01 14:12</t>
      </text>
    </comment>
    <comment authorId="0" ref="R801">
      <text>
        <t xml:space="preserve">======
ID#AAABjWVJUfI
Careway Link    (2025-05-08 20:21:03)
NA : 2025-04-01 14:12</t>
      </text>
    </comment>
    <comment authorId="0" ref="O803">
      <text>
        <t xml:space="preserve">======
ID#AAABjWVJU1c
Careway Link    (2025-05-08 20:21:04)
NA : 2025-04-16 10:39</t>
      </text>
    </comment>
    <comment authorId="0" ref="Q803">
      <text>
        <t xml:space="preserve">======
ID#AAABjALnOWE
Careway Link    (2025-05-08 20:21:03)
lercanidipine tablets 10mg 28 45.0%  : 2025-04-16 10:39</t>
      </text>
    </comment>
    <comment authorId="0" ref="R803">
      <text>
        <t xml:space="preserve">======
ID#AAABjALnOl4
Careway Link    (2025-05-08 20:21:03)
NA : 2025-04-16 10:39</t>
      </text>
    </comment>
    <comment authorId="0" ref="O804">
      <text>
        <t xml:space="preserve">======
ID#AAABjWVJVPM
Careway Link    (2025-05-08 20:21:04)
NA : 2025-04-22 19:19</t>
      </text>
    </comment>
    <comment authorId="0" ref="Q804">
      <text>
        <t xml:space="preserve">======
ID#AAABjWVJUjE
Careway Link    (2025-05-08 20:21:03)
lercanidipine tablets 20mg 28 48.0%  : 2025-04-22 19:19</t>
      </text>
    </comment>
    <comment authorId="0" ref="R804">
      <text>
        <t xml:space="preserve">======
ID#AAABjWVJUUk
Careway Link    (2025-05-08 20:21:03)
NA : 2025-04-22 19:19</t>
      </text>
    </comment>
    <comment authorId="0" ref="O805">
      <text>
        <t xml:space="preserve">======
ID#AAABjWVJUp8
Careway Link    (2025-05-08 20:21:03)
NA : 2025-04-27 12:38</t>
      </text>
    </comment>
    <comment authorId="0" ref="Q805">
      <text>
        <t xml:space="preserve">======
ID#AAABjALnO68
Careway Link    (2025-05-08 20:21:03)
letrozole tablets 2.5mg 28 56.0%  : 2025-04-27 12:38</t>
      </text>
    </comment>
    <comment authorId="0" ref="R805">
      <text>
        <t xml:space="preserve">======
ID#AAABjWVJUxo
Careway Link    (2025-05-08 20:21:03)
NA : 2025-04-27 12:38</t>
      </text>
    </comment>
    <comment authorId="0" ref="O808">
      <text>
        <t xml:space="preserve">======
ID#AAABjWVJVI4
Careway Link    (2025-05-08 20:21:04)
levetiracetam tab 250mg [accord] 60 : 2025-04-01 14:12</t>
      </text>
    </comment>
    <comment authorId="0" ref="Q808">
      <text>
        <t xml:space="preserve">======
ID#AAABjWVJUuo
Careway Link    (2025-05-08 20:21:03)
levetiracetam tablets 250mg 60 76.0%  : 2025-04-01 14:12</t>
      </text>
    </comment>
    <comment authorId="0" ref="R808">
      <text>
        <t xml:space="preserve">======
ID#AAABjWVJU-8
Careway Link    (2025-05-08 20:21:04)
NA : 2025-04-01 14:12</t>
      </text>
    </comment>
    <comment authorId="0" ref="O809">
      <text>
        <t xml:space="preserve">======
ID#AAABjWVJVGc
Careway Link    (2025-05-08 20:21:04)
NA : 2025-04-22 19:19</t>
      </text>
    </comment>
    <comment authorId="0" ref="Q809">
      <text>
        <t xml:space="preserve">======
ID#AAABjALnOhk
Careway Link    (2025-05-08 20:21:03)
levetiracetam tablets 500mg 60 54.0%  : 2025-04-22 19:19</t>
      </text>
    </comment>
    <comment authorId="0" ref="R809">
      <text>
        <t xml:space="preserve">======
ID#AAABjALnO8I
Careway Link    (2025-05-08 20:21:03)
NA : 2025-04-22 19:19</t>
      </text>
    </comment>
    <comment authorId="0" ref="O810">
      <text>
        <t xml:space="preserve">======
ID#AAABjWVJUQ4
Careway Link    (2025-05-08 20:21:03)
levetiracetam tab 750mg [aah] 60 : 2025-01-30 12:00</t>
      </text>
    </comment>
    <comment authorId="0" ref="Q810">
      <text>
        <t xml:space="preserve">======
ID#AAABjALnOQY
Careway Link    (2025-05-08 20:21:03)
levetiracetam tablets 750mg 60   : 2025-01-30 12:00</t>
      </text>
    </comment>
    <comment authorId="0" ref="R810">
      <text>
        <t xml:space="preserve">======
ID#AAABjWVJUec
Careway Link    (2025-05-08 20:21:03)
levetiracetam tab 750mg [tri] (60) : 2025-01-30 12:00</t>
      </text>
    </comment>
    <comment authorId="0" ref="O811">
      <text>
        <t xml:space="preserve">======
ID#AAABjWVJVKQ
Careway Link    (2025-05-08 20:21:04)
NA : 2025-04-16 10:39</t>
      </text>
    </comment>
    <comment authorId="0" ref="Q811">
      <text>
        <t xml:space="preserve">======
ID#AAABjWVJU1Y
Careway Link    (2025-05-08 20:21:04)
levetiracetam tablets 1000mg 60 17.0%  : 2025-04-16 10:39</t>
      </text>
    </comment>
    <comment authorId="0" ref="R811">
      <text>
        <t xml:space="preserve">======
ID#AAABjALnOrM
Careway Link    (2025-05-08 20:21:03)
NA : 2025-04-16 10:39</t>
      </text>
    </comment>
    <comment authorId="0" ref="O814">
      <text>
        <t xml:space="preserve">======
ID#AAABjALnOeQ
Careway Link    (2025-05-08 20:21:03)
NA : 2025-04-15 11:06</t>
      </text>
    </comment>
    <comment authorId="0" ref="Q814">
      <text>
        <t xml:space="preserve">======
ID#AAABjALnO7I
Careway Link    (2025-05-08 20:21:03)
levofloxacin tablets 500mg 10 41.0% 
levofloxacin tablets 500mg 5 41.0%  : 2025-04-15 11:06</t>
      </text>
    </comment>
    <comment authorId="0" ref="R814">
      <text>
        <t xml:space="preserve">======
ID#AAABjALnOFs
Careway Link    (2025-05-08 20:21:03)
NA : 2025-04-15 11:06</t>
      </text>
    </comment>
    <comment authorId="0" ref="O815">
      <text>
        <t xml:space="preserve">======
ID#AAABjWVJUlc
Careway Link    (2025-05-08 20:21:03)
NA : 2025-05-01 19:59</t>
      </text>
    </comment>
    <comment authorId="0" ref="Q815">
      <text>
        <t xml:space="preserve">======
ID#AAABjALnO90
Careway Link    (2025-05-08 20:21:03)
levofloxacin tablets 500mg 10 41.0%  : 2025-05-01 19:59</t>
      </text>
    </comment>
    <comment authorId="0" ref="R815">
      <text>
        <t xml:space="preserve">======
ID#AAABjALnOIE
Careway Link    (2025-05-08 20:21:03)
NA : 2025-05-01 19:59</t>
      </text>
    </comment>
    <comment authorId="0" ref="O819">
      <text>
        <t xml:space="preserve">======
ID#AAABjALnOV4
Careway Link    (2025-05-08 20:21:03)
levothyroxine tab 12.5mcg [teva] 28 : 2025-02-05 14:37</t>
      </text>
    </comment>
    <comment authorId="0" ref="Q819">
      <text>
        <t xml:space="preserve">======
ID#AAABjALnOZo
Careway Link    (2025-05-08 20:21:03)
levothyroxine tablets 12.5mcg 28   : 2025-02-05 14:37</t>
      </text>
    </comment>
    <comment authorId="0" ref="R819">
      <text>
        <t xml:space="preserve">======
ID#AAABjALnOKU
Careway Link    (2025-05-08 20:21:03)
levothyroxine tab 12.5mcg [tri] (28) : 2025-02-05 14:37</t>
      </text>
    </comment>
    <comment authorId="0" ref="O820">
      <text>
        <t xml:space="preserve">======
ID#AAABjALnOmw
Careway Link    (2025-05-08 20:21:03)
NA : 2025-04-27 12:38</t>
      </text>
    </comment>
    <comment authorId="0" ref="Q820">
      <text>
        <t xml:space="preserve">======
ID#AAABjWVJVBg
Careway Link    (2025-05-08 20:21:04)
levothyroxine tablets 25mcg 28 67.0%  : 2025-04-27 12:38</t>
      </text>
    </comment>
    <comment authorId="0" ref="R820">
      <text>
        <t xml:space="preserve">======
ID#AAABjALnOd4
Careway Link    (2025-05-08 20:21:03)
NA : 2025-04-27 12:38</t>
      </text>
    </comment>
    <comment authorId="0" ref="O821">
      <text>
        <t xml:space="preserve">======
ID#AAABjWVJVbo
Careway Link    (2025-05-08 20:21:04)
NA : 2025-04-27 12:38</t>
      </text>
    </comment>
    <comment authorId="0" ref="Q821">
      <text>
        <t xml:space="preserve">======
ID#AAABjWVJU8E
Careway Link    (2025-05-08 20:21:04)
levothyroxine tablets 50mcg 28 67.0%  : 2025-04-27 12:38</t>
      </text>
    </comment>
    <comment authorId="0" ref="R821">
      <text>
        <t xml:space="preserve">======
ID#AAABjALnOoE
Careway Link    (2025-05-08 20:21:03)
NA : 2025-04-27 12:38</t>
      </text>
    </comment>
    <comment authorId="0" ref="O822">
      <text>
        <t xml:space="preserve">======
ID#AAABjALnOuQ
Careway Link    (2025-05-08 20:21:03)
NA : 2025-04-27 12:38</t>
      </text>
    </comment>
    <comment authorId="0" ref="Q822">
      <text>
        <t xml:space="preserve">======
ID#AAABjWVJVPg
Careway Link    (2025-05-08 20:21:04)
levothyroxine tablets 75mcg 28 62.0%  : 2025-04-27 12:38</t>
      </text>
    </comment>
    <comment authorId="0" ref="R822">
      <text>
        <t xml:space="preserve">======
ID#AAABjALnO8Y
Careway Link    (2025-05-08 20:21:03)
NA : 2025-04-27 12:38</t>
      </text>
    </comment>
    <comment authorId="0" ref="O823">
      <text>
        <t xml:space="preserve">======
ID#AAABjWVJVM8
Careway Link    (2025-05-08 20:21:04)
NA : 2025-04-27 12:38</t>
      </text>
    </comment>
    <comment authorId="0" ref="Q823">
      <text>
        <t xml:space="preserve">======
ID#AAABjWVJVTI
Careway Link    (2025-05-08 20:21:04)
levothyroxine tablets 100mcg 28 67.0%  : 2025-04-27 12:38</t>
      </text>
    </comment>
    <comment authorId="0" ref="R823">
      <text>
        <t xml:space="preserve">======
ID#AAABjWVJUYI
Careway Link    (2025-05-08 20:21:03)
NA : 2025-04-27 12:38</t>
      </text>
    </comment>
    <comment authorId="0" ref="O832">
      <text>
        <t xml:space="preserve">======
ID#AAABjALnOCo
Careway Link    (2025-05-08 20:21:03)
NA : 2025-04-16 10:39</t>
      </text>
    </comment>
    <comment authorId="0" ref="Q832">
      <text>
        <t xml:space="preserve">======
ID#AAABjALnOyI
Careway Link    (2025-05-08 20:21:03)
lipitor tablets 20mg 28 92.0%  : 2025-04-16 10:39</t>
      </text>
    </comment>
    <comment authorId="0" ref="R832">
      <text>
        <t xml:space="preserve">======
ID#AAABjWVJUko
Careway Link    (2025-05-08 20:21:03)
NA : 2025-04-16 10:39</t>
      </text>
    </comment>
    <comment authorId="0" ref="O833">
      <text>
        <t xml:space="preserve">======
ID#AAABjALnOhA
Careway Link    (2025-05-08 20:21:03)
ppp lipitor tabs 40mg 28 : 2025-02-13 14:21</t>
      </text>
    </comment>
    <comment authorId="0" ref="Q833">
      <text>
        <t xml:space="preserve">======
ID#AAABjWVJU8I
Careway Link    (2025-05-08 20:21:04)
lipitor tablets 40mg 28   : 2025-02-13 14:21</t>
      </text>
    </comment>
    <comment authorId="0" ref="R833">
      <text>
        <t xml:space="preserve">======
ID#AAABjWVJUcA
Careway Link    (2025-05-08 20:21:03)
ppp lipitor tabs 40mg (28) : 2025-02-13 14:21</t>
      </text>
    </comment>
    <comment authorId="0" ref="O835">
      <text>
        <t xml:space="preserve">======
ID#AAABjALnOLk
Careway Link    (2025-05-08 20:21:03)
NA : 2025-04-08 11:04</t>
      </text>
    </comment>
    <comment authorId="0" ref="Q835">
      <text>
        <t xml:space="preserve">======
ID#AAABjALnOPI
Careway Link    (2025-05-08 20:21:03)
lisinopril tablets 5mg 28 72.0%  : 2025-04-08 11:04</t>
      </text>
    </comment>
    <comment authorId="0" ref="R835">
      <text>
        <t xml:space="preserve">======
ID#AAABjWVJU44
Careway Link    (2025-05-08 20:21:04)
NA : 2025-04-08 11:04</t>
      </text>
    </comment>
    <comment authorId="0" ref="O836">
      <text>
        <t xml:space="preserve">======
ID#AAABjWVJU1A
Careway Link    (2025-05-08 20:21:04)
NA : 2025-04-16 10:39</t>
      </text>
    </comment>
    <comment authorId="0" ref="Q836">
      <text>
        <t xml:space="preserve">======
ID#AAABjALnO4o
Careway Link    (2025-05-08 20:21:03)
lisinopril tablets 10mg 28 68.0%  : 2025-04-16 10:39</t>
      </text>
    </comment>
    <comment authorId="0" ref="R836">
      <text>
        <t xml:space="preserve">======
ID#AAABjALnO2U
Careway Link    (2025-05-08 20:21:03)
NA : 2025-04-16 10:39</t>
      </text>
    </comment>
    <comment authorId="0" ref="O837">
      <text>
        <t xml:space="preserve">======
ID#AAABjWVJU28
Careway Link    (2025-05-08 20:21:04)
NA : 2025-04-27 12:38</t>
      </text>
    </comment>
    <comment authorId="0" ref="Q837">
      <text>
        <t xml:space="preserve">======
ID#AAABjALnOfw
Careway Link    (2025-05-08 20:21:03)
lisinopril tablets 20mg 28 57.0%  : 2025-04-27 12:38</t>
      </text>
    </comment>
    <comment authorId="0" ref="R837">
      <text>
        <t xml:space="preserve">======
ID#AAABjWVJVfQ
Careway Link    (2025-05-08 20:21:04)
NA : 2025-04-27 12:38</t>
      </text>
    </comment>
    <comment authorId="0" ref="O841">
      <text>
        <t xml:space="preserve">======
ID#AAABjWVJU4M
Careway Link    (2025-05-08 20:21:04)
NA : 2025-04-08 11:04</t>
      </text>
    </comment>
    <comment authorId="0" ref="Q841">
      <text>
        <t xml:space="preserve">======
ID#AAABjWVJVSo
Careway Link    (2025-05-08 20:21:04)
loperamide capsules 2mg 10 41.0% 10 : 2025-04-08 11:04</t>
      </text>
    </comment>
    <comment authorId="0" ref="R841">
      <text>
        <t xml:space="preserve">======
ID#AAABjWVJU7k
Careway Link    (2025-05-08 20:21:04)
NA : 2025-04-08 11:04</t>
      </text>
    </comment>
    <comment authorId="0" ref="O842">
      <text>
        <t xml:space="preserve">======
ID#AAABjWVJU5g
Careway Link    (2025-05-08 20:21:04)
NA : 2025-04-27 12:38</t>
      </text>
    </comment>
    <comment authorId="0" ref="Q842">
      <text>
        <t xml:space="preserve">======
ID#AAABjALnO5c
Careway Link    (2025-05-08 20:21:03)
loperamide capsules 2mg 30 63.0% 30 : 2025-04-27 12:38</t>
      </text>
    </comment>
    <comment authorId="0" ref="R842">
      <text>
        <t xml:space="preserve">======
ID#AAABjALnN4U
Careway Link    (2025-05-08 20:21:03)
NA : 2025-04-27 12:38</t>
      </text>
    </comment>
    <comment authorId="0" ref="O844">
      <text>
        <t xml:space="preserve">======
ID#AAABjALnOvU
Careway Link    (2025-05-08 20:21:03)
loratadine tab 10mg [aps/teva] 30 : 2025-04-01 14:12</t>
      </text>
    </comment>
    <comment authorId="0" ref="Q844">
      <text>
        <t xml:space="preserve">======
ID#AAABjALnORU
Careway Link    (2025-05-08 20:21:03)
loratadine tablets 10mg 30 72.0% 30 : 2025-04-01 14:12</t>
      </text>
    </comment>
    <comment authorId="0" ref="R844">
      <text>
        <t xml:space="preserve">======
ID#AAABjALnOH8
Careway Link    (2025-05-08 20:21:03)
NA : 2025-04-01 14:12</t>
      </text>
    </comment>
    <comment authorId="0" ref="O846">
      <text>
        <t xml:space="preserve">======
ID#AAABjALnOU4
Careway Link    (2025-05-08 20:21:03)
NA : 2025-01-02 14:26</t>
      </text>
    </comment>
    <comment authorId="0" ref="Q846">
      <text>
        <t xml:space="preserve">======
ID#AAABjWVJVHs
Careway Link    (2025-05-08 20:21:04)
lorazepam tablets 1mg 28   : 2025-01-02 14:26</t>
      </text>
    </comment>
    <comment authorId="0" ref="R846">
      <text>
        <t xml:space="preserve">======
ID#AAABjALnO8s
Careway Link    (2025-05-08 20:21:03)
NA : 2025-01-02 14:26</t>
      </text>
    </comment>
    <comment authorId="0" ref="O851">
      <text>
        <t xml:space="preserve">======
ID#AAABjWVJU8Q
Careway Link    (2025-05-08 20:21:04)
losartan tab 12.5mg [aah] 28 : 2025-02-18 10:24</t>
      </text>
    </comment>
    <comment authorId="0" ref="Q851">
      <text>
        <t xml:space="preserve">======
ID#AAABjWVJUok
Careway Link    (2025-05-08 20:21:03)
losartan &amp; hydrochlorothiazide tablets 50/12.5mg 28 68.0%  : 2025-02-18 10:24</t>
      </text>
    </comment>
    <comment authorId="0" ref="R851">
      <text>
        <t xml:space="preserve">======
ID#AAABjALnN_s
Careway Link    (2025-05-08 20:21:03)
losartan tab 12.5mg [tri] (28) : 2025-02-18 10:24</t>
      </text>
    </comment>
    <comment authorId="0" ref="O852">
      <text>
        <t xml:space="preserve">======
ID#AAABjALnOQM
Careway Link    (2025-05-08 20:21:03)
NA : 2025-04-16 10:39</t>
      </text>
    </comment>
    <comment authorId="0" ref="Q852">
      <text>
        <t xml:space="preserve">======
ID#AAABjWVJUk4
Careway Link    (2025-05-08 20:21:03)
losartan potassium tablets 25mg 28 67.0%  : 2025-04-16 10:39</t>
      </text>
    </comment>
    <comment authorId="0" ref="R852">
      <text>
        <t xml:space="preserve">======
ID#AAABjWVJU-s
Careway Link    (2025-05-08 20:21:04)
NA : 2025-04-16 10:39</t>
      </text>
    </comment>
    <comment authorId="0" ref="O853">
      <text>
        <t xml:space="preserve">======
ID#AAABjWVJVOg
Careway Link    (2025-05-08 20:21:04)
NA : 2025-04-27 12:38</t>
      </text>
    </comment>
    <comment authorId="0" ref="Q853">
      <text>
        <t xml:space="preserve">======
ID#AAABjWVJVTw
Careway Link    (2025-05-08 20:21:04)
losartan potassium tablets 50mg 28 67.0%  : 2025-04-27 12:38</t>
      </text>
    </comment>
    <comment authorId="0" ref="R853">
      <text>
        <t xml:space="preserve">======
ID#AAABjWVJVQo
Careway Link    (2025-05-08 20:21:04)
NA : 2025-04-27 12:38</t>
      </text>
    </comment>
    <comment authorId="0" ref="O854">
      <text>
        <t xml:space="preserve">======
ID#AAABjWVJUYg
Careway Link    (2025-05-08 20:21:03)
NA : 2025-04-27 12:38</t>
      </text>
    </comment>
    <comment authorId="0" ref="Q854">
      <text>
        <t xml:space="preserve">======
ID#AAABjALnOLc
Careway Link    (2025-05-08 20:21:03)
losartan potassium tablets 100mg 28 54.0%  : 2025-04-27 12:38</t>
      </text>
    </comment>
    <comment authorId="0" ref="R854">
      <text>
        <t xml:space="preserve">======
ID#AAABjALnOt0
Careway Link    (2025-05-08 20:21:03)
NA : 2025-04-27 12:38</t>
      </text>
    </comment>
    <comment authorId="0" ref="O855">
      <text>
        <t xml:space="preserve">======
ID#AAABjALnOxQ
Careway Link    (2025-05-08 20:21:03)
NA : 2025-03-17 14:41</t>
      </text>
    </comment>
    <comment authorId="0" ref="Q855">
      <text>
        <t xml:space="preserve">======
ID#AAABjALnN7A
Careway Link    (2025-05-08 20:21:03)
losec capsules blister 20mg 28 (pi) 46.0%  : 2025-03-17 14:41</t>
      </text>
    </comment>
    <comment authorId="0" ref="R855">
      <text>
        <t xml:space="preserve">======
ID#AAABjALnOBY
Careway Link    (2025-05-08 20:21:03)
ppp losec caps 20mg (28) : 2025-03-17 14:41</t>
      </text>
    </comment>
    <comment authorId="0" ref="O856">
      <text>
        <t xml:space="preserve">======
ID#AAABjWVJUOQ
Careway Link    (2025-05-08 20:21:03)
NA : 2025-04-15 11:06</t>
      </text>
    </comment>
    <comment authorId="0" ref="Q856">
      <text>
        <t xml:space="preserve">======
ID#AAABjWVJUQ0
Careway Link    (2025-05-08 20:21:03)
lotriderm cream 0.05%/1% 30g (pi) 35.0%  : 2025-04-15 11:06</t>
      </text>
    </comment>
    <comment authorId="0" ref="R856">
      <text>
        <t xml:space="preserve">======
ID#AAABjALnOnk
Careway Link    (2025-05-08 20:21:03)
NA : 2025-04-15 11:06</t>
      </text>
    </comment>
    <comment authorId="0" ref="O858">
      <text>
        <t xml:space="preserve">======
ID#AAABjALnOb8
Careway Link    (2025-05-08 20:21:03)
NA : 2025-03-17 14:41</t>
      </text>
    </comment>
    <comment authorId="0" ref="Q858">
      <text>
        <t xml:space="preserve">======
ID#AAABjALnOnw
Careway Link    (2025-05-08 20:21:03)
lymecycline capsules 408mg 28 20.0%  : 2025-03-17 14:41</t>
      </text>
    </comment>
    <comment authorId="0" ref="R858">
      <text>
        <t xml:space="preserve">======
ID#AAABjWVJUXE
Careway Link    (2025-05-08 20:21:03)
lymecycline cap 408mg [tri] (28) : 2025-03-17 14:41</t>
      </text>
    </comment>
    <comment authorId="0" ref="O859">
      <text>
        <t xml:space="preserve">======
ID#AAABjALnOhY
Careway Link    (2025-05-08 20:21:03)
NA : 2025-05-01 19:59</t>
      </text>
    </comment>
    <comment authorId="0" ref="Q859">
      <text>
        <t xml:space="preserve">======
ID#AAABjWVJUUU
Careway Link    (2025-05-08 20:21:03)
lymecycline capsules 408mg 56 20.0%  : 2025-05-01 19:59</t>
      </text>
    </comment>
    <comment authorId="0" ref="R859">
      <text>
        <t xml:space="preserve">======
ID#AAABjALnOXI
Careway Link    (2025-05-08 20:21:03)
NA : 2025-05-01 19:59</t>
      </text>
    </comment>
    <comment authorId="0" ref="O860">
      <text>
        <t xml:space="preserve">======
ID#AAABjWVJUjo
Careway Link    (2025-05-08 20:21:03)
ppp lyrica caps 150mg 56 : 2024-11-25 14:07</t>
      </text>
    </comment>
    <comment authorId="0" ref="Q860">
      <text>
        <t xml:space="preserve">======
ID#AAABjALnN3E
Careway Link    (2025-05-08 20:21:03)
lyrica capsules 150mg 56   : 2024-11-25 14:07</t>
      </text>
    </comment>
    <comment authorId="0" ref="R860">
      <text>
        <t xml:space="preserve">======
ID#AAABjALnO9E
Careway Link    (2025-05-08 20:21:03)
ppp lyrica caps 150mg (56) : 2024-11-25 14:07</t>
      </text>
    </comment>
    <comment authorId="0" ref="O861">
      <text>
        <t xml:space="preserve">======
ID#AAABjWVJURo
Careway Link    (2025-05-08 20:21:03)
NA : 2025-03-24 15:02</t>
      </text>
    </comment>
    <comment authorId="0" ref="Q861">
      <text>
        <t xml:space="preserve">======
ID#AAABjALnOsM
Careway Link    (2025-05-08 20:21:03)
NA : 2025-03-24 15:02</t>
      </text>
    </comment>
    <comment authorId="0" ref="R861">
      <text>
        <t xml:space="preserve">======
ID#AAABjALnOqw
Careway Link    (2025-05-08 20:21:03)
ppp lyrica caps 200mg (84) : 2025-03-24 15:02</t>
      </text>
    </comment>
    <comment authorId="0" ref="O862">
      <text>
        <t xml:space="preserve">======
ID#AAABjALnOlQ
Careway Link    (2025-05-08 20:21:03)
NA : 2025-04-27 12:38</t>
      </text>
    </comment>
    <comment authorId="0" ref="Q862">
      <text>
        <t xml:space="preserve">======
ID#AAABjWVJVQw
Careway Link    (2025-05-08 20:21:04)
NA : 2025-04-27 12:38</t>
      </text>
    </comment>
    <comment authorId="0" ref="R862">
      <text>
        <t xml:space="preserve">======
ID#AAABjALnOiA
Careway Link    (2025-05-08 20:21:03)
NA : 2025-04-27 12:38</t>
      </text>
    </comment>
    <comment authorId="0" ref="O865">
      <text>
        <t xml:space="preserve">======
ID#AAABjWVJVXU
Careway Link    (2025-05-08 20:21:04)
NA : 2025-04-01 14:12</t>
      </text>
    </comment>
    <comment authorId="0" ref="Q865">
      <text>
        <t xml:space="preserve">======
ID#AAABjWVJVaQ
Careway Link    (2025-05-08 20:21:04)
mebeverine colofac mr capsules 200mg 60 25.0%  : 2025-04-01 14:12</t>
      </text>
    </comment>
    <comment authorId="0" ref="R865">
      <text>
        <t xml:space="preserve">======
ID#AAABjALnOIo
Careway Link    (2025-05-08 20:21:03)
NA : 2025-04-01 14:12</t>
      </text>
    </comment>
    <comment authorId="0" ref="O866">
      <text>
        <t xml:space="preserve">======
ID#AAABjWVJUyI
Careway Link    (2025-05-08 20:21:03)
NA : 2025-04-27 12:38</t>
      </text>
    </comment>
    <comment authorId="0" ref="Q866">
      <text>
        <t xml:space="preserve">======
ID#AAABjWVJVK4
Careway Link    (2025-05-08 20:21:04)
mebeverine tablets 135mg 100 44.0%  : 2025-04-27 12:38</t>
      </text>
    </comment>
    <comment authorId="0" ref="R866">
      <text>
        <t xml:space="preserve">======
ID#AAABjWVJVNA
Careway Link    (2025-05-08 20:21:04)
NA : 2025-04-27 12:38</t>
      </text>
    </comment>
    <comment authorId="0" ref="O867">
      <text>
        <t xml:space="preserve">======
ID#AAABjWVJVZs
Careway Link    (2025-05-08 20:21:04)
NA : 2025-04-27 12:38</t>
      </text>
    </comment>
    <comment authorId="0" ref="Q867">
      <text>
        <t xml:space="preserve">======
ID#AAABjALnO0Q
Careway Link    (2025-05-08 20:21:03)
mebeverine oral suspension s/f 50mg/5ml 300ml 25.0%  : 2025-04-27 12:38</t>
      </text>
    </comment>
    <comment authorId="0" ref="R867">
      <text>
        <t xml:space="preserve">======
ID#AAABjALnOjI
Careway Link    (2025-05-08 20:21:03)
NA : 2025-04-27 12:38</t>
      </text>
    </comment>
    <comment authorId="0" ref="O869">
      <text>
        <t xml:space="preserve">======
ID#AAABjWVJVGA
Careway Link    (2025-05-08 20:21:04)
NA : 2025-04-27 12:38</t>
      </text>
    </comment>
    <comment authorId="0" ref="Q869">
      <text>
        <t xml:space="preserve">======
ID#AAABjALnO9A
Careway Link    (2025-05-08 20:21:03)
NA : 2025-04-27 12:38</t>
      </text>
    </comment>
    <comment authorId="0" ref="R869">
      <text>
        <t xml:space="preserve">======
ID#AAABjALnOD4
Careway Link    (2025-05-08 20:21:03)
NA : 2025-04-27 12:38</t>
      </text>
    </comment>
    <comment authorId="0" ref="O870">
      <text>
        <t xml:space="preserve">======
ID#AAABjWVJVTU
Careway Link    (2025-05-08 20:21:04)
NA : 2025-01-08 14:16</t>
      </text>
    </comment>
    <comment authorId="0" ref="Q870">
      <text>
        <t xml:space="preserve">======
ID#AAABjWVJVYA
Careway Link    (2025-05-08 20:21:04)
NA : 2025-01-08 14:16</t>
      </text>
    </comment>
    <comment authorId="0" ref="R870">
      <text>
        <t xml:space="preserve">======
ID#AAABjWVJU_U
Careway Link    (2025-05-08 20:21:04)
NA : 2025-01-08 14:16</t>
      </text>
    </comment>
    <comment authorId="0" ref="O872">
      <text>
        <t xml:space="preserve">======
ID#AAABjALnN9k
Careway Link    (2025-05-08 20:21:03)
NA : 2024-12-12 17:09</t>
      </text>
    </comment>
    <comment authorId="0" ref="Q872">
      <text>
        <t xml:space="preserve">======
ID#AAABjALnOK4
Careway Link    (2025-05-08 20:21:03)
NA : 2024-12-12 17:09</t>
      </text>
    </comment>
    <comment authorId="0" ref="R872">
      <text>
        <t xml:space="preserve">======
ID#AAABjWVJVaY
Careway Link    (2025-05-08 20:21:04)
NA : 2024-12-12 17:09</t>
      </text>
    </comment>
    <comment authorId="0" ref="O873">
      <text>
        <t xml:space="preserve">======
ID#AAABjALnOac
Careway Link    (2025-05-08 20:21:03)
NA : 2025-03-24 15:02</t>
      </text>
    </comment>
    <comment authorId="0" ref="Q873">
      <text>
        <t xml:space="preserve">======
ID#AAABjALnOLU
Careway Link    (2025-05-08 20:21:03)
NA : 2025-03-24 15:02</t>
      </text>
    </comment>
    <comment authorId="0" ref="R873">
      <text>
        <t xml:space="preserve">======
ID#AAABjALnO14
Careway Link    (2025-05-08 20:21:03)
ppp medikinet xl cap 20mg (30) : 2025-03-24 15:02</t>
      </text>
    </comment>
    <comment authorId="0" ref="O874">
      <text>
        <t xml:space="preserve">======
ID#AAABjALnO9I
Careway Link    (2025-05-08 20:21:03)
medikinet xl cap 30mg 30 : 2025-04-01 14:12</t>
      </text>
    </comment>
    <comment authorId="0" ref="Q874">
      <text>
        <t xml:space="preserve">======
ID#AAABjALnO8k
Careway Link    (2025-05-08 20:21:03)
NA : 2025-04-01 14:12</t>
      </text>
    </comment>
    <comment authorId="0" ref="R874">
      <text>
        <t xml:space="preserve">======
ID#AAABjALnODM
Careway Link    (2025-05-08 20:21:03)
NA : 2025-04-01 14:12</t>
      </text>
    </comment>
    <comment authorId="0" ref="O877">
      <text>
        <t xml:space="preserve">======
ID#AAABjWVJVeE
Careway Link    (2025-05-08 20:21:04)
NA : 2025-03-17 14:41</t>
      </text>
    </comment>
    <comment authorId="0" ref="Q877">
      <text>
        <t xml:space="preserve">======
ID#AAABjWVJUu8
Careway Link    (2025-05-08 20:21:03)
mefenamic acid capsules 250mg 100 64.0%  : 2025-03-17 14:41</t>
      </text>
    </comment>
    <comment authorId="0" ref="R877">
      <text>
        <t xml:space="preserve">======
ID#AAABjALnOBs
Careway Link    (2025-05-08 20:21:03)
mefenamic acid cap 250mg [tri] (100) : 2025-03-17 14:41</t>
      </text>
    </comment>
    <comment authorId="0" ref="O878">
      <text>
        <t xml:space="preserve">======
ID#AAABjWVJVKc
Careway Link    (2025-05-08 20:21:04)
NA : 2025-03-18 12:26</t>
      </text>
    </comment>
    <comment authorId="0" ref="Q878">
      <text>
        <t xml:space="preserve">======
ID#AAABjWVJVP4
Careway Link    (2025-05-08 20:21:04)
mefenamic acid tablets 500mg 28 43.0%  : 2025-03-18 12:26</t>
      </text>
    </comment>
    <comment authorId="0" ref="R878">
      <text>
        <t xml:space="preserve">======
ID#AAABjWVJUlM
Careway Link    (2025-05-08 20:21:03)
mefenamic acid tab 500mg [tri] (28) : 2025-03-18 12:26</t>
      </text>
    </comment>
    <comment authorId="0" ref="O879">
      <text>
        <t xml:space="preserve">======
ID#AAABjALnONA
Careway Link    (2025-05-08 20:21:03)
NA : 2025-04-27 12:38</t>
      </text>
    </comment>
    <comment authorId="0" ref="Q879">
      <text>
        <t xml:space="preserve">======
ID#AAABjWVJUkw
Careway Link    (2025-05-08 20:21:03)
melatonin tablets m/r 2mg 30 53.0%  : 2025-04-27 12:38</t>
      </text>
    </comment>
    <comment authorId="0" ref="R879">
      <text>
        <t xml:space="preserve">======
ID#AAABjWVJVSc
Careway Link    (2025-05-08 20:21:04)
NA : 2025-04-27 12:38</t>
      </text>
    </comment>
    <comment authorId="0" ref="O880">
      <text>
        <t xml:space="preserve">======
ID#AAABjALnO0Y
Careway Link    (2025-05-08 20:21:03)
NA : 2025-02-03 14:25</t>
      </text>
    </comment>
    <comment authorId="0" ref="Q880">
      <text>
        <t xml:space="preserve">======
ID#AAABjALnO9o
Careway Link    (2025-05-08 20:21:03)
NA : 2025-02-03 14:25</t>
      </text>
    </comment>
    <comment authorId="0" ref="R880">
      <text>
        <t xml:space="preserve">======
ID#AAABjWVJUXU
Careway Link    (2025-05-08 20:21:03)
NA : 2025-02-03 14:25</t>
      </text>
    </comment>
    <comment authorId="0" ref="O884">
      <text>
        <t xml:space="preserve">======
ID#AAABjWVJVZQ
Careway Link    (2025-05-08 20:21:04)
NA : 2025-04-22 19:19</t>
      </text>
    </comment>
    <comment authorId="0" ref="Q884">
      <text>
        <t xml:space="preserve">======
ID#AAABjWVJUs8
Careway Link    (2025-05-08 20:21:03)
meloxicam tablets 7.5mg 30 71.0%  : 2025-04-22 19:19</t>
      </text>
    </comment>
    <comment authorId="0" ref="R884">
      <text>
        <t xml:space="preserve">======
ID#AAABjALnON0
Careway Link    (2025-05-08 20:21:03)
NA : 2025-04-22 19:19</t>
      </text>
    </comment>
    <comment authorId="0" ref="O885">
      <text>
        <t xml:space="preserve">======
ID#AAABjWVJVSE
Careway Link    (2025-05-08 20:21:04)
NA : 2025-04-22 19:19</t>
      </text>
    </comment>
    <comment authorId="0" ref="Q885">
      <text>
        <t xml:space="preserve">======
ID#AAABjWVJUrE
Careway Link    (2025-05-08 20:21:03)
meloxicam tablets 15mg 30 66.0%  : 2025-04-22 19:19</t>
      </text>
    </comment>
    <comment authorId="0" ref="R885">
      <text>
        <t xml:space="preserve">======
ID#AAABjALnOkk
Careway Link    (2025-05-08 20:21:03)
NA : 2025-04-22 19:19</t>
      </text>
    </comment>
    <comment authorId="0" ref="O886">
      <text>
        <t xml:space="preserve">======
ID#AAABjALnO9c
Careway Link    (2025-05-08 20:21:03)
NA : 2025-04-22 19:19</t>
      </text>
    </comment>
    <comment authorId="0" ref="Q886">
      <text>
        <t xml:space="preserve">======
ID#AAABjWVJVTY
Careway Link    (2025-05-08 20:21:04)
memantine hydrochloride tablets 10mg 28 84.0%  : 2025-04-22 19:19</t>
      </text>
    </comment>
    <comment authorId="0" ref="R886">
      <text>
        <t xml:space="preserve">======
ID#AAABjWVJVUE
Careway Link    (2025-05-08 20:21:04)
NA : 2025-04-22 19:19</t>
      </text>
    </comment>
    <comment authorId="0" ref="O887">
      <text>
        <t xml:space="preserve">======
ID#AAABjALnOqs
Careway Link    (2025-05-08 20:21:03)
NA : 2025-04-15 11:06</t>
      </text>
    </comment>
    <comment authorId="0" ref="Q887">
      <text>
        <t xml:space="preserve">======
ID#AAABjWVJUjU
Careway Link    (2025-05-08 20:21:03)
memantine hydrochloride tablets 20mg 28 86.0%  : 2025-04-15 11:06</t>
      </text>
    </comment>
    <comment authorId="0" ref="R887">
      <text>
        <t xml:space="preserve">======
ID#AAABjALnOYw
Careway Link    (2025-05-08 20:21:03)
NA : 2025-04-15 11:06</t>
      </text>
    </comment>
    <comment authorId="0" ref="O888">
      <text>
        <t xml:space="preserve">======
ID#AAABjALnOps
Careway Link    (2025-05-08 20:21:03)
memantine oral soln 10mg/ml s/f [aah] 50ml : 2025-02-18 10:24</t>
      </text>
    </comment>
    <comment authorId="0" ref="Q888">
      <text>
        <t xml:space="preserve">======
ID#AAABjWVJUuk
Careway Link    (2025-05-08 20:21:03)
memantine hydrochloride oral solution s/f 10mg/ml 50ml 44.0%  : 2025-02-18 10:24</t>
      </text>
    </comment>
    <comment authorId="0" ref="R888">
      <text>
        <t xml:space="preserve">======
ID#AAABjWVJVDQ
Careway Link    (2025-05-08 20:21:04)
memantine oral soln 10mg/ml s/f [tri] (50ml) : 2025-02-18 10:24</t>
      </text>
    </comment>
    <comment authorId="0" ref="O911">
      <text>
        <t xml:space="preserve">======
ID#AAABjWVJVYo
Careway Link    (2025-05-08 20:21:04)
mercaptopurine tab 50mg [aspen] 25 : 2025-03-27 11:09</t>
      </text>
    </comment>
    <comment authorId="0" ref="Q911">
      <text>
        <t xml:space="preserve">======
ID#AAABjWVJUhs
Careway Link    (2025-05-08 20:21:03)
mercaptopurine tablets 50mg 25 8.0%  : 2025-03-27 11:09</t>
      </text>
    </comment>
    <comment authorId="0" ref="R911">
      <text>
        <t xml:space="preserve">======
ID#AAABjWVJUgU
Careway Link    (2025-05-08 20:21:03)
NA : 2025-03-27 11:09</t>
      </text>
    </comment>
    <comment authorId="0" ref="O913">
      <text>
        <t xml:space="preserve">======
ID#AAABjWVJUZE
Careway Link    (2025-05-08 20:21:03)
NA : 2025-04-22 19:19</t>
      </text>
    </comment>
    <comment authorId="0" ref="Q913">
      <text>
        <t xml:space="preserve">======
ID#AAABjWVJVac
Careway Link    (2025-05-08 20:21:04)
metformin tablets 500mg 28 76.0%  : 2025-04-22 19:19</t>
      </text>
    </comment>
    <comment authorId="0" ref="R913">
      <text>
        <t xml:space="preserve">======
ID#AAABjALnO-Y
Careway Link    (2025-05-08 20:21:03)
NA : 2025-04-22 19:19</t>
      </text>
    </comment>
    <comment authorId="0" ref="O914">
      <text>
        <t xml:space="preserve">======
ID#AAABjWVJUbk
Careway Link    (2025-05-08 20:21:03)
NA : 2024-12-05 14:28</t>
      </text>
    </comment>
    <comment authorId="0" ref="Q914">
      <text>
        <t xml:space="preserve">======
ID#AAABjWVJVKo
Careway Link    (2025-05-08 20:21:04)
metformin tablets 500mg 84   : 2024-12-05 14:28</t>
      </text>
    </comment>
    <comment authorId="0" ref="R914">
      <text>
        <t xml:space="preserve">======
ID#AAABjALnN9I
Careway Link    (2025-05-08 20:21:03)
NA : 2024-12-05 14:28</t>
      </text>
    </comment>
    <comment authorId="0" ref="O915">
      <text>
        <t xml:space="preserve">======
ID#AAABjALnOL8
Careway Link    (2025-05-08 20:21:03)
metformin tab 850mg [accord] 56 : 2025-03-27 11:09</t>
      </text>
    </comment>
    <comment authorId="0" ref="Q915">
      <text>
        <t xml:space="preserve">======
ID#AAABjALnOXo
Careway Link    (2025-05-08 20:21:03)
metformin tablets 850mg 56 52.0%  : 2025-03-27 11:09</t>
      </text>
    </comment>
    <comment authorId="0" ref="R915">
      <text>
        <t xml:space="preserve">======
ID#AAABjWVJUoM
Careway Link    (2025-05-08 20:21:03)
NA : 2025-03-27 11:09</t>
      </text>
    </comment>
    <comment authorId="0" ref="O917">
      <text>
        <t xml:space="preserve">======
ID#AAABjWVJVNs
Careway Link    (2025-05-08 20:21:04)
NA : 2025-04-27 12:38</t>
      </text>
    </comment>
    <comment authorId="0" ref="Q917">
      <text>
        <t xml:space="preserve">======
ID#AAABjWVJVQI
Careway Link    (2025-05-08 20:21:04)
NA : 2025-04-27 12:38</t>
      </text>
    </comment>
    <comment authorId="0" ref="R917">
      <text>
        <t xml:space="preserve">======
ID#AAABjWVJVNc
Careway Link    (2025-05-08 20:21:04)
NA : 2025-04-27 12:38</t>
      </text>
    </comment>
    <comment authorId="0" ref="O918">
      <text>
        <t xml:space="preserve">======
ID#AAABjWVJVXM
Careway Link    (2025-05-08 20:21:04)
NA : 2025-04-27 12:38</t>
      </text>
    </comment>
    <comment authorId="0" ref="Q918">
      <text>
        <t xml:space="preserve">======
ID#AAABjALnO18
Careway Link    (2025-05-08 20:21:03)
metformin tablets m/r 500mg 56 80.0%  : 2025-04-27 12:38</t>
      </text>
    </comment>
    <comment authorId="0" ref="R918">
      <text>
        <t xml:space="preserve">======
ID#AAABjALnN5E
Careway Link    (2025-05-08 20:21:03)
NA : 2025-04-27 12:38</t>
      </text>
    </comment>
    <comment authorId="0" ref="O919">
      <text>
        <t xml:space="preserve">======
ID#AAABjALnN7o
Careway Link    (2025-05-08 20:21:03)
metformin sr tab 750mg [aah] 28 : 2025-01-30 12:00</t>
      </text>
    </comment>
    <comment authorId="0" ref="Q919">
      <text>
        <t xml:space="preserve">======
ID#AAABjWVJVRU
Careway Link    (2025-05-08 20:21:04)
NA : 2025-01-30 12:00</t>
      </text>
    </comment>
    <comment authorId="0" ref="R919">
      <text>
        <t xml:space="preserve">======
ID#AAABjALnOTA
Careway Link    (2025-05-08 20:21:03)
metformin sr tab 750mg [tri] (28) : 2025-01-30 12:00</t>
      </text>
    </comment>
    <comment authorId="0" ref="O921">
      <text>
        <t xml:space="preserve">======
ID#AAABjWVJVR0
Careway Link    (2025-05-08 20:21:04)
NA : 2025-04-22 19:19</t>
      </text>
    </comment>
    <comment authorId="0" ref="Q921">
      <text>
        <t xml:space="preserve">======
ID#AAABjALnOCU
Careway Link    (2025-05-08 20:21:03)
metformin tablets m/r 1000mg 56 53.0%  : 2025-04-22 19:19</t>
      </text>
    </comment>
    <comment authorId="0" ref="R921">
      <text>
        <t xml:space="preserve">======
ID#AAABjALnOhQ
Careway Link    (2025-05-08 20:21:03)
NA : 2025-04-22 19:19</t>
      </text>
    </comment>
    <comment authorId="0" ref="O923">
      <text>
        <t xml:space="preserve">======
ID#AAABjALnOj4
Careway Link    (2025-05-08 20:21:03)
NA : 2025-04-08 11:04</t>
      </text>
    </comment>
    <comment authorId="0" ref="Q923">
      <text>
        <t xml:space="preserve">======
ID#AAABjWVJUPw
Careway Link    (2025-05-08 20:21:03)
metformin oral solution s/f 500mg/5ml 150ml 56.0%  : 2025-04-08 11:04</t>
      </text>
    </comment>
    <comment authorId="0" ref="R923">
      <text>
        <t xml:space="preserve">======
ID#AAABjALnOPE
Careway Link    (2025-05-08 20:21:03)
NA : 2025-04-08 11:04</t>
      </text>
    </comment>
    <comment authorId="0" ref="O924">
      <text>
        <t xml:space="preserve">======
ID#AAABjALnOo8
Careway Link    (2025-05-08 20:21:03)
NA : 2025-02-27 14:34</t>
      </text>
    </comment>
    <comment authorId="0" ref="Q924">
      <text>
        <t xml:space="preserve">======
ID#AAABjALnOSw
Careway Link    (2025-05-08 20:21:03)
methocarbamol tablets 750mg 100 29.0%  : 2025-02-27 14:34</t>
      </text>
    </comment>
    <comment authorId="0" ref="R924">
      <text>
        <t xml:space="preserve">======
ID#AAABjWVJVOU
Careway Link    (2025-05-08 20:21:04)
methocarbamol tab 750mg [tri] (100) : 2025-02-27 14:34</t>
      </text>
    </comment>
    <comment authorId="0" ref="O926">
      <text>
        <t xml:space="preserve">======
ID#AAABjALnOGM
Careway Link    (2025-05-08 20:21:03)
NA : 2025-04-22 19:19</t>
      </text>
    </comment>
    <comment authorId="0" ref="Q926">
      <text>
        <t xml:space="preserve">======
ID#AAABjALnOF8
Careway Link    (2025-05-08 20:21:03)
methotrexate tablets blister 2.5mg 100 48.0%  : 2025-04-22 19:19</t>
      </text>
    </comment>
    <comment authorId="0" ref="R926">
      <text>
        <t xml:space="preserve">======
ID#AAABjALnOSA
Careway Link    (2025-05-08 20:21:03)
NA : 2025-04-22 19:19</t>
      </text>
    </comment>
    <comment authorId="0" ref="O927">
      <text>
        <t xml:space="preserve">======
ID#AAABjWVJVHM
Careway Link    (2025-05-08 20:21:04)
methyldopa tab 250mg [aah] 56 : 2024-12-30 12:44</t>
      </text>
    </comment>
    <comment authorId="0" ref="Q927">
      <text>
        <t xml:space="preserve">======
ID#AAABjALnOOU
Careway Link    (2025-05-08 20:21:03)
NA : 2024-12-30 12:44</t>
      </text>
    </comment>
    <comment authorId="0" ref="R927">
      <text>
        <t xml:space="preserve">======
ID#AAABjALnO30
Careway Link    (2025-05-08 20:21:03)
methyldopa tab 250mg [tri] (56) : 2024-12-30 12:44</t>
      </text>
    </comment>
    <comment authorId="0" ref="O929">
      <text>
        <t xml:space="preserve">======
ID#AAABjALnOa8
Careway Link    (2025-05-08 20:21:03)
NA : 2025-04-27 12:38</t>
      </text>
    </comment>
    <comment authorId="0" ref="Q929">
      <text>
        <t xml:space="preserve">======
ID#AAABjALnOeU
Careway Link    (2025-05-08 20:21:03)
methylphenidate hydrochloride tablets 10mg 30   : 2025-04-27 12:38</t>
      </text>
    </comment>
    <comment authorId="0" ref="R929">
      <text>
        <t xml:space="preserve">======
ID#AAABjWVJUSs
Careway Link    (2025-05-08 20:21:03)
NA : 2025-04-27 12:38</t>
      </text>
    </comment>
    <comment authorId="0" ref="O931">
      <text>
        <t xml:space="preserve">======
ID#AAABjALnOmg
Careway Link    (2025-05-08 20:21:03)
NA : 2025-04-16 10:39</t>
      </text>
    </comment>
    <comment authorId="0" ref="Q931">
      <text>
        <t xml:space="preserve">======
ID#AAABjALnObY
Careway Link    (2025-05-08 20:21:03)
metoclopramide tablets 10mg 28 72.0%  : 2025-04-16 10:39</t>
      </text>
    </comment>
    <comment authorId="0" ref="R931">
      <text>
        <t xml:space="preserve">======
ID#AAABjALnN_k
Careway Link    (2025-05-08 20:21:03)
NA : 2025-04-16 10:39</t>
      </text>
    </comment>
    <comment authorId="0" ref="O932">
      <text>
        <t xml:space="preserve">======
ID#AAABjWVJUoQ
Careway Link    (2025-05-08 20:21:03)
NA : 2025-04-16 10:39</t>
      </text>
    </comment>
    <comment authorId="0" ref="Q932">
      <text>
        <t xml:space="preserve">======
ID#AAABjWVJUhQ
Careway Link    (2025-05-08 20:21:03)
metoclopramide tablets 10mg 28 72.0%  : 2025-04-16 10:39</t>
      </text>
    </comment>
    <comment authorId="0" ref="R932">
      <text>
        <t xml:space="preserve">======
ID#AAABjWVJUnA
Careway Link    (2025-05-08 20:21:03)
NA : 2025-04-16 10:39</t>
      </text>
    </comment>
    <comment authorId="0" ref="O935">
      <text>
        <t xml:space="preserve">======
ID#AAABjWVJUVw
Careway Link    (2025-05-08 20:21:03)
NA : 2025-03-06 12:36</t>
      </text>
    </comment>
    <comment authorId="0" ref="Q935">
      <text>
        <t xml:space="preserve">======
ID#AAABjALnO6g
Careway Link    (2025-05-08 20:21:03)
metoprolol tablets 100mg 28 27.0%  : 2025-03-06 12:36</t>
      </text>
    </comment>
    <comment authorId="0" ref="R935">
      <text>
        <t xml:space="preserve">======
ID#AAABjWVJVeI
Careway Link    (2025-05-08 20:21:04)
metoprolol tab 100mg [tri] (28) : 2025-03-06 12:36</t>
      </text>
    </comment>
    <comment authorId="0" ref="O938">
      <text>
        <t xml:space="preserve">======
ID#AAABjWVJVG0
Careway Link    (2025-05-08 20:21:04)
metronidazole gel 0.75% [aah] 30gm : 2025-01-14 15:07</t>
      </text>
    </comment>
    <comment authorId="0" ref="Q938">
      <text>
        <t xml:space="preserve">======
ID#AAABjWVJVZM
Careway Link    (2025-05-08 20:21:04)
NA : 2025-01-14 15:07</t>
      </text>
    </comment>
    <comment authorId="0" ref="R938">
      <text>
        <t xml:space="preserve">======
ID#AAABjWVJUrw
Careway Link    (2025-05-08 20:21:03)
NA : 2025-01-14 15:07</t>
      </text>
    </comment>
    <comment authorId="0" ref="O939">
      <text>
        <t xml:space="preserve">======
ID#AAABjWVJVDc
Careway Link    (2025-05-08 20:21:04)
NA : 2025-03-18 12:26</t>
      </text>
    </comment>
    <comment authorId="0" ref="Q939">
      <text>
        <t xml:space="preserve">======
ID#AAABjALnN8c
Careway Link    (2025-05-08 20:21:03)
metronidazole vaginal gel (zidoval) 0.75% 40g 80.0% 40g : 2025-03-18 12:26</t>
      </text>
    </comment>
    <comment authorId="0" ref="R939">
      <text>
        <t xml:space="preserve">======
ID#AAABjALnN_Y
Careway Link    (2025-05-08 20:21:03)
NA : 2025-03-18 12:26</t>
      </text>
    </comment>
    <comment authorId="0" ref="O940">
      <text>
        <t xml:space="preserve">======
ID#AAABjALnOGk
Careway Link    (2025-05-08 20:21:03)
metronidazole susp 200mg/5ml [aah] 100ml : 2025-01-02 14:26</t>
      </text>
    </comment>
    <comment authorId="0" ref="Q940">
      <text>
        <t xml:space="preserve">======
ID#AAABjWVJUnE
Careway Link    (2025-05-08 20:21:03)
metronidazole oral suspension 200mg/5ml 100ml   : 2025-01-02 14:26</t>
      </text>
    </comment>
    <comment authorId="0" ref="R940">
      <text>
        <t xml:space="preserve">======
ID#AAABjALnObo
Careway Link    (2025-05-08 20:21:03)
metronidazole susp 200mg/5ml [tri] (100ml) : 2025-01-02 14:26</t>
      </text>
    </comment>
    <comment authorId="0" ref="O941">
      <text>
        <t xml:space="preserve">======
ID#AAABjALnOkw
Careway Link    (2025-05-08 20:21:03)
metronidazole tab 200mg [accord] 21
metronidazole tab 200mg [aah] 21 : 2025-02-20 12:25</t>
      </text>
    </comment>
    <comment authorId="0" ref="Q941">
      <text>
        <t xml:space="preserve">======
ID#AAABjWVJU6s
Careway Link    (2025-05-08 20:21:04)
metronidazole tablets 200mg 21   : 2025-02-20 12:25</t>
      </text>
    </comment>
    <comment authorId="0" ref="R941">
      <text>
        <t xml:space="preserve">======
ID#AAABjWVJVJo
Careway Link    (2025-05-08 20:21:04)
metronidazole tab 200mg [tri]* (21) : 2025-02-20 12:25</t>
      </text>
    </comment>
    <comment authorId="0" ref="O942">
      <text>
        <t xml:space="preserve">======
ID#AAABjALnN6c
Careway Link    (2025-05-08 20:21:03)
NA : 2025-04-22 19:19</t>
      </text>
    </comment>
    <comment authorId="0" ref="Q942">
      <text>
        <t xml:space="preserve">======
ID#AAABjALnN20
Careway Link    (2025-05-08 20:21:03)
metronidazole tablets 400mg 21 80.0%  : 2025-04-22 19:19</t>
      </text>
    </comment>
    <comment authorId="0" ref="R942">
      <text>
        <t xml:space="preserve">======
ID#AAABjWVJVbc
Careway Link    (2025-05-08 20:21:04)
NA : 2025-04-22 19:19</t>
      </text>
    </comment>
    <comment authorId="0" ref="O944">
      <text>
        <t xml:space="preserve">======
ID#AAABjWVJU9I
Careway Link    (2025-05-08 20:21:04)
NA : 2025-03-12 12:23</t>
      </text>
    </comment>
    <comment authorId="0" ref="Q944">
      <text>
        <t xml:space="preserve">======
ID#AAABjALnOVs
Careway Link    (2025-05-08 20:21:03)
mezavant xl tablets 1200mg 60 (pi) 27.0%  : 2025-03-12 12:23</t>
      </text>
    </comment>
    <comment authorId="0" ref="R944">
      <text>
        <t xml:space="preserve">======
ID#AAABjALnO6o
Careway Link    (2025-05-08 20:21:03)
ppp mezavant xl 1200mg tabs (60) : 2025-03-12 12:23</t>
      </text>
    </comment>
    <comment authorId="0" ref="O948">
      <text>
        <t xml:space="preserve">======
ID#AAABjWVJVDs
Careway Link    (2025-05-08 20:21:04)
NA : 2025-03-17 14:41</t>
      </text>
    </comment>
    <comment authorId="0" ref="Q948">
      <text>
        <t xml:space="preserve">======
ID#AAABjWVJUvo
Careway Link    (2025-05-08 20:21:03)
midodrine tablets 2.5mg 100 52.0%  : 2025-03-17 14:41</t>
      </text>
    </comment>
    <comment authorId="0" ref="R948">
      <text>
        <t xml:space="preserve">======
ID#AAABjWVJVb4
Careway Link    (2025-05-08 20:21:04)
NA : 2025-03-17 14:41</t>
      </text>
    </comment>
    <comment authorId="0" ref="O949">
      <text>
        <t xml:space="preserve">======
ID#AAABjALnOrc
Careway Link    (2025-05-08 20:21:03)
NA : 2025-04-08 11:04</t>
      </text>
    </comment>
    <comment authorId="0" ref="Q949">
      <text>
        <t xml:space="preserve">======
ID#AAABjWVJUTI
Careway Link    (2025-05-08 20:21:03)
midodrine tablets 5mg 100 45.0%  : 2025-04-08 11:04</t>
      </text>
    </comment>
    <comment authorId="0" ref="R949">
      <text>
        <t xml:space="preserve">======
ID#AAABjALnOiE
Careway Link    (2025-05-08 20:21:03)
NA : 2025-04-08 11:04</t>
      </text>
    </comment>
    <comment authorId="0" ref="O956">
      <text>
        <t xml:space="preserve">======
ID#AAABjWVJVDg
Careway Link    (2025-05-08 20:21:04)
NA : 2024-12-14 09:22</t>
      </text>
    </comment>
    <comment authorId="0" ref="Q956">
      <text>
        <t xml:space="preserve">======
ID#AAABjWVJUcE
Careway Link    (2025-05-08 20:21:03)
mirtazapine orodispersible tablets 30mg 30   : 2024-12-14 09:22</t>
      </text>
    </comment>
    <comment authorId="0" ref="R956">
      <text>
        <t xml:space="preserve">======
ID#AAABjALnOog
Careway Link    (2025-05-08 20:21:03)
mirtazapine disp tab 30mg [tri] (30) : 2024-12-14 09:22</t>
      </text>
    </comment>
    <comment authorId="0" ref="O957">
      <text>
        <t xml:space="preserve">======
ID#AAABjALnOZI
Careway Link    (2025-05-08 20:21:03)
NA : 2025-04-08 11:04</t>
      </text>
    </comment>
    <comment authorId="0" ref="Q957">
      <text>
        <t xml:space="preserve">======
ID#AAABjALnOuw
Careway Link    (2025-05-08 20:21:03)
mirtazapine orodispersible tablets 45mg 30 26.0%  : 2025-04-08 11:04</t>
      </text>
    </comment>
    <comment authorId="0" ref="R957">
      <text>
        <t xml:space="preserve">======
ID#AAABjALnOug
Careway Link    (2025-05-08 20:21:03)
NA : 2025-04-08 11:04</t>
      </text>
    </comment>
    <comment authorId="0" ref="O958">
      <text>
        <t xml:space="preserve">======
ID#AAABjALnOvs
Careway Link    (2025-05-08 20:21:03)
NA : 2025-04-27 12:38</t>
      </text>
    </comment>
    <comment authorId="0" ref="Q958">
      <text>
        <t xml:space="preserve">======
ID#AAABjWVJU6Y
Careway Link    (2025-05-08 20:21:04)
mirtazapine tablets 15mg 28 27.0%  : 2025-04-27 12:38</t>
      </text>
    </comment>
    <comment authorId="0" ref="R958">
      <text>
        <t xml:space="preserve">======
ID#AAABjALnOvk
Careway Link    (2025-05-08 20:21:03)
NA : 2025-04-27 12:38</t>
      </text>
    </comment>
    <comment authorId="0" ref="O959">
      <text>
        <t xml:space="preserve">======
ID#AAABjWVJVCg
Careway Link    (2025-05-08 20:21:04)
NA : 2025-04-27 12:38</t>
      </text>
    </comment>
    <comment authorId="0" ref="Q959">
      <text>
        <t xml:space="preserve">======
ID#AAABjALnO2M
Careway Link    (2025-05-08 20:21:03)
mirtazapine tablets 30mg 28 25.0%  : 2025-04-27 12:38</t>
      </text>
    </comment>
    <comment authorId="0" ref="R959">
      <text>
        <t xml:space="preserve">======
ID#AAABjWVJUS0
Careway Link    (2025-05-08 20:21:03)
NA : 2025-04-27 12:38</t>
      </text>
    </comment>
    <comment authorId="0" ref="O960">
      <text>
        <t xml:space="preserve">======
ID#AAABjALnOR8
Careway Link    (2025-05-08 20:21:03)
NA : 2025-04-27 12:38</t>
      </text>
    </comment>
    <comment authorId="0" ref="Q960">
      <text>
        <t xml:space="preserve">======
ID#AAABjALnOew
Careway Link    (2025-05-08 20:21:03)
mirtazapine tablets 45mg 28 17.0%  : 2025-04-27 12:38</t>
      </text>
    </comment>
    <comment authorId="0" ref="R960">
      <text>
        <t xml:space="preserve">======
ID#AAABjWVJVLo
Careway Link    (2025-05-08 20:21:04)
NA : 2025-04-27 12:38</t>
      </text>
    </comment>
    <comment authorId="0" ref="O962">
      <text>
        <t xml:space="preserve">======
ID#AAABjALnOjM
Careway Link    (2025-05-08 20:21:03)
NA : 2025-04-16 10:39</t>
      </text>
    </comment>
    <comment authorId="0" ref="Q962">
      <text>
        <t xml:space="preserve">======
ID#AAABjALnOlY
Careway Link    (2025-05-08 20:21:03)
modafinil tablets 100mg 30 31.0%  : 2025-04-16 10:39</t>
      </text>
    </comment>
    <comment authorId="0" ref="R962">
      <text>
        <t xml:space="preserve">======
ID#AAABjALnOhE
Careway Link    (2025-05-08 20:21:03)
NA : 2025-04-16 10:39</t>
      </text>
    </comment>
    <comment authorId="0" ref="O963">
      <text>
        <t xml:space="preserve">======
ID#AAABjALnOy8
Careway Link    (2025-05-08 20:21:03)
NA : 2025-05-01 19:59</t>
      </text>
    </comment>
    <comment authorId="0" ref="Q963">
      <text>
        <t xml:space="preserve">======
ID#AAABjWVJUtc
Careway Link    (2025-05-08 20:21:03)
mometasone furoate cream 0.1% w/w 100g 36.0%  : 2025-05-01 19:59</t>
      </text>
    </comment>
    <comment authorId="0" ref="R963">
      <text>
        <t xml:space="preserve">======
ID#AAABjWVJUkY
Careway Link    (2025-05-08 20:21:03)
NA : 2025-05-01 19:59</t>
      </text>
    </comment>
    <comment authorId="0" ref="O964">
      <text>
        <t xml:space="preserve">======
ID#AAABjALnOg0
Careway Link    (2025-05-08 20:21:03)
NA : 2025-05-01 19:59</t>
      </text>
    </comment>
    <comment authorId="0" ref="Q964">
      <text>
        <t xml:space="preserve">======
ID#AAABjALnOVE
Careway Link    (2025-05-08 20:21:03)
mometasone furoate cream 0.1% w/w 30g 12.0%  : 2025-05-01 19:59</t>
      </text>
    </comment>
    <comment authorId="0" ref="R964">
      <text>
        <t xml:space="preserve">======
ID#AAABjALnO3Y
Careway Link    (2025-05-08 20:21:03)
NA : 2025-05-01 19:59</t>
      </text>
    </comment>
    <comment authorId="0" ref="O965">
      <text>
        <t xml:space="preserve">======
ID#AAABjWVJUp4
Careway Link    (2025-05-08 20:21:03)
NA : 2025-04-27 12:38</t>
      </text>
    </comment>
    <comment authorId="0" ref="Q965">
      <text>
        <t xml:space="preserve">======
ID#AAABjALnONY
Careway Link    (2025-05-08 20:21:03)
NA : 2025-04-27 12:38</t>
      </text>
    </comment>
    <comment authorId="0" ref="R965">
      <text>
        <t xml:space="preserve">======
ID#AAABjWVJUiM
Careway Link    (2025-05-08 20:21:03)
NA : 2025-04-27 12:38</t>
      </text>
    </comment>
    <comment authorId="0" ref="O967">
      <text>
        <t xml:space="preserve">======
ID#AAABjWVJUyw
Careway Link    (2025-05-08 20:21:03)
NA : 2025-04-27 12:38</t>
      </text>
    </comment>
    <comment authorId="0" ref="Q967">
      <text>
        <t xml:space="preserve">======
ID#AAABjWVJU9Y
Careway Link    (2025-05-08 20:21:04)
mometasone furoate ointment 0.1% w/w 30g 16.0%  : 2025-04-27 12:38</t>
      </text>
    </comment>
    <comment authorId="0" ref="R967">
      <text>
        <t xml:space="preserve">======
ID#AAABjALnOgU
Careway Link    (2025-05-08 20:21:03)
NA : 2025-04-27 12:38</t>
      </text>
    </comment>
    <comment authorId="0" ref="O968">
      <text>
        <t xml:space="preserve">======
ID#AAABjALnOO0
Careway Link    (2025-05-08 20:21:03)
NA : 2025-04-16 10:39</t>
      </text>
    </comment>
    <comment authorId="0" ref="Q968">
      <text>
        <t xml:space="preserve">======
ID#AAABjWVJUa0
Careway Link    (2025-05-08 20:21:03)
montelukast granules sachets s/f 4mg 28 13.0%  : 2025-04-16 10:39</t>
      </text>
    </comment>
    <comment authorId="0" ref="R968">
      <text>
        <t xml:space="preserve">======
ID#AAABjWVJUbA
Careway Link    (2025-05-08 20:21:03)
NA : 2025-04-16 10:39</t>
      </text>
    </comment>
    <comment authorId="0" ref="O970">
      <text>
        <t xml:space="preserve">======
ID#AAABjWVJUk8
Careway Link    (2025-05-08 20:21:03)
NA : 2025-04-16 10:39</t>
      </text>
    </comment>
    <comment authorId="0" ref="Q970">
      <text>
        <t xml:space="preserve">======
ID#AAABjWVJVV8
Careway Link    (2025-05-08 20:21:04)
montelukast chewable tablets s/f 5mg 28 40.0%  : 2025-04-16 10:39</t>
      </text>
    </comment>
    <comment authorId="0" ref="R970">
      <text>
        <t xml:space="preserve">======
ID#AAABjWVJVHE
Careway Link    (2025-05-08 20:21:04)
NA : 2025-04-16 10:39</t>
      </text>
    </comment>
    <comment authorId="0" ref="O971">
      <text>
        <t xml:space="preserve">======
ID#AAABjWVJVXk
Careway Link    (2025-05-08 20:21:04)
NA : 2025-04-27 12:38</t>
      </text>
    </comment>
    <comment authorId="0" ref="Q971">
      <text>
        <t xml:space="preserve">======
ID#AAABjWVJVfk
Careway Link    (2025-05-08 20:21:04)
montelukast tablets 10mg 28 66.0%  : 2025-04-27 12:38</t>
      </text>
    </comment>
    <comment authorId="0" ref="R971">
      <text>
        <t xml:space="preserve">======
ID#AAABjWVJUcY
Careway Link    (2025-05-08 20:21:03)
NA : 2025-04-27 12:38</t>
      </text>
    </comment>
    <comment authorId="0" ref="O972">
      <text>
        <t xml:space="preserve">======
ID#AAABjALnOL4
Careway Link    (2025-05-08 20:21:03)
NA : 2025-04-27 12:38</t>
      </text>
    </comment>
    <comment authorId="0" ref="Q972">
      <text>
        <t xml:space="preserve">======
ID#AAABjWVJVEU
Careway Link    (2025-05-08 20:21:04)
morphine sulfate oral solution 10mg/5ml 100ml 49.0%  : 2025-04-27 12:38</t>
      </text>
    </comment>
    <comment authorId="0" ref="R972">
      <text>
        <t xml:space="preserve">======
ID#AAABjWVJUQs
Careway Link    (2025-05-08 20:21:03)
NA : 2025-04-27 12:38</t>
      </text>
    </comment>
    <comment authorId="0" ref="O980">
      <text>
        <t xml:space="preserve">======
ID#AAABjALnO1s
Careway Link    (2025-05-08 20:21:03)
NA : 2025-04-08 11:04</t>
      </text>
    </comment>
    <comment authorId="0" ref="Q980">
      <text>
        <t xml:space="preserve">======
ID#AAABjALnO1I
Careway Link    (2025-05-08 20:21:03)
mycophenolate mofetil tablets 500mg 50 74.0%  : 2025-04-08 11:04</t>
      </text>
    </comment>
    <comment authorId="0" ref="R980">
      <text>
        <t xml:space="preserve">======
ID#AAABjALnOSM
Careway Link    (2025-05-08 20:21:03)
NA : 2025-04-08 11:04</t>
      </text>
    </comment>
    <comment authorId="0" ref="O982">
      <text>
        <t xml:space="preserve">======
ID#AAABjALnOD0
Careway Link    (2025-05-08 20:21:03)
NA : 2025-02-11 14:59</t>
      </text>
    </comment>
    <comment authorId="0" ref="Q982">
      <text>
        <t xml:space="preserve">======
ID#AAABjALnOWU
Careway Link    (2025-05-08 20:21:03)
mylife clickfine needles 4mm/32g 100   : 2025-02-11 14:59</t>
      </text>
    </comment>
    <comment authorId="0" ref="R982">
      <text>
        <t xml:space="preserve">======
ID#AAABjWVJU1w
Careway Link    (2025-05-08 20:21:04)
NA : 2025-02-11 14:59</t>
      </text>
    </comment>
    <comment authorId="0" ref="O983">
      <text>
        <t xml:space="preserve">======
ID#AAABjWVJVYs
Careway Link    (2025-05-08 20:21:04)
NA : 2025-02-07 10:55</t>
      </text>
    </comment>
    <comment authorId="0" ref="Q983">
      <text>
        <t xml:space="preserve">======
ID#AAABjALnOBQ
Careway Link    (2025-05-08 20:21:03)
NA : 2025-02-07 10:55</t>
      </text>
    </comment>
    <comment authorId="0" ref="R983">
      <text>
        <t xml:space="preserve">======
ID#AAABjWVJU3I
Careway Link    (2025-05-08 20:21:04)
NA : 2025-02-07 10:55</t>
      </text>
    </comment>
    <comment authorId="0" ref="O986">
      <text>
        <t xml:space="preserve">======
ID#AAABjALnN-8
Careway Link    (2025-05-08 20:21:03)
NA : 2025-04-27 12:38</t>
      </text>
    </comment>
    <comment authorId="0" ref="Q986">
      <text>
        <t xml:space="preserve">======
ID#AAABjWVJVQE
Careway Link    (2025-05-08 20:21:04)
naftidrofuryl oxalate capsules 100mg 84 2.0%  : 2025-04-27 12:38</t>
      </text>
    </comment>
    <comment authorId="0" ref="R986">
      <text>
        <t xml:space="preserve">======
ID#AAABjWVJU1U
Careway Link    (2025-05-08 20:21:04)
NA : 2025-04-27 12:38</t>
      </text>
    </comment>
    <comment authorId="0" ref="O990">
      <text>
        <t xml:space="preserve">======
ID#AAABjALnO50
Careway Link    (2025-05-08 20:21:03)
NA : 2025-04-01 14:12</t>
      </text>
    </comment>
    <comment authorId="0" ref="Q990">
      <text>
        <t xml:space="preserve">======
ID#AAABjWVJVEo
Careway Link    (2025-05-08 20:21:04)
NA : 2025-04-01 14:12</t>
      </text>
    </comment>
    <comment authorId="0" ref="R990">
      <text>
        <t xml:space="preserve">======
ID#AAABjWVJUeA
Careway Link    (2025-05-08 20:21:03)
NA : 2025-04-01 14:12</t>
      </text>
    </comment>
    <comment authorId="0" ref="O991">
      <text>
        <t xml:space="preserve">======
ID#AAABjWVJUo4
Careway Link    (2025-05-08 20:21:03)
NA : 2025-04-22 19:19</t>
      </text>
    </comment>
    <comment authorId="0" ref="Q991">
      <text>
        <t xml:space="preserve">======
ID#AAABjWVJUos
Careway Link    (2025-05-08 20:21:03)
naproxen tablets 250mg 28 58.0%  : 2025-04-22 19:19</t>
      </text>
    </comment>
    <comment authorId="0" ref="R991">
      <text>
        <t xml:space="preserve">======
ID#AAABjWVJUkI
Careway Link    (2025-05-08 20:21:03)
NA : 2025-04-22 19:19</t>
      </text>
    </comment>
    <comment authorId="0" ref="O992">
      <text>
        <t xml:space="preserve">======
ID#AAABjWVJVIs
Careway Link    (2025-05-08 20:21:04)
naproxen tab 500mg [aps/teva] 28 : 2025-04-01 14:12</t>
      </text>
    </comment>
    <comment authorId="0" ref="Q992">
      <text>
        <t xml:space="preserve">======
ID#AAABjALnO5k
Careway Link    (2025-05-08 20:21:03)
naproxen tablets 500mg 28 38.0%  : 2025-04-01 14:12</t>
      </text>
    </comment>
    <comment authorId="0" ref="R992">
      <text>
        <t xml:space="preserve">======
ID#AAABjALnOZ0
Careway Link    (2025-05-08 20:21:03)
NA : 2025-04-01 14:12</t>
      </text>
    </comment>
    <comment authorId="0" ref="O993">
      <text>
        <t xml:space="preserve">======
ID#AAABjALnOsY
Careway Link    (2025-05-08 20:21:03)
naramig tab 2.5mg 6 6 : 2024-09-17 13:11</t>
      </text>
    </comment>
    <comment authorId="0" ref="Q993">
      <text>
        <t xml:space="preserve">======
ID#AAABjALnN2k
Careway Link    (2025-05-08 20:21:03)
NA : 2024-09-17 13:11</t>
      </text>
    </comment>
    <comment authorId="0" ref="R993">
      <text>
        <t xml:space="preserve">======
ID#AAABjWVJU0Y
Careway Link    (2025-05-08 20:21:03)
ppp naramig tab 2.5mg uk pk (6) : 2024-09-17 13:11</t>
      </text>
    </comment>
    <comment authorId="0" ref="O994">
      <text>
        <t xml:space="preserve">======
ID#AAABjWVJVGM
Careway Link    (2025-05-08 20:21:04)
NA : 2025-04-08 11:04</t>
      </text>
    </comment>
    <comment authorId="0" ref="Q994">
      <text>
        <t xml:space="preserve">======
ID#AAABjALnOfQ
Careway Link    (2025-05-08 20:21:03)
naratriptan tablets 2.5mg 6 39.0%  : 2025-04-08 11:04</t>
      </text>
    </comment>
    <comment authorId="0" ref="R994">
      <text>
        <t xml:space="preserve">======
ID#AAABjALnOVQ
Careway Link    (2025-05-08 20:21:03)
NA : 2025-04-08 11:04</t>
      </text>
    </comment>
    <comment authorId="0" ref="O998">
      <text>
        <t xml:space="preserve">======
ID#AAABjALnN6o
Careway Link    (2025-05-08 20:21:03)
NA : 2025-02-27 14:34</t>
      </text>
    </comment>
    <comment authorId="0" ref="Q998">
      <text>
        <t xml:space="preserve">======
ID#AAABjALnOXA
Careway Link    (2025-05-08 20:21:03)
nebivolol tablets 5mg 28 77.0%  : 2025-02-27 14:34</t>
      </text>
    </comment>
    <comment authorId="0" ref="R998">
      <text>
        <t xml:space="preserve">======
ID#AAABjWVJUSE
Careway Link    (2025-05-08 20:21:03)
nebivolol tab 5mg [tri] (28) : 2025-02-27 14:34</t>
      </text>
    </comment>
    <comment authorId="0" ref="O999">
      <text>
        <t xml:space="preserve">======
ID#AAABjALnOOc
Careway Link    (2025-05-08 20:21:03)
NA : 2024-12-05 14:28</t>
      </text>
    </comment>
    <comment authorId="0" ref="Q999">
      <text>
        <t xml:space="preserve">======
ID#AAABjWVJUcc
Careway Link    (2025-05-08 20:21:03)
neocate junior powder unflavoured 400g (pi)   : 2024-12-05 14:28</t>
      </text>
    </comment>
    <comment authorId="0" ref="R999">
      <text>
        <t xml:space="preserve">======
ID#AAABjALnOxE
Careway Link    (2025-05-08 20:21:03)
NA : 2024-12-05 14:28</t>
      </text>
    </comment>
    <comment authorId="0" ref="O1003">
      <text>
        <t xml:space="preserve">======
ID#AAABjWVJUVk
Careway Link    (2025-05-08 20:21:03)
NA : 2025-05-01 19:59</t>
      </text>
    </comment>
    <comment authorId="0" ref="Q1003">
      <text>
        <t xml:space="preserve">======
ID#AAABjWVJUzI
Careway Link    (2025-05-08 20:21:03)
nicorandil tablets 10mg 60 69.0%  : 2025-05-01 19:59</t>
      </text>
    </comment>
    <comment authorId="0" ref="R1003">
      <text>
        <t xml:space="preserve">======
ID#AAABjALnOoI
Careway Link    (2025-05-08 20:21:03)
NA : 2025-05-01 19:59</t>
      </text>
    </comment>
    <comment authorId="0" ref="O1005">
      <text>
        <t xml:space="preserve">======
ID#AAABjWVJUjI
Careway Link    (2025-05-08 20:21:03)
NA : 2025-02-27 14:34</t>
      </text>
    </comment>
    <comment authorId="0" ref="Q1005">
      <text>
        <t xml:space="preserve">======
ID#AAABjWVJUoE
Careway Link    (2025-05-08 20:21:03)
nicorette inhalator cartridges 15mg 4   : 2025-02-27 14:34</t>
      </text>
    </comment>
    <comment authorId="0" ref="R1005">
      <text>
        <t xml:space="preserve">======
ID#AAABjWVJVNw
Careway Link    (2025-05-08 20:21:04)
NA : 2025-02-27 14:34</t>
      </text>
    </comment>
    <comment authorId="0" ref="O1006">
      <text>
        <t xml:space="preserve">======
ID#AAABjALnOiY
Careway Link    (2025-05-08 20:21:03)
NA : 2025-02-27 14:34</t>
      </text>
    </comment>
    <comment authorId="0" ref="Q1006">
      <text>
        <t xml:space="preserve">======
ID#AAABjWVJVO8
Careway Link    (2025-05-08 20:21:04)
NA : 2025-02-27 14:34</t>
      </text>
    </comment>
    <comment authorId="0" ref="R1006">
      <text>
        <t xml:space="preserve">======
ID#AAABjWVJVQ0
Careway Link    (2025-05-08 20:21:04)
NA : 2025-02-27 14:34</t>
      </text>
    </comment>
    <comment authorId="0" ref="O1007">
      <text>
        <t xml:space="preserve">======
ID#AAABjWVJUew
Careway Link    (2025-05-08 20:21:03)
NA : 2025-02-27 14:34</t>
      </text>
    </comment>
    <comment authorId="0" ref="Q1007">
      <text>
        <t xml:space="preserve">======
ID#AAABjALnO5M
Careway Link    (2025-05-08 20:21:03)
nicorette inhalator cartridge pack 15mg 36 11.0%  : 2025-02-27 14:34</t>
      </text>
    </comment>
    <comment authorId="0" ref="R1007">
      <text>
        <t xml:space="preserve">======
ID#AAABjALnN-k
Careway Link    (2025-05-08 20:21:03)
NA : 2025-02-27 14:34</t>
      </text>
    </comment>
    <comment authorId="0" ref="O1008">
      <text>
        <t xml:space="preserve">======
ID#AAABjWVJVRA
Careway Link    (2025-05-08 20:21:04)
nicorette invisi patch 10mg 7s : 2024-11-05 14:25</t>
      </text>
    </comment>
    <comment authorId="0" ref="Q1008">
      <text>
        <t xml:space="preserve">======
ID#AAABjWVJUO8
Careway Link    (2025-05-08 20:21:03)
nicorette patches invisi-patch 10mg 7   : 2024-11-05 14:25</t>
      </text>
    </comment>
    <comment authorId="0" ref="R1008">
      <text>
        <t xml:space="preserve">======
ID#AAABjALnOmM
Careway Link    (2025-05-08 20:21:03)
ppp nicorette invisi patch 10mg (7) : 2024-11-05 14:25</t>
      </text>
    </comment>
    <comment authorId="0" ref="O1017">
      <text>
        <t xml:space="preserve">======
ID#AAABjALnOtQ
Careway Link    (2025-05-08 20:21:03)
NA : 2025-02-18 10:24</t>
      </text>
    </comment>
    <comment authorId="0" ref="Q1017">
      <text>
        <t xml:space="preserve">======
ID#AAABjWVJVC4
Careway Link    (2025-05-08 20:21:04)
nifedipine capsules 5mg 90 8.0%  : 2025-02-18 10:24</t>
      </text>
    </comment>
    <comment authorId="0" ref="R1017">
      <text>
        <t xml:space="preserve">======
ID#AAABjWVJUj0
Careway Link    (2025-05-08 20:21:03)
nifedipine soft gel cap 5mg [tri] (90) : 2025-02-18 10:24</t>
      </text>
    </comment>
    <comment authorId="0" ref="O1018">
      <text>
        <t xml:space="preserve">======
ID#AAABjALnOZU
Careway Link    (2025-05-08 20:21:03)
NA : 2025-03-12 12:23</t>
      </text>
    </comment>
    <comment authorId="0" ref="Q1018">
      <text>
        <t xml:space="preserve">======
ID#AAABjALnO3k
Careway Link    (2025-05-08 20:21:03)
nifedipine capsules 10mg 90 15.0%  : 2025-03-12 12:23</t>
      </text>
    </comment>
    <comment authorId="0" ref="R1018">
      <text>
        <t xml:space="preserve">======
ID#AAABjALnORE
Careway Link    (2025-05-08 20:21:03)
nifedipine soft gel cap 10mg [tri] (90) : 2025-03-12 12:23</t>
      </text>
    </comment>
    <comment authorId="0" ref="O1020">
      <text>
        <t xml:space="preserve">======
ID#AAABjWVJUOI
Careway Link    (2025-05-08 20:21:03)
NA : 2024-12-12 17:09</t>
      </text>
    </comment>
    <comment authorId="0" ref="Q1020">
      <text>
        <t xml:space="preserve">======
ID#AAABjWVJVOk
Careway Link    (2025-05-08 20:21:04)
nifedipress mr tablets 20mg 56  
nifedipine tablets m/r 20mg 56   : 2024-12-12 17:09</t>
      </text>
    </comment>
    <comment authorId="0" ref="R1020">
      <text>
        <t xml:space="preserve">======
ID#AAABjALnN8g
Careway Link    (2025-05-08 20:21:03)
NA : 2024-12-12 17:09</t>
      </text>
    </comment>
    <comment authorId="0" ref="O1023">
      <text>
        <t xml:space="preserve">======
ID#AAABjALnOzM
Careway Link    (2025-05-08 20:21:03)
NA : 2025-04-22 19:19</t>
      </text>
    </comment>
    <comment authorId="0" ref="Q1023">
      <text>
        <t xml:space="preserve">======
ID#AAABjALnO24
Careway Link    (2025-05-08 20:21:03)
nitrofurantoin capsules 50mg 30 61.0%  : 2025-04-22 19:19</t>
      </text>
    </comment>
    <comment authorId="0" ref="R1023">
      <text>
        <t xml:space="preserve">======
ID#AAABjALnOjE
Careway Link    (2025-05-08 20:21:03)
NA : 2025-04-22 19:19</t>
      </text>
    </comment>
    <comment authorId="0" ref="O1024">
      <text>
        <t xml:space="preserve">======
ID#AAABjWVJVfw
Careway Link    (2025-05-08 20:21:04)
nitrofurantoin tab 50mg [aah/hx] 28 : 2024-11-25 14:07</t>
      </text>
    </comment>
    <comment authorId="0" ref="Q1024">
      <text>
        <t xml:space="preserve">======
ID#AAABjWVJUmQ
Careway Link    (2025-05-08 20:21:03)
nitrofurantoin tablets 50mg 28   : 2024-11-25 14:07</t>
      </text>
    </comment>
    <comment authorId="0" ref="R1024">
      <text>
        <t xml:space="preserve">======
ID#AAABjALnODQ
Careway Link    (2025-05-08 20:21:03)
nitrofurantoin tab 50mg [tri] (28) : 2024-11-25 14:07</t>
      </text>
    </comment>
    <comment authorId="0" ref="O1025">
      <text>
        <t xml:space="preserve">======
ID#AAABjWVJUrQ
Careway Link    (2025-05-08 20:21:03)
NA : 2025-03-24 15:02</t>
      </text>
    </comment>
    <comment authorId="0" ref="Q1025">
      <text>
        <t xml:space="preserve">======
ID#AAABjWVJUS8
Careway Link    (2025-05-08 20:21:03)
nitrofurantoin capsules 100mg 30 92.0%  : 2025-03-24 15:02</t>
      </text>
    </comment>
    <comment authorId="0" ref="R1025">
      <text>
        <t xml:space="preserve">======
ID#AAABjALnOGU
Careway Link    (2025-05-08 20:21:03)
nitrofurantoin cap 100mg [tri] (30) : 2025-03-24 15:02</t>
      </text>
    </comment>
    <comment authorId="0" ref="O1026">
      <text>
        <t xml:space="preserve">======
ID#AAABjALnOgo
Careway Link    (2025-05-08 20:21:03)
nitrofurantoin tab 100mg [aah/hx] 28 : 2024-11-25 14:07</t>
      </text>
    </comment>
    <comment authorId="0" ref="Q1026">
      <text>
        <t xml:space="preserve">======
ID#AAABjALnN6M
Careway Link    (2025-05-08 20:21:03)
nitrofurantoin tablets 100mg 28   : 2024-11-25 14:07</t>
      </text>
    </comment>
    <comment authorId="0" ref="R1026">
      <text>
        <t xml:space="preserve">======
ID#AAABjWVJUQo
Careway Link    (2025-05-08 20:21:03)
nitrofurantoin tab 100mg [tri] (28) : 2024-11-25 14:07</t>
      </text>
    </comment>
    <comment authorId="0" ref="O1027">
      <text>
        <t xml:space="preserve">======
ID#AAABjALnN50
Careway Link    (2025-05-08 20:21:03)
NA : 2025-04-16 10:39</t>
      </text>
    </comment>
    <comment authorId="0" ref="Q1027">
      <text>
        <t xml:space="preserve">======
ID#AAABjWVJU9s
Careway Link    (2025-05-08 20:21:04)
nitrofurantoin mr capsules 100mg 14 3.0% 14 : 2025-04-16 10:39</t>
      </text>
    </comment>
    <comment authorId="0" ref="R1027">
      <text>
        <t xml:space="preserve">======
ID#AAABjALnN7w
Careway Link    (2025-05-08 20:21:03)
NA : 2025-04-16 10:39</t>
      </text>
    </comment>
    <comment authorId="0" ref="O1028">
      <text>
        <t xml:space="preserve">======
ID#AAABjALnO08
Careway Link    (2025-05-08 20:21:03)
NA : 2024-11-05 14:25</t>
      </text>
    </comment>
    <comment authorId="0" ref="Q1028">
      <text>
        <t xml:space="preserve">======
ID#AAABjWVJU_4
Careway Link    (2025-05-08 20:21:04)
nitrolingual pump spray 400mcg 200dose   : 2024-11-05 14:25</t>
      </text>
    </comment>
    <comment authorId="0" ref="R1028">
      <text>
        <t xml:space="preserve">======
ID#AAABjWVJUhg
Careway Link    (2025-05-08 20:21:03)
NA : 2024-11-05 14:25</t>
      </text>
    </comment>
    <comment authorId="0" ref="O1031">
      <text>
        <t xml:space="preserve">======
ID#AAABjALnOi4
Careway Link    (2025-05-08 20:21:03)
NA : 2025-04-22 19:19</t>
      </text>
    </comment>
    <comment authorId="0" ref="Q1031">
      <text>
        <t xml:space="preserve">======
ID#AAABjWVJVMw
Careway Link    (2025-05-08 20:21:04)
nortriptyline tablets 10mg 100 48.0%  : 2025-04-22 19:19</t>
      </text>
    </comment>
    <comment authorId="0" ref="R1031">
      <text>
        <t xml:space="preserve">======
ID#AAABjWVJUhk
Careway Link    (2025-05-08 20:21:03)
NA : 2025-04-22 19:19</t>
      </text>
    </comment>
    <comment authorId="0" ref="O1032">
      <text>
        <t xml:space="preserve">======
ID#AAABjWVJVBY
Careway Link    (2025-05-08 20:21:04)
NA : 2025-04-08 11:04</t>
      </text>
    </comment>
    <comment authorId="0" ref="Q1032">
      <text>
        <t xml:space="preserve">======
ID#AAABjWVJUZU
Careway Link    (2025-05-08 20:21:03)
nortriptyline tablets 25mg 100 14.0%  : 2025-04-08 11:04</t>
      </text>
    </comment>
    <comment authorId="0" ref="R1032">
      <text>
        <t xml:space="preserve">======
ID#AAABjALnOC0
Careway Link    (2025-05-08 20:21:03)
NA : 2025-04-08 11:04</t>
      </text>
    </comment>
    <comment authorId="0" ref="O1034">
      <text>
        <t xml:space="preserve">======
ID#AAABjWVJUrs
Careway Link    (2025-05-08 20:21:03)
NA : 2025-01-14 15:07</t>
      </text>
    </comment>
    <comment authorId="0" ref="Q1034">
      <text>
        <t xml:space="preserve">======
ID#AAABjALnObA
Careway Link    (2025-05-08 20:21:03)
NA : 2025-01-14 15:07</t>
      </text>
    </comment>
    <comment authorId="0" ref="R1034">
      <text>
        <t xml:space="preserve">======
ID#AAABjALnOmo
Careway Link    (2025-05-08 20:21:03)
NA : 2025-01-14 15:07</t>
      </text>
    </comment>
    <comment authorId="0" ref="O1036">
      <text>
        <t xml:space="preserve">======
ID#AAABjALnOgA
Careway Link    (2025-05-08 20:21:03)
NA : 2024-09-05 14:26</t>
      </text>
    </comment>
    <comment authorId="0" ref="Q1036">
      <text>
        <t xml:space="preserve">======
ID#AAABjALnOsU
Careway Link    (2025-05-08 20:21:03)
nystatin 100000u suspen  30ml : 2024-09-05 14:26</t>
      </text>
    </comment>
    <comment authorId="0" ref="R1036">
      <text>
        <t xml:space="preserve">======
ID#AAABjWVJUeQ
Careway Link    (2025-05-08 20:21:03)
NA : 2024-09-05 14:26</t>
      </text>
    </comment>
    <comment authorId="0" ref="O1038">
      <text>
        <t xml:space="preserve">======
ID#AAABjALnOZA
Careway Link    (2025-05-08 20:21:03)
NA : 2025-04-22 19:19</t>
      </text>
    </comment>
    <comment authorId="0" ref="Q1038">
      <text>
        <t xml:space="preserve">======
ID#AAABjWVJUso
Careway Link    (2025-05-08 20:21:03)
NA : 2025-04-22 19:19</t>
      </text>
    </comment>
    <comment authorId="0" ref="R1038">
      <text>
        <t xml:space="preserve">======
ID#AAABjWVJUQc
Careway Link    (2025-05-08 20:21:03)
NA : 2025-04-22 19:19</t>
      </text>
    </comment>
    <comment authorId="0" ref="O1039">
      <text>
        <t xml:space="preserve">======
ID#AAABjWVJUlw
Careway Link    (2025-05-08 20:21:03)
octasa mr tab 400mg 120 : 2024-11-25 14:07</t>
      </text>
    </comment>
    <comment authorId="0" ref="Q1039">
      <text>
        <t xml:space="preserve">======
ID#AAABjALnOpY
Careway Link    (2025-05-08 20:21:03)
NA : 2024-11-25 14:07</t>
      </text>
    </comment>
    <comment authorId="0" ref="R1039">
      <text>
        <t xml:space="preserve">======
ID#AAABjALnOKI
Careway Link    (2025-05-08 20:21:03)
ppp octasa mr tab 400mg (120) : 2024-11-25 14:07</t>
      </text>
    </comment>
    <comment authorId="0" ref="O1040">
      <text>
        <t xml:space="preserve">======
ID#AAABjALnOzI
Careway Link    (2025-05-08 20:21:03)
NA : 2024-12-05 14:28</t>
      </text>
    </comment>
    <comment authorId="0" ref="Q1040">
      <text>
        <t xml:space="preserve">======
ID#AAABjWVJUXs
Careway Link    (2025-05-08 20:21:03)
NA : 2024-12-05 14:28</t>
      </text>
    </comment>
    <comment authorId="0" ref="R1040">
      <text>
        <t xml:space="preserve">======
ID#AAABjALnOts
Careway Link    (2025-05-08 20:21:03)
NA : 2024-12-05 14:28</t>
      </text>
    </comment>
    <comment authorId="0" ref="O1041">
      <text>
        <t xml:space="preserve">======
ID#AAABjALnOns
Careway Link    (2025-05-08 20:21:03)
NA : 2025-03-12 12:23</t>
      </text>
    </comment>
    <comment authorId="0" ref="Q1041">
      <text>
        <t xml:space="preserve">======
ID#AAABjWVJVcs
Careway Link    (2025-05-08 20:21:04)
NA : 2025-03-12 12:23</t>
      </text>
    </comment>
    <comment authorId="0" ref="R1041">
      <text>
        <t xml:space="preserve">======
ID#AAABjALnO1Y
Careway Link    (2025-05-08 20:21:03)
ppp octasa mr tab 800mg (90) : 2025-03-12 12:23</t>
      </text>
    </comment>
    <comment authorId="0" ref="O1043">
      <text>
        <t xml:space="preserve">======
ID#AAABjWVJUoY
Careway Link    (2025-05-08 20:21:03)
NA : 2024-10-29 14:33</t>
      </text>
    </comment>
    <comment authorId="0" ref="Q1043">
      <text>
        <t xml:space="preserve">======
ID#AAABjALnOEM
Careway Link    (2025-05-08 20:21:03)
NA : 2024-10-29 14:33</t>
      </text>
    </comment>
    <comment authorId="0" ref="R1043">
      <text>
        <t xml:space="preserve">======
ID#AAABjWVJVbg
Careway Link    (2025-05-08 20:21:04)
NA : 2024-10-29 14:33</t>
      </text>
    </comment>
    <comment authorId="0" ref="O1044">
      <text>
        <t xml:space="preserve">======
ID#AAABjWVJUV0
Careway Link    (2025-05-08 20:21:03)
NA : 2025-05-01 19:59</t>
      </text>
    </comment>
    <comment authorId="0" ref="Q1044">
      <text>
        <t xml:space="preserve">======
ID#AAABjALnOrQ
Careway Link    (2025-05-08 20:21:03)
oilatum cream 6%/15% 150g 7.0%  : 2025-05-01 19:59</t>
      </text>
    </comment>
    <comment authorId="0" ref="R1044">
      <text>
        <t xml:space="preserve">======
ID#AAABjALnOFo
Careway Link    (2025-05-08 20:21:03)
NA : 2025-05-01 19:59</t>
      </text>
    </comment>
    <comment authorId="0" ref="O1045">
      <text>
        <t xml:space="preserve">======
ID#AAABjWVJVMk
Careway Link    (2025-05-08 20:21:04)
ofloxacin tab 200mg [aps/teva] 10 : 2024-11-05 14:25</t>
      </text>
    </comment>
    <comment authorId="0" ref="Q1045">
      <text>
        <t xml:space="preserve">======
ID#AAABjALnOHQ
Careway Link    (2025-05-08 20:21:03)
ofloxacin tablets 200mg 10   : 2024-11-05 14:25</t>
      </text>
    </comment>
    <comment authorId="0" ref="R1045">
      <text>
        <t xml:space="preserve">======
ID#AAABjALnOk8
Careway Link    (2025-05-08 20:21:03)
ofloxacin tab 200mg [tri] (10) : 2024-11-05 14:25</t>
      </text>
    </comment>
    <comment authorId="0" ref="O1048">
      <text>
        <t xml:space="preserve">======
ID#AAABjALnO7U
Careway Link    (2025-05-08 20:21:03)
olanzapine disp tab 10mg [aah] 28 : 2024-11-25 14:07</t>
      </text>
    </comment>
    <comment authorId="0" ref="Q1048">
      <text>
        <t xml:space="preserve">======
ID#AAABjWVJUZA
Careway Link    (2025-05-08 20:21:03)
olanzapine orodispersible tablets 10mg 28   : 2024-11-25 14:07</t>
      </text>
    </comment>
    <comment authorId="0" ref="R1048">
      <text>
        <t xml:space="preserve">======
ID#AAABjWVJU0s
Careway Link    (2025-05-08 20:21:03)
olanzapine disp tab 10mg [tri] (28) : 2024-11-25 14:07</t>
      </text>
    </comment>
    <comment authorId="0" ref="O1050">
      <text>
        <t xml:space="preserve">======
ID#AAABjALnO38
Careway Link    (2025-05-08 20:21:03)
NA : 2024-12-03 12:03</t>
      </text>
    </comment>
    <comment authorId="0" ref="Q1050">
      <text>
        <t xml:space="preserve">======
ID#AAABjWVJUgE
Careway Link    (2025-05-08 20:21:03)
olanzapine orodispersible tablets 20mg 28   : 2024-12-03 12:03</t>
      </text>
    </comment>
    <comment authorId="0" ref="R1050">
      <text>
        <t xml:space="preserve">======
ID#AAABjWVJVN0
Careway Link    (2025-05-08 20:21:04)
NA : 2024-12-03 12:03</t>
      </text>
    </comment>
    <comment authorId="0" ref="O1051">
      <text>
        <t xml:space="preserve">======
ID#AAABjWVJVOs
Careway Link    (2025-05-08 20:21:04)
NA : 2025-05-01 19:59</t>
      </text>
    </comment>
    <comment authorId="0" ref="Q1051">
      <text>
        <t xml:space="preserve">======
ID#AAABjALnOQQ
Careway Link    (2025-05-08 20:21:03)
olanzapine tablets 2.5mg 28 92.0%  : 2025-05-01 19:59</t>
      </text>
    </comment>
    <comment authorId="0" ref="R1051">
      <text>
        <t xml:space="preserve">======
ID#AAABjALnO3U
Careway Link    (2025-05-08 20:21:03)
NA : 2025-05-01 19:59</t>
      </text>
    </comment>
    <comment authorId="0" ref="O1052">
      <text>
        <t xml:space="preserve">======
ID#AAABjALnO4I
Careway Link    (2025-05-08 20:21:03)
NA : 2025-01-02 14:26</t>
      </text>
    </comment>
    <comment authorId="0" ref="Q1052">
      <text>
        <t xml:space="preserve">======
ID#AAABjWVJU58
Careway Link    (2025-05-08 20:21:04)
olanzapine tablets 5mg 28   : 2025-01-02 14:26</t>
      </text>
    </comment>
    <comment authorId="0" ref="R1052">
      <text>
        <t xml:space="preserve">======
ID#AAABjALnOpQ
Careway Link    (2025-05-08 20:21:03)
olanzapine tab 5mg [tri] (28) : 2025-01-02 14:26</t>
      </text>
    </comment>
    <comment authorId="0" ref="O1053">
      <text>
        <t xml:space="preserve">======
ID#AAABjALnOrI
Careway Link    (2025-05-08 20:21:03)
NA : 2025-04-27 12:38</t>
      </text>
    </comment>
    <comment authorId="0" ref="Q1053">
      <text>
        <t xml:space="preserve">======
ID#AAABjALnObs
Careway Link    (2025-05-08 20:21:03)
NA : 2025-04-27 12:38</t>
      </text>
    </comment>
    <comment authorId="0" ref="R1053">
      <text>
        <t xml:space="preserve">======
ID#AAABjWVJU_I
Careway Link    (2025-05-08 20:21:04)
NA : 2025-04-27 12:38</t>
      </text>
    </comment>
    <comment authorId="0" ref="O1054">
      <text>
        <t xml:space="preserve">======
ID#AAABjALnOAw
Careway Link    (2025-05-08 20:21:03)
NA : 2025-03-18 12:26</t>
      </text>
    </comment>
    <comment authorId="0" ref="Q1054">
      <text>
        <t xml:space="preserve">======
ID#AAABjWVJUyY
Careway Link    (2025-05-08 20:21:03)
olanzapine tablets 10mg 28 90.0%  : 2025-03-18 12:26</t>
      </text>
    </comment>
    <comment authorId="0" ref="R1054">
      <text>
        <t xml:space="preserve">======
ID#AAABjWVJU_Q
Careway Link    (2025-05-08 20:21:04)
olanzapine tab 10mg [tri] (28) : 2025-03-18 12:26</t>
      </text>
    </comment>
    <comment authorId="0" ref="O1056">
      <text>
        <t xml:space="preserve">======
ID#AAABjWVJUnI
Careway Link    (2025-05-08 20:21:03)
NA : 2025-03-10 12:39</t>
      </text>
    </comment>
    <comment authorId="0" ref="Q1056">
      <text>
        <t xml:space="preserve">======
ID#AAABjALnO4k
Careway Link    (2025-05-08 20:21:03)
olanzapine tablets 20mg 28 91.0%  : 2025-03-10 12:39</t>
      </text>
    </comment>
    <comment authorId="0" ref="R1056">
      <text>
        <t xml:space="preserve">======
ID#AAABjALnONc
Careway Link    (2025-05-08 20:21:03)
olanzapine tab 20mg [tri] (28) : 2025-03-10 12:39</t>
      </text>
    </comment>
    <comment authorId="0" ref="O1057">
      <text>
        <t xml:space="preserve">======
ID#AAABjALnOfY
Careway Link    (2025-05-08 20:21:03)
olmesartan medoxomil tab 10mg [aah] 28 : 2025-02-13 14:21</t>
      </text>
    </comment>
    <comment authorId="0" ref="Q1057">
      <text>
        <t xml:space="preserve">======
ID#AAABjALnOL0
Careway Link    (2025-05-08 20:21:03)
olmesartan medoxomil tablets 10mg 28 54.0%  : 2025-02-13 14:21</t>
      </text>
    </comment>
    <comment authorId="0" ref="R1057">
      <text>
        <t xml:space="preserve">======
ID#AAABjWVJUwQ
Careway Link    (2025-05-08 20:21:03)
olmesartan medoxomil tab 10mg [tri] (28) : 2025-02-13 14:21</t>
      </text>
    </comment>
    <comment authorId="0" ref="O1058">
      <text>
        <t xml:space="preserve">======
ID#AAABjWVJVLQ
Careway Link    (2025-05-08 20:21:04)
NA : 2025-04-22 19:19</t>
      </text>
    </comment>
    <comment authorId="0" ref="Q1058">
      <text>
        <t xml:space="preserve">======
ID#AAABjALnN6g
Careway Link    (2025-05-08 20:21:03)
olmesartan medoxomil tablets 20mg 28 30.0%  : 2025-04-22 19:19</t>
      </text>
    </comment>
    <comment authorId="0" ref="R1058">
      <text>
        <t xml:space="preserve">======
ID#AAABjWVJUdE
Careway Link    (2025-05-08 20:21:03)
NA : 2025-04-22 19:19</t>
      </text>
    </comment>
    <comment authorId="0" ref="O1060">
      <text>
        <t xml:space="preserve">======
ID#AAABjALnO9Q
Careway Link    (2025-05-08 20:21:03)
NA : 2024-11-15 11:25</t>
      </text>
    </comment>
    <comment authorId="0" ref="Q1060">
      <text>
        <t xml:space="preserve">======
ID#AAABjALnOGI
Careway Link    (2025-05-08 20:21:03)
NA : 2024-11-15 11:25</t>
      </text>
    </comment>
    <comment authorId="0" ref="R1060">
      <text>
        <t xml:space="preserve">======
ID#AAABjALnO58
Careway Link    (2025-05-08 20:21:03)
NA : 2024-11-15 11:25</t>
      </text>
    </comment>
    <comment authorId="0" ref="O1062">
      <text>
        <t xml:space="preserve">======
ID#AAABjALnOEg
Careway Link    (2025-05-08 20:21:03)
NA : 2025-03-24 15:02</t>
      </text>
    </comment>
    <comment authorId="0" ref="Q1062">
      <text>
        <t xml:space="preserve">======
ID#AAABjWVJU1o
Careway Link    (2025-05-08 20:21:04)
omeprazole capsules g/r 10mg 28 49.0%  : 2025-03-24 15:02</t>
      </text>
    </comment>
    <comment authorId="0" ref="R1062">
      <text>
        <t xml:space="preserve">======
ID#AAABjALnOg4
Careway Link    (2025-05-08 20:21:03)
omeprazole cap 10mg [tri]* (28) : 2025-03-24 15:02</t>
      </text>
    </comment>
    <comment authorId="0" ref="O1063">
      <text>
        <t xml:space="preserve">======
ID#AAABjWVJVaA
Careway Link    (2025-05-08 20:21:04)
NA : 2025-05-01 19:59</t>
      </text>
    </comment>
    <comment authorId="0" ref="Q1063">
      <text>
        <t xml:space="preserve">======
ID#AAABjALnO8c
Careway Link    (2025-05-08 20:21:03)
omeprazole capsules g/r 20mg 28 56.0%  : 2025-05-01 19:59</t>
      </text>
    </comment>
    <comment authorId="0" ref="R1063">
      <text>
        <t xml:space="preserve">======
ID#AAABjWVJVSM
Careway Link    (2025-05-08 20:21:04)
NA : 2025-05-01 19:59</t>
      </text>
    </comment>
    <comment authorId="0" ref="O1064">
      <text>
        <t xml:space="preserve">======
ID#AAABjALnOqE
Careway Link    (2025-05-08 20:21:03)
NA : 2025-03-18 12:26</t>
      </text>
    </comment>
    <comment authorId="0" ref="Q1064">
      <text>
        <t xml:space="preserve">======
ID#AAABjALnN7I
Careway Link    (2025-05-08 20:21:03)
omeprazole capsules 40mg 28 77.0%  : 2025-03-18 12:26</t>
      </text>
    </comment>
    <comment authorId="0" ref="R1064">
      <text>
        <t xml:space="preserve">======
ID#AAABjWVJVAk
Careway Link    (2025-05-08 20:21:04)
omeprazole cap 40mg [tri] (28) : 2025-03-18 12:26</t>
      </text>
    </comment>
    <comment authorId="0" ref="O1066">
      <text>
        <t xml:space="preserve">======
ID#AAABjWVJVN8
Careway Link    (2025-05-08 20:21:04)
NA : 2025-03-12 12:23</t>
      </text>
    </comment>
    <comment authorId="0" ref="Q1066">
      <text>
        <t xml:space="preserve">======
ID#AAABjWVJVK8
Careway Link    (2025-05-08 20:21:04)
omeprazole tablets disp g/r 20mg 28 31.0%  : 2025-03-12 12:23</t>
      </text>
    </comment>
    <comment authorId="0" ref="R1066">
      <text>
        <t xml:space="preserve">======
ID#AAABjWVJUXw
Careway Link    (2025-05-08 20:21:03)
omeprazole disp tab 20mg [tri] (28) : 2025-03-12 12:23</t>
      </text>
    </comment>
    <comment authorId="0" ref="O1069">
      <text>
        <t xml:space="preserve">======
ID#AAABjALnN9c
Careway Link    (2025-05-08 20:21:03)
NA : 2025-02-27 14:34</t>
      </text>
    </comment>
    <comment authorId="0" ref="Q1069">
      <text>
        <t xml:space="preserve">======
ID#AAABjWVJUi0
Careway Link    (2025-05-08 20:21:03)
NA : 2025-02-27 14:34</t>
      </text>
    </comment>
    <comment authorId="0" ref="R1069">
      <text>
        <t xml:space="preserve">======
ID#AAABjALnOcA
Careway Link    (2025-05-08 20:21:03)
NA : 2025-02-27 14:34</t>
      </text>
    </comment>
    <comment authorId="0" ref="O1070">
      <text>
        <t xml:space="preserve">======
ID#AAABjWVJUz4
Careway Link    (2025-05-08 20:21:03)
NA : 2025-04-22 19:19</t>
      </text>
    </comment>
    <comment authorId="0" ref="Q1070">
      <text>
        <t xml:space="preserve">======
ID#AAABjWVJVJg
Careway Link    (2025-05-08 20:21:04)
NA : 2025-04-22 19:19</t>
      </text>
    </comment>
    <comment authorId="0" ref="R1070">
      <text>
        <t xml:space="preserve">======
ID#AAABjALnO7k
Careway Link    (2025-05-08 20:21:03)
NA : 2025-04-22 19:19</t>
      </text>
    </comment>
    <comment authorId="0" ref="O1078">
      <text>
        <t xml:space="preserve">======
ID#AAABjWVJUpk
Careway Link    (2025-05-08 20:21:03)
NA : 2025-04-01 14:12</t>
      </text>
    </comment>
    <comment authorId="0" ref="Q1078">
      <text>
        <t xml:space="preserve">======
ID#AAABjWVJUwg
Careway Link    (2025-05-08 20:21:03)
NA : 2025-04-01 14:12</t>
      </text>
    </comment>
    <comment authorId="0" ref="R1078">
      <text>
        <t xml:space="preserve">======
ID#AAABjWVJVf8
Careway Link    (2025-05-08 20:21:04)
NA : 2025-04-01 14:12</t>
      </text>
    </comment>
    <comment authorId="0" ref="O1080">
      <text>
        <t xml:space="preserve">======
ID#AAABjALnOUc
Careway Link    (2025-05-08 20:21:03)
NA : 2024-12-30 12:44</t>
      </text>
    </comment>
    <comment authorId="0" ref="Q1080">
      <text>
        <t xml:space="preserve">======
ID#AAABjWVJVV0
Careway Link    (2025-05-08 20:21:04)
NA : 2024-12-30 12:44</t>
      </text>
    </comment>
    <comment authorId="0" ref="R1080">
      <text>
        <t xml:space="preserve">======
ID#AAABjALnODc
Careway Link    (2025-05-08 20:21:03)
NA : 2024-12-30 12:44</t>
      </text>
    </comment>
    <comment authorId="0" ref="O1082">
      <text>
        <t xml:space="preserve">======
ID#AAABjWVJUdg
Careway Link    (2025-05-08 20:21:03)
NA : 2025-01-14 15:07</t>
      </text>
    </comment>
    <comment authorId="0" ref="Q1082">
      <text>
        <t xml:space="preserve">======
ID#AAABjWVJVZI
Careway Link    (2025-05-08 20:21:04)
NA : 2025-01-14 15:07</t>
      </text>
    </comment>
    <comment authorId="0" ref="R1082">
      <text>
        <t xml:space="preserve">======
ID#AAABjALnOBk
Careway Link    (2025-05-08 20:21:03)
NA : 2025-01-14 15:07</t>
      </text>
    </comment>
    <comment authorId="0" ref="O1083">
      <text>
        <t xml:space="preserve">======
ID#AAABjWVJVVU
Careway Link    (2025-05-08 20:21:04)
NA : 2025-03-12 12:23</t>
      </text>
    </comment>
    <comment authorId="0" ref="Q1083">
      <text>
        <t xml:space="preserve">======
ID#AAABjALnOtU
Careway Link    (2025-05-08 20:21:03)
orlistat capsules 120mg 84 19.0%  : 2025-03-12 12:23</t>
      </text>
    </comment>
    <comment authorId="0" ref="R1083">
      <text>
        <t xml:space="preserve">======
ID#AAABjWVJUS4
Careway Link    (2025-05-08 20:21:03)
orlistat cap 120mg [tri] (84) : 2025-03-12 12:23</t>
      </text>
    </comment>
    <comment authorId="0" ref="O1085">
      <text>
        <t xml:space="preserve">======
ID#AAABjALnOUs
Careway Link    (2025-05-08 20:21:03)
NA : 2025-05-01 19:59</t>
      </text>
    </comment>
    <comment authorId="0" ref="Q1085">
      <text>
        <t xml:space="preserve">======
ID#AAABjALnOmY
Careway Link    (2025-05-08 20:21:03)
NA : 2025-05-01 19:59</t>
      </text>
    </comment>
    <comment authorId="0" ref="R1085">
      <text>
        <t xml:space="preserve">======
ID#AAABjWVJVL4
Careway Link    (2025-05-08 20:21:04)
NA : 2025-05-01 19:59</t>
      </text>
    </comment>
    <comment authorId="0" ref="O1086">
      <text>
        <t xml:space="preserve">======
ID#AAABjWVJUfg
Careway Link    (2025-05-08 20:21:03)
NA : 2025-04-16 10:39</t>
      </text>
    </comment>
    <comment authorId="0" ref="Q1086">
      <text>
        <t xml:space="preserve">======
ID#AAABjALnOPo
Careway Link    (2025-05-08 20:21:03)
oxybutynin tablets 2.5mg 56 1.0%  : 2025-04-16 10:39</t>
      </text>
    </comment>
    <comment authorId="0" ref="R1086">
      <text>
        <t xml:space="preserve">======
ID#AAABjALnOwU
Careway Link    (2025-05-08 20:21:03)
NA : 2025-04-16 10:39</t>
      </text>
    </comment>
    <comment authorId="0" ref="O1087">
      <text>
        <t xml:space="preserve">======
ID#AAABjALnOiw
Careway Link    (2025-05-08 20:21:03)
NA : 2025-04-22 19:19</t>
      </text>
    </comment>
    <comment authorId="0" ref="Q1087">
      <text>
        <t xml:space="preserve">======
ID#AAABjALnOsw
Careway Link    (2025-05-08 20:21:03)
oxybutynin tablets 2.5mg 84 2.0%  : 2025-04-22 19:19</t>
      </text>
    </comment>
    <comment authorId="0" ref="R1087">
      <text>
        <t xml:space="preserve">======
ID#AAABjALnOE0
Careway Link    (2025-05-08 20:21:03)
NA : 2025-04-22 19:19</t>
      </text>
    </comment>
    <comment authorId="0" ref="O1088">
      <text>
        <t xml:space="preserve">======
ID#AAABjALnOtw
Careway Link    (2025-05-08 20:21:03)
NA : 2025-03-18 12:26</t>
      </text>
    </comment>
    <comment authorId="0" ref="Q1088">
      <text>
        <t xml:space="preserve">======
ID#AAABjWVJUUw
Careway Link    (2025-05-08 20:21:03)
oxybutynin tablets 5mg 56   : 2025-03-18 12:26</t>
      </text>
    </comment>
    <comment authorId="0" ref="R1088">
      <text>
        <t xml:space="preserve">======
ID#AAABjWVJU3U
Careway Link    (2025-05-08 20:21:04)
oxybutynin tab 5mg [tri] (56) : 2025-03-18 12:26</t>
      </text>
    </comment>
    <comment authorId="0" ref="O1089">
      <text>
        <t xml:space="preserve">======
ID#AAABjALnOKA
Careway Link    (2025-05-08 20:21:03)
NA : 2025-04-16 10:39</t>
      </text>
    </comment>
    <comment authorId="0" ref="Q1089">
      <text>
        <t xml:space="preserve">======
ID#AAABjALnOoQ
Careway Link    (2025-05-08 20:21:03)
oxybutynin tablets 5mg 84   : 2025-04-16 10:39</t>
      </text>
    </comment>
    <comment authorId="0" ref="R1089">
      <text>
        <t xml:space="preserve">======
ID#AAABjWVJVBw
Careway Link    (2025-05-08 20:21:04)
NA : 2025-04-16 10:39</t>
      </text>
    </comment>
    <comment authorId="0" ref="O1091">
      <text>
        <t xml:space="preserve">======
ID#AAABjWVJUOg
Careway Link    (2025-05-08 20:21:03)
NA : 2025-01-30 12:00</t>
      </text>
    </comment>
    <comment authorId="0" ref="Q1091">
      <text>
        <t xml:space="preserve">======
ID#AAABjALnOwk
Careway Link    (2025-05-08 20:21:03)
NA : 2025-01-30 12:00</t>
      </text>
    </comment>
    <comment authorId="0" ref="R1091">
      <text>
        <t xml:space="preserve">======
ID#AAABjALnOcg
Careway Link    (2025-05-08 20:21:03)
NA : 2025-01-30 12:00</t>
      </text>
    </comment>
    <comment authorId="0" ref="O1092">
      <text>
        <t xml:space="preserve">======
ID#AAABjALnOs0
Careway Link    (2025-05-08 20:21:03)
NA : 2025-04-01 14:12</t>
      </text>
    </comment>
    <comment authorId="0" ref="Q1092">
      <text>
        <t xml:space="preserve">======
ID#AAABjALnO8M
Careway Link    (2025-05-08 20:21:03)
oxycodone oral solution s/f 5mg/5ml 250ml 5.0%  : 2025-04-01 14:12</t>
      </text>
    </comment>
    <comment authorId="0" ref="R1092">
      <text>
        <t xml:space="preserve">======
ID#AAABjWVJUZY
Careway Link    (2025-05-08 20:21:03)
NA : 2025-04-01 14:12</t>
      </text>
    </comment>
    <comment authorId="0" ref="O1094">
      <text>
        <t xml:space="preserve">======
ID#AAABjALnOvA
Careway Link    (2025-05-08 20:21:03)
pantoprazole tab 20mg [aah] 28 : 2025-02-20 12:25</t>
      </text>
    </comment>
    <comment authorId="0" ref="Q1094">
      <text>
        <t xml:space="preserve">======
ID#AAABjALnOCA
Careway Link    (2025-05-08 20:21:03)
pantoprazole tablets g/r 20mg 28 70.0%  : 2025-02-20 12:25</t>
      </text>
    </comment>
    <comment authorId="0" ref="R1094">
      <text>
        <t xml:space="preserve">======
ID#AAABjALnN-g
Careway Link    (2025-05-08 20:21:03)
pantoprazole tab 20mg [tri] (28) : 2025-02-20 12:25</t>
      </text>
    </comment>
    <comment authorId="0" ref="O1095">
      <text>
        <t xml:space="preserve">======
ID#AAABjALnOtY
Careway Link    (2025-05-08 20:21:03)
pantoprazole tab 40mg [aah] 28 : 2024-12-20 17:29</t>
      </text>
    </comment>
    <comment authorId="0" ref="Q1095">
      <text>
        <t xml:space="preserve">======
ID#AAABjALnObQ
Careway Link    (2025-05-08 20:21:03)
pantoprazole tablets g/r 40mg 28   : 2024-12-20 17:29</t>
      </text>
    </comment>
    <comment authorId="0" ref="R1095">
      <text>
        <t xml:space="preserve">======
ID#AAABjALnO9g
Careway Link    (2025-05-08 20:21:03)
pantoprazole tab 40mg [tri] (28) : 2024-12-20 17:29</t>
      </text>
    </comment>
    <comment authorId="0" ref="O1096">
      <text>
        <t xml:space="preserve">======
ID#AAABjWVJUOk
Careway Link    (2025-05-08 20:21:03)
NA : 2025-04-27 12:38</t>
      </text>
    </comment>
    <comment authorId="0" ref="Q1096">
      <text>
        <t xml:space="preserve">======
ID#AAABjALnOfc
Careway Link    (2025-05-08 20:21:03)
paracetamol tablets 500mg 100 76.0% 
paracetamol 500mg capl rx, not is use, all-1222165 available to use .  100 : 2025-04-27 12:38</t>
      </text>
    </comment>
    <comment authorId="0" ref="R1096">
      <text>
        <t xml:space="preserve">======
ID#AAABjWVJVPo
Careway Link    (2025-05-08 20:21:04)
NA : 2025-04-27 12:38</t>
      </text>
    </comment>
    <comment authorId="0" ref="O1098">
      <text>
        <t xml:space="preserve">======
ID#AAABjALnN24
Careway Link    (2025-05-08 20:21:03)
NA : 2025-03-24 15:02</t>
      </text>
    </comment>
    <comment authorId="0" ref="Q1098">
      <text>
        <t xml:space="preserve">======
ID#AAABjALnN5s
Careway Link    (2025-05-08 20:21:03)
paracetamol capsules 500mg 100 50.0%  : 2025-03-24 15:02</t>
      </text>
    </comment>
    <comment authorId="0" ref="R1098">
      <text>
        <t xml:space="preserve">======
ID#AAABjALnOO4
Careway Link    (2025-05-08 20:21:03)
paracetamol capsule 500mg [tri] (100) : 2025-03-24 15:02</t>
      </text>
    </comment>
    <comment authorId="0" ref="O1101">
      <text>
        <t xml:space="preserve">======
ID#AAABjWVJVRo
Careway Link    (2025-05-08 20:21:04)
NA : 2025-02-27 14:34</t>
      </text>
    </comment>
    <comment authorId="0" ref="Q1101">
      <text>
        <t xml:space="preserve">======
ID#AAABjALnOTI
Careway Link    (2025-05-08 20:21:03)
NA : 2025-02-27 14:34</t>
      </text>
    </comment>
    <comment authorId="0" ref="R1101">
      <text>
        <t xml:space="preserve">======
ID#AAABjALnOsA
Careway Link    (2025-05-08 20:21:03)
NA : 2025-02-27 14:34</t>
      </text>
    </comment>
    <comment authorId="0" ref="O1105">
      <text>
        <t xml:space="preserve">======
ID#AAABjWVJVNU
Careway Link    (2025-05-08 20:21:04)
NA : 2025-04-27 12:38</t>
      </text>
    </comment>
    <comment authorId="0" ref="Q1105">
      <text>
        <t xml:space="preserve">======
ID#AAABjWVJVI8
Careway Link    (2025-05-08 20:21:04)
paracetamol oral suspension s/f 250mg/5ml 100ml 52.0%  : 2025-04-27 12:38</t>
      </text>
    </comment>
    <comment authorId="0" ref="R1105">
      <text>
        <t xml:space="preserve">======
ID#AAABjWVJUh4
Careway Link    (2025-05-08 20:21:03)
NA : 2025-04-27 12:38</t>
      </text>
    </comment>
    <comment authorId="0" ref="O1106">
      <text>
        <t xml:space="preserve">======
ID#AAABjALnOUw
Careway Link    (2025-05-08 20:21:03)
NA : 2025-01-27 14:31</t>
      </text>
    </comment>
    <comment authorId="0" ref="Q1106">
      <text>
        <t xml:space="preserve">======
ID#AAABjALnOZY
Careway Link    (2025-05-08 20:21:03)
paracetamol oral suspension s/f 250mg/5ml 200ml   : 2025-01-27 14:31</t>
      </text>
    </comment>
    <comment authorId="0" ref="R1106">
      <text>
        <t xml:space="preserve">======
ID#AAABjALnOAc
Careway Link    (2025-05-08 20:21:03)
paracetamol susp 250mg/5ml s/f [tri] (200ml) : 2025-01-27 14:31</t>
      </text>
    </comment>
    <comment authorId="0" ref="O1108">
      <text>
        <t xml:space="preserve">======
ID#AAABjALnODE
Careway Link    (2025-05-08 20:21:03)
NA : 2025-05-01 19:59</t>
      </text>
    </comment>
    <comment authorId="0" ref="Q1108">
      <text>
        <t xml:space="preserve">======
ID#AAABjWVJU4U
Careway Link    (2025-05-08 20:21:04)
paroxetine tablets 10mg 28 60.0%  : 2025-05-01 19:59</t>
      </text>
    </comment>
    <comment authorId="0" ref="R1108">
      <text>
        <t xml:space="preserve">======
ID#AAABjALnOw0
Careway Link    (2025-05-08 20:21:03)
NA : 2025-05-01 19:59</t>
      </text>
    </comment>
    <comment authorId="0" ref="O1109">
      <text>
        <t xml:space="preserve">======
ID#AAABjWVJUl4
Careway Link    (2025-05-08 20:21:03)
NA : 2025-04-27 12:38</t>
      </text>
    </comment>
    <comment authorId="0" ref="Q1109">
      <text>
        <t xml:space="preserve">======
ID#AAABjALnOGw
Careway Link    (2025-05-08 20:21:03)
paroxetine tablets 20mg 30 48.0%  : 2025-04-27 12:38</t>
      </text>
    </comment>
    <comment authorId="0" ref="R1109">
      <text>
        <t xml:space="preserve">======
ID#AAABjWVJUO0
Careway Link    (2025-05-08 20:21:03)
NA : 2025-04-27 12:38</t>
      </text>
    </comment>
    <comment authorId="0" ref="O1110">
      <text>
        <t xml:space="preserve">======
ID#AAABjALnOFg
Careway Link    (2025-05-08 20:21:03)
NA : 2025-03-12 12:23</t>
      </text>
    </comment>
    <comment authorId="0" ref="Q1110">
      <text>
        <t xml:space="preserve">======
ID#AAABjALnOa4
Careway Link    (2025-05-08 20:21:03)
paroxetine tablets 30mg 30   : 2025-03-12 12:23</t>
      </text>
    </comment>
    <comment authorId="0" ref="R1110">
      <text>
        <t xml:space="preserve">======
ID#AAABjWVJUvM
Careway Link    (2025-05-08 20:21:03)
paroxetine tab 30mg [tri] (30) : 2025-03-12 12:23</t>
      </text>
    </comment>
    <comment authorId="0" ref="O1111">
      <text>
        <t xml:space="preserve">======
ID#AAABjALnN5w
Careway Link    (2025-05-08 20:21:03)
NA : 2024-12-03 12:03</t>
      </text>
    </comment>
    <comment authorId="0" ref="Q1111">
      <text>
        <t xml:space="preserve">======
ID#AAABjWVJVHk
Careway Link    (2025-05-08 20:21:04)
paroxetine tablets f/c 40mg 30   : 2024-12-03 12:03</t>
      </text>
    </comment>
    <comment authorId="0" ref="R1111">
      <text>
        <t xml:space="preserve">======
ID#AAABjWVJU5w
Careway Link    (2025-05-08 20:21:04)
NA : 2024-12-03 12:03</t>
      </text>
    </comment>
    <comment authorId="0" ref="O1113">
      <text>
        <t xml:space="preserve">======
ID#AAABjWVJUnY
Careway Link    (2025-05-08 20:21:03)
NA : 2025-04-22 19:19</t>
      </text>
    </comment>
    <comment authorId="0" ref="Q1113">
      <text>
        <t xml:space="preserve">======
ID#AAABjWVJUaE
Careway Link    (2025-05-08 20:21:03)
NA : 2025-04-22 19:19</t>
      </text>
    </comment>
    <comment authorId="0" ref="R1113">
      <text>
        <t xml:space="preserve">======
ID#AAABjALnO3M
Careway Link    (2025-05-08 20:21:03)
NA : 2025-04-22 19:19</t>
      </text>
    </comment>
    <comment authorId="0" ref="O1118">
      <text>
        <t xml:space="preserve">======
ID#AAABjWVJVZU
Careway Link    (2025-05-08 20:21:04)
NA : 2025-03-27 11:09</t>
      </text>
    </comment>
    <comment authorId="0" ref="Q1118">
      <text>
        <t xml:space="preserve">======
ID#AAABjWVJU6w
Careway Link    (2025-05-08 20:21:04)
perindopril erbumine tablets 2mg 30 87.0%  : 2025-03-27 11:09</t>
      </text>
    </comment>
    <comment authorId="0" ref="R1118">
      <text>
        <t xml:space="preserve">======
ID#AAABjALnN-I
Careway Link    (2025-05-08 20:21:03)
NA : 2025-03-27 11:09</t>
      </text>
    </comment>
    <comment authorId="0" ref="O1119">
      <text>
        <t xml:space="preserve">======
ID#AAABjWVJU8g
Careway Link    (2025-05-08 20:21:04)
NA : 2025-04-27 12:38</t>
      </text>
    </comment>
    <comment authorId="0" ref="Q1119">
      <text>
        <t xml:space="preserve">======
ID#AAABjALnO0M
Careway Link    (2025-05-08 20:21:03)
perindopril erbumine tablets 4mg 30 89.0%  : 2025-04-27 12:38</t>
      </text>
    </comment>
    <comment authorId="0" ref="R1119">
      <text>
        <t xml:space="preserve">======
ID#AAABjWVJUzo
Careway Link    (2025-05-08 20:21:03)
NA : 2025-04-27 12:38</t>
      </text>
    </comment>
    <comment authorId="0" ref="O1120">
      <text>
        <t xml:space="preserve">======
ID#AAABjALnONI
Careway Link    (2025-05-08 20:21:03)
NA : 2025-04-27 12:38</t>
      </text>
    </comment>
    <comment authorId="0" ref="Q1120">
      <text>
        <t xml:space="preserve">======
ID#AAABjALnO6A
Careway Link    (2025-05-08 20:21:03)
perindopril erbumine tablets 8mg 30 85.0%  : 2025-04-27 12:38</t>
      </text>
    </comment>
    <comment authorId="0" ref="R1120">
      <text>
        <t xml:space="preserve">======
ID#AAABjWVJUvs
Careway Link    (2025-05-08 20:21:03)
NA : 2025-04-27 12:38</t>
      </text>
    </comment>
    <comment authorId="0" ref="O1122">
      <text>
        <t xml:space="preserve">======
ID#AAABjALnN7Q
Careway Link    (2025-05-08 20:21:03)
NA : 2025-04-27 12:38</t>
      </text>
    </comment>
    <comment authorId="0" ref="Q1122">
      <text>
        <t xml:space="preserve">======
ID#AAABjWVJUTE
Careway Link    (2025-05-08 20:21:03)
phenergan elixir 5mg/5ml 100ml 4.0% 100ml : 2025-04-27 12:38</t>
      </text>
    </comment>
    <comment authorId="0" ref="R1122">
      <text>
        <t xml:space="preserve">======
ID#AAABjALnO5U
Careway Link    (2025-05-08 20:21:03)
NA : 2025-04-27 12:38</t>
      </text>
    </comment>
    <comment authorId="0" ref="O1125">
      <text>
        <t xml:space="preserve">======
ID#AAABjALnN4E
Careway Link    (2025-05-08 20:21:03)
NA : 2025-03-04 12:34</t>
      </text>
    </comment>
    <comment authorId="0" ref="Q1125">
      <text>
        <t xml:space="preserve">======
ID#AAABjWVJVCA
Careway Link    (2025-05-08 20:21:04)
phenobarbital tablets 30mg 28 61.0%  : 2025-03-04 12:34</t>
      </text>
    </comment>
    <comment authorId="0" ref="R1125">
      <text>
        <t xml:space="preserve">======
ID#AAABjWVJUpY
Careway Link    (2025-05-08 20:21:03)
NA : 2025-03-04 12:34</t>
      </text>
    </comment>
    <comment authorId="0" ref="O1126">
      <text>
        <t xml:space="preserve">======
ID#AAABjALnN_E
Careway Link    (2025-05-08 20:21:03)
NA : 2024-12-30 12:44</t>
      </text>
    </comment>
    <comment authorId="0" ref="Q1126">
      <text>
        <t xml:space="preserve">======
ID#AAABjWVJVUY
Careway Link    (2025-05-08 20:21:04)
pen v phenoxymethylpenicillin oral solution 125mg/5ml 100ml   : 2024-12-30 12:44</t>
      </text>
    </comment>
    <comment authorId="0" ref="R1126">
      <text>
        <t xml:space="preserve">======
ID#AAABjALnOGE
Careway Link    (2025-05-08 20:21:03)
NA : 2024-12-30 12:44</t>
      </text>
    </comment>
    <comment authorId="0" ref="O1129">
      <text>
        <t xml:space="preserve">======
ID#AAABjWVJVdE
Careway Link    (2025-05-08 20:21:04)
NA : 2025-01-08 14:16</t>
      </text>
    </comment>
    <comment authorId="0" ref="Q1129">
      <text>
        <t xml:space="preserve">======
ID#AAABjWVJUjs
Careway Link    (2025-05-08 20:21:03)
pen v phenoxymethylpenicillin oral solution s/f 250mg/5ml 100ml   : 2025-01-08 14:16</t>
      </text>
    </comment>
    <comment authorId="0" ref="R1129">
      <text>
        <t xml:space="preserve">======
ID#AAABjWVJVes
Careway Link    (2025-05-08 20:21:04)
NA : 2025-01-08 14:16</t>
      </text>
    </comment>
    <comment authorId="0" ref="O1130">
      <text>
        <t xml:space="preserve">======
ID#AAABjWVJUzk
Careway Link    (2025-05-08 20:21:03)
NA : 2025-04-16 10:39</t>
      </text>
    </comment>
    <comment authorId="0" ref="Q1130">
      <text>
        <t xml:space="preserve">======
ID#AAABjALnOHI
Careway Link    (2025-05-08 20:21:03)
pen v phenoxymethylpenicillin tablets 250mg 28 52.0%  : 2025-04-16 10:39</t>
      </text>
    </comment>
    <comment authorId="0" ref="R1130">
      <text>
        <t xml:space="preserve">======
ID#AAABjALnOX8
Careway Link    (2025-05-08 20:21:03)
NA : 2025-04-16 10:39</t>
      </text>
    </comment>
    <comment authorId="0" ref="O1131">
      <text>
        <t xml:space="preserve">======
ID#AAABjALnN5M
Careway Link    (2025-05-08 20:21:03)
NA : 2025-02-27 14:34</t>
      </text>
    </comment>
    <comment authorId="0" ref="Q1131">
      <text>
        <t xml:space="preserve">======
ID#AAABjWVJUxg
Careway Link    (2025-05-08 20:21:03)
phenytoin (nrim ltd) capsules 100mg 84   : 2025-02-27 14:34</t>
      </text>
    </comment>
    <comment authorId="0" ref="R1131">
      <text>
        <t xml:space="preserve">======
ID#AAABjALnO2E
Careway Link    (2025-05-08 20:21:03)
NA : 2025-02-27 14:34</t>
      </text>
    </comment>
    <comment authorId="0" ref="O1132">
      <text>
        <t xml:space="preserve">======
ID#AAABjALnOM4
Careway Link    (2025-05-08 20:21:03)
phenytoin sodium tabs 100mg [aps/teva] 28 : 2025-02-20 12:25</t>
      </text>
    </comment>
    <comment authorId="0" ref="Q1132">
      <text>
        <t xml:space="preserve">======
ID#AAABjALnONg
Careway Link    (2025-05-08 20:21:03)
phenytoin tablets 100mg 28 12.0%  : 2025-02-20 12:25</t>
      </text>
    </comment>
    <comment authorId="0" ref="R1132">
      <text>
        <t xml:space="preserve">======
ID#AAABjWVJUcI
Careway Link    (2025-05-08 20:21:03)
phenytoin sodium tab 100mg [tri/teva] (28) : 2025-02-20 12:25</t>
      </text>
    </comment>
    <comment authorId="0" ref="O1135">
      <text>
        <t xml:space="preserve">======
ID#AAABjWVJVXA
Careway Link    (2025-05-08 20:21:04)
NA : 2025-04-27 12:38</t>
      </text>
    </comment>
    <comment authorId="0" ref="Q1135">
      <text>
        <t xml:space="preserve">======
ID#AAABjWVJUPI
Careway Link    (2025-05-08 20:21:03)
pioglitazone tablets 15mg 28   : 2025-04-27 12:38</t>
      </text>
    </comment>
    <comment authorId="0" ref="R1135">
      <text>
        <t xml:space="preserve">======
ID#AAABjALnOgw
Careway Link    (2025-05-08 20:21:03)
NA : 2025-04-27 12:38</t>
      </text>
    </comment>
    <comment authorId="0" ref="O1136">
      <text>
        <t xml:space="preserve">======
ID#AAABjALnOVU
Careway Link    (2025-05-08 20:21:03)
NA : 2025-05-01 19:59</t>
      </text>
    </comment>
    <comment authorId="0" ref="Q1136">
      <text>
        <t xml:space="preserve">======
ID#AAABjALnOuY
Careway Link    (2025-05-08 20:21:03)
pioglitazone tablets 30mg 28 2.0%  : 2025-05-01 19:59</t>
      </text>
    </comment>
    <comment authorId="0" ref="R1136">
      <text>
        <t xml:space="preserve">======
ID#AAABjALnOXs
Careway Link    (2025-05-08 20:21:03)
NA : 2025-05-01 19:59</t>
      </text>
    </comment>
    <comment authorId="0" ref="O1137">
      <text>
        <t xml:space="preserve">======
ID#AAABjWVJUTQ
Careway Link    (2025-05-08 20:21:03)
NA : 2025-05-01 19:59</t>
      </text>
    </comment>
    <comment authorId="0" ref="Q1137">
      <text>
        <t xml:space="preserve">======
ID#AAABjWVJUow
Careway Link    (2025-05-08 20:21:03)
pioglitazone tablets 45mg 28   : 2025-05-01 19:59</t>
      </text>
    </comment>
    <comment authorId="0" ref="R1137">
      <text>
        <t xml:space="preserve">======
ID#AAABjWVJUbs
Careway Link    (2025-05-08 20:21:03)
NA : 2025-05-01 19:59</t>
      </text>
    </comment>
    <comment authorId="0" ref="O1138">
      <text>
        <t xml:space="preserve">======
ID#AAABjALnOCI
Careway Link    (2025-05-08 20:21:03)
piriton syrup 2mg/5ml 150ml : 2025-02-20 12:25</t>
      </text>
    </comment>
    <comment authorId="0" ref="Q1138">
      <text>
        <t xml:space="preserve">======
ID#AAABjWVJU7Q
Careway Link    (2025-05-08 20:21:04)
piriton syrup 2mg/5ml 150ml 11.0%  : 2025-02-20 12:25</t>
      </text>
    </comment>
    <comment authorId="0" ref="R1138">
      <text>
        <t xml:space="preserve">======
ID#AAABjWVJU7E
Careway Link    (2025-05-08 20:21:04)
NA : 2025-02-20 12:25</t>
      </text>
    </comment>
    <comment authorId="0" ref="O1140">
      <text>
        <t xml:space="preserve">======
ID#AAABjWVJUuI
Careway Link    (2025-05-08 20:21:03)
NA : 2024-11-15 11:25</t>
      </text>
    </comment>
    <comment authorId="0" ref="Q1140">
      <text>
        <t xml:space="preserve">======
ID#AAABjWVJUd0
Careway Link    (2025-05-08 20:21:03)
NA : 2024-11-15 11:25</t>
      </text>
    </comment>
    <comment authorId="0" ref="R1140">
      <text>
        <t xml:space="preserve">======
ID#AAABjALnOhc
Careway Link    (2025-05-08 20:21:03)
NA : 2024-11-15 11:25</t>
      </text>
    </comment>
    <comment authorId="0" ref="O1141">
      <text>
        <t xml:space="preserve">======
ID#AAABjALnOBU
Careway Link    (2025-05-08 20:21:03)
NA : 2025-04-08 11:04</t>
      </text>
    </comment>
    <comment authorId="0" ref="Q1141">
      <text>
        <t xml:space="preserve">======
ID#AAABjALnOlw
Careway Link    (2025-05-08 20:21:03)
NA : 2025-04-08 11:04</t>
      </text>
    </comment>
    <comment authorId="0" ref="R1141">
      <text>
        <t xml:space="preserve">======
ID#AAABjALnOig
Careway Link    (2025-05-08 20:21:03)
NA : 2025-04-08 11:04</t>
      </text>
    </comment>
    <comment authorId="0" ref="O1143">
      <text>
        <t xml:space="preserve">======
ID#AAABjWVJU04
Careway Link    (2025-05-08 20:21:04)
NA : 2025-04-27 12:38</t>
      </text>
    </comment>
    <comment authorId="0" ref="Q1143">
      <text>
        <t xml:space="preserve">======
ID#AAABjWVJUsc
Careway Link    (2025-05-08 20:21:03)
pramipexole tablets 350mcg 30 69.0%  : 2025-04-27 12:38</t>
      </text>
    </comment>
    <comment authorId="0" ref="R1143">
      <text>
        <t xml:space="preserve">======
ID#AAABjWVJUQw
Careway Link    (2025-05-08 20:21:03)
NA : 2025-04-27 12:38</t>
      </text>
    </comment>
    <comment authorId="0" ref="O1144">
      <text>
        <t xml:space="preserve">======
ID#AAABjWVJUfs
Careway Link    (2025-05-08 20:21:03)
NA : 2025-04-22 19:19</t>
      </text>
    </comment>
    <comment authorId="0" ref="Q1144">
      <text>
        <t xml:space="preserve">======
ID#AAABjWVJVRs
Careway Link    (2025-05-08 20:21:04)
NA : 2025-04-22 19:19</t>
      </text>
    </comment>
    <comment authorId="0" ref="R1144">
      <text>
        <t xml:space="preserve">======
ID#AAABjALnO74
Careway Link    (2025-05-08 20:21:03)
NA : 2025-04-22 19:19</t>
      </text>
    </comment>
    <comment authorId="0" ref="O1146">
      <text>
        <t xml:space="preserve">======
ID#AAABjWVJUms
Careway Link    (2025-05-08 20:21:03)
NA : 2025-03-04 12:34</t>
      </text>
    </comment>
    <comment authorId="0" ref="Q1146">
      <text>
        <t xml:space="preserve">======
ID#AAABjALnOlg
Careway Link    (2025-05-08 20:21:03)
NA : 2025-03-04 12:34</t>
      </text>
    </comment>
    <comment authorId="0" ref="R1146">
      <text>
        <t xml:space="preserve">======
ID#AAABjWVJVJM
Careway Link    (2025-05-08 20:21:04)
NA : 2025-03-04 12:34</t>
      </text>
    </comment>
    <comment authorId="0" ref="O1147">
      <text>
        <t xml:space="preserve">======
ID#AAABjWVJVJI
Careway Link    (2025-05-08 20:21:04)
NA : 2025-04-16 10:39</t>
      </text>
    </comment>
    <comment authorId="0" ref="Q1147">
      <text>
        <t xml:space="preserve">======
ID#AAABjALnN8M
Careway Link    (2025-05-08 20:21:03)
prasugrel tablets 10mg 28 56.0%  : 2025-04-16 10:39</t>
      </text>
    </comment>
    <comment authorId="0" ref="R1147">
      <text>
        <t xml:space="preserve">======
ID#AAABjALnOho
Careway Link    (2025-05-08 20:21:03)
NA : 2025-04-16 10:39</t>
      </text>
    </comment>
    <comment authorId="0" ref="O1148">
      <text>
        <t xml:space="preserve">======
ID#AAABjALnO7g
Careway Link    (2025-05-08 20:21:03)
pravastatin tab 10mg [accord] 28 : 2025-03-27 11:09</t>
      </text>
    </comment>
    <comment authorId="0" ref="Q1148">
      <text>
        <t xml:space="preserve">======
ID#AAABjALnO6M
Careway Link    (2025-05-08 20:21:03)
pravastatin sodium tablets 10mg 28 46.0%  : 2025-03-27 11:09</t>
      </text>
    </comment>
    <comment authorId="0" ref="R1148">
      <text>
        <t xml:space="preserve">======
ID#AAABjALnOsk
Careway Link    (2025-05-08 20:21:03)
NA : 2025-03-27 11:09</t>
      </text>
    </comment>
    <comment authorId="0" ref="O1149">
      <text>
        <t xml:space="preserve">======
ID#AAABjALnN3A
Careway Link    (2025-05-08 20:21:03)
NA : 2025-04-22 19:19</t>
      </text>
    </comment>
    <comment authorId="0" ref="Q1149">
      <text>
        <t xml:space="preserve">======
ID#AAABjALnOHs
Careway Link    (2025-05-08 20:21:03)
pravastatin sodium tablets 20mg 28 50.0%  : 2025-04-22 19:19</t>
      </text>
    </comment>
    <comment authorId="0" ref="R1149">
      <text>
        <t xml:space="preserve">======
ID#AAABjALnOJ0
Careway Link    (2025-05-08 20:21:03)
NA : 2025-04-22 19:19</t>
      </text>
    </comment>
    <comment authorId="0" ref="O1150">
      <text>
        <t xml:space="preserve">======
ID#AAABjALnN4Q
Careway Link    (2025-05-08 20:21:03)
NA : 2025-04-27 12:38</t>
      </text>
    </comment>
    <comment authorId="0" ref="Q1150">
      <text>
        <t xml:space="preserve">======
ID#AAABjWVJUe4
Careway Link    (2025-05-08 20:21:03)
pravastatin sodium tablets 40mg 28 43.0%  : 2025-04-27 12:38</t>
      </text>
    </comment>
    <comment authorId="0" ref="R1150">
      <text>
        <t xml:space="preserve">======
ID#AAABjWVJU70
Careway Link    (2025-05-08 20:21:04)
NA : 2025-04-27 12:38</t>
      </text>
    </comment>
    <comment authorId="0" ref="O1151">
      <text>
        <t xml:space="preserve">======
ID#AAABjALnOkA
Careway Link    (2025-05-08 20:21:03)
NA : 2025-04-27 12:38</t>
      </text>
    </comment>
    <comment authorId="0" ref="Q1151">
      <text>
        <t xml:space="preserve">======
ID#AAABjWVJUNo
Careway Link    (2025-05-08 20:21:03)
prednisolone tablets 1mg 28 68.0%  : 2025-04-27 12:38</t>
      </text>
    </comment>
    <comment authorId="0" ref="R1151">
      <text>
        <t xml:space="preserve">======
ID#AAABjALnORQ
Careway Link    (2025-05-08 20:21:03)
NA : 2025-04-27 12:38</t>
      </text>
    </comment>
    <comment authorId="0" ref="O1153">
      <text>
        <t xml:space="preserve">======
ID#AAABjWVJUzw
Careway Link    (2025-05-08 20:21:03)
NA : 2025-04-27 12:38</t>
      </text>
    </comment>
    <comment authorId="0" ref="Q1153">
      <text>
        <t xml:space="preserve">======
ID#AAABjWVJUcM
Careway Link    (2025-05-08 20:21:03)
prednisolone tablets 5mg 28 67.0%  : 2025-04-27 12:38</t>
      </text>
    </comment>
    <comment authorId="0" ref="R1153">
      <text>
        <t xml:space="preserve">======
ID#AAABjWVJUdY
Careway Link    (2025-05-08 20:21:03)
NA : 2025-04-27 12:38</t>
      </text>
    </comment>
    <comment authorId="0" ref="O1156">
      <text>
        <t xml:space="preserve">======
ID#AAABjALnOlA
Careway Link    (2025-05-08 20:21:03)
NA : 2025-03-06 12:36</t>
      </text>
    </comment>
    <comment authorId="0" ref="Q1156">
      <text>
        <t xml:space="preserve">======
ID#AAABjWVJVDw
Careway Link    (2025-05-08 20:21:04)
NA : 2025-03-06 12:36</t>
      </text>
    </comment>
    <comment authorId="0" ref="R1156">
      <text>
        <t xml:space="preserve">======
ID#AAABjALnN_I
Careway Link    (2025-05-08 20:21:03)
prednisolone ec tab 2.5mg [tri] (28) : 2025-03-06 12:36</t>
      </text>
    </comment>
    <comment authorId="0" ref="O1157">
      <text>
        <t xml:space="preserve">======
ID#AAABjALnN88
Careway Link    (2025-05-08 20:21:03)
NA : 2025-04-22 19:19</t>
      </text>
    </comment>
    <comment authorId="0" ref="Q1157">
      <text>
        <t xml:space="preserve">======
ID#AAABjWVJUj4
Careway Link    (2025-05-08 20:21:03)
NA : 2025-04-22 19:19</t>
      </text>
    </comment>
    <comment authorId="0" ref="R1157">
      <text>
        <t xml:space="preserve">======
ID#AAABjALnOPw
Careway Link    (2025-05-08 20:21:03)
NA : 2025-04-22 19:19</t>
      </text>
    </comment>
    <comment authorId="0" ref="O1158">
      <text>
        <t xml:space="preserve">======
ID#AAABjALnOnI
Careway Link    (2025-05-08 20:21:03)
prednisolone e/c tab 5mg [aah] 30 : 2025-01-02 14:26</t>
      </text>
    </comment>
    <comment authorId="0" ref="Q1158">
      <text>
        <t xml:space="preserve">======
ID#AAABjWVJVe0
Careway Link    (2025-05-08 20:21:04)
prednisolone soluble tablets 5mg 30   : 2025-01-02 14:26</t>
      </text>
    </comment>
    <comment authorId="0" ref="R1158">
      <text>
        <t xml:space="preserve">======
ID#AAABjWVJVeQ
Careway Link    (2025-05-08 20:21:04)
prednisolone ec tab 5mg [tri] (30) : 2025-01-02 14:26</t>
      </text>
    </comment>
    <comment authorId="0" ref="O1159">
      <text>
        <t xml:space="preserve">======
ID#AAABjALnOsI
Careway Link    (2025-05-08 20:21:03)
NA : 2024-11-05 14:25</t>
      </text>
    </comment>
    <comment authorId="0" ref="Q1159">
      <text>
        <t xml:space="preserve">======
ID#AAABjWVJUbE
Careway Link    (2025-05-08 20:21:03)
pregabalin oral solution 20mg/ml 473ml   : 2024-11-05 14:25</t>
      </text>
    </comment>
    <comment authorId="0" ref="R1159">
      <text>
        <t xml:space="preserve">======
ID#AAABjWVJVFs
Careway Link    (2025-05-08 20:21:04)
NA : 2024-11-05 14:25</t>
      </text>
    </comment>
    <comment authorId="0" ref="O1160">
      <text>
        <t xml:space="preserve">======
ID#AAABjALnO-c
Careway Link    (2025-05-08 20:21:03)
NA : 2025-04-27 12:38</t>
      </text>
    </comment>
    <comment authorId="0" ref="Q1160">
      <text>
        <t xml:space="preserve">======
ID#AAABjALnO2Y
Careway Link    (2025-05-08 20:21:03)
pregabalin capsules 25mg 56 2.0%  : 2025-04-27 12:38</t>
      </text>
    </comment>
    <comment authorId="0" ref="R1160">
      <text>
        <t xml:space="preserve">======
ID#AAABjWVJVRc
Careway Link    (2025-05-08 20:21:04)
NA : 2025-04-27 12:38</t>
      </text>
    </comment>
    <comment authorId="0" ref="O1161">
      <text>
        <t xml:space="preserve">======
ID#AAABjALnOn0
Careway Link    (2025-05-08 20:21:03)
NA : 2025-04-27 12:38</t>
      </text>
    </comment>
    <comment authorId="0" ref="Q1161">
      <text>
        <t xml:space="preserve">======
ID#AAABjWVJU9g
Careway Link    (2025-05-08 20:21:04)
pregabalin capsules 50mg 84 88.0%  : 2025-04-27 12:38</t>
      </text>
    </comment>
    <comment authorId="0" ref="R1161">
      <text>
        <t xml:space="preserve">======
ID#AAABjALnOWw
Careway Link    (2025-05-08 20:21:03)
NA : 2025-04-27 12:38</t>
      </text>
    </comment>
    <comment authorId="0" ref="O1162">
      <text>
        <t xml:space="preserve">======
ID#AAABjALnO0c
Careway Link    (2025-05-08 20:21:03)
NA : 2025-04-27 12:38</t>
      </text>
    </comment>
    <comment authorId="0" ref="Q1162">
      <text>
        <t xml:space="preserve">======
ID#AAABjWVJVPI
Careway Link    (2025-05-08 20:21:04)
pregabalin capsules 75mg 56 2.0%  : 2025-04-27 12:38</t>
      </text>
    </comment>
    <comment authorId="0" ref="R1162">
      <text>
        <t xml:space="preserve">======
ID#AAABjWVJVeo
Careway Link    (2025-05-08 20:21:04)
NA : 2025-04-27 12:38</t>
      </text>
    </comment>
    <comment authorId="0" ref="O1163">
      <text>
        <t xml:space="preserve">======
ID#AAABjALnN3g
Careway Link    (2025-05-08 20:21:03)
NA : 2025-04-27 12:38</t>
      </text>
    </comment>
    <comment authorId="0" ref="Q1163">
      <text>
        <t xml:space="preserve">======
ID#AAABjWVJUsM
Careway Link    (2025-05-08 20:21:03)
pregabalin capsules 100mg 84 20.0%  : 2025-04-27 12:38</t>
      </text>
    </comment>
    <comment authorId="0" ref="R1163">
      <text>
        <t xml:space="preserve">======
ID#AAABjWVJVUM
Careway Link    (2025-05-08 20:21:04)
NA : 2025-04-27 12:38</t>
      </text>
    </comment>
    <comment authorId="0" ref="O1164">
      <text>
        <t xml:space="preserve">======
ID#AAABjWVJUdQ
Careway Link    (2025-05-08 20:21:03)
NA : 2025-04-08 11:04</t>
      </text>
    </comment>
    <comment authorId="0" ref="Q1164">
      <text>
        <t xml:space="preserve">======
ID#AAABjWVJU6E
Careway Link    (2025-05-08 20:21:04)
pregabalin capsules 150mg 56 2.0%  : 2025-04-08 11:04</t>
      </text>
    </comment>
    <comment authorId="0" ref="R1164">
      <text>
        <t xml:space="preserve">======
ID#AAABjWVJVVY
Careway Link    (2025-05-08 20:21:04)
NA : 2025-04-08 11:04</t>
      </text>
    </comment>
    <comment authorId="0" ref="O1165">
      <text>
        <t xml:space="preserve">======
ID#AAABjWVJUig
Careway Link    (2025-05-08 20:21:03)
NA : 2025-04-27 12:38</t>
      </text>
    </comment>
    <comment authorId="0" ref="Q1165">
      <text>
        <t xml:space="preserve">======
ID#AAABjWVJVcU
Careway Link    (2025-05-08 20:21:04)
pregabalin capsules 200mg 84 26.0%  : 2025-04-27 12:38</t>
      </text>
    </comment>
    <comment authorId="0" ref="R1165">
      <text>
        <t xml:space="preserve">======
ID#AAABjWVJVdk
Careway Link    (2025-05-08 20:21:04)
NA : 2025-04-27 12:38</t>
      </text>
    </comment>
    <comment authorId="0" ref="O1166">
      <text>
        <t xml:space="preserve">======
ID#AAABjWVJVb8
Careway Link    (2025-05-08 20:21:04)
NA : 2025-04-27 12:38</t>
      </text>
    </comment>
    <comment authorId="0" ref="Q1166">
      <text>
        <t xml:space="preserve">======
ID#AAABjWVJUo0
Careway Link    (2025-05-08 20:21:03)
pregabalin capsules 225mg 56 2.0%  : 2025-04-27 12:38</t>
      </text>
    </comment>
    <comment authorId="0" ref="R1166">
      <text>
        <t xml:space="preserve">======
ID#AAABjALnO7o
Careway Link    (2025-05-08 20:21:03)
NA : 2025-04-27 12:38</t>
      </text>
    </comment>
    <comment authorId="0" ref="O1167">
      <text>
        <t xml:space="preserve">======
ID#AAABjWVJVGE
Careway Link    (2025-05-08 20:21:04)
NA : 2025-04-27 12:38</t>
      </text>
    </comment>
    <comment authorId="0" ref="Q1167">
      <text>
        <t xml:space="preserve">======
ID#AAABjWVJURM
Careway Link    (2025-05-08 20:21:03)
pregabalin capsules 300mg 56 31.0%  : 2025-04-27 12:38</t>
      </text>
    </comment>
    <comment authorId="0" ref="R1167">
      <text>
        <t xml:space="preserve">======
ID#AAABjWVJUxE
Careway Link    (2025-05-08 20:21:03)
NA : 2025-04-27 12:38</t>
      </text>
    </comment>
    <comment authorId="0" ref="O1170">
      <text>
        <t xml:space="preserve">======
ID#AAABjWVJVW4
Careway Link    (2025-05-08 20:21:04)
NA : 2025-05-01 19:59</t>
      </text>
    </comment>
    <comment authorId="0" ref="Q1170">
      <text>
        <t xml:space="preserve">======
ID#AAABjALnOqc
Careway Link    (2025-05-08 20:21:03)
NA : 2025-05-01 19:59</t>
      </text>
    </comment>
    <comment authorId="0" ref="R1170">
      <text>
        <t xml:space="preserve">======
ID#AAABjALnN8s
Careway Link    (2025-05-08 20:21:03)
NA : 2025-05-01 19:59</t>
      </text>
    </comment>
    <comment authorId="0" ref="O1171">
      <text>
        <t xml:space="preserve">======
ID#AAABjWVJVH8
Careway Link    (2025-05-08 20:21:04)
NA : 2025-03-12 12:23</t>
      </text>
    </comment>
    <comment authorId="0" ref="Q1171">
      <text>
        <t xml:space="preserve">======
ID#AAABjALnN_Q
Careway Link    (2025-05-08 20:21:03)
prochlorperazine buccal tablets 3mg 50 37.0%  : 2025-03-12 12:23</t>
      </text>
    </comment>
    <comment authorId="0" ref="R1171">
      <text>
        <t xml:space="preserve">======
ID#AAABjWVJVJc
Careway Link    (2025-05-08 20:21:04)
prochlorperazine buccal tab 3mg [tri] (50) : 2025-03-12 12:23</t>
      </text>
    </comment>
    <comment authorId="0" ref="O1172">
      <text>
        <t xml:space="preserve">======
ID#AAABjWVJVEI
Careway Link    (2025-05-08 20:21:04)
NA : 2025-05-01 19:59</t>
      </text>
    </comment>
    <comment authorId="0" ref="Q1172">
      <text>
        <t xml:space="preserve">======
ID#AAABjWVJU18
Careway Link    (2025-05-08 20:21:04)
prochlorperazine tablets 5mg 28 57.0%  : 2025-05-01 19:59</t>
      </text>
    </comment>
    <comment authorId="0" ref="R1172">
      <text>
        <t xml:space="preserve">======
ID#AAABjWVJUuA
Careway Link    (2025-05-08 20:21:03)
NA : 2025-05-01 19:59</t>
      </text>
    </comment>
    <comment authorId="0" ref="O1173">
      <text>
        <t xml:space="preserve">======
ID#AAABjALnOhg
Careway Link    (2025-05-08 20:21:03)
NA : 2025-02-25 14:16</t>
      </text>
    </comment>
    <comment authorId="0" ref="Q1173">
      <text>
        <t xml:space="preserve">======
ID#AAABjALnOGY
Careway Link    (2025-05-08 20:21:03)
prochlorperazine tablets 5mg 84 32.0%  : 2025-02-25 14:16</t>
      </text>
    </comment>
    <comment authorId="0" ref="R1173">
      <text>
        <t xml:space="preserve">======
ID#AAABjALnOKk
Careway Link    (2025-05-08 20:21:03)
prochlorperazine tab 5mg [tri] (84) : 2025-02-25 14:16</t>
      </text>
    </comment>
    <comment authorId="0" ref="O1174">
      <text>
        <t xml:space="preserve">======
ID#AAABjWVJUtA
Careway Link    (2025-05-08 20:21:03)
NA : 2025-04-16 10:39</t>
      </text>
    </comment>
    <comment authorId="0" ref="Q1174">
      <text>
        <t xml:space="preserve">======
ID#AAABjWVJUhE
Careway Link    (2025-05-08 20:21:03)
procyclidine tablets 5mg 28 52.0%  : 2025-04-16 10:39</t>
      </text>
    </comment>
    <comment authorId="0" ref="R1174">
      <text>
        <t xml:space="preserve">======
ID#AAABjALnOq4
Careway Link    (2025-05-08 20:21:03)
NA : 2025-04-16 10:39</t>
      </text>
    </comment>
    <comment authorId="0" ref="O1175">
      <text>
        <t xml:space="preserve">======
ID#AAABjWVJVfM
Careway Link    (2025-05-08 20:21:04)
NA : 2025-04-08 11:04</t>
      </text>
    </comment>
    <comment authorId="0" ref="Q1175">
      <text>
        <t xml:space="preserve">======
ID#AAABjWVJUWg
Careway Link    (2025-05-08 20:21:03)
procyclidine tablets 5mg 100 2.0%  : 2025-04-08 11:04</t>
      </text>
    </comment>
    <comment authorId="0" ref="R1175">
      <text>
        <t xml:space="preserve">======
ID#AAABjALnOaM
Careway Link    (2025-05-08 20:21:03)
NA : 2025-04-08 11:04</t>
      </text>
    </comment>
    <comment authorId="0" ref="O1176">
      <text>
        <t xml:space="preserve">======
ID#AAABjWVJUbw
Careway Link    (2025-05-08 20:21:03)
NA : 2025-04-27 12:38</t>
      </text>
    </comment>
    <comment authorId="0" ref="Q1176">
      <text>
        <t xml:space="preserve">======
ID#AAABjALnOdY
Careway Link    (2025-05-08 20:21:03)
NA : 2025-04-27 12:38</t>
      </text>
    </comment>
    <comment authorId="0" ref="R1176">
      <text>
        <t xml:space="preserve">======
ID#AAABjWVJUnc
Careway Link    (2025-05-08 20:21:03)
NA : 2025-04-27 12:38</t>
      </text>
    </comment>
    <comment authorId="0" ref="O1178">
      <text>
        <t xml:space="preserve">======
ID#AAABjALnOdk
Careway Link    (2025-05-08 20:21:03)
NA : 2025-03-04 12:34</t>
      </text>
    </comment>
    <comment authorId="0" ref="Q1178">
      <text>
        <t xml:space="preserve">======
ID#AAABjALnOxg
Careway Link    (2025-05-08 20:21:03)
NA : 2025-03-04 12:34</t>
      </text>
    </comment>
    <comment authorId="0" ref="R1178">
      <text>
        <t xml:space="preserve">======
ID#AAABjWVJU9U
Careway Link    (2025-05-08 20:21:04)
NA : 2025-03-04 12:34</t>
      </text>
    </comment>
    <comment authorId="0" ref="O1180">
      <text>
        <t xml:space="preserve">======
ID#AAABjWVJUpA
Careway Link    (2025-05-08 20:21:03)
NA : 2025-03-04 12:34</t>
      </text>
    </comment>
    <comment authorId="0" ref="Q1180">
      <text>
        <t xml:space="preserve">======
ID#AAABjALnOWI
Careway Link    (2025-05-08 20:21:03)
NA : 2025-03-04 12:34</t>
      </text>
    </comment>
    <comment authorId="0" ref="R1180">
      <text>
        <t xml:space="preserve">======
ID#AAABjALnOJE
Careway Link    (2025-05-08 20:21:03)
NA : 2025-03-04 12:34</t>
      </text>
    </comment>
    <comment authorId="0" ref="O1181">
      <text>
        <t xml:space="preserve">======
ID#AAABjWVJUmc
Careway Link    (2025-05-08 20:21:03)
NA : 2024-09-17 13:11</t>
      </text>
    </comment>
    <comment authorId="0" ref="Q1181">
      <text>
        <t xml:space="preserve">======
ID#AAABjWVJVAU
Careway Link    (2025-05-08 20:21:04)
prograf capsules 1mg 60 (pi) 15.0%  : 2024-09-17 13:11</t>
      </text>
    </comment>
    <comment authorId="0" ref="R1181">
      <text>
        <t xml:space="preserve">======
ID#AAABjALnOS4
Careway Link    (2025-05-08 20:21:03)
NA : 2024-09-17 13:11</t>
      </text>
    </comment>
    <comment authorId="0" ref="O1182">
      <text>
        <t xml:space="preserve">======
ID#AAABjWVJUTs
Careway Link    (2025-05-08 20:21:03)
NA : 2025-04-08 11:04</t>
      </text>
    </comment>
    <comment authorId="0" ref="Q1182">
      <text>
        <t xml:space="preserve">======
ID#AAABjALnN5A
Careway Link    (2025-05-08 20:21:03)
promethazine tablets 10mg 56 72.0%  : 2025-04-08 11:04</t>
      </text>
    </comment>
    <comment authorId="0" ref="R1182">
      <text>
        <t xml:space="preserve">======
ID#AAABjWVJVXo
Careway Link    (2025-05-08 20:21:04)
NA : 2025-04-08 11:04</t>
      </text>
    </comment>
    <comment authorId="0" ref="O1183">
      <text>
        <t xml:space="preserve">======
ID#AAABjALnON4
Careway Link    (2025-05-08 20:21:03)
NA : 2025-04-22 19:19</t>
      </text>
    </comment>
    <comment authorId="0" ref="Q1183">
      <text>
        <t xml:space="preserve">======
ID#AAABjWVJVdc
Careway Link    (2025-05-08 20:21:04)
promethazine tablets 25mg 56 84.0%  : 2025-04-22 19:19</t>
      </text>
    </comment>
    <comment authorId="0" ref="R1183">
      <text>
        <t xml:space="preserve">======
ID#AAABjWVJU7I
Careway Link    (2025-05-08 20:21:04)
NA : 2025-04-22 19:19</t>
      </text>
    </comment>
    <comment authorId="0" ref="O1185">
      <text>
        <t xml:space="preserve">======
ID#AAABjALnOLo
Careway Link    (2025-05-08 20:21:03)
NA : 2025-05-01 19:59</t>
      </text>
    </comment>
    <comment authorId="0" ref="Q1185">
      <text>
        <t xml:space="preserve">======
ID#AAABjWVJVOM
Careway Link    (2025-05-08 20:21:04)
propranolol capsules m/r 80mg 28 17.0%  : 2025-05-01 19:59</t>
      </text>
    </comment>
    <comment authorId="0" ref="R1185">
      <text>
        <t xml:space="preserve">======
ID#AAABjALnO2Q
Careway Link    (2025-05-08 20:21:03)
NA : 2025-05-01 19:59</t>
      </text>
    </comment>
    <comment authorId="0" ref="O1186">
      <text>
        <t xml:space="preserve">======
ID#AAABjALnOLQ
Careway Link    (2025-05-08 20:21:03)
propranolol sr cap 160mg [aah] 28
propranolol sr cap 160mg [accord] 28 : 2025-02-20 12:25</t>
      </text>
    </comment>
    <comment authorId="0" ref="Q1186">
      <text>
        <t xml:space="preserve">======
ID#AAABjALnO4E
Careway Link    (2025-05-08 20:21:03)
propranolol capsules m/r 160mg 28   : 2025-02-20 12:25</t>
      </text>
    </comment>
    <comment authorId="0" ref="R1186">
      <text>
        <t xml:space="preserve">======
ID#AAABjWVJU0w
Careway Link    (2025-05-08 20:21:03)
propranolol sr cap 160mg [tri] (28) : 2025-02-20 12:25</t>
      </text>
    </comment>
    <comment authorId="0" ref="O1187">
      <text>
        <t xml:space="preserve">======
ID#AAABjALnOII
Careway Link    (2025-05-08 20:21:03)
NA : 2025-04-22 19:19</t>
      </text>
    </comment>
    <comment authorId="0" ref="Q1187">
      <text>
        <t xml:space="preserve">======
ID#AAABjALnO6E
Careway Link    (2025-05-08 20:21:03)
propranolol tablets 10mg 28 60.0%  : 2025-04-22 19:19</t>
      </text>
    </comment>
    <comment authorId="0" ref="R1187">
      <text>
        <t xml:space="preserve">======
ID#AAABjWVJUqA
Careway Link    (2025-05-08 20:21:03)
NA : 2025-04-22 19:19</t>
      </text>
    </comment>
    <comment authorId="0" ref="O1188">
      <text>
        <t xml:space="preserve">======
ID#AAABjWVJUy4
Careway Link    (2025-05-08 20:21:03)
NA : 2025-04-27 12:38</t>
      </text>
    </comment>
    <comment authorId="0" ref="Q1188">
      <text>
        <t xml:space="preserve">======
ID#AAABjWVJUZI
Careway Link    (2025-05-08 20:21:03)
propranolol tablets 40mg 28 56.0%  : 2025-04-27 12:38</t>
      </text>
    </comment>
    <comment authorId="0" ref="R1188">
      <text>
        <t xml:space="preserve">======
ID#AAABjALnOos
Careway Link    (2025-05-08 20:21:03)
NA : 2025-04-27 12:38</t>
      </text>
    </comment>
    <comment authorId="0" ref="O1191">
      <text>
        <t xml:space="preserve">======
ID#AAABjALnOh4
Careway Link    (2025-05-08 20:21:03)
NA : 2025-04-22 19:19</t>
      </text>
    </comment>
    <comment authorId="0" ref="Q1191">
      <text>
        <t xml:space="preserve">======
ID#AAABjALnOYk
Careway Link    (2025-05-08 20:21:03)
NA : 2025-04-22 19:19</t>
      </text>
    </comment>
    <comment authorId="0" ref="R1191">
      <text>
        <t xml:space="preserve">======
ID#AAABjALnOHg
Careway Link    (2025-05-08 20:21:03)
NA : 2025-04-22 19:19</t>
      </text>
    </comment>
    <comment authorId="0" ref="O1192">
      <text>
        <t xml:space="preserve">======
ID#AAABjWVJUZc
Careway Link    (2025-05-08 20:21:03)
ppp proshield plus skin protectant 115g 1 : 2024-10-15 12:36</t>
      </text>
    </comment>
    <comment authorId="0" ref="Q1192">
      <text>
        <t xml:space="preserve">======
ID#AAABjWVJUqg
Careway Link    (2025-05-08 20:21:03)
NA : 2024-10-15 12:36</t>
      </text>
    </comment>
    <comment authorId="0" ref="R1192">
      <text>
        <t xml:space="preserve">======
ID#AAABjALnO9s
Careway Link    (2025-05-08 20:21:03)
ppp proshield plus skin protectant 115g (1) : 2024-10-15 12:36</t>
      </text>
    </comment>
    <comment authorId="0" ref="O1194">
      <text>
        <t xml:space="preserve">======
ID#AAABjWVJVR4
Careway Link    (2025-05-08 20:21:04)
NA : 2025-04-27 12:38</t>
      </text>
    </comment>
    <comment authorId="0" ref="Q1194">
      <text>
        <t xml:space="preserve">======
ID#AAABjWVJVIo
Careway Link    (2025-05-08 20:21:04)
prostap 3 dual chamber syringe 11.25mg (pi) 3.0%  : 2025-04-27 12:38</t>
      </text>
    </comment>
    <comment authorId="0" ref="R1194">
      <text>
        <t xml:space="preserve">======
ID#AAABjWVJUys
Careway Link    (2025-05-08 20:21:03)
NA : 2025-04-27 12:38</t>
      </text>
    </comment>
    <comment authorId="0" ref="O1196">
      <text>
        <t xml:space="preserve">======
ID#AAABjALnOHU
Careway Link    (2025-05-08 20:21:03)
NA : 2024-10-10 14:58</t>
      </text>
    </comment>
    <comment authorId="0" ref="Q1196">
      <text>
        <t xml:space="preserve">======
ID#AAABjWVJUaU
Careway Link    (2025-05-08 20:21:03)
prucalopride tablets 1mg 28   : 2024-10-10 14:58</t>
      </text>
    </comment>
    <comment authorId="0" ref="R1196">
      <text>
        <t xml:space="preserve">======
ID#AAABjWVJUOo
Careway Link    (2025-05-08 20:21:03)
NA : 2024-10-10 14:58</t>
      </text>
    </comment>
    <comment authorId="0" ref="O1197">
      <text>
        <t xml:space="preserve">======
ID#AAABjALnOqM
Careway Link    (2025-05-08 20:21:03)
NA : 2025-04-08 11:04</t>
      </text>
    </comment>
    <comment authorId="0" ref="Q1197">
      <text>
        <t xml:space="preserve">======
ID#AAABjWVJUUg
Careway Link    (2025-05-08 20:21:03)
prucalopride tablets 2mg 28 50.0%  : 2025-04-08 11:04</t>
      </text>
    </comment>
    <comment authorId="0" ref="R1197">
      <text>
        <t xml:space="preserve">======
ID#AAABjALnOSU
Careway Link    (2025-05-08 20:21:03)
NA : 2025-04-08 11:04</t>
      </text>
    </comment>
    <comment authorId="0" ref="O1198">
      <text>
        <t xml:space="preserve">======
ID#AAABjALnOuk
Careway Link    (2025-05-08 20:21:03)
NA : 2025-04-16 10:39</t>
      </text>
    </comment>
    <comment authorId="0" ref="Q1198">
      <text>
        <t xml:space="preserve">======
ID#AAABjWVJUtI
Careway Link    (2025-05-08 20:21:03)
pyridostigmine mestinon tablets 60mg 200 12.0%  : 2025-04-16 10:39</t>
      </text>
    </comment>
    <comment authorId="0" ref="R1198">
      <text>
        <t xml:space="preserve">======
ID#AAABjWVJVEg
Careway Link    (2025-05-08 20:21:04)
NA : 2025-04-16 10:39</t>
      </text>
    </comment>
    <comment authorId="0" ref="O1200">
      <text>
        <t xml:space="preserve">======
ID#AAABjALnOGs
Careway Link    (2025-05-08 20:21:03)
NA : 2025-05-01 19:59</t>
      </text>
    </comment>
    <comment authorId="0" ref="Q1200">
      <text>
        <t xml:space="preserve">======
ID#AAABjWVJVD4
Careway Link    (2025-05-08 20:21:04)
quetiapine tablets m/r 50mg 60 8.0%  : 2025-05-01 19:59</t>
      </text>
    </comment>
    <comment authorId="0" ref="R1200">
      <text>
        <t xml:space="preserve">======
ID#AAABjWVJUkk
Careway Link    (2025-05-08 20:21:03)
NA : 2025-05-01 19:59</t>
      </text>
    </comment>
    <comment authorId="0" ref="O1201">
      <text>
        <t xml:space="preserve">======
ID#AAABjALnN64
Careway Link    (2025-05-08 20:21:03)
NA : 2025-03-18 12:26</t>
      </text>
    </comment>
    <comment authorId="0" ref="Q1201">
      <text>
        <t xml:space="preserve">======
ID#AAABjALnOrs
Careway Link    (2025-05-08 20:21:03)
quetiapine tablets m/r 150mg 60 77.0%  : 2025-03-18 12:26</t>
      </text>
    </comment>
    <comment authorId="0" ref="R1201">
      <text>
        <t xml:space="preserve">======
ID#AAABjALnONw
Careway Link    (2025-05-08 20:21:03)
quetiapine xl tab 150mg [tri] (60) : 2025-03-18 12:26</t>
      </text>
    </comment>
    <comment authorId="0" ref="A1202">
      <text>
        <t xml:space="preserve">======
ID#AAABjALnO4Q
Careway Link    (2025-05-08 20:21:03)
Zaluron Pipe
Careway Link:</t>
      </text>
    </comment>
    <comment authorId="0" ref="O1202">
      <text>
        <t xml:space="preserve">======
ID#AAABjWVJVO0
Careway Link    (2025-05-08 20:21:04)
NA : 2025-05-01 19:59</t>
      </text>
    </comment>
    <comment authorId="0" ref="Q1202">
      <text>
        <t xml:space="preserve">======
ID#AAABjWVJUSU
Careway Link    (2025-05-08 20:21:03)
quetiapine tablets m/r 200mg 60 72.0%  : 2025-05-01 19:59</t>
      </text>
    </comment>
    <comment authorId="0" ref="R1202">
      <text>
        <t xml:space="preserve">======
ID#AAABjALnOnA
Careway Link    (2025-05-08 20:21:03)
NA : 2025-05-01 19:59</t>
      </text>
    </comment>
    <comment authorId="0" ref="A1203">
      <text>
        <t xml:space="preserve">======
ID#AAABjALnOV0
Careway Link    (2025-05-08 20:21:03)
Zaluron Holloway</t>
      </text>
    </comment>
    <comment authorId="0" ref="O1203">
      <text>
        <t xml:space="preserve">======
ID#AAABjALnOkE
Careway Link    (2025-05-08 20:21:03)
NA : 2025-05-01 19:59</t>
      </text>
    </comment>
    <comment authorId="0" ref="Q1203">
      <text>
        <t xml:space="preserve">======
ID#AAABjALnOGg
Careway Link    (2025-05-08 20:21:03)
quetiapine tablets m/r 300mg 60 73.0%  : 2025-05-01 19:59</t>
      </text>
    </comment>
    <comment authorId="0" ref="R1203">
      <text>
        <t xml:space="preserve">======
ID#AAABjALnN98
Careway Link    (2025-05-08 20:21:03)
NA : 2025-05-01 19:59</t>
      </text>
    </comment>
    <comment authorId="0" ref="A1204">
      <text>
        <t xml:space="preserve">======
ID#AAABjWVJVJU
Careway Link    (2025-05-08 20:21:04)
Sondate Overy
Zaluron Pipe</t>
      </text>
    </comment>
    <comment authorId="0" ref="O1204">
      <text>
        <t xml:space="preserve">======
ID#AAABjALnOm4
Careway Link    (2025-05-08 20:21:03)
NA : 2025-03-18 12:26</t>
      </text>
    </comment>
    <comment authorId="0" ref="Q1204">
      <text>
        <t xml:space="preserve">======
ID#AAABjWVJVdQ
Careway Link    (2025-05-08 20:21:04)
quetiapine tablets m/r 400mg 60 70.0%  : 2025-03-18 12:26</t>
      </text>
    </comment>
    <comment authorId="0" ref="R1204">
      <text>
        <t xml:space="preserve">======
ID#AAABjWVJVCo
Careway Link    (2025-05-08 20:21:04)
quetiapine xl tab 400mg [tri] (60) : 2025-03-18 12:26</t>
      </text>
    </comment>
    <comment authorId="0" ref="A1205">
      <text>
        <t xml:space="preserve">======
ID#AAABjALnO7M
Careway Link    (2025-05-08 20:21:03)
Sondate Overy
Zaluron Pipe</t>
      </text>
    </comment>
    <comment authorId="0" ref="O1205">
      <text>
        <t xml:space="preserve">======
ID#AAABjALnOXM
Careway Link    (2025-05-08 20:21:03)
NA : 2024-11-08 10:56</t>
      </text>
    </comment>
    <comment authorId="0" ref="Q1205">
      <text>
        <t xml:space="preserve">======
ID#AAABjALnOe0
Careway Link    (2025-05-08 20:21:03)
NA : 2024-11-08 10:56</t>
      </text>
    </comment>
    <comment authorId="0" ref="R1205">
      <text>
        <t xml:space="preserve">======
ID#AAABjALnN5o
Careway Link    (2025-05-08 20:21:03)
NA : 2024-11-08 10:56</t>
      </text>
    </comment>
    <comment authorId="0" ref="O1206">
      <text>
        <t xml:space="preserve">======
ID#AAABjWVJU_A
Careway Link    (2025-05-08 20:21:04)
NA : 2025-04-08 11:04</t>
      </text>
    </comment>
    <comment authorId="0" ref="Q1206">
      <text>
        <t xml:space="preserve">======
ID#AAABjWVJU9k
Careway Link    (2025-05-08 20:21:04)
quetiapine tablets 25mg 60 90.0%  : 2025-04-08 11:04</t>
      </text>
    </comment>
    <comment authorId="0" ref="R1206">
      <text>
        <t xml:space="preserve">======
ID#AAABjALnO5o
Careway Link    (2025-05-08 20:21:03)
NA : 2025-04-08 11:04</t>
      </text>
    </comment>
    <comment authorId="0" ref="O1207">
      <text>
        <t xml:space="preserve">======
ID#AAABjALnOB0
Careway Link    (2025-05-08 20:21:03)
quetiapine tab 100mg [accord] 60 : 2024-12-30 12:44</t>
      </text>
    </comment>
    <comment authorId="0" ref="Q1207">
      <text>
        <t xml:space="preserve">======
ID#AAABjWVJU1E
Careway Link    (2025-05-08 20:21:04)
quetiapine tablets 100mg 60   : 2024-12-30 12:44</t>
      </text>
    </comment>
    <comment authorId="0" ref="R1207">
      <text>
        <t xml:space="preserve">======
ID#AAABjALnOLE
Careway Link    (2025-05-08 20:21:03)
quetiapine tab 100mg [tri] (60) : 2024-12-30 12:44</t>
      </text>
    </comment>
    <comment authorId="0" ref="O1208">
      <text>
        <t xml:space="preserve">======
ID#AAABjWVJVbI
Careway Link    (2025-05-08 20:21:04)
NA : 2024-12-03 12:03</t>
      </text>
    </comment>
    <comment authorId="0" ref="Q1208">
      <text>
        <t xml:space="preserve">======
ID#AAABjWVJU-E
Careway Link    (2025-05-08 20:21:04)
quetiapine tablets 150mg 60   : 2024-12-03 12:03</t>
      </text>
    </comment>
    <comment authorId="0" ref="R1208">
      <text>
        <t xml:space="preserve">======
ID#AAABjALnOHM
Careway Link    (2025-05-08 20:21:03)
NA : 2024-12-03 12:03</t>
      </text>
    </comment>
    <comment authorId="0" ref="O1209">
      <text>
        <t xml:space="preserve">======
ID#AAABjWVJU0I
Careway Link    (2025-05-08 20:21:03)
NA : 2025-02-11 14:59</t>
      </text>
    </comment>
    <comment authorId="0" ref="Q1209">
      <text>
        <t xml:space="preserve">======
ID#AAABjALnOwE
Careway Link    (2025-05-08 20:21:03)
quetiapine tablets 200mg 60 80.0%  : 2025-02-11 14:59</t>
      </text>
    </comment>
    <comment authorId="0" ref="R1209">
      <text>
        <t xml:space="preserve">======
ID#AAABjALnO1M
Careway Link    (2025-05-08 20:21:03)
quetiapine tab 200mg [tri] (60) : 2025-02-11 14:59</t>
      </text>
    </comment>
    <comment authorId="0" ref="O1210">
      <text>
        <t xml:space="preserve">======
ID#AAABjALnOyw
Careway Link    (2025-05-08 20:21:03)
NA : 2025-03-06 12:36</t>
      </text>
    </comment>
    <comment authorId="0" ref="Q1210">
      <text>
        <t xml:space="preserve">======
ID#AAABjWVJVKI
Careway Link    (2025-05-08 20:21:04)
quetiapine tablets 300mg 60 79.0%  : 2025-03-06 12:36</t>
      </text>
    </comment>
    <comment authorId="0" ref="R1210">
      <text>
        <t xml:space="preserve">======
ID#AAABjWVJUP8
Careway Link    (2025-05-08 20:21:03)
quetiapine tab 300mg [tri] (60) : 2025-03-06 12:36</t>
      </text>
    </comment>
    <comment authorId="0" ref="O1212">
      <text>
        <t xml:space="preserve">======
ID#AAABjWVJVOY
Careway Link    (2025-05-08 20:21:04)
quinine bisulphate tab 300mg [aah] 28 : 2025-03-27 11:09</t>
      </text>
    </comment>
    <comment authorId="0" ref="Q1212">
      <text>
        <t xml:space="preserve">======
ID#AAABjALnO0g
Careway Link    (2025-05-08 20:21:03)
NA : 2025-03-27 11:09</t>
      </text>
    </comment>
    <comment authorId="0" ref="R1212">
      <text>
        <t xml:space="preserve">======
ID#AAABjALnOCw
Careway Link    (2025-05-08 20:21:03)
NA : 2025-03-27 11:09</t>
      </text>
    </comment>
    <comment authorId="0" ref="O1213">
      <text>
        <t xml:space="preserve">======
ID#AAABjWVJVNI
Careway Link    (2025-05-08 20:21:04)
NA : 2025-04-16 10:39</t>
      </text>
    </comment>
    <comment authorId="0" ref="Q1213">
      <text>
        <t xml:space="preserve">======
ID#AAABjALnOM8
Careway Link    (2025-05-08 20:21:03)
quinine sulfate tablets 200mg 28 56.0%  : 2025-04-16 10:39</t>
      </text>
    </comment>
    <comment authorId="0" ref="R1213">
      <text>
        <t xml:space="preserve">======
ID#AAABjALnN58
Careway Link    (2025-05-08 20:21:03)
NA : 2025-04-16 10:39</t>
      </text>
    </comment>
    <comment authorId="0" ref="O1214">
      <text>
        <t xml:space="preserve">======
ID#AAABjALnOHw
Careway Link    (2025-05-08 20:21:03)
quinine sulphate tab 300mg [accord] 28 : 2024-12-20 17:29</t>
      </text>
    </comment>
    <comment authorId="0" ref="Q1214">
      <text>
        <t xml:space="preserve">======
ID#AAABjALnOE4
Careway Link    (2025-05-08 20:21:03)
quinine sulfate tablets 300mg 28   : 2024-12-20 17:29</t>
      </text>
    </comment>
    <comment authorId="0" ref="R1214">
      <text>
        <t xml:space="preserve">======
ID#AAABjWVJUeY
Careway Link    (2025-05-08 20:21:03)
quinine sulphate tab 300mg [tri]* (28) : 2024-12-20 17:29</t>
      </text>
    </comment>
    <comment authorId="0" ref="O1215">
      <text>
        <t xml:space="preserve">======
ID#AAABjALnOxI
Careway Link    (2025-05-08 20:21:03)
NA : 2025-02-11 14:59</t>
      </text>
    </comment>
    <comment authorId="0" ref="Q1215">
      <text>
        <t xml:space="preserve">======
ID#AAABjWVJVX4
Careway Link    (2025-05-08 20:21:04)
qv emollient cream 500g   : 2025-02-11 14:59</t>
      </text>
    </comment>
    <comment authorId="0" ref="R1215">
      <text>
        <t xml:space="preserve">======
ID#AAABjWVJU9M
Careway Link    (2025-05-08 20:21:04)
NA : 2025-02-11 14:59</t>
      </text>
    </comment>
    <comment authorId="0" ref="O1216">
      <text>
        <t xml:space="preserve">======
ID#AAABjWVJVPQ
Careway Link    (2025-05-08 20:21:04)
NA : 2025-03-10 12:39</t>
      </text>
    </comment>
    <comment authorId="0" ref="Q1216">
      <text>
        <t xml:space="preserve">======
ID#AAABjALnOKE
Careway Link    (2025-05-08 20:21:03)
qvar autohaler 100mcg 200dose (pi) 6.0%  : 2025-03-10 12:39</t>
      </text>
    </comment>
    <comment authorId="0" ref="R1216">
      <text>
        <t xml:space="preserve">======
ID#AAABjALnOp8
Careway Link    (2025-05-08 20:21:03)
ppp qvar 100 autohaler 100mcg (200 dose) : 2025-03-10 12:39</t>
      </text>
    </comment>
    <comment authorId="0" ref="O1217">
      <text>
        <t xml:space="preserve">======
ID#AAABjWVJUaY
Careway Link    (2025-05-08 20:21:03)
NA : 2025-04-22 19:19</t>
      </text>
    </comment>
    <comment authorId="0" ref="Q1217">
      <text>
        <t xml:space="preserve">======
ID#AAABjWVJVA8
Careway Link    (2025-05-08 20:21:04)
qvar press &amp; breathe inhaler 100mcg 200dose (pi) 15.0%  : 2025-04-22 19:19</t>
      </text>
    </comment>
    <comment authorId="0" ref="R1217">
      <text>
        <t xml:space="preserve">======
ID#AAABjWVJVaI
Careway Link    (2025-05-08 20:21:04)
NA : 2025-04-22 19:19</t>
      </text>
    </comment>
    <comment authorId="0" ref="O1219">
      <text>
        <t xml:space="preserve">======
ID#AAABjALnN_A
Careway Link    (2025-05-08 20:21:03)
rabeprazole tab 20mg [aah] 28 : 2025-01-06 14:22</t>
      </text>
    </comment>
    <comment authorId="0" ref="Q1219">
      <text>
        <t xml:space="preserve">======
ID#AAABjWVJVdo
Careway Link    (2025-05-08 20:21:04)
rabeprazole tablets g/r 20mg 28   : 2025-01-06 14:22</t>
      </text>
    </comment>
    <comment authorId="0" ref="R1219">
      <text>
        <t xml:space="preserve">======
ID#AAABjWVJVJk
Careway Link    (2025-05-08 20:21:04)
rabeprazole tab 20mg [tri] (28) : 2025-01-06 14:22</t>
      </text>
    </comment>
    <comment authorId="0" ref="O1220">
      <text>
        <t xml:space="preserve">======
ID#AAABjALnOeY
Careway Link    (2025-05-08 20:21:03)
NA : 2025-03-12 12:23</t>
      </text>
    </comment>
    <comment authorId="0" ref="Q1220">
      <text>
        <t xml:space="preserve">======
ID#AAABjALnOwo
Careway Link    (2025-05-08 20:21:03)
ramipril capsules 1.25mg 28 77.0%  : 2025-03-12 12:23</t>
      </text>
    </comment>
    <comment authorId="0" ref="R1220">
      <text>
        <t xml:space="preserve">======
ID#AAABjWVJVao
Careway Link    (2025-05-08 20:21:04)
ramipril cap 1.25mg [tri] (28) : 2025-03-12 12:23</t>
      </text>
    </comment>
    <comment authorId="0" ref="O1221">
      <text>
        <t xml:space="preserve">======
ID#AAABjWVJVWY
Careway Link    (2025-05-08 20:21:04)
NA : 2025-04-16 10:39</t>
      </text>
    </comment>
    <comment authorId="0" ref="Q1221">
      <text>
        <t xml:space="preserve">======
ID#AAABjWVJVFc
Careway Link    (2025-05-08 20:21:04)
ramipril capsules 2.5mg 28 75.0%  : 2025-04-16 10:39</t>
      </text>
    </comment>
    <comment authorId="0" ref="R1221">
      <text>
        <t xml:space="preserve">======
ID#AAABjWVJUpc
Careway Link    (2025-05-08 20:21:03)
NA : 2025-04-16 10:39</t>
      </text>
    </comment>
    <comment authorId="0" ref="O1222">
      <text>
        <t xml:space="preserve">======
ID#AAABjALnO9M
Careway Link    (2025-05-08 20:21:03)
NA : 2025-04-08 11:04</t>
      </text>
    </comment>
    <comment authorId="0" ref="Q1222">
      <text>
        <t xml:space="preserve">======
ID#AAABjALnOOg
Careway Link    (2025-05-08 20:21:03)
ramipril capsules 5mg 28 75.0%  : 2025-04-08 11:04</t>
      </text>
    </comment>
    <comment authorId="0" ref="R1222">
      <text>
        <t xml:space="preserve">======
ID#AAABjALnOYY
Careway Link    (2025-05-08 20:21:03)
NA : 2025-04-08 11:04</t>
      </text>
    </comment>
    <comment authorId="0" ref="O1223">
      <text>
        <t xml:space="preserve">======
ID#AAABjWVJVVE
Careway Link    (2025-05-08 20:21:04)
NA : 2025-04-08 11:04</t>
      </text>
    </comment>
    <comment authorId="0" ref="Q1223">
      <text>
        <t xml:space="preserve">======
ID#AAABjWVJU3k
Careway Link    (2025-05-08 20:21:04)
ramipril capsules 10mg 28 71.0%  : 2025-04-08 11:04</t>
      </text>
    </comment>
    <comment authorId="0" ref="R1223">
      <text>
        <t xml:space="preserve">======
ID#AAABjWVJUyA
Careway Link    (2025-05-08 20:21:03)
NA : 2025-04-08 11:04</t>
      </text>
    </comment>
    <comment authorId="0" ref="O1224">
      <text>
        <t xml:space="preserve">======
ID#AAABjWVJVCU
Careway Link    (2025-05-08 20:21:04)
NA : 2025-04-22 19:19</t>
      </text>
    </comment>
    <comment authorId="0" ref="Q1224">
      <text>
        <t xml:space="preserve">======
ID#AAABjWVJVEs
Careway Link    (2025-05-08 20:21:04)
ranolazine tablets p/r 375mg 60 54.0%  : 2025-04-22 19:19</t>
      </text>
    </comment>
    <comment authorId="0" ref="R1224">
      <text>
        <t xml:space="preserve">======
ID#AAABjWVJVB0
Careway Link    (2025-05-08 20:21:04)
NA : 2025-04-22 19:19</t>
      </text>
    </comment>
    <comment authorId="0" ref="O1225">
      <text>
        <t xml:space="preserve">======
ID#AAABjWVJUxM
Careway Link    (2025-05-08 20:21:03)
NA : 2025-05-01 19:59</t>
      </text>
    </comment>
    <comment authorId="0" ref="Q1225">
      <text>
        <t xml:space="preserve">======
ID#AAABjALnOxk
Careway Link    (2025-05-08 20:21:03)
ranolazine tablets m/r 500mg 60 54.0%  : 2025-05-01 19:59</t>
      </text>
    </comment>
    <comment authorId="0" ref="R1225">
      <text>
        <t xml:space="preserve">======
ID#AAABjWVJU9w
Careway Link    (2025-05-08 20:21:04)
NA : 2025-05-01 19:59</t>
      </text>
    </comment>
    <comment authorId="0" ref="O1228">
      <text>
        <t xml:space="preserve">======
ID#AAABjALnOrY
Careway Link    (2025-05-08 20:21:03)
NA : 2025-03-10 12:39</t>
      </text>
    </comment>
    <comment authorId="0" ref="Q1228">
      <text>
        <t xml:space="preserve">======
ID#AAABjWVJUf0
Careway Link    (2025-05-08 20:21:03)
NA : 2025-03-10 12:39</t>
      </text>
    </comment>
    <comment authorId="0" ref="R1228">
      <text>
        <t xml:space="preserve">======
ID#AAABjWVJUds
Careway Link    (2025-05-08 20:21:03)
ppp requip xl 4mg tab uk pk (28) : 2025-03-10 12:39</t>
      </text>
    </comment>
    <comment authorId="0" ref="O1229">
      <text>
        <t xml:space="preserve">======
ID#AAABjALnN_U
Careway Link    (2025-05-08 20:21:03)
NA : 2025-05-01 19:59</t>
      </text>
    </comment>
    <comment authorId="0" ref="Q1229">
      <text>
        <t xml:space="preserve">======
ID#AAABjALnN84
Careway Link    (2025-05-08 20:21:03)
requip xl tablets 8mg 28 61.0%  : 2025-05-01 19:59</t>
      </text>
    </comment>
    <comment authorId="0" ref="R1229">
      <text>
        <t xml:space="preserve">======
ID#AAABjWVJVZg
Careway Link    (2025-05-08 20:21:04)
NA : 2025-05-01 19:59</t>
      </text>
    </comment>
    <comment authorId="0" ref="O1230">
      <text>
        <t xml:space="preserve">======
ID#AAABjALnOwc
Careway Link    (2025-05-08 20:21:03)
NA : 2025-04-27 12:38</t>
      </text>
    </comment>
    <comment authorId="0" ref="Q1230">
      <text>
        <t xml:space="preserve">======
ID#AAABjWVJUh8
Careway Link    (2025-05-08 20:21:03)
NA : 2025-04-27 12:38</t>
      </text>
    </comment>
    <comment authorId="0" ref="R1230">
      <text>
        <t xml:space="preserve">======
ID#AAABjALnORY
Careway Link    (2025-05-08 20:21:03)
NA : 2025-04-27 12:38</t>
      </text>
    </comment>
    <comment authorId="0" ref="O1231">
      <text>
        <t xml:space="preserve">======
ID#AAABjALnOQk
Careway Link    (2025-05-08 20:21:03)
rifampicin cap 300mg [aah] 60 : 2025-01-27 14:31</t>
      </text>
    </comment>
    <comment authorId="0" ref="Q1231">
      <text>
        <t xml:space="preserve">======
ID#AAABjALnOIQ
Careway Link    (2025-05-08 20:21:03)
NA : 2025-01-27 14:31</t>
      </text>
    </comment>
    <comment authorId="0" ref="R1231">
      <text>
        <t xml:space="preserve">======
ID#AAABjWVJVcQ
Careway Link    (2025-05-08 20:21:04)
NA : 2025-01-27 14:31</t>
      </text>
    </comment>
    <comment authorId="0" ref="O1232">
      <text>
        <t xml:space="preserve">======
ID#AAABjALnOdM
Careway Link    (2025-05-08 20:21:03)
NA : 2025-02-27 14:34</t>
      </text>
    </comment>
    <comment authorId="0" ref="Q1232">
      <text>
        <t xml:space="preserve">======
ID#AAABjWVJUUA
Careway Link    (2025-05-08 20:21:03)
NA : 2025-02-27 14:34</t>
      </text>
    </comment>
    <comment authorId="0" ref="R1232">
      <text>
        <t xml:space="preserve">======
ID#AAABjALnOng
Careway Link    (2025-05-08 20:21:03)
NA : 2025-02-27 14:34</t>
      </text>
    </comment>
    <comment authorId="0" ref="O1233">
      <text>
        <t xml:space="preserve">======
ID#AAABjWVJUsQ
Careway Link    (2025-05-08 20:21:03)
riluzole tab 50mg [aah] 56 : 2025-04-01 14:12</t>
      </text>
    </comment>
    <comment authorId="0" ref="Q1233">
      <text>
        <t xml:space="preserve">======
ID#AAABjALnOdQ
Careway Link    (2025-05-08 20:21:03)
riluzole tablets 50mg 56 30.0%  : 2025-04-01 14:12</t>
      </text>
    </comment>
    <comment authorId="0" ref="R1233">
      <text>
        <t xml:space="preserve">======
ID#AAABjWVJUXI
Careway Link    (2025-05-08 20:21:03)
NA : 2025-04-01 14:12</t>
      </text>
    </comment>
    <comment authorId="0" ref="O1234">
      <text>
        <t xml:space="preserve">======
ID#AAABjWVJUnk
Careway Link    (2025-05-08 20:21:03)
NA : 2025-03-06 12:36</t>
      </text>
    </comment>
    <comment authorId="0" ref="Q1234">
      <text>
        <t xml:space="preserve">======
ID#AAABjALnOEo
Careway Link    (2025-05-08 20:21:03)
risedronate tablets 5mg 28 39.0%  : 2025-03-06 12:36</t>
      </text>
    </comment>
    <comment authorId="0" ref="R1234">
      <text>
        <t xml:space="preserve">======
ID#AAABjALnN78
Careway Link    (2025-05-08 20:21:03)
NA : 2025-03-06 12:36</t>
      </text>
    </comment>
    <comment authorId="0" ref="O1235">
      <text>
        <t xml:space="preserve">======
ID#AAABjWVJUr0
Careway Link    (2025-05-08 20:21:03)
risedronate sodium tab 35mg [aah] 4 : 2024-10-22 12:14</t>
      </text>
    </comment>
    <comment authorId="0" ref="Q1235">
      <text>
        <t xml:space="preserve">======
ID#AAABjWVJVOo
Careway Link    (2025-05-08 20:21:04)
risedronate tablets 35mg 4   : 2024-10-22 12:14</t>
      </text>
    </comment>
    <comment authorId="0" ref="R1235">
      <text>
        <t xml:space="preserve">======
ID#AAABjWVJUho
Careway Link    (2025-05-08 20:21:03)
risedronate sodium tab 35mg [tri] (4) : 2024-10-22 12:14</t>
      </text>
    </comment>
    <comment authorId="0" ref="O1236">
      <text>
        <t xml:space="preserve">======
ID#AAABjWVJUT4
Careway Link    (2025-05-08 20:21:03)
NA : 2025-04-08 11:04</t>
      </text>
    </comment>
    <comment authorId="0" ref="Q1236">
      <text>
        <t xml:space="preserve">======
ID#AAABjALnOMk
Careway Link    (2025-05-08 20:21:03)
NA : 2025-04-08 11:04</t>
      </text>
    </comment>
    <comment authorId="0" ref="R1236">
      <text>
        <t xml:space="preserve">======
ID#AAABjALnN3o
Careway Link    (2025-05-08 20:21:03)
NA : 2025-04-08 11:04</t>
      </text>
    </comment>
    <comment authorId="0" ref="O1238">
      <text>
        <t xml:space="preserve">======
ID#AAABjALnOvI
Careway Link    (2025-05-08 20:21:03)
NA : 2025-04-08 11:04</t>
      </text>
    </comment>
    <comment authorId="0" ref="Q1238">
      <text>
        <t xml:space="preserve">======
ID#AAABjALnN-w
Careway Link    (2025-05-08 20:21:03)
risperidone tablets 0.5mg 20 50.0%  : 2025-04-08 11:04</t>
      </text>
    </comment>
    <comment authorId="0" ref="R1238">
      <text>
        <t xml:space="preserve">======
ID#AAABjWVJUuc
Careway Link    (2025-05-08 20:21:03)
NA : 2025-04-08 11:04</t>
      </text>
    </comment>
    <comment authorId="0" ref="O1239">
      <text>
        <t xml:space="preserve">======
ID#AAABjWVJVcc
Careway Link    (2025-05-08 20:21:04)
NA : 2025-04-27 12:38</t>
      </text>
    </comment>
    <comment authorId="0" ref="Q1239">
      <text>
        <t xml:space="preserve">======
ID#AAABjWVJUv4
Careway Link    (2025-05-08 20:21:03)
risperidone tablets 1mg 60 53.0%  : 2025-04-27 12:38</t>
      </text>
    </comment>
    <comment authorId="0" ref="R1239">
      <text>
        <t xml:space="preserve">======
ID#AAABjWVJUZ0
Careway Link    (2025-05-08 20:21:03)
NA : 2025-04-27 12:38</t>
      </text>
    </comment>
    <comment authorId="0" ref="O1242">
      <text>
        <t xml:space="preserve">======
ID#AAABjALnOY0
Careway Link    (2025-05-08 20:21:03)
NA : 2025-04-16 10:39</t>
      </text>
    </comment>
    <comment authorId="0" ref="Q1242">
      <text>
        <t xml:space="preserve">======
ID#AAABjWVJUrI
Careway Link    (2025-05-08 20:21:03)
rivaroxaban tablets 2.5mg 56 97.0%  : 2025-04-16 10:39</t>
      </text>
    </comment>
    <comment authorId="0" ref="R1242">
      <text>
        <t xml:space="preserve">======
ID#AAABjALnOr8
Careway Link    (2025-05-08 20:21:03)
NA : 2025-04-16 10:39</t>
      </text>
    </comment>
    <comment authorId="0" ref="O1243">
      <text>
        <t xml:space="preserve">======
ID#AAABjWVJUkA
Careway Link    (2025-05-08 20:21:03)
NA : 2025-04-27 12:38</t>
      </text>
    </comment>
    <comment authorId="0" ref="Q1243">
      <text>
        <t xml:space="preserve">======
ID#AAABjALnOoA
Careway Link    (2025-05-08 20:21:03)
rivaroxaban tablet 10mg 30 97.0%  : 2025-04-27 12:38</t>
      </text>
    </comment>
    <comment authorId="0" ref="R1243">
      <text>
        <t xml:space="preserve">======
ID#AAABjWVJUmw
Careway Link    (2025-05-08 20:21:03)
NA : 2025-04-27 12:38</t>
      </text>
    </comment>
    <comment authorId="0" ref="O1244">
      <text>
        <t xml:space="preserve">======
ID#AAABjALnObI
Careway Link    (2025-05-08 20:21:03)
NA : 2025-04-16 10:39</t>
      </text>
    </comment>
    <comment authorId="0" ref="Q1244">
      <text>
        <t xml:space="preserve">======
ID#AAABjWVJUYU
Careway Link    (2025-05-08 20:21:03)
rivaroxaban tablets 15mg 28 97.0%  : 2025-04-16 10:39</t>
      </text>
    </comment>
    <comment authorId="0" ref="R1244">
      <text>
        <t xml:space="preserve">======
ID#AAABjALnOr0
Careway Link    (2025-05-08 20:21:03)
NA : 2025-04-16 10:39</t>
      </text>
    </comment>
    <comment authorId="0" ref="O1245">
      <text>
        <t xml:space="preserve">======
ID#AAABjALnOlE
Careway Link    (2025-05-08 20:21:03)
NA : 2025-04-16 10:39</t>
      </text>
    </comment>
    <comment authorId="0" ref="Q1245">
      <text>
        <t xml:space="preserve">======
ID#AAABjWVJUlg
Careway Link    (2025-05-08 20:21:03)
rivaroxaban tablets 20mg 28 97.0%  : 2025-04-16 10:39</t>
      </text>
    </comment>
    <comment authorId="0" ref="R1245">
      <text>
        <t xml:space="preserve">======
ID#AAABjWVJVXs
Careway Link    (2025-05-08 20:21:04)
NA : 2025-04-16 10:39</t>
      </text>
    </comment>
    <comment authorId="0" ref="O1247">
      <text>
        <t xml:space="preserve">======
ID#AAABjALnN8k
Careway Link    (2025-05-08 20:21:03)
NA : 2025-03-04 12:34</t>
      </text>
    </comment>
    <comment authorId="0" ref="Q1247">
      <text>
        <t xml:space="preserve">======
ID#AAABjWVJUl8
Careway Link    (2025-05-08 20:21:03)
rivastigmine capsules 3mg 28 41.0%  : 2025-03-04 12:34</t>
      </text>
    </comment>
    <comment authorId="0" ref="R1247">
      <text>
        <t xml:space="preserve">======
ID#AAABjWVJUPY
Careway Link    (2025-05-08 20:21:03)
rivastigmine cap 3mg [tri] (28) : 2025-03-04 12:34</t>
      </text>
    </comment>
    <comment authorId="0" ref="O1252">
      <text>
        <t xml:space="preserve">======
ID#AAABjALnOyc
Careway Link    (2025-05-08 20:21:03)
NA : 2025-02-25 14:16</t>
      </text>
    </comment>
    <comment authorId="0" ref="Q1252">
      <text>
        <t xml:space="preserve">======
ID#AAABjWVJU4I
Careway Link    (2025-05-08 20:21:04)
ropinirole tablets 1mg 84 42.0%  : 2025-02-25 14:16</t>
      </text>
    </comment>
    <comment authorId="0" ref="R1252">
      <text>
        <t xml:space="preserve">======
ID#AAABjWVJU7Y
Careway Link    (2025-05-08 20:21:04)
NA : 2025-02-25 14:16</t>
      </text>
    </comment>
    <comment authorId="0" ref="O1257">
      <text>
        <t xml:space="preserve">======
ID#AAABjALnOxU
Careway Link    (2025-05-08 20:21:03)
NA : 2025-04-01 14:12</t>
      </text>
    </comment>
    <comment authorId="0" ref="Q1257">
      <text>
        <t xml:space="preserve">======
ID#AAABjALnO-I
Careway Link    (2025-05-08 20:21:03)
rosuvastatin tablets 5mg 28 35.0%  : 2025-04-01 14:12</t>
      </text>
    </comment>
    <comment authorId="0" ref="R1257">
      <text>
        <t xml:space="preserve">======
ID#AAABjALnOTk
Careway Link    (2025-05-08 20:21:03)
NA : 2025-04-01 14:12</t>
      </text>
    </comment>
    <comment authorId="0" ref="O1258">
      <text>
        <t xml:space="preserve">======
ID#AAABjWVJUgk
Careway Link    (2025-05-08 20:21:03)
NA : 2025-03-10 12:39</t>
      </text>
    </comment>
    <comment authorId="0" ref="Q1258">
      <text>
        <t xml:space="preserve">======
ID#AAABjALnODw
Careway Link    (2025-05-08 20:21:03)
rosuvastatin tablets 10mg 28 53.0%  : 2025-03-10 12:39</t>
      </text>
    </comment>
    <comment authorId="0" ref="R1258">
      <text>
        <t xml:space="preserve">======
ID#AAABjWVJU8o
Careway Link    (2025-05-08 20:21:04)
rosuvastatin tab 10mg [tri] (28) : 2025-03-10 12:39</t>
      </text>
    </comment>
    <comment authorId="0" ref="O1259">
      <text>
        <t xml:space="preserve">======
ID#AAABjWVJUiY
Careway Link    (2025-05-08 20:21:03)
NA : 2025-03-12 12:23</t>
      </text>
    </comment>
    <comment authorId="0" ref="Q1259">
      <text>
        <t xml:space="preserve">======
ID#AAABjWVJUqM
Careway Link    (2025-05-08 20:21:03)
rosuvastatin tablets 20mg 28 66.0%  : 2025-03-12 12:23</t>
      </text>
    </comment>
    <comment authorId="0" ref="R1259">
      <text>
        <t xml:space="preserve">======
ID#AAABjALnO88
Careway Link    (2025-05-08 20:21:03)
rosuvastatin tab 20mg [tri] (28) : 2025-03-12 12:23</t>
      </text>
    </comment>
    <comment authorId="0" ref="O1260">
      <text>
        <t xml:space="preserve">======
ID#AAABjALnOoM
Careway Link    (2025-05-08 20:21:03)
NA : 2025-03-04 12:34</t>
      </text>
    </comment>
    <comment authorId="0" ref="Q1260">
      <text>
        <t xml:space="preserve">======
ID#AAABjWVJU_Y
Careway Link    (2025-05-08 20:21:04)
rosuvastatin tablets 40mg 28 46.0%  : 2025-03-04 12:34</t>
      </text>
    </comment>
    <comment authorId="0" ref="R1260">
      <text>
        <t xml:space="preserve">======
ID#AAABjALnN5k
Careway Link    (2025-05-08 20:21:03)
rosuvastatin tab 40mg [tri] (28) : 2025-03-04 12:34</t>
      </text>
    </comment>
    <comment authorId="0" ref="O1262">
      <text>
        <t xml:space="preserve">======
ID#AAABjALnOSQ
Careway Link    (2025-05-08 20:21:03)
NA : 2025-01-14 15:07</t>
      </text>
    </comment>
    <comment authorId="0" ref="Q1262">
      <text>
        <t xml:space="preserve">======
ID#AAABjWVJVPc
Careway Link    (2025-05-08 20:21:04)
NA : 2025-01-14 15:07</t>
      </text>
    </comment>
    <comment authorId="0" ref="R1262">
      <text>
        <t xml:space="preserve">======
ID#AAABjWVJUxU
Careway Link    (2025-05-08 20:21:03)
NA : 2025-01-14 15:07</t>
      </text>
    </comment>
    <comment authorId="0" ref="O1263">
      <text>
        <t xml:space="preserve">======
ID#AAABjWVJU2U
Careway Link    (2025-05-08 20:21:04)
NA : 2025-03-12 12:23</t>
      </text>
    </comment>
    <comment authorId="0" ref="Q1263">
      <text>
        <t xml:space="preserve">======
ID#AAABjALnORk
Careway Link    (2025-05-08 20:21:03)
salbutamol inhaler cfc-free 100mcg 200dose 9.0%  : 2025-03-12 12:23</t>
      </text>
    </comment>
    <comment authorId="0" ref="R1263">
      <text>
        <t xml:space="preserve">======
ID#AAABjALnO8A
Careway Link    (2025-05-08 20:21:03)
salbutamol cfc free inhaler 100mcg [tri] (200 dose) : 2025-03-12 12:23</t>
      </text>
    </comment>
    <comment authorId="0" ref="O1264">
      <text>
        <t xml:space="preserve">======
ID#AAABjWVJVGw
Careway Link    (2025-05-08 20:21:04)
NA : 2025-04-22 19:19</t>
      </text>
    </comment>
    <comment authorId="0" ref="Q1264">
      <text>
        <t xml:space="preserve">======
ID#AAABjWVJUSk
Careway Link    (2025-05-08 20:21:03)
NA : 2025-04-22 19:19</t>
      </text>
    </comment>
    <comment authorId="0" ref="R1264">
      <text>
        <t xml:space="preserve">======
ID#AAABjWVJUu0
Careway Link    (2025-05-08 20:21:03)
NA : 2025-04-22 19:19</t>
      </text>
    </comment>
    <comment authorId="0" ref="O1265">
      <text>
        <t xml:space="preserve">======
ID#AAABjALnN68
Careway Link    (2025-05-08 20:21:03)
NA : 2025-04-16 10:39</t>
      </text>
    </comment>
    <comment authorId="0" ref="Q1265">
      <text>
        <t xml:space="preserve">======
ID#AAABjWVJUrY
Careway Link    (2025-05-08 20:21:03)
NA : 2025-04-16 10:39</t>
      </text>
    </comment>
    <comment authorId="0" ref="R1265">
      <text>
        <t xml:space="preserve">======
ID#AAABjWVJUhM
Careway Link    (2025-05-08 20:21:03)
NA : 2025-04-16 10:39</t>
      </text>
    </comment>
    <comment authorId="0" ref="O1267">
      <text>
        <t xml:space="preserve">======
ID#AAABjALnO7E
Careway Link    (2025-05-08 20:21:03)
NA : 2025-04-08 11:04</t>
      </text>
    </comment>
    <comment authorId="0" ref="Q1267">
      <text>
        <t xml:space="preserve">======
ID#AAABjALnN-c
Careway Link    (2025-05-08 20:21:03)
NA : 2025-04-08 11:04</t>
      </text>
    </comment>
    <comment authorId="0" ref="R1267">
      <text>
        <t xml:space="preserve">======
ID#AAABjWVJVPE
Careway Link    (2025-05-08 20:21:04)
NA : 2025-04-08 11:04</t>
      </text>
    </comment>
    <comment authorId="0" ref="O1271">
      <text>
        <t xml:space="preserve">======
ID#AAABjWVJVbQ
Careway Link    (2025-05-08 20:21:04)
NA : 2024-10-22 12:14</t>
      </text>
    </comment>
    <comment authorId="0" ref="Q1271">
      <text>
        <t xml:space="preserve">======
ID#AAABjALnOr4
Careway Link    (2025-05-08 20:21:03)
NA : 2024-10-22 12:14</t>
      </text>
    </comment>
    <comment authorId="0" ref="R1271">
      <text>
        <t xml:space="preserve">======
ID#AAABjALnOmc
Careway Link    (2025-05-08 20:21:03)
NA : 2024-10-22 12:14</t>
      </text>
    </comment>
    <comment authorId="0" ref="O1272">
      <text>
        <t xml:space="preserve">======
ID#AAABjALnOjA
Careway Link    (2025-05-08 20:21:03)
NA : 2025-03-04 12:34</t>
      </text>
    </comment>
    <comment authorId="0" ref="Q1272">
      <text>
        <t xml:space="preserve">======
ID#AAABjWVJUn4
Careway Link    (2025-05-08 20:21:03)
scanpore tape 2.5cm x 5mtr sc2 each   : 2025-03-04 12:34</t>
      </text>
    </comment>
    <comment authorId="0" ref="R1272">
      <text>
        <t xml:space="preserve">======
ID#AAABjALnOnc
Careway Link    (2025-05-08 20:21:03)
NA : 2025-03-04 12:34</t>
      </text>
    </comment>
    <comment authorId="0" ref="O1275">
      <text>
        <t xml:space="preserve">======
ID#AAABjALnONs
Careway Link    (2025-05-08 20:21:03)
senna tab 7.5mg [accord] 60 : 2025-04-01 14:12</t>
      </text>
    </comment>
    <comment authorId="0" ref="Q1275">
      <text>
        <t xml:space="preserve">======
ID#AAABjALnOSk
Careway Link    (2025-05-08 20:21:03)
senna tablets 7.5mg 60 43.0% 60 : 2025-04-01 14:12</t>
      </text>
    </comment>
    <comment authorId="0" ref="R1275">
      <text>
        <t xml:space="preserve">======
ID#AAABjWVJVHo
Careway Link    (2025-05-08 20:21:04)
NA : 2025-04-01 14:12</t>
      </text>
    </comment>
    <comment authorId="0" ref="O1278">
      <text>
        <t xml:space="preserve">======
ID#AAABjALnORI
Careway Link    (2025-05-08 20:21:03)
NA : 2025-03-27 11:09</t>
      </text>
    </comment>
    <comment authorId="0" ref="Q1278">
      <text>
        <t xml:space="preserve">======
ID#AAABjALnO4c
Careway Link    (2025-05-08 20:21:03)
seretide accuhaler 250mcg/50mcg 60dose (pi) 52.0%  : 2025-03-27 11:09</t>
      </text>
    </comment>
    <comment authorId="0" ref="R1278">
      <text>
        <t xml:space="preserve">======
ID#AAABjWVJU34
Careway Link    (2025-05-08 20:21:04)
NA : 2025-03-27 11:09</t>
      </text>
    </comment>
    <comment authorId="0" ref="O1279">
      <text>
        <t xml:space="preserve">======
ID#AAABjWVJUTc
Careway Link    (2025-05-08 20:21:03)
NA : 2025-04-01 14:12</t>
      </text>
    </comment>
    <comment authorId="0" ref="Q1279">
      <text>
        <t xml:space="preserve">======
ID#AAABjALnN-U
Careway Link    (2025-05-08 20:21:03)
seretide accuhaler 500mcg/50mcg 60dose (pi) 41.0%  : 2025-04-01 14:12</t>
      </text>
    </comment>
    <comment authorId="0" ref="R1279">
      <text>
        <t xml:space="preserve">======
ID#AAABjWVJUlA
Careway Link    (2025-05-08 20:21:03)
NA : 2025-04-01 14:12</t>
      </text>
    </comment>
    <comment authorId="0" ref="O1280">
      <text>
        <t xml:space="preserve">======
ID#AAABjWVJU4o
Careway Link    (2025-05-08 20:21:04)
NA : 2025-04-22 19:19</t>
      </text>
    </comment>
    <comment authorId="0" ref="Q1280">
      <text>
        <t xml:space="preserve">======
ID#AAABjALnOik
Careway Link    (2025-05-08 20:21:03)
seretide evohaler with counter 50mcg/25mcg 120dose (pi)   : 2025-04-22 19:19</t>
      </text>
    </comment>
    <comment authorId="0" ref="R1280">
      <text>
        <t xml:space="preserve">======
ID#AAABjALnN9o
Careway Link    (2025-05-08 20:21:03)
NA : 2025-04-22 19:19</t>
      </text>
    </comment>
    <comment authorId="0" ref="O1281">
      <text>
        <t xml:space="preserve">======
ID#AAABjWVJUbc
Careway Link    (2025-05-08 20:21:03)
NA : 2025-03-18 12:26</t>
      </text>
    </comment>
    <comment authorId="0" ref="Q1281">
      <text>
        <t xml:space="preserve">======
ID#AAABjALnN2s
Careway Link    (2025-05-08 20:21:03)
seretide evohaler with counter 125mcg/25mcg 120dose (pi) 4.0%  : 2025-03-18 12:26</t>
      </text>
    </comment>
    <comment authorId="0" ref="R1281">
      <text>
        <t xml:space="preserve">======
ID#AAABjWVJUt4
Careway Link    (2025-05-08 20:21:03)
NA : 2025-03-18 12:26</t>
      </text>
    </comment>
    <comment authorId="0" ref="O1282">
      <text>
        <t xml:space="preserve">======
ID#AAABjALnOEI
Careway Link    (2025-05-08 20:21:03)
NA : 2025-04-22 19:19</t>
      </text>
    </comment>
    <comment authorId="0" ref="Q1282">
      <text>
        <t xml:space="preserve">======
ID#AAABjWVJVMc
Careway Link    (2025-05-08 20:21:04)
seretide evohaler with counter 250mcg/25mcg 120dose (pi) 20.0%  : 2025-04-22 19:19</t>
      </text>
    </comment>
    <comment authorId="0" ref="R1282">
      <text>
        <t xml:space="preserve">======
ID#AAABjWVJU-0
Careway Link    (2025-05-08 20:21:04)
NA : 2025-04-22 19:19</t>
      </text>
    </comment>
    <comment authorId="0" ref="O1286">
      <text>
        <t xml:space="preserve">======
ID#AAABjWVJVHg
Careway Link    (2025-05-08 20:21:04)
NA : 2025-04-16 10:39</t>
      </text>
    </comment>
    <comment authorId="0" ref="Q1286">
      <text>
        <t xml:space="preserve">======
ID#AAABjWVJVAg
Careway Link    (2025-05-08 20:21:04)
sertraline tablets 50mg 28 91.0%  : 2025-04-16 10:39</t>
      </text>
    </comment>
    <comment authorId="0" ref="R1286">
      <text>
        <t xml:space="preserve">======
ID#AAABjWVJVE8
Careway Link    (2025-05-08 20:21:04)
NA : 2025-04-16 10:39</t>
      </text>
    </comment>
    <comment authorId="0" ref="O1287">
      <text>
        <t xml:space="preserve">======
ID#AAABjWVJVTc
Careway Link    (2025-05-08 20:21:04)
NA : 2025-04-08 11:04</t>
      </text>
    </comment>
    <comment authorId="0" ref="Q1287">
      <text>
        <t xml:space="preserve">======
ID#AAABjALnOj0
Careway Link    (2025-05-08 20:21:03)
sertraline tablets 100mg 28 88.0%  : 2025-04-08 11:04</t>
      </text>
    </comment>
    <comment authorId="0" ref="R1287">
      <text>
        <t xml:space="preserve">======
ID#AAABjWVJVNY
Careway Link    (2025-05-08 20:21:04)
NA : 2025-04-08 11:04</t>
      </text>
    </comment>
    <comment authorId="0" ref="O1288">
      <text>
        <t xml:space="preserve">======
ID#AAABjALnOtE
Careway Link    (2025-05-08 20:21:03)
NA : 2024-11-08 10:56</t>
      </text>
    </comment>
    <comment authorId="0" ref="Q1288">
      <text>
        <t xml:space="preserve">======
ID#AAABjWVJU38
Careway Link    (2025-05-08 20:21:04)
NA : 2024-11-08 10:56</t>
      </text>
    </comment>
    <comment authorId="0" ref="R1288">
      <text>
        <t xml:space="preserve">======
ID#AAABjWVJUak
Careway Link    (2025-05-08 20:21:03)
NA : 2024-11-08 10:56</t>
      </text>
    </comment>
    <comment authorId="0" ref="O1291">
      <text>
        <t xml:space="preserve">======
ID#AAABjWVJUsE
Careway Link    (2025-05-08 20:21:03)
NA : 2025-03-10 12:39</t>
      </text>
    </comment>
    <comment authorId="0" ref="Q1291">
      <text>
        <t xml:space="preserve">======
ID#AAABjWVJVcw
Careway Link    (2025-05-08 20:21:04)
sildenafil tablets 25mg 4 77.0%  : 2025-03-10 12:39</t>
      </text>
    </comment>
    <comment authorId="0" ref="R1291">
      <text>
        <t xml:space="preserve">======
ID#AAABjWVJUcg
Careway Link    (2025-05-08 20:21:03)
sildenafil tab 25mg [tri] (4) : 2025-03-10 12:39</t>
      </text>
    </comment>
    <comment authorId="0" ref="O1292">
      <text>
        <t xml:space="preserve">======
ID#AAABjALnOno
Careway Link    (2025-05-08 20:21:03)
NA : 2025-04-16 10:39</t>
      </text>
    </comment>
    <comment authorId="0" ref="Q1292">
      <text>
        <t xml:space="preserve">======
ID#AAABjALnOI8
Careway Link    (2025-05-08 20:21:03)
perrigo sildenafil tablets 50mg 4 10.0% 
sildenafil tablets 50mg 4 79.0%  : 2025-04-16 10:39</t>
      </text>
    </comment>
    <comment authorId="0" ref="R1292">
      <text>
        <t xml:space="preserve">======
ID#AAABjALnOqQ
Careway Link    (2025-05-08 20:21:03)
NA : 2025-04-16 10:39</t>
      </text>
    </comment>
    <comment authorId="0" ref="O1293">
      <text>
        <t xml:space="preserve">======
ID#AAABjWVJVMg
Careway Link    (2025-05-08 20:21:04)
NA : 2025-04-16 10:39</t>
      </text>
    </comment>
    <comment authorId="0" ref="Q1293">
      <text>
        <t xml:space="preserve">======
ID#AAABjWVJUvw
Careway Link    (2025-05-08 20:21:03)
sildenafil tablets 100mg 4 78.0%  : 2025-04-16 10:39</t>
      </text>
    </comment>
    <comment authorId="0" ref="R1293">
      <text>
        <t xml:space="preserve">======
ID#AAABjWVJUng
Careway Link    (2025-05-08 20:21:03)
NA : 2025-04-16 10:39</t>
      </text>
    </comment>
    <comment authorId="0" ref="O1295">
      <text>
        <t xml:space="preserve">======
ID#AAABjALnOoc
Careway Link    (2025-05-08 20:21:03)
NA : 2025-04-16 10:39</t>
      </text>
    </comment>
    <comment authorId="0" ref="Q1295">
      <text>
        <t xml:space="preserve">======
ID#AAABjALnOU0
Careway Link    (2025-05-08 20:21:03)
simvastatin tablets 10mg 28 21.0%  : 2025-04-16 10:39</t>
      </text>
    </comment>
    <comment authorId="0" ref="R1295">
      <text>
        <t xml:space="preserve">======
ID#AAABjWVJVWc
Careway Link    (2025-05-08 20:21:04)
NA : 2025-04-16 10:39</t>
      </text>
    </comment>
    <comment authorId="0" ref="O1296">
      <text>
        <t xml:space="preserve">======
ID#AAABjWVJVag
Careway Link    (2025-05-08 20:21:04)
NA : 2025-04-08 11:04</t>
      </text>
    </comment>
    <comment authorId="0" ref="Q1296">
      <text>
        <t xml:space="preserve">======
ID#AAABjWVJVAE
Careway Link    (2025-05-08 20:21:04)
simvastatin tablets 20mg 28 70.0%  : 2025-04-08 11:04</t>
      </text>
    </comment>
    <comment authorId="0" ref="R1296">
      <text>
        <t xml:space="preserve">======
ID#AAABjALnN_o
Careway Link    (2025-05-08 20:21:03)
NA : 2025-04-08 11:04</t>
      </text>
    </comment>
    <comment authorId="0" ref="O1297">
      <text>
        <t xml:space="preserve">======
ID#AAABjALnOxw
Careway Link    (2025-05-08 20:21:03)
simvastatin tab 40mg [aps/teva] 28 : 2025-04-01 14:12</t>
      </text>
    </comment>
    <comment authorId="0" ref="Q1297">
      <text>
        <t xml:space="preserve">======
ID#AAABjWVJVM0
Careway Link    (2025-05-08 20:21:04)
simvastatin tablets 40mg 28 10.0%  : 2025-04-01 14:12</t>
      </text>
    </comment>
    <comment authorId="0" ref="R1297">
      <text>
        <t xml:space="preserve">======
ID#AAABjALnOTc
Careway Link    (2025-05-08 20:21:03)
NA : 2025-04-01 14:12</t>
      </text>
    </comment>
    <comment authorId="0" ref="O1298">
      <text>
        <t xml:space="preserve">======
ID#AAABjWVJUbU
Careway Link    (2025-05-08 20:21:03)
simvastatin tab 80mg [aah] 28
simvastatin tab 80mg [accord] 28 : 2025-01-14 15:07</t>
      </text>
    </comment>
    <comment authorId="0" ref="Q1298">
      <text>
        <t xml:space="preserve">======
ID#AAABjWVJVf0
Careway Link    (2025-05-08 20:21:04)
simvastatin tablets 80mg 28   : 2025-01-14 15:07</t>
      </text>
    </comment>
    <comment authorId="0" ref="R1298">
      <text>
        <t xml:space="preserve">======
ID#AAABjALnOLY
Careway Link    (2025-05-08 20:21:03)
simvastatin tab 80mg [tri]* (28) : 2025-01-14 15:07</t>
      </text>
    </comment>
    <comment authorId="0" ref="O1300">
      <text>
        <t xml:space="preserve">======
ID#AAABjWVJVIw
Careway Link    (2025-05-08 20:21:04)
sinemet plus 25/100mg 10x10tab 100 : 2025-04-01 14:12</t>
      </text>
    </comment>
    <comment authorId="0" ref="Q1300">
      <text>
        <t xml:space="preserve">======
ID#AAABjALnOd8
Careway Link    (2025-05-08 20:21:03)
sinemet plus tablets 25mg/100mg 100 (pi) 29.0%  : 2025-04-01 14:12</t>
      </text>
    </comment>
    <comment authorId="0" ref="R1300">
      <text>
        <t xml:space="preserve">======
ID#AAABjWVJUWs
Careway Link    (2025-05-08 20:21:03)
NA : 2025-04-01 14:12</t>
      </text>
    </comment>
    <comment authorId="0" ref="O1302">
      <text>
        <t xml:space="preserve">======
ID#AAABjWVJVF8
Careway Link    (2025-05-08 20:21:04)
NA : 2025-02-05 14:37</t>
      </text>
    </comment>
    <comment authorId="0" ref="Q1302">
      <text>
        <t xml:space="preserve">======
ID#AAABjALnN9U
Careway Link    (2025-05-08 20:21:03)
NA : 2025-02-05 14:37</t>
      </text>
    </comment>
    <comment authorId="0" ref="R1302">
      <text>
        <t xml:space="preserve">======
ID#AAABjALnOqk
Careway Link    (2025-05-08 20:21:03)
NA : 2025-02-05 14:37</t>
      </text>
    </comment>
    <comment authorId="0" ref="O1303">
      <text>
        <t xml:space="preserve">======
ID#AAABjALnOZc
Careway Link    (2025-05-08 20:21:03)
NA : 2025-04-27 12:38</t>
      </text>
    </comment>
    <comment authorId="0" ref="Q1303">
      <text>
        <t xml:space="preserve">======
ID#AAABjALnOEY
Careway Link    (2025-05-08 20:21:03)
sitagliptin tablets 25mg 28 63.0%  : 2025-04-27 12:38</t>
      </text>
    </comment>
    <comment authorId="0" ref="R1303">
      <text>
        <t xml:space="preserve">======
ID#AAABjWVJUfM
Careway Link    (2025-05-08 20:21:03)
NA : 2025-04-27 12:38</t>
      </text>
    </comment>
    <comment authorId="0" ref="O1304">
      <text>
        <t xml:space="preserve">======
ID#AAABjWVJVDY
Careway Link    (2025-05-08 20:21:04)
NA : 2025-02-11 14:59</t>
      </text>
    </comment>
    <comment authorId="0" ref="Q1304">
      <text>
        <t xml:space="preserve">======
ID#AAABjWVJUYA
Careway Link    (2025-05-08 20:21:03)
sitagliptin tablets 50mg 28 71.0%  : 2025-02-11 14:59</t>
      </text>
    </comment>
    <comment authorId="0" ref="R1304">
      <text>
        <t xml:space="preserve">======
ID#AAABjALnN8Y
Careway Link    (2025-05-08 20:21:03)
sitagliptin tab 50mg [tri] (28) : 2025-02-11 14:59</t>
      </text>
    </comment>
    <comment authorId="0" ref="O1305">
      <text>
        <t xml:space="preserve">======
ID#AAABjWVJVAM
Careway Link    (2025-05-08 20:21:04)
NA : 2025-05-01 19:59</t>
      </text>
    </comment>
    <comment authorId="0" ref="Q1305">
      <text>
        <t xml:space="preserve">======
ID#AAABjWVJURg
Careway Link    (2025-05-08 20:21:03)
sitagliptin tablets 100mg  28 38.0%  : 2025-05-01 19:59</t>
      </text>
    </comment>
    <comment authorId="0" ref="R1305">
      <text>
        <t xml:space="preserve">======
ID#AAABjWVJUmI
Careway Link    (2025-05-08 20:21:03)
NA : 2025-05-01 19:59</t>
      </text>
    </comment>
    <comment authorId="0" ref="O1307">
      <text>
        <t xml:space="preserve">======
ID#AAABjWVJU2I
Careway Link    (2025-05-08 20:21:04)
bicarb sodium bicarbonate 84mg/ml sf 100ml : 2025-03-27 11:09</t>
      </text>
    </comment>
    <comment authorId="0" ref="Q1307">
      <text>
        <t xml:space="preserve">======
ID#AAABjWVJVds
Careway Link    (2025-05-08 20:21:04)
sodium bicarbonate oral solution 84mg/ml 100ml 71.0% 100ml : 2025-03-27 11:09</t>
      </text>
    </comment>
    <comment authorId="0" ref="R1307">
      <text>
        <t xml:space="preserve">======
ID#AAABjWVJVX8
Careway Link    (2025-05-08 20:21:04)
NA : 2025-03-27 11:09</t>
      </text>
    </comment>
    <comment authorId="0" ref="O1311">
      <text>
        <t xml:space="preserve">======
ID#AAABjWVJUgw
Careway Link    (2025-05-08 20:21:03)
NA : 2025-03-10 12:39</t>
      </text>
    </comment>
    <comment authorId="0" ref="Q1311">
      <text>
        <t xml:space="preserve">======
ID#AAABjALnOtg
Careway Link    (2025-05-08 20:21:03)
sodium cromoglicate eye drops 2% w/v 13.5ml 51.0%  : 2025-03-10 12:39</t>
      </text>
    </comment>
    <comment authorId="0" ref="R1311">
      <text>
        <t xml:space="preserve">======
ID#AAABjWVJUsU
Careway Link    (2025-05-08 20:21:03)
sodium cromoglicate 2% eye drops [tri] (13.5ml) : 2025-03-10 12:39</t>
      </text>
    </comment>
    <comment authorId="0" ref="O1313">
      <text>
        <t xml:space="preserve">======
ID#AAABjALnOCQ
Careway Link    (2025-05-08 20:21:03)
NA : 2025-03-06 12:36</t>
      </text>
    </comment>
    <comment authorId="0" ref="Q1313">
      <text>
        <t xml:space="preserve">======
ID#AAABjALnN4Y
Careway Link    (2025-05-08 20:21:03)
NA : 2025-03-06 12:36</t>
      </text>
    </comment>
    <comment authorId="0" ref="R1313">
      <text>
        <t xml:space="preserve">======
ID#AAABjWVJU24
Careway Link    (2025-05-08 20:21:04)
NA : 2025-03-06 12:36</t>
      </text>
    </comment>
    <comment authorId="0" ref="O1314">
      <text>
        <t xml:space="preserve">======
ID#AAABjWVJUx0
Careway Link    (2025-05-08 20:21:03)
NA : 2025-04-16 10:39</t>
      </text>
    </comment>
    <comment authorId="0" ref="Q1314">
      <text>
        <t xml:space="preserve">======
ID#AAABjALnOds
Careway Link    (2025-05-08 20:21:03)
NA : 2025-04-16 10:39</t>
      </text>
    </comment>
    <comment authorId="0" ref="R1314">
      <text>
        <t xml:space="preserve">======
ID#AAABjALnOqg
Careway Link    (2025-05-08 20:21:03)
NA : 2025-04-16 10:39</t>
      </text>
    </comment>
    <comment authorId="0" ref="O1315">
      <text>
        <t xml:space="preserve">======
ID#AAABjWVJU5o
Careway Link    (2025-05-08 20:21:04)
NA : 2025-04-08 11:04</t>
      </text>
    </comment>
    <comment authorId="0" ref="Q1315">
      <text>
        <t xml:space="preserve">======
ID#AAABjWVJVVc
Careway Link    (2025-05-08 20:21:04)
NA : 2025-04-08 11:04</t>
      </text>
    </comment>
    <comment authorId="0" ref="R1315">
      <text>
        <t xml:space="preserve">======
ID#AAABjWVJUpo
Careway Link    (2025-05-08 20:21:03)
NA : 2025-04-08 11:04</t>
      </text>
    </comment>
    <comment authorId="0" ref="O1316">
      <text>
        <t xml:space="preserve">======
ID#AAABjWVJVEk
Careway Link    (2025-05-08 20:21:04)
NA : 2025-02-11 14:59</t>
      </text>
    </comment>
    <comment authorId="0" ref="Q1316">
      <text>
        <t xml:space="preserve">======
ID#AAABjWVJUSo
Careway Link    (2025-05-08 20:21:03)
sodium valproate tablets g/r 200mg 30 22.0%  : 2025-02-11 14:59</t>
      </text>
    </comment>
    <comment authorId="0" ref="R1316">
      <text>
        <t xml:space="preserve">======
ID#AAABjWVJUpM
Careway Link    (2025-05-08 20:21:03)
NA : 2025-02-11 14:59</t>
      </text>
    </comment>
    <comment authorId="0" ref="O1317">
      <text>
        <t xml:space="preserve">======
ID#AAABjALnOO8
Careway Link    (2025-05-08 20:21:03)
NA : 2025-03-27 11:09</t>
      </text>
    </comment>
    <comment authorId="0" ref="Q1317">
      <text>
        <t xml:space="preserve">======
ID#AAABjALnO44
Careway Link    (2025-05-08 20:21:03)
sodium valproate tablets g/r 500mg 30 18.0%  : 2025-03-27 11:09</t>
      </text>
    </comment>
    <comment authorId="0" ref="R1317">
      <text>
        <t xml:space="preserve">======
ID#AAABjWVJVCI
Careway Link    (2025-05-08 20:21:04)
NA : 2025-03-27 11:09</t>
      </text>
    </comment>
    <comment authorId="0" ref="O1319">
      <text>
        <t xml:space="preserve">======
ID#AAABjWVJVRY
Careway Link    (2025-05-08 20:21:04)
NA : 2025-04-16 10:39</t>
      </text>
    </comment>
    <comment authorId="0" ref="Q1319">
      <text>
        <t xml:space="preserve">======
ID#AAABjWVJUTg
Careway Link    (2025-05-08 20:21:03)
solifenacin tablets 5mg 30 59.0%  : 2025-04-16 10:39</t>
      </text>
    </comment>
    <comment authorId="0" ref="R1319">
      <text>
        <t xml:space="preserve">======
ID#AAABjALnOpc
Careway Link    (2025-05-08 20:21:03)
NA : 2025-04-16 10:39</t>
      </text>
    </comment>
    <comment authorId="0" ref="O1320">
      <text>
        <t xml:space="preserve">======
ID#AAABjWVJUn8
Careway Link    (2025-05-08 20:21:03)
NA : 2025-04-22 19:19</t>
      </text>
    </comment>
    <comment authorId="0" ref="Q1320">
      <text>
        <t xml:space="preserve">======
ID#AAABjALnN-M
Careway Link    (2025-05-08 20:21:03)
solifenacin tablets 10mg 30 50.0%  : 2025-04-22 19:19</t>
      </text>
    </comment>
    <comment authorId="0" ref="R1320">
      <text>
        <t xml:space="preserve">======
ID#AAABjALnN2g
Careway Link    (2025-05-08 20:21:03)
NA : 2025-04-22 19:19</t>
      </text>
    </comment>
    <comment authorId="0" ref="O1321">
      <text>
        <t xml:space="preserve">======
ID#AAABjWVJU4A
Careway Link    (2025-05-08 20:21:04)
NA : 2025-04-27 12:38</t>
      </text>
    </comment>
    <comment authorId="0" ref="Q1321">
      <text>
        <t xml:space="preserve">======
ID#AAABjWVJVVI
Careway Link    (2025-05-08 20:21:04)
NA : 2025-04-27 12:38</t>
      </text>
    </comment>
    <comment authorId="0" ref="R1321">
      <text>
        <t xml:space="preserve">======
ID#AAABjWVJUXo
Careway Link    (2025-05-08 20:21:03)
NA : 2025-04-27 12:38</t>
      </text>
    </comment>
    <comment authorId="0" ref="O1322">
      <text>
        <t xml:space="preserve">======
ID#AAABjALnOxA
Careway Link    (2025-05-08 20:21:03)
NA : 2025-03-17 14:41</t>
      </text>
    </comment>
    <comment authorId="0" ref="Q1322">
      <text>
        <t xml:space="preserve">======
ID#AAABjWVJVbw
Careway Link    (2025-05-08 20:21:04)
NA : 2025-03-17 14:41</t>
      </text>
    </comment>
    <comment authorId="0" ref="R1322">
      <text>
        <t xml:space="preserve">======
ID#AAABjWVJVaE
Careway Link    (2025-05-08 20:21:04)
NA : 2025-03-17 14:41</t>
      </text>
    </comment>
    <comment authorId="0" ref="O1323">
      <text>
        <t xml:space="preserve">======
ID#AAABjALnOpg
Careway Link    (2025-05-08 20:21:03)
NA : 2025-04-16 10:39</t>
      </text>
    </comment>
    <comment authorId="0" ref="Q1323">
      <text>
        <t xml:space="preserve">======
ID#AAABjALnOgs
Careway Link    (2025-05-08 20:21:03)
sotalol tablets 40mg 28 52.0%  : 2025-04-16 10:39</t>
      </text>
    </comment>
    <comment authorId="0" ref="R1323">
      <text>
        <t xml:space="preserve">======
ID#AAABjWVJVC8
Careway Link    (2025-05-08 20:21:04)
NA : 2025-04-16 10:39</t>
      </text>
    </comment>
    <comment authorId="0" ref="O1324">
      <text>
        <t xml:space="preserve">======
ID#AAABjWVJVBQ
Careway Link    (2025-05-08 20:21:04)
NA : 2025-04-08 11:04</t>
      </text>
    </comment>
    <comment authorId="0" ref="Q1324">
      <text>
        <t xml:space="preserve">======
ID#AAABjALnN6k
Careway Link    (2025-05-08 20:21:03)
sotalol tablets 80mg 28 54.0%  : 2025-04-08 11:04</t>
      </text>
    </comment>
    <comment authorId="0" ref="R1324">
      <text>
        <t xml:space="preserve">======
ID#AAABjALnO0o
Careway Link    (2025-05-08 20:21:03)
NA : 2025-04-08 11:04</t>
      </text>
    </comment>
    <comment authorId="0" ref="O1325">
      <text>
        <t xml:space="preserve">======
ID#AAABjWVJUtY
Careway Link    (2025-05-08 20:21:03)
NA : 2025-04-22 19:19</t>
      </text>
    </comment>
    <comment authorId="0" ref="Q1325">
      <text>
        <t xml:space="preserve">======
ID#AAABjALnOIU
Careway Link    (2025-05-08 20:21:03)
spironolactone tablets 12.5mg 28 39.0%  : 2025-04-22 19:19</t>
      </text>
    </comment>
    <comment authorId="0" ref="R1325">
      <text>
        <t xml:space="preserve">======
ID#AAABjWVJUkM
Careway Link    (2025-05-08 20:21:03)
NA : 2025-04-22 19:19</t>
      </text>
    </comment>
    <comment authorId="0" ref="O1326">
      <text>
        <t xml:space="preserve">======
ID#AAABjWVJVB8
Careway Link    (2025-05-08 20:21:04)
spironolactone tab 25mg [aps/teva] 28 : 2025-04-01 14:12</t>
      </text>
    </comment>
    <comment authorId="0" ref="Q1326">
      <text>
        <t xml:space="preserve">======
ID#AAABjWVJUgg
Careway Link    (2025-05-08 20:21:03)
spironolactone tablets 25mg 28 54.0%  : 2025-04-01 14:12</t>
      </text>
    </comment>
    <comment authorId="0" ref="R1326">
      <text>
        <t xml:space="preserve">======
ID#AAABjWVJUgc
Careway Link    (2025-05-08 20:21:03)
NA : 2025-04-01 14:12</t>
      </text>
    </comment>
    <comment authorId="0" ref="O1327">
      <text>
        <t xml:space="preserve">======
ID#AAABjALnOtA
Careway Link    (2025-05-08 20:21:03)
NA : 2025-04-16 10:39</t>
      </text>
    </comment>
    <comment authorId="0" ref="Q1327">
      <text>
        <t xml:space="preserve">======
ID#AAABjALnOy0
Careway Link    (2025-05-08 20:21:03)
spironolactone tablets 50mg 28 45.0%  : 2025-04-16 10:39</t>
      </text>
    </comment>
    <comment authorId="0" ref="R1327">
      <text>
        <t xml:space="preserve">======
ID#AAABjALnOi0
Careway Link    (2025-05-08 20:21:03)
NA : 2025-04-16 10:39</t>
      </text>
    </comment>
    <comment authorId="0" ref="O1328">
      <text>
        <t xml:space="preserve">======
ID#AAABjALnOA4
Careway Link    (2025-05-08 20:21:03)
NA : 2025-04-08 11:04</t>
      </text>
    </comment>
    <comment authorId="0" ref="Q1328">
      <text>
        <t xml:space="preserve">======
ID#AAABjWVJVL8
Careway Link    (2025-05-08 20:21:04)
spironolactone tablets 100mg 28 50.0%  : 2025-04-08 11:04</t>
      </text>
    </comment>
    <comment authorId="0" ref="R1328">
      <text>
        <t xml:space="preserve">======
ID#AAABjALnOWg
Careway Link    (2025-05-08 20:21:03)
NA : 2025-04-08 11:04</t>
      </text>
    </comment>
    <comment authorId="0" ref="O1330">
      <text>
        <t xml:space="preserve">======
ID#AAABjWVJUUE
Careway Link    (2025-05-08 20:21:03)
ppp stalevo tab 125mg/31.25mg/200mg 100 : 2024-10-08 14:14</t>
      </text>
    </comment>
    <comment authorId="0" ref="Q1330">
      <text>
        <t xml:space="preserve">======
ID#AAABjALnOmk
Careway Link    (2025-05-08 20:21:03)
NA : 2024-10-08 14:14</t>
      </text>
    </comment>
    <comment authorId="0" ref="R1330">
      <text>
        <t xml:space="preserve">======
ID#AAABjWVJUQA
Careway Link    (2025-05-08 20:21:03)
ppp stalevo tab 125mg/31.25mg/200mg (100) : 2024-10-08 14:14</t>
      </text>
    </comment>
    <comment authorId="0" ref="O1331">
      <text>
        <t xml:space="preserve">======
ID#AAABjALnOUo
Careway Link    (2025-05-08 20:21:03)
NA : 2025-03-12 12:23</t>
      </text>
    </comment>
    <comment authorId="0" ref="Q1331">
      <text>
        <t xml:space="preserve">======
ID#AAABjALnOl0
Careway Link    (2025-05-08 20:21:03)
NA : 2025-03-12 12:23</t>
      </text>
    </comment>
    <comment authorId="0" ref="R1331">
      <text>
        <t xml:space="preserve">======
ID#AAABjALnO-g
Careway Link    (2025-05-08 20:21:03)
ppp stalevo tabs 150/37.5/200mg (100) : 2025-03-12 12:23</t>
      </text>
    </comment>
    <comment authorId="0" ref="O1336">
      <text>
        <t xml:space="preserve">======
ID#AAABjALnOFQ
Careway Link    (2025-05-08 20:21:03)
NA : 2025-03-27 11:09</t>
      </text>
    </comment>
    <comment authorId="0" ref="Q1336">
      <text>
        <t xml:space="preserve">======
ID#AAABjWVJUw8
Careway Link    (2025-05-08 20:21:03)
NA : 2025-03-27 11:09</t>
      </text>
    </comment>
    <comment authorId="0" ref="R1336">
      <text>
        <t xml:space="preserve">======
ID#AAABjWVJU_s
Careway Link    (2025-05-08 20:21:04)
NA : 2025-03-27 11:09</t>
      </text>
    </comment>
    <comment authorId="0" ref="O1337">
      <text>
        <t xml:space="preserve">======
ID#AAABjWVJU0o
Careway Link    (2025-05-08 20:21:03)
NA : 2025-04-27 12:38</t>
      </text>
    </comment>
    <comment authorId="0" ref="Q1337">
      <text>
        <t xml:space="preserve">======
ID#AAABjWVJU0A
Careway Link    (2025-05-08 20:21:03)
sumatriptan tablets 50mg 6 60.0%  : 2025-04-27 12:38</t>
      </text>
    </comment>
    <comment authorId="0" ref="R1337">
      <text>
        <t xml:space="preserve">======
ID#AAABjALnOIs
Careway Link    (2025-05-08 20:21:03)
NA : 2025-04-27 12:38</t>
      </text>
    </comment>
    <comment authorId="0" ref="O1338">
      <text>
        <t xml:space="preserve">======
ID#AAABjWVJVZY
Careway Link    (2025-05-08 20:21:04)
sumatriptan tab 100mg [accord] 6 : 2025-04-01 14:12</t>
      </text>
    </comment>
    <comment authorId="0" ref="Q1338">
      <text>
        <t xml:space="preserve">======
ID#AAABjWVJUqU
Careway Link    (2025-05-08 20:21:03)
sumatriptan tablets 100mg 6 56.0%  : 2025-04-01 14:12</t>
      </text>
    </comment>
    <comment authorId="0" ref="R1338">
      <text>
        <t xml:space="preserve">======
ID#AAABjWVJUVE
Careway Link    (2025-05-08 20:21:03)
NA : 2025-04-01 14:12</t>
      </text>
    </comment>
    <comment authorId="0" ref="O1346">
      <text>
        <t xml:space="preserve">======
ID#AAABjALnOQE
Careway Link    (2025-05-08 20:21:03)
NA : 2025-04-27 12:38</t>
      </text>
    </comment>
    <comment authorId="0" ref="Q1346">
      <text>
        <t xml:space="preserve">======
ID#AAABjALnOOE
Careway Link    (2025-05-08 20:21:03)
NA : 2025-04-27 12:38</t>
      </text>
    </comment>
    <comment authorId="0" ref="R1346">
      <text>
        <t xml:space="preserve">======
ID#AAABjWVJVe8
Careway Link    (2025-05-08 20:21:04)
NA : 2025-04-27 12:38</t>
      </text>
    </comment>
    <comment authorId="0" ref="O1347">
      <text>
        <t xml:space="preserve">======
ID#AAABjALnOrg
Careway Link    (2025-05-08 20:21:03)
NA : 2025-04-27 12:38</t>
      </text>
    </comment>
    <comment authorId="0" ref="Q1347">
      <text>
        <t xml:space="preserve">======
ID#AAABjWVJVJ0
Careway Link    (2025-05-08 20:21:04)
tadalafil tablets 10mg 4 94.0%  : 2025-04-27 12:38</t>
      </text>
    </comment>
    <comment authorId="0" ref="R1347">
      <text>
        <t xml:space="preserve">======
ID#AAABjALnN6Q
Careway Link    (2025-05-08 20:21:03)
NA : 2025-04-27 12:38</t>
      </text>
    </comment>
    <comment authorId="0" ref="O1348">
      <text>
        <t xml:space="preserve">======
ID#AAABjWVJVTs
Careway Link    (2025-05-08 20:21:04)
NA : 2025-04-27 12:38</t>
      </text>
    </comment>
    <comment authorId="0" ref="Q1348">
      <text>
        <t xml:space="preserve">======
ID#AAABjWVJVUQ
Careway Link    (2025-05-08 20:21:04)
tadalafil tablets 20mg 4 43.0%  : 2025-04-27 12:38</t>
      </text>
    </comment>
    <comment authorId="0" ref="R1348">
      <text>
        <t xml:space="preserve">======
ID#AAABjALnOvw
Careway Link    (2025-05-08 20:21:03)
NA : 2025-04-27 12:38</t>
      </text>
    </comment>
    <comment authorId="0" ref="O1349">
      <text>
        <t xml:space="preserve">======
ID#AAABjALnOjc
Careway Link    (2025-05-08 20:21:03)
NA : 2025-04-08 11:04</t>
      </text>
    </comment>
    <comment authorId="0" ref="Q1349">
      <text>
        <t xml:space="preserve">======
ID#AAABjALnO3c
Careway Link    (2025-05-08 20:21:03)
tamoxifen tablets 20mg 30 86.0%  : 2025-04-08 11:04</t>
      </text>
    </comment>
    <comment authorId="0" ref="R1349">
      <text>
        <t xml:space="preserve">======
ID#AAABjALnOLI
Careway Link    (2025-05-08 20:21:03)
NA : 2025-04-08 11:04</t>
      </text>
    </comment>
    <comment authorId="0" ref="O1350">
      <text>
        <t xml:space="preserve">======
ID#AAABjWVJUrk
Careway Link    (2025-05-08 20:21:03)
NA : 2025-04-08 11:04</t>
      </text>
    </comment>
    <comment authorId="0" ref="Q1350">
      <text>
        <t xml:space="preserve">======
ID#AAABjALnOUQ
Careway Link    (2025-05-08 20:21:03)
tamsulosin capsules m/r 400mcg 30 46.0%  : 2025-04-08 11:04</t>
      </text>
    </comment>
    <comment authorId="0" ref="R1350">
      <text>
        <t xml:space="preserve">======
ID#AAABjWVJVPk
Careway Link    (2025-05-08 20:21:04)
NA : 2025-04-08 11:04</t>
      </text>
    </comment>
    <comment authorId="0" ref="O1352">
      <text>
        <t xml:space="preserve">======
ID#AAABjWVJUm4
Careway Link    (2025-05-08 20:21:03)
NA : 2024-12-30 12:44</t>
      </text>
    </comment>
    <comment authorId="0" ref="Q1352">
      <text>
        <t xml:space="preserve">======
ID#AAABjWVJVfA
Careway Link    (2025-05-08 20:21:04)
NA : 2024-12-30 12:44</t>
      </text>
    </comment>
    <comment authorId="0" ref="R1352">
      <text>
        <t xml:space="preserve">======
ID#AAABjALnOec
Careway Link    (2025-05-08 20:21:03)
NA : 2024-12-30 12:44</t>
      </text>
    </comment>
    <comment authorId="0" ref="O1357">
      <text>
        <t xml:space="preserve">======
ID#AAABjALnOwA
Careway Link    (2025-05-08 20:21:03)
telmisartan tab 40mg [teva] 28 : 2025-02-18 10:24</t>
      </text>
    </comment>
    <comment authorId="0" ref="Q1357">
      <text>
        <t xml:space="preserve">======
ID#AAABjWVJUzQ
Careway Link    (2025-05-08 20:21:03)
telmisartan tablets 40mg 28 4.0%  : 2025-02-18 10:24</t>
      </text>
    </comment>
    <comment authorId="0" ref="R1357">
      <text>
        <t xml:space="preserve">======
ID#AAABjWVJVY0
Careway Link    (2025-05-08 20:21:04)
telmisartan tab 40mg [tri] (28) : 2025-02-18 10:24</t>
      </text>
    </comment>
    <comment authorId="0" ref="O1358">
      <text>
        <t xml:space="preserve">======
ID#AAABjWVJURs
Careway Link    (2025-05-08 20:21:03)
telmisartan tab 80mg [aah] 28
telmisartan tab 80mg [accord] 28 : 2025-01-27 14:31</t>
      </text>
    </comment>
    <comment authorId="0" ref="Q1358">
      <text>
        <t xml:space="preserve">======
ID#AAABjALnOyo
Careway Link    (2025-05-08 20:21:03)
telmisartan tablets 80mg 28   : 2025-01-27 14:31</t>
      </text>
    </comment>
    <comment authorId="0" ref="R1358">
      <text>
        <t xml:space="preserve">======
ID#AAABjWVJUcw
Careway Link    (2025-05-08 20:21:03)
telmisartan tab 80mg [tri] (28) : 2025-01-27 14:31</t>
      </text>
    </comment>
    <comment authorId="0" ref="O1360">
      <text>
        <t xml:space="preserve">======
ID#AAABjWVJUuE
Careway Link    (2025-05-08 20:21:03)
NA : 2024-12-14 09:22</t>
      </text>
    </comment>
    <comment authorId="0" ref="Q1360">
      <text>
        <t xml:space="preserve">======
ID#AAABjWVJUX4
Careway Link    (2025-05-08 20:21:03)
temazepam tablets 20mg 28   : 2024-12-14 09:22</t>
      </text>
    </comment>
    <comment authorId="0" ref="R1360">
      <text>
        <t xml:space="preserve">======
ID#AAABjALnOQo
Careway Link    (2025-05-08 20:21:03)
NA : 2024-12-14 09:22</t>
      </text>
    </comment>
    <comment authorId="0" ref="O1361">
      <text>
        <t xml:space="preserve">======
ID#AAABjALnO9Y
Careway Link    (2025-05-08 20:21:03)
NA : 2025-04-27 12:38</t>
      </text>
    </comment>
    <comment authorId="0" ref="Q1361">
      <text>
        <t xml:space="preserve">======
ID#AAABjWVJU2o
Careway Link    (2025-05-08 20:21:04)
terazosin tablets 2mg 28 67.0%  : 2025-04-27 12:38</t>
      </text>
    </comment>
    <comment authorId="0" ref="R1361">
      <text>
        <t xml:space="preserve">======
ID#AAABjALnOaw
Careway Link    (2025-05-08 20:21:03)
NA : 2025-04-27 12:38</t>
      </text>
    </comment>
    <comment authorId="0" ref="O1362">
      <text>
        <t xml:space="preserve">======
ID#AAABjALnOKM
Careway Link    (2025-05-08 20:21:03)
NA : 2025-03-27 11:09</t>
      </text>
    </comment>
    <comment authorId="0" ref="Q1362">
      <text>
        <t xml:space="preserve">======
ID#AAABjWVJU4E
Careway Link    (2025-05-08 20:21:04)
NA : 2025-03-27 11:09</t>
      </text>
    </comment>
    <comment authorId="0" ref="R1362">
      <text>
        <t xml:space="preserve">======
ID#AAABjALnOcs
Careway Link    (2025-05-08 20:21:03)
NA : 2025-03-27 11:09</t>
      </text>
    </comment>
    <comment authorId="0" ref="O1363">
      <text>
        <t xml:space="preserve">======
ID#AAABjWVJVQU
Careway Link    (2025-05-08 20:21:04)
NA : 2025-03-27 11:09</t>
      </text>
    </comment>
    <comment authorId="0" ref="Q1363">
      <text>
        <t xml:space="preserve">======
ID#AAABjWVJVVM
Careway Link    (2025-05-08 20:21:04)
NA : 2025-03-27 11:09</t>
      </text>
    </comment>
    <comment authorId="0" ref="R1363">
      <text>
        <t xml:space="preserve">======
ID#AAABjALnOXk
Careway Link    (2025-05-08 20:21:03)
NA : 2025-03-27 11:09</t>
      </text>
    </comment>
    <comment authorId="0" ref="O1365">
      <text>
        <t xml:space="preserve">======
ID#AAABjWVJUO4
Careway Link    (2025-05-08 20:21:03)
NA : 2025-03-12 12:23</t>
      </text>
    </comment>
    <comment authorId="0" ref="Q1365">
      <text>
        <t xml:space="preserve">======
ID#AAABjWVJU3E
Careway Link    (2025-05-08 20:21:04)
terbinafine tablets 250mg 28 94.0%  : 2025-03-12 12:23</t>
      </text>
    </comment>
    <comment authorId="0" ref="R1365">
      <text>
        <t xml:space="preserve">======
ID#AAABjWVJUps
Careway Link    (2025-05-08 20:21:03)
terbinafine tab 250mg [tri] (28) : 2025-03-12 12:23</t>
      </text>
    </comment>
    <comment authorId="0" ref="O1366">
      <text>
        <t xml:space="preserve">======
ID#AAABjALnOk4
Careway Link    (2025-05-08 20:21:03)
NA : 2025-05-01 19:59</t>
      </text>
    </comment>
    <comment authorId="0" ref="Q1366">
      <text>
        <t xml:space="preserve">======
ID#AAABjWVJUPQ
Careway Link    (2025-05-08 20:21:03)
thealoz duo dry eye drops 0.15%/3% 10ml 13.0%  : 2025-05-01 19:59</t>
      </text>
    </comment>
    <comment authorId="0" ref="R1366">
      <text>
        <t xml:space="preserve">======
ID#AAABjALnOMI
Careway Link    (2025-05-08 20:21:03)
NA : 2025-05-01 19:59</t>
      </text>
    </comment>
    <comment authorId="0" ref="O1367">
      <text>
        <t xml:space="preserve">======
ID#AAABjALnOFw
Careway Link    (2025-05-08 20:21:03)
thiamine tab 50mg [aah/hx] 100
thiamess 50mg thiamine tablets [u/l] 100 : 2025-01-08 14:16</t>
      </text>
    </comment>
    <comment authorId="0" ref="Q1367">
      <text>
        <t xml:space="preserve">======
ID#AAABjALnOPQ
Careway Link    (2025-05-08 20:21:03)
thiamine tablets 50mg nopl 100  100 : 2025-01-08 14:16</t>
      </text>
    </comment>
    <comment authorId="0" ref="R1367">
      <text>
        <t xml:space="preserve">======
ID#AAABjWVJUmU
Careway Link    (2025-05-08 20:21:03)
thiamine tab 50mg [tri] (100) : 2025-01-08 14:16</t>
      </text>
    </comment>
    <comment authorId="0" ref="O1368">
      <text>
        <t xml:space="preserve">======
ID#AAABjWVJU1g
Careway Link    (2025-05-08 20:21:04)
NA : 2025-03-18 12:26</t>
      </text>
    </comment>
    <comment authorId="0" ref="Q1368">
      <text>
        <t xml:space="preserve">======
ID#AAABjALnOTE
Careway Link    (2025-05-08 20:21:03)
thiamine tablets 100mg nopl 100 76.0% 100 : 2025-03-18 12:26</t>
      </text>
    </comment>
    <comment authorId="0" ref="R1368">
      <text>
        <t xml:space="preserve">======
ID#AAABjWVJVVw
Careway Link    (2025-05-08 20:21:04)
thiamine tab 100mg [tri] (28) : 2025-03-18 12:26</t>
      </text>
    </comment>
    <comment authorId="0" ref="O1369">
      <text>
        <t xml:space="preserve">======
ID#AAABjWVJUnM
Careway Link    (2025-05-08 20:21:03)
tibolone tab 2.5mg [accord] 28 : 2025-04-01 14:12</t>
      </text>
    </comment>
    <comment authorId="0" ref="Q1369">
      <text>
        <t xml:space="preserve">======
ID#AAABjALnOcM
Careway Link    (2025-05-08 20:21:03)
tibolone tablets 2.5mg 28 32.0%  : 2025-04-01 14:12</t>
      </text>
    </comment>
    <comment authorId="0" ref="R1369">
      <text>
        <t xml:space="preserve">======
ID#AAABjWVJUUM
Careway Link    (2025-05-08 20:21:03)
NA : 2025-04-01 14:12</t>
      </text>
    </comment>
    <comment authorId="0" ref="O1370">
      <text>
        <t xml:space="preserve">======
ID#AAABjALnOCk
Careway Link    (2025-05-08 20:21:03)
NA : 2025-02-11 14:59</t>
      </text>
    </comment>
    <comment authorId="0" ref="Q1370">
      <text>
        <t xml:space="preserve">======
ID#AAABjALnOMU
Careway Link    (2025-05-08 20:21:03)
tibolone tablets 2.5mg 84   : 2025-02-11 14:59</t>
      </text>
    </comment>
    <comment authorId="0" ref="R1370">
      <text>
        <t xml:space="preserve">======
ID#AAABjWVJVRM
Careway Link    (2025-05-08 20:21:04)
NA : 2025-02-11 14:59</t>
      </text>
    </comment>
    <comment authorId="0" ref="O1371">
      <text>
        <t xml:space="preserve">======
ID#AAABjALnN9s
Careway Link    (2025-05-08 20:21:03)
NA : 2025-05-01 19:59</t>
      </text>
    </comment>
    <comment authorId="0" ref="Q1371">
      <text>
        <t xml:space="preserve">======
ID#AAABjWVJUZg
Careway Link    (2025-05-08 20:21:03)
timolol eye drops 0.25% 5ml 3.0%  : 2025-05-01 19:59</t>
      </text>
    </comment>
    <comment authorId="0" ref="R1371">
      <text>
        <t xml:space="preserve">======
ID#AAABjWVJUc8
Careway Link    (2025-05-08 20:21:03)
NA : 2025-05-01 19:59</t>
      </text>
    </comment>
    <comment authorId="0" ref="O1372">
      <text>
        <t xml:space="preserve">======
ID#AAABjALnOMQ
Careway Link    (2025-05-08 20:21:03)
NA : 2025-04-01 14:12</t>
      </text>
    </comment>
    <comment authorId="0" ref="Q1372">
      <text>
        <t xml:space="preserve">======
ID#AAABjWVJUss
Careway Link    (2025-05-08 20:21:03)
NA : 2025-04-01 14:12</t>
      </text>
    </comment>
    <comment authorId="0" ref="R1372">
      <text>
        <t xml:space="preserve">======
ID#AAABjALnN5Q
Careway Link    (2025-05-08 20:21:03)
NA : 2025-04-01 14:12</t>
      </text>
    </comment>
    <comment authorId="0" ref="O1375">
      <text>
        <t xml:space="preserve">======
ID#AAABjALnOjU
Careway Link    (2025-05-08 20:21:03)
NA : 2025-03-17 14:41</t>
      </text>
    </comment>
    <comment authorId="0" ref="Q1375">
      <text>
        <t xml:space="preserve">======
ID#AAABjALnOIw
Careway Link    (2025-05-08 20:21:03)
NA : 2025-03-17 14:41</t>
      </text>
    </comment>
    <comment authorId="0" ref="R1375">
      <text>
        <t xml:space="preserve">======
ID#AAABjALnN5Y
Careway Link    (2025-05-08 20:21:03)
NA : 2025-03-17 14:41</t>
      </text>
    </comment>
    <comment authorId="0" ref="O1376">
      <text>
        <t xml:space="preserve">======
ID#AAABjWVJVFQ
Careway Link    (2025-05-08 20:21:04)
NA : 2025-04-08 11:04</t>
      </text>
    </comment>
    <comment authorId="0" ref="Q1376">
      <text>
        <t xml:space="preserve">======
ID#AAABjWVJVb0
Careway Link    (2025-05-08 20:21:04)
topiramate tablets 25mg 60 75.0%  : 2025-04-08 11:04</t>
      </text>
    </comment>
    <comment authorId="0" ref="R1376">
      <text>
        <t xml:space="preserve">======
ID#AAABjWVJU6Q
Careway Link    (2025-05-08 20:21:04)
NA : 2025-04-08 11:04</t>
      </text>
    </comment>
    <comment authorId="0" ref="O1379">
      <text>
        <t xml:space="preserve">======
ID#AAABjWVJVT4
Careway Link    (2025-05-08 20:21:04)
NA : 2025-04-22 19:19</t>
      </text>
    </comment>
    <comment authorId="0" ref="Q1379">
      <text>
        <t xml:space="preserve">======
ID#AAABjALnO7Y
Careway Link    (2025-05-08 20:21:03)
tramadol hydrochloride capsules 50mg 100 69.0%  : 2025-04-22 19:19</t>
      </text>
    </comment>
    <comment authorId="0" ref="R1379">
      <text>
        <t xml:space="preserve">======
ID#AAABjWVJVMQ
Careway Link    (2025-05-08 20:21:04)
NA : 2025-04-22 19:19</t>
      </text>
    </comment>
    <comment authorId="0" ref="O1381">
      <text>
        <t xml:space="preserve">======
ID#AAABjWVJUdk
Careway Link    (2025-05-08 20:21:03)
NA : 2024-12-05 14:28</t>
      </text>
    </comment>
    <comment authorId="0" ref="Q1381">
      <text>
        <t xml:space="preserve">======
ID#AAABjWVJUN4
Careway Link    (2025-05-08 20:21:03)
tramadol hydrochloride capsules m/r 100mg 60   : 2024-12-05 14:28</t>
      </text>
    </comment>
    <comment authorId="0" ref="R1381">
      <text>
        <t xml:space="preserve">======
ID#AAABjWVJVLw
Careway Link    (2025-05-08 20:21:04)
NA : 2024-12-05 14:28</t>
      </text>
    </comment>
    <comment authorId="0" ref="O1384">
      <text>
        <t xml:space="preserve">======
ID#AAABjWVJUg8
Careway Link    (2025-05-08 20:21:03)
NA : 2025-04-08 11:04</t>
      </text>
    </comment>
    <comment authorId="0" ref="Q1384">
      <text>
        <t xml:space="preserve">======
ID#AAABjALnOyQ
Careway Link    (2025-05-08 20:21:03)
NA : 2025-04-08 11:04</t>
      </text>
    </comment>
    <comment authorId="0" ref="R1384">
      <text>
        <t xml:space="preserve">======
ID#AAABjALnOsg
Careway Link    (2025-05-08 20:21:03)
NA : 2025-04-08 11:04</t>
      </text>
    </comment>
    <comment authorId="0" ref="O1385">
      <text>
        <t xml:space="preserve">======
ID#AAABjALnO6U
Careway Link    (2025-05-08 20:21:03)
NA : 2025-03-04 12:34</t>
      </text>
    </comment>
    <comment authorId="0" ref="Q1385">
      <text>
        <t xml:space="preserve">======
ID#AAABjALnOz0
Careway Link    (2025-05-08 20:21:03)
tranexamic acid tablets 500mg 60 31.0%  : 2025-03-04 12:34</t>
      </text>
    </comment>
    <comment authorId="0" ref="R1385">
      <text>
        <t xml:space="preserve">======
ID#AAABjALnN8E
Careway Link    (2025-05-08 20:21:03)
tranexamic acid tab 500mg [tri] (60) : 2025-03-04 12:34</t>
      </text>
    </comment>
    <comment authorId="0" ref="O1386">
      <text>
        <t xml:space="preserve">======
ID#AAABjWVJVN4
Careway Link    (2025-05-08 20:21:04)
NA : 2025-03-17 14:41</t>
      </text>
    </comment>
    <comment authorId="0" ref="Q1386">
      <text>
        <t xml:space="preserve">======
ID#AAABjWVJU3g
Careway Link    (2025-05-08 20:21:04)
NA : 2025-03-17 14:41</t>
      </text>
    </comment>
    <comment authorId="0" ref="R1386">
      <text>
        <t xml:space="preserve">======
ID#AAABjALnOXE
Careway Link    (2025-05-08 20:21:03)
NA : 2025-03-17 14:41</t>
      </text>
    </comment>
    <comment authorId="0" ref="O1387">
      <text>
        <t xml:space="preserve">======
ID#AAABjALnORM
Careway Link    (2025-05-08 20:21:03)
NA : 2025-04-27 12:38</t>
      </text>
    </comment>
    <comment authorId="0" ref="Q1387">
      <text>
        <t xml:space="preserve">======
ID#AAABjWVJVYE
Careway Link    (2025-05-08 20:21:04)
NA : 2025-04-27 12:38</t>
      </text>
    </comment>
    <comment authorId="0" ref="R1387">
      <text>
        <t xml:space="preserve">======
ID#AAABjALnOFU
Careway Link    (2025-05-08 20:21:03)
NA : 2025-04-27 12:38</t>
      </text>
    </comment>
    <comment authorId="0" ref="O1388">
      <text>
        <t xml:space="preserve">======
ID#AAABjALnOeg
Careway Link    (2025-05-08 20:21:03)
NA : 2025-03-24 15:02</t>
      </text>
    </comment>
    <comment authorId="0" ref="Q1388">
      <text>
        <t xml:space="preserve">======
ID#AAABjALnN28
Careway Link    (2025-05-08 20:21:03)
travoprost &amp; timolol eye drops 40mcg/ml 5mg/ml 2.5ml 32.0%  : 2025-03-24 15:02</t>
      </text>
    </comment>
    <comment authorId="0" ref="R1388">
      <text>
        <t xml:space="preserve">======
ID#AAABjWVJUjw
Careway Link    (2025-05-08 20:21:03)
NA : 2025-03-24 15:02</t>
      </text>
    </comment>
    <comment authorId="0" ref="O1389">
      <text>
        <t xml:space="preserve">======
ID#AAABjWVJVSg
Careway Link    (2025-05-08 20:21:04)
trazodone cap 50mg [aah] 84 : 2025-03-27 11:09</t>
      </text>
    </comment>
    <comment authorId="0" ref="Q1389">
      <text>
        <t xml:space="preserve">======
ID#AAABjWVJVWM
Careway Link    (2025-05-08 20:21:04)
trazodone capsules 50mg 84 26.0%  : 2025-03-27 11:09</t>
      </text>
    </comment>
    <comment authorId="0" ref="R1389">
      <text>
        <t xml:space="preserve">======
ID#AAABjWVJUeg
Careway Link    (2025-05-08 20:21:03)
NA : 2025-03-27 11:09</t>
      </text>
    </comment>
    <comment authorId="0" ref="O1390">
      <text>
        <t xml:space="preserve">======
ID#AAABjWVJUPM
Careway Link    (2025-05-08 20:21:03)
trazodone cap 100mg [aah] 56 : 2025-01-08 14:16</t>
      </text>
    </comment>
    <comment authorId="0" ref="Q1390">
      <text>
        <t xml:space="preserve">======
ID#AAABjWVJVTk
Careway Link    (2025-05-08 20:21:04)
trazodone capsules 100mg 56   : 2025-01-08 14:16</t>
      </text>
    </comment>
    <comment authorId="0" ref="R1390">
      <text>
        <t xml:space="preserve">======
ID#AAABjWVJVfg
Careway Link    (2025-05-08 20:21:04)
trazodone cap 100mg [tri]* (56) : 2025-01-08 14:16</t>
      </text>
    </comment>
    <comment authorId="0" ref="O1391">
      <text>
        <t xml:space="preserve">======
ID#AAABjALnO5s
Careway Link    (2025-05-08 20:21:03)
NA : 2025-04-08 11:04</t>
      </text>
    </comment>
    <comment authorId="0" ref="Q1391">
      <text>
        <t xml:space="preserve">======
ID#AAABjALnOyk
Careway Link    (2025-05-08 20:21:03)
NA : 2025-04-08 11:04</t>
      </text>
    </comment>
    <comment authorId="0" ref="R1391">
      <text>
        <t xml:space="preserve">======
ID#AAABjWVJVRk
Careway Link    (2025-05-08 20:21:04)
NA : 2025-04-08 11:04</t>
      </text>
    </comment>
    <comment authorId="0" ref="O1392">
      <text>
        <t xml:space="preserve">======
ID#AAABjWVJVYc
Careway Link    (2025-05-08 20:21:04)
NA : 2025-03-27 11:09</t>
      </text>
    </comment>
    <comment authorId="0" ref="Q1392">
      <text>
        <t xml:space="preserve">======
ID#AAABjWVJUyQ
Careway Link    (2025-05-08 20:21:03)
trimethoprim tablets 100mg 28 60.0%  : 2025-03-27 11:09</t>
      </text>
    </comment>
    <comment authorId="0" ref="R1392">
      <text>
        <t xml:space="preserve">======
ID#AAABjALnO2s
Careway Link    (2025-05-08 20:21:03)
NA : 2025-03-27 11:09</t>
      </text>
    </comment>
    <comment authorId="0" ref="O1393">
      <text>
        <t xml:space="preserve">======
ID#AAABjALnOVc
Careway Link    (2025-05-08 20:21:03)
NA : 2025-05-01 19:59</t>
      </text>
    </comment>
    <comment authorId="0" ref="Q1393">
      <text>
        <t xml:space="preserve">======
ID#AAABjWVJUOU
Careway Link    (2025-05-08 20:21:03)
trimethoprim tablets 200mg 14 22.0%  : 2025-05-01 19:59</t>
      </text>
    </comment>
    <comment authorId="0" ref="R1393">
      <text>
        <t xml:space="preserve">======
ID#AAABjALnOm8
Careway Link    (2025-05-08 20:21:03)
NA : 2025-05-01 19:59</t>
      </text>
    </comment>
    <comment authorId="0" ref="O1394">
      <text>
        <t xml:space="preserve">======
ID#AAABjALnOMo
Careway Link    (2025-05-08 20:21:03)
NA : 2025-04-08 11:04</t>
      </text>
    </comment>
    <comment authorId="0" ref="Q1394">
      <text>
        <t xml:space="preserve">======
ID#AAABjALnOAU
Careway Link    (2025-05-08 20:21:03)
trospium chloride tablets 20mg 60 13.0%  : 2025-04-08 11:04</t>
      </text>
    </comment>
    <comment authorId="0" ref="R1394">
      <text>
        <t xml:space="preserve">======
ID#AAABjALnO0w
Careway Link    (2025-05-08 20:21:03)
NA : 2025-04-08 11:04</t>
      </text>
    </comment>
    <comment authorId="0" ref="O1395">
      <text>
        <t xml:space="preserve">======
ID#AAABjALnOgg
Careway Link    (2025-05-08 20:21:03)
NA : 2025-03-12 12:23</t>
      </text>
    </comment>
    <comment authorId="0" ref="Q1395">
      <text>
        <t xml:space="preserve">======
ID#AAABjALnOkI
Careway Link    (2025-05-08 20:21:03)
NA : 2025-03-12 12:23</t>
      </text>
    </comment>
    <comment authorId="0" ref="R1395">
      <text>
        <t xml:space="preserve">======
ID#AAABjALnN4I
Careway Link    (2025-05-08 20:21:03)
NA : 2025-03-12 12:23</t>
      </text>
    </comment>
    <comment authorId="0" ref="O1399">
      <text>
        <t xml:space="preserve">======
ID#AAABjWVJVY4
Careway Link    (2025-05-08 20:21:04)
NA : 2025-04-27 12:38</t>
      </text>
    </comment>
    <comment authorId="0" ref="Q1399">
      <text>
        <t xml:space="preserve">======
ID#AAABjWVJU88
Careway Link    (2025-05-08 20:21:04)
ursodeoxycholic acid capsules 250mg 60 19.0%  : 2025-04-27 12:38</t>
      </text>
    </comment>
    <comment authorId="0" ref="R1399">
      <text>
        <t xml:space="preserve">======
ID#AAABjWVJUXc
Careway Link    (2025-05-08 20:21:03)
NA : 2025-04-27 12:38</t>
      </text>
    </comment>
    <comment authorId="0" ref="O1400">
      <text>
        <t xml:space="preserve">======
ID#AAABjALnOQA
Careway Link    (2025-05-08 20:21:03)
NA : 2025-05-01 19:59</t>
      </text>
    </comment>
    <comment authorId="0" ref="Q1400">
      <text>
        <t xml:space="preserve">======
ID#AAABjWVJVWo
Careway Link    (2025-05-08 20:21:04)
ursodeoxycholic acid tablets 300mg 60 32.0%  : 2025-05-01 19:59</t>
      </text>
    </comment>
    <comment authorId="0" ref="R1400">
      <text>
        <t xml:space="preserve">======
ID#AAABjALnOWM
Careway Link    (2025-05-08 20:21:03)
NA : 2025-05-01 19:59</t>
      </text>
    </comment>
    <comment authorId="0" ref="S1400">
      <text>
        <t xml:space="preserve">======
ID#AAABjALnO1g
Manish Solanki    (2025-05-08 20:21:03)
ursodeoxycholic acid 250mg capsules 60 : 2024-03-21 13:32</t>
      </text>
    </comment>
    <comment authorId="0" ref="O1401">
      <text>
        <t xml:space="preserve">======
ID#AAABjWVJVKU
Careway Link    (2025-05-08 20:21:04)
NA : 2025-05-01 19:59</t>
      </text>
    </comment>
    <comment authorId="0" ref="Q1401">
      <text>
        <t xml:space="preserve">======
ID#AAABjALnOTw
Careway Link    (2025-05-08 20:21:03)
ursofalk suspension 250mg/5ml 250ml 15.0%  : 2025-05-01 19:59</t>
      </text>
    </comment>
    <comment authorId="0" ref="R1401">
      <text>
        <t xml:space="preserve">======
ID#AAABjWVJUm8
Careway Link    (2025-05-08 20:21:03)
NA : 2025-05-01 19:59</t>
      </text>
    </comment>
    <comment authorId="0" ref="O1403">
      <text>
        <t xml:space="preserve">======
ID#AAABjALnO3Q
Careway Link    (2025-05-08 20:21:03)
NA : 2025-03-10 12:39</t>
      </text>
    </comment>
    <comment authorId="0" ref="Q1403">
      <text>
        <t xml:space="preserve">======
ID#AAABjALnOCY
Careway Link    (2025-05-08 20:21:03)
valaciclovir tablets 500mg 42 70.0%  : 2025-03-10 12:39</t>
      </text>
    </comment>
    <comment authorId="0" ref="R1403">
      <text>
        <t xml:space="preserve">======
ID#AAABjALnN6s
Careway Link    (2025-05-08 20:21:03)
ppp valaciclovir 500mg tabs (42) : 2025-03-10 12:39</t>
      </text>
    </comment>
    <comment authorId="0" ref="O1405">
      <text>
        <t xml:space="preserve">======
ID#AAABjWVJVcg
Careway Link    (2025-05-08 20:21:04)
NA : 2025-04-16 10:39</t>
      </text>
    </comment>
    <comment authorId="0" ref="Q1405">
      <text>
        <t xml:space="preserve">======
ID#AAABjWVJUpE
Careway Link    (2025-05-08 20:21:03)
varenicline tablets 1mg 28 2.0% 28 : 2025-04-16 10:39</t>
      </text>
    </comment>
    <comment authorId="0" ref="R1405">
      <text>
        <t xml:space="preserve">======
ID#AAABjALnObk
Careway Link    (2025-05-08 20:21:03)
NA : 2025-04-16 10:39</t>
      </text>
    </comment>
    <comment authorId="0" ref="O1406">
      <text>
        <t xml:space="preserve">======
ID#AAABjWVJVdI
Careway Link    (2025-05-08 20:21:04)
NA : 2025-05-01 19:59</t>
      </text>
    </comment>
    <comment authorId="0" ref="Q1406">
      <text>
        <t xml:space="preserve">======
ID#AAABjWVJU68
Careway Link    (2025-05-08 20:21:04)
venlafaxine tablets 37.5mg 56 62.0%  : 2025-05-01 19:59</t>
      </text>
    </comment>
    <comment authorId="0" ref="R1406">
      <text>
        <t xml:space="preserve">======
ID#AAABjALnOvY
Careway Link    (2025-05-08 20:21:03)
NA : 2025-05-01 19:59</t>
      </text>
    </comment>
    <comment authorId="0" ref="O1408">
      <text>
        <t xml:space="preserve">======
ID#AAABjWVJUVo
Careway Link    (2025-05-08 20:21:03)
NA : 2025-04-16 10:39</t>
      </text>
    </comment>
    <comment authorId="0" ref="Q1408">
      <text>
        <t xml:space="preserve">======
ID#AAABjALnOF0
Careway Link    (2025-05-08 20:21:03)
NA : 2025-04-16 10:39</t>
      </text>
    </comment>
    <comment authorId="0" ref="R1408">
      <text>
        <t xml:space="preserve">======
ID#AAABjALnOY4
Careway Link    (2025-05-08 20:21:03)
NA : 2025-04-16 10:39</t>
      </text>
    </comment>
    <comment authorId="0" ref="O1409">
      <text>
        <t xml:space="preserve">======
ID#AAABjALnO6Q
Careway Link    (2025-05-08 20:21:03)
NA : 2025-04-16 10:39</t>
      </text>
    </comment>
    <comment authorId="0" ref="Q1409">
      <text>
        <t xml:space="preserve">======
ID#AAABjALnOgM
Careway Link    (2025-05-08 20:21:03)
venlafaxine capsules m/r 75mg 28 24.0%  : 2025-04-16 10:39</t>
      </text>
    </comment>
    <comment authorId="0" ref="R1409">
      <text>
        <t xml:space="preserve">======
ID#AAABjALnOzQ
Careway Link    (2025-05-08 20:21:03)
NA : 2025-04-16 10:39</t>
      </text>
    </comment>
    <comment authorId="0" ref="O1410">
      <text>
        <t xml:space="preserve">======
ID#AAABjWVJUqs
Careway Link    (2025-05-08 20:21:03)
NA : 2025-05-01 19:59</t>
      </text>
    </comment>
    <comment authorId="0" ref="Q1410">
      <text>
        <t xml:space="preserve">======
ID#AAABjALnOpk
Careway Link    (2025-05-08 20:21:03)
venlafaxine capsules m/r 150mg 28 73.0%  : 2025-05-01 19:59</t>
      </text>
    </comment>
    <comment authorId="0" ref="R1410">
      <text>
        <t xml:space="preserve">======
ID#AAABjALnO80
Careway Link    (2025-05-08 20:21:03)
NA : 2025-05-01 19:59</t>
      </text>
    </comment>
    <comment authorId="0" ref="O1411">
      <text>
        <t xml:space="preserve">======
ID#AAABjWVJU5I
Careway Link    (2025-05-08 20:21:04)
NA : 2025-01-30 12:00</t>
      </text>
    </comment>
    <comment authorId="0" ref="Q1411">
      <text>
        <t xml:space="preserve">======
ID#AAABjWVJUpI
Careway Link    (2025-05-08 20:21:03)
NA : 2025-01-30 12:00</t>
      </text>
    </comment>
    <comment authorId="0" ref="R1411">
      <text>
        <t xml:space="preserve">======
ID#AAABjWVJUhU
Careway Link    (2025-05-08 20:21:03)
NA : 2025-01-30 12:00</t>
      </text>
    </comment>
    <comment authorId="0" ref="O1416">
      <text>
        <t xml:space="preserve">======
ID#AAABjALnN80
Careway Link    (2025-05-08 20:21:03)
NA : 2025-03-27 11:09</t>
      </text>
    </comment>
    <comment authorId="0" ref="Q1416">
      <text>
        <t xml:space="preserve">======
ID#AAABjALnOe4
Careway Link    (2025-05-08 20:21:03)
NA : 2025-03-27 11:09</t>
      </text>
    </comment>
    <comment authorId="0" ref="R1416">
      <text>
        <t xml:space="preserve">======
ID#AAABjWVJUYs
Careway Link    (2025-05-08 20:21:03)
NA : 2025-03-27 11:09</t>
      </text>
    </comment>
    <comment authorId="0" ref="O1418">
      <text>
        <t xml:space="preserve">======
ID#AAABjWVJUpg
Careway Link    (2025-05-08 20:21:03)
NA : 2025-02-27 14:34</t>
      </text>
    </comment>
    <comment authorId="0" ref="Q1418">
      <text>
        <t xml:space="preserve">======
ID#AAABjALnOC4
Careway Link    (2025-05-08 20:21:03)
viagra connect tablets f/c 50mg 4 13.0%  : 2025-02-27 14:34</t>
      </text>
    </comment>
    <comment authorId="0" ref="R1418">
      <text>
        <t xml:space="preserve">======
ID#AAABjALnOw8
Careway Link    (2025-05-08 20:21:03)
NA : 2025-02-27 14:34</t>
      </text>
    </comment>
    <comment authorId="0" ref="O1420">
      <text>
        <t xml:space="preserve">======
ID#AAABjWVJUfQ
Careway Link    (2025-05-08 20:21:03)
NA : 2025-03-10 12:39</t>
      </text>
    </comment>
    <comment authorId="0" ref="Q1420">
      <text>
        <t xml:space="preserve">======
ID#AAABjALnOiI
Careway Link    (2025-05-08 20:21:03)
vildagliptin tablets 50mg 56 46.0%  : 2025-03-10 12:39</t>
      </text>
    </comment>
    <comment authorId="0" ref="R1420">
      <text>
        <t xml:space="preserve">======
ID#AAABjWVJVAQ
Careway Link    (2025-05-08 20:21:04)
vildagliptin tab 50mg [tri] (56) : 2025-03-10 12:39</t>
      </text>
    </comment>
    <comment authorId="0" ref="O1422">
      <text>
        <t xml:space="preserve">======
ID#AAABjALnOVY
Careway Link    (2025-05-08 20:21:03)
NA : 2024-12-12 17:09</t>
      </text>
    </comment>
    <comment authorId="0" ref="Q1422">
      <text>
        <t xml:space="preserve">======
ID#AAABjWVJVc4
Careway Link    (2025-05-08 20:21:04)
vipidia tablets 6.25mg 28 (pi)   : 2024-12-12 17:09</t>
      </text>
    </comment>
    <comment authorId="0" ref="R1422">
      <text>
        <t xml:space="preserve">======
ID#AAABjALnN34
Careway Link    (2025-05-08 20:21:03)
NA : 2024-12-12 17:09</t>
      </text>
    </comment>
    <comment authorId="0" ref="O1423">
      <text>
        <t xml:space="preserve">======
ID#AAABjWVJVJA
Careway Link    (2025-05-08 20:21:04)
NA : 2025-03-10 12:39</t>
      </text>
    </comment>
    <comment authorId="0" ref="Q1423">
      <text>
        <t xml:space="preserve">======
ID#AAABjALnOfU
Careway Link    (2025-05-08 20:21:03)
vipidia tablets 12.5mg 28 (pi) 2.0%  : 2025-03-10 12:39</t>
      </text>
    </comment>
    <comment authorId="0" ref="R1423">
      <text>
        <t xml:space="preserve">======
ID#AAABjWVJUi4
Careway Link    (2025-05-08 20:21:03)
ppp vipidia fct 12.5mg (28) : 2025-03-10 12:39</t>
      </text>
    </comment>
    <comment authorId="0" ref="O1424">
      <text>
        <t xml:space="preserve">======
ID#AAABjALnOJg
Careway Link    (2025-05-08 20:21:03)
NA : 2025-04-16 10:39</t>
      </text>
    </comment>
    <comment authorId="0" ref="Q1424">
      <text>
        <t xml:space="preserve">======
ID#AAABjWVJUas
Careway Link    (2025-05-08 20:21:03)
vipidia tablets 25mg 28 (pi) 1.0% pk/28 : 2025-04-16 10:39</t>
      </text>
    </comment>
    <comment authorId="0" ref="R1424">
      <text>
        <t xml:space="preserve">======
ID#AAABjALnOZ4
Careway Link    (2025-05-08 20:21:03)
NA : 2025-04-16 10:39</t>
      </text>
    </comment>
    <comment authorId="0" ref="O1425">
      <text>
        <t xml:space="preserve">======
ID#AAABjWVJU0g
Careway Link    (2025-05-08 20:21:03)
NA : 2025-01-06 14:22</t>
      </text>
    </comment>
    <comment authorId="0" ref="Q1425">
      <text>
        <t xml:space="preserve">======
ID#AAABjWVJUvY
Careway Link    (2025-05-08 20:21:03)
vitamin b co strong tablets 28  28
vitamin b co strong tablets 28 no pl  28 : 2025-01-06 14:22</t>
      </text>
    </comment>
    <comment authorId="0" ref="R1425">
      <text>
        <t xml:space="preserve">======
ID#AAABjWVJVH0
Careway Link    (2025-05-08 20:21:04)
vitamin b co strong tab [tri] (28) : 2025-01-06 14:22</t>
      </text>
    </comment>
    <comment authorId="0" ref="O1427">
      <text>
        <t xml:space="preserve">======
ID#AAABjWVJUiw
Careway Link    (2025-05-08 20:21:03)
NA : 2025-03-18 12:26</t>
      </text>
    </comment>
    <comment authorId="0" ref="Q1427">
      <text>
        <t xml:space="preserve">======
ID#AAABjWVJU3Q
Careway Link    (2025-05-08 20:21:04)
voltarol emulgel p gel 1.16% 100g 10.0%  : 2025-03-18 12:26</t>
      </text>
    </comment>
    <comment authorId="0" ref="R1427">
      <text>
        <t xml:space="preserve">======
ID#AAABjALnOzs
Careway Link    (2025-05-08 20:21:03)
NA : 2025-03-18 12:26</t>
      </text>
    </comment>
    <comment authorId="0" ref="O1430">
      <text>
        <t xml:space="preserve">======
ID#AAABjALnN38
Careway Link    (2025-05-08 20:21:03)
NA : 2025-04-22 19:19</t>
      </text>
    </comment>
    <comment authorId="0" ref="Q1430">
      <text>
        <t xml:space="preserve">======
ID#AAABjWVJUzM
Careway Link    (2025-05-08 20:21:03)
warfarin tablets 1mg 28 37.0%  : 2025-04-22 19:19</t>
      </text>
    </comment>
    <comment authorId="0" ref="R1430">
      <text>
        <t xml:space="preserve">======
ID#AAABjALnO34
Careway Link    (2025-05-08 20:21:03)
NA : 2025-04-22 19:19</t>
      </text>
    </comment>
    <comment authorId="0" ref="O1431">
      <text>
        <t xml:space="preserve">======
ID#AAABjALnODs
Careway Link    (2025-05-08 20:21:03)
warfarin tab 3mg [aah] 28 : 2025-02-18 10:24</t>
      </text>
    </comment>
    <comment authorId="0" ref="Q1431">
      <text>
        <t xml:space="preserve">======
ID#AAABjWVJVJ8
Careway Link    (2025-05-08 20:21:04)
warfarin tablets 3mg 28 32.0%  : 2025-02-18 10:24</t>
      </text>
    </comment>
    <comment authorId="0" ref="R1431">
      <text>
        <t xml:space="preserve">======
ID#AAABjWVJUXg
Careway Link    (2025-05-08 20:21:03)
warfarin tab 3mg [tri] (28) : 2025-02-18 10:24</t>
      </text>
    </comment>
    <comment authorId="0" ref="O1432">
      <text>
        <t xml:space="preserve">======
ID#AAABjWVJVDE
Careway Link    (2025-05-08 20:21:04)
warfarin tab 5mg [aps/teva] 28 : 2025-02-20 12:25</t>
      </text>
    </comment>
    <comment authorId="0" ref="Q1432">
      <text>
        <t xml:space="preserve">======
ID#AAABjWVJU_g
Careway Link    (2025-05-08 20:21:04)
warfarin tablets 5mg 28 53.0%  : 2025-02-20 12:25</t>
      </text>
    </comment>
    <comment authorId="0" ref="R1432">
      <text>
        <t xml:space="preserve">======
ID#AAABjWVJUuQ
Careway Link    (2025-05-08 20:21:03)
warfarin tab 5mg [tri] (28) : 2025-02-20 12:25</t>
      </text>
    </comment>
    <comment authorId="0" ref="O1434">
      <text>
        <t xml:space="preserve">======
ID#AAABjALnOEs
Careway Link    (2025-05-08 20:21:03)
zolmitriptan tab 2.5mg [aah] 6 : 2025-01-06 14:22</t>
      </text>
    </comment>
    <comment authorId="0" ref="Q1434">
      <text>
        <t xml:space="preserve">======
ID#AAABjWVJUg4
Careway Link    (2025-05-08 20:21:03)
zolmitriptan tablets 2.5mg 6   : 2025-01-06 14:22</t>
      </text>
    </comment>
    <comment authorId="0" ref="R1434">
      <text>
        <t xml:space="preserve">======
ID#AAABjALnOWQ
Careway Link    (2025-05-08 20:21:03)
zolmitriptan tab 2.5mg [tri] (6) : 2025-01-06 14:22</t>
      </text>
    </comment>
    <comment authorId="0" ref="O1435">
      <text>
        <t xml:space="preserve">======
ID#AAABjALnOPM
Careway Link    (2025-05-08 20:21:03)
NA : 2025-04-22 19:19</t>
      </text>
    </comment>
    <comment authorId="0" ref="Q1435">
      <text>
        <t xml:space="preserve">======
ID#AAABjALnOy4
Careway Link    (2025-05-08 20:21:03)
zolmitriptan tablets 5mg 6 4.0%  : 2025-04-22 19:19</t>
      </text>
    </comment>
    <comment authorId="0" ref="R1435">
      <text>
        <t xml:space="preserve">======
ID#AAABjWVJUiU
Careway Link    (2025-05-08 20:21:03)
NA : 2025-04-22 19:19</t>
      </text>
    </comment>
    <comment authorId="0" ref="O1436">
      <text>
        <t xml:space="preserve">======
ID#AAABjWVJU_8
Careway Link    (2025-05-08 20:21:04)
NA : 2025-04-16 10:39</t>
      </text>
    </comment>
    <comment authorId="0" ref="Q1436">
      <text>
        <t xml:space="preserve">======
ID#AAABjWVJVYI
Careway Link    (2025-05-08 20:21:04)
zolpidem tartrate tablets 5mg 28 26.0%  : 2025-04-16 10:39</t>
      </text>
    </comment>
    <comment authorId="0" ref="R1436">
      <text>
        <t xml:space="preserve">======
ID#AAABjALnO0k
Careway Link    (2025-05-08 20:21:03)
NA : 2025-04-16 10:39</t>
      </text>
    </comment>
    <comment authorId="0" ref="O1437">
      <text>
        <t xml:space="preserve">======
ID#AAABjALnORw
Careway Link    (2025-05-08 20:21:03)
NA : 2025-04-08 11:04</t>
      </text>
    </comment>
    <comment authorId="0" ref="Q1437">
      <text>
        <t xml:space="preserve">======
ID#AAABjWVJUWA
Careway Link    (2025-05-08 20:21:03)
zolpidem tartrate tablets 10mg 28 52.0%  : 2025-04-08 11:04</t>
      </text>
    </comment>
    <comment authorId="0" ref="R1437">
      <text>
        <t xml:space="preserve">======
ID#AAABjWVJVS8
Careway Link    (2025-05-08 20:21:04)
NA : 2025-04-08 11:04</t>
      </text>
    </comment>
    <comment authorId="0" ref="O1438">
      <text>
        <t xml:space="preserve">======
ID#AAABjALnOvM
Careway Link    (2025-05-08 20:21:03)
zopiclone tabs 3.75mg [aps/teva] 28 : 2025-04-01 14:12</t>
      </text>
    </comment>
    <comment authorId="0" ref="Q1438">
      <text>
        <t xml:space="preserve">======
ID#AAABjWVJU9A
Careway Link    (2025-05-08 20:21:04)
zopiclone tablets 3.75mg 28 65.0%  : 2025-04-01 14:12</t>
      </text>
    </comment>
    <comment authorId="0" ref="R1438">
      <text>
        <t xml:space="preserve">======
ID#AAABjWVJUwc
Careway Link    (2025-05-08 20:21:03)
NA : 2025-04-01 14:12</t>
      </text>
    </comment>
    <comment authorId="0" ref="O1439">
      <text>
        <t xml:space="preserve">======
ID#AAABjWVJVD8
Careway Link    (2025-05-08 20:21:04)
NA : 2025-04-08 11:04</t>
      </text>
    </comment>
    <comment authorId="0" ref="Q1439">
      <text>
        <t xml:space="preserve">======
ID#AAABjALnOss
Careway Link    (2025-05-08 20:21:03)
zopiclone tablets 7.5mg 28 57.0%  : 2025-04-08 11:04</t>
      </text>
    </comment>
    <comment authorId="0" ref="R1439">
      <text>
        <t xml:space="preserve">======
ID#AAABjALnOwI
Careway Link    (2025-05-08 20:21:03)
NA : 2025-04-08 11:04</t>
      </text>
    </comment>
    <comment authorId="0" ref="O1440">
      <text>
        <t xml:space="preserve">======
ID#AAABjWVJUqw
Careway Link    (2025-05-08 20:21:03)
NA : 2025-02-11 14:59</t>
      </text>
    </comment>
    <comment authorId="0" ref="Q1440">
      <text>
        <t xml:space="preserve">======
ID#AAABjWVJVXQ
Careway Link    (2025-05-08 20:21:04)
NA : 2025-02-11 14:59</t>
      </text>
    </comment>
    <comment authorId="0" ref="R1440">
      <text>
        <t xml:space="preserve">======
ID#AAABjALnOQc
Careway Link    (2025-05-08 20:21:03)
ppp zumenon tabs 2mg (84) : 2025-02-11 14:59</t>
      </text>
    </comment>
  </commentList>
</comments>
</file>

<file path=xl/sharedStrings.xml><?xml version="1.0" encoding="utf-8"?>
<sst xmlns="http://schemas.openxmlformats.org/spreadsheetml/2006/main" count="12491" uniqueCount="7273">
  <si>
    <t>Product</t>
  </si>
  <si>
    <t>AAH PIP</t>
  </si>
  <si>
    <t>p/m</t>
  </si>
  <si>
    <t>Pack Size</t>
  </si>
  <si>
    <t>Quantity</t>
  </si>
  <si>
    <t>From</t>
  </si>
  <si>
    <t>Notes</t>
  </si>
  <si>
    <t>Cascade Desc</t>
  </si>
  <si>
    <t>Tariff</t>
  </si>
  <si>
    <t>Tarrif After Deduction</t>
  </si>
  <si>
    <t>Concession</t>
  </si>
  <si>
    <t>PIP</t>
  </si>
  <si>
    <t>AAH</t>
  </si>
  <si>
    <t>Bestway</t>
  </si>
  <si>
    <t>BNS</t>
  </si>
  <si>
    <t>Lexon</t>
  </si>
  <si>
    <t>OTC</t>
  </si>
  <si>
    <t>Sigma</t>
  </si>
  <si>
    <t>Trident</t>
  </si>
  <si>
    <t>Alliance</t>
  </si>
  <si>
    <t>Bestway PIP</t>
  </si>
  <si>
    <t>BNS PIP</t>
  </si>
  <si>
    <t>Lexon PIP</t>
  </si>
  <si>
    <t>OTC PIP</t>
  </si>
  <si>
    <t>Sigma PIP</t>
  </si>
  <si>
    <t>Trident PIP</t>
  </si>
  <si>
    <t>Alliance PIP</t>
  </si>
  <si>
    <t>Looked up</t>
  </si>
  <si>
    <t>AAA Ispaghula husk 3.5g efferv granules GF/SF sachets orange (30) TRION</t>
  </si>
  <si>
    <t>Aactive D3 2200u caps (30) TRION</t>
  </si>
  <si>
    <t>Aactive D3 2500u caps (30) TRION</t>
  </si>
  <si>
    <t>Aactive D3 5000u caps (30) TRION</t>
  </si>
  <si>
    <t>Aactive HA 0.1% eye drops (10ml) TRION</t>
  </si>
  <si>
    <t>AactiWax Olive Oil ear drops (10ml) TRION</t>
  </si>
  <si>
    <t>AacuLose Hypromellose 0.3% eye drops (10ml) TRION</t>
  </si>
  <si>
    <t>AadNaCl 600mg Slow tabs (100) ESSENTIAL HC</t>
  </si>
  <si>
    <t xml:space="preserve"> -   </t>
  </si>
  <si>
    <t>Abasaglar KwikPen soln for inj 100u/1ml 3ml p/f pen (5) LILLY</t>
  </si>
  <si>
    <t>Accrete D3 tabs (60) T&amp;R</t>
  </si>
  <si>
    <t>AceCal D3 2000u tabs (28) ESSENTIAL HC</t>
  </si>
  <si>
    <t>Acetazolamide 250mg tabs (112) AAH</t>
  </si>
  <si>
    <t>Aciclovir 200mg tabs (25) AAH</t>
  </si>
  <si>
    <t>Aciclovir 200mg tablets Pk: 25</t>
  </si>
  <si>
    <t/>
  </si>
  <si>
    <t>1105873</t>
  </si>
  <si>
    <t>0613018</t>
  </si>
  <si>
    <t>6633168</t>
  </si>
  <si>
    <t>6128540</t>
  </si>
  <si>
    <t>1148485</t>
  </si>
  <si>
    <t>2025-05-10 08:03:19</t>
  </si>
  <si>
    <t>Aciclovir 400mg tabs (56) AAH</t>
  </si>
  <si>
    <t>Aciclovir 400mg tablets Pk: 56</t>
  </si>
  <si>
    <t>1105865</t>
  </si>
  <si>
    <t>5012448</t>
  </si>
  <si>
    <t>6633192</t>
  </si>
  <si>
    <t>6128557</t>
  </si>
  <si>
    <t>1148519</t>
  </si>
  <si>
    <t>Aciclovir 5% cream (2g) AAH</t>
  </si>
  <si>
    <t>Aciclovir 800mg dispers tab (35) AAH</t>
  </si>
  <si>
    <t>Adaflex 2mg tablets Pk: 30</t>
  </si>
  <si>
    <t>1065556</t>
  </si>
  <si>
    <t>NS</t>
  </si>
  <si>
    <t>4192340</t>
  </si>
  <si>
    <t>NA</t>
  </si>
  <si>
    <t>Aciclovir 800mg tabs (35) AAH</t>
  </si>
  <si>
    <t>Acidex Advance peppermint oral susp (500ml) WOCKHARDT</t>
  </si>
  <si>
    <t>Actico (Cohesive) bandage 10cmx6m (1) L&amp;R MEDICAL</t>
  </si>
  <si>
    <t>ActiGauze-S gauze swab 8ply sterile 10cmx10cm (20 X 5) MAN PHARMA</t>
  </si>
  <si>
    <t>Actium D3 2500u caps [No PL] (30) MAN PHARMA</t>
  </si>
  <si>
    <t>ActivHeal foam adhesive dress 12.5cmx12.5cm (10 X 1) ADVANCED MED</t>
  </si>
  <si>
    <t>Adaflex 2mg tabs (30) AGB</t>
  </si>
  <si>
    <t>Adapalene 0.1% cream (45g) VIRTUAL GENERIC</t>
  </si>
  <si>
    <t>Adapalene 0.1% gel (45g) VIRTUAL GENERIC</t>
  </si>
  <si>
    <t>Adapalene+Benzoyl peroxide 0.1%/2.5% gel [pump] (45g) PENLAN HC</t>
  </si>
  <si>
    <t>Adcal 1500mg chewable tab (100) KYOWA KIRIN</t>
  </si>
  <si>
    <t>Adcal-D3 750mg/200u caplets (112) KYOWA KIRIN</t>
  </si>
  <si>
    <t>Adcal-D3 Dissolve 1500mg/400unit efferv tab (56) KYOWA KIRIN</t>
  </si>
  <si>
    <t>Adcal-D3 Lemon chewable tab (56) KYOWA KIRIN</t>
  </si>
  <si>
    <t>Adcal-D3 tutti frutti chewable tab (56) KYOWA KIRIN</t>
  </si>
  <si>
    <t>AddTear Hypromellose PF 0.3% eye drops (10ml) TRION</t>
  </si>
  <si>
    <t>Adizem XL 120mg caps (28) NAPP</t>
  </si>
  <si>
    <t>Adoport 2mg caps (50) SANDOZ</t>
  </si>
  <si>
    <t>Aerochamber plus adult device+ mask [Blue] (1) TRUDELL UK</t>
  </si>
  <si>
    <t>Aerochamber plus child device+ mask [Yellow] (1) TRUDELL UK</t>
  </si>
  <si>
    <t>Aerochamber Plus Flow-Vu Anti- Static (1) TRUDELL UK</t>
  </si>
  <si>
    <t>Aerochamber Plus Flow-Vu Anti- Static youth (5+ years) (1) TRUDELL UK</t>
  </si>
  <si>
    <t>Aerochamber plus std device [Blue] (1) TRUDELL UK</t>
  </si>
  <si>
    <t>AgaMatrix ultra-thin lancets 0.2mm/33g (200) AGAMATRIX</t>
  </si>
  <si>
    <t>AirFluSal 25mcg/125mcg 120 dose inh CFC-f (1) SANDOZ</t>
  </si>
  <si>
    <t>AirFluSal 25mcg/250mcg 120 dose inh CFC-f (1) SANDOZ</t>
  </si>
  <si>
    <t>Alendronic acid once weekly 70mg tabs (4) AAH</t>
  </si>
  <si>
    <t>Alfuzosin 2.5mg tabs (60) AAH</t>
  </si>
  <si>
    <t>Alfuzosin XL 10mg tabs (30) AAH</t>
  </si>
  <si>
    <t>Alimemazine 7.5mg/5ml oral soln (100ml) AAH</t>
  </si>
  <si>
    <t>Allevyn adh dressing 17.5cmx17.5cm (10 X 1) S&amp;N</t>
  </si>
  <si>
    <t>Allevyn Ag non adh dressing 10cmx10cm (10 X 1) S&amp;N</t>
  </si>
  <si>
    <t>Allevyn gentle border 10cmx10cm (10 X 1) S&amp;N</t>
  </si>
  <si>
    <t>Allevyn gentle border 10cmx20cm (10 X 1) S&amp;N</t>
  </si>
  <si>
    <t>Allevyn gentle border 10cmx25cm (10 X 1) S&amp;N</t>
  </si>
  <si>
    <t>Allevyn gentle border 12.5cmx12.5cm (10 X 1) S&amp;N</t>
  </si>
  <si>
    <t>Allevyn gentle border 7.5cmx7.5cm (10 X 1) S&amp;N</t>
  </si>
  <si>
    <t>Allevyn gentle border sacrum 16.8cmx17.1cm (10 X 1) S&amp;N</t>
  </si>
  <si>
    <t>Allopurinol 100mg tabs (28) AAH</t>
  </si>
  <si>
    <t>Allopurinol 300mg tabs (28) AAH</t>
  </si>
  <si>
    <t>Almotriptan 12.5mg tabs (3) AAH</t>
  </si>
  <si>
    <t>Almotriptan 12.5mg tabs (6) AAH</t>
  </si>
  <si>
    <t>Altridexamol effervescent 1000mg tabs (50) TRION</t>
  </si>
  <si>
    <t>Alvesco 160 [120 dose] inhaler (1) COVIS</t>
  </si>
  <si>
    <t>Alvesco 160 [60 dose] inhaler (1) COVIS</t>
  </si>
  <si>
    <t>Amantadine 100mg caps (56) AAH</t>
  </si>
  <si>
    <t>Amfexa 10mg tabs (30) MEDICE</t>
  </si>
  <si>
    <t>Amfexa 5mg tabs (30) MEDICE</t>
  </si>
  <si>
    <t>Amiodarone 200mg tabs (28) AAH</t>
  </si>
  <si>
    <t>Amisulpride 100mg tabs (60) AAH</t>
  </si>
  <si>
    <t>Amisulpride 50mg tabs (60) AAH</t>
  </si>
  <si>
    <t>Amitriptyline 10mg tabs [Hillcross] (28) AAH</t>
  </si>
  <si>
    <t>Amitriptyline 25mg tabs [Hillcross] (28) AAH</t>
  </si>
  <si>
    <t>Amitriptyline 25mg/5ml oral soln SF (150ml) AAH</t>
  </si>
  <si>
    <t>Amitriptyline 50mg tabs [Hillcross] (28) AAH</t>
  </si>
  <si>
    <t>Amlodipine 2.5mg tabs (28) AAH</t>
  </si>
  <si>
    <t>Amlodipine maleate 10mg tabs (28) AAH</t>
  </si>
  <si>
    <t>Amlodipine maleate 5mg tabs (28) AAH</t>
  </si>
  <si>
    <t>Amoxicillin 125mg/5ml oral susp SF (100ml) AAH</t>
  </si>
  <si>
    <t>Amoxicillin 125mg/5ml syrup (100ml) AAH</t>
  </si>
  <si>
    <t>Amoxicillin 250mg caps (21) AAH</t>
  </si>
  <si>
    <t>Amoxicillin 250mg/5ml oral susp SF (100ml) AAH</t>
  </si>
  <si>
    <t>Amoxicillin 250mg/5ml syrup (100ml) AAH</t>
  </si>
  <si>
    <t>Amoxicillin 500mg caps (21) AAH</t>
  </si>
  <si>
    <t>Amoxicillin 500mg/5ml oral susp SF (100ml) AAH</t>
  </si>
  <si>
    <t>Anastrozole 1mg tabs (28) AAH</t>
  </si>
  <si>
    <t>Angitil SR 120 caps (56) ETHYPHARM</t>
  </si>
  <si>
    <t>Angitil SR 90 caps (56) ETHYPHARM</t>
  </si>
  <si>
    <t>Anoro Ellipta 55mcg/22mcg 30 dose dry powd inh (1) GSK</t>
  </si>
  <si>
    <t>Anusol HC oint (30g) CHURCH&amp;DWIGHT</t>
  </si>
  <si>
    <t>Anusol HC suppos (12) CHURCH&amp;DWIGHT</t>
  </si>
  <si>
    <t>Apixaban 2.5mg tabs (60) AAH</t>
  </si>
  <si>
    <t>Apixaban 5mg tabs (56) AAH</t>
  </si>
  <si>
    <t>Appeel Medical Adh Remover 3500 spray (50ml) CLINIMED</t>
  </si>
  <si>
    <t>AproDerm barrier APR525M cream (30g) FONTUS</t>
  </si>
  <si>
    <t>AproDerm barrier APR561R cream (100g) FONTUS</t>
  </si>
  <si>
    <t>AproDerm Emollient cream (500g) FONTUS</t>
  </si>
  <si>
    <t>AproDerm Emollient Starter Pack (1) FONTUS</t>
  </si>
  <si>
    <t>AproDerm oint (500g) FONTUS</t>
  </si>
  <si>
    <t>Aptamil Pepti 1 powder (800g) NUTRICIA EARLY</t>
  </si>
  <si>
    <t>Aquacel Ag Foam adh dress 8cmx8cm (10 X 1) CONVATEC</t>
  </si>
  <si>
    <t>Aquacel Ag+ Extra dress 10cmx10cm (10 X 1) CONVATEC</t>
  </si>
  <si>
    <t>Aquacel Ag+ Ribbon 1cmx45cm (5 X 1) CONVATEC</t>
  </si>
  <si>
    <t>Aquacel Ag+ Ribbon 2cmx45cm (5 X 1) CONVATEC</t>
  </si>
  <si>
    <t>Aquacel Extra dress 10cmx10cm (10 X 1) CONVATEC</t>
  </si>
  <si>
    <t>Aquacel Extra dress 15cmx15cm (5 X 1) CONVATEC</t>
  </si>
  <si>
    <t>Aquacel Extra dress 4cmx20cm (10 X 1) CONVATEC</t>
  </si>
  <si>
    <t>Aquacel Ribbon 1cmx45cm (5 X 1) CONVATEC</t>
  </si>
  <si>
    <t>Aquacel Ribbon 2cmx45cm (5 X 1) CONVATEC</t>
  </si>
  <si>
    <t>Aripiprazole 10mg tabs (28) AAH</t>
  </si>
  <si>
    <t>Aripiprazole 30mg tabs (28) AAH</t>
  </si>
  <si>
    <t>Aripiprazole 5mg tabs (28) AAH</t>
  </si>
  <si>
    <t>Arjun 0.5% cream (500g) ARJUN</t>
  </si>
  <si>
    <t>Ascorbic acid 100mg tabs (28) AAH</t>
  </si>
  <si>
    <t>Aspirin 300mg gast-res tab (100) AAH</t>
  </si>
  <si>
    <t>Aspirin 75mg dispers tab (100) AAH</t>
  </si>
  <si>
    <t>Aspirin 75mg dispers tab (28) AAH</t>
  </si>
  <si>
    <t>Aspirin 75mg gast-res tab (28) AAH</t>
  </si>
  <si>
    <t>Aspirin 75mg tabs (28) AAH</t>
  </si>
  <si>
    <t>Atenolol 100mg tabs (28) AAH</t>
  </si>
  <si>
    <t>Atenolol 25mg tabs (28) AAH</t>
  </si>
  <si>
    <t>Atenolol 50mg tabs (28) AAH</t>
  </si>
  <si>
    <t>Atimos modulite 12mcg inhaler 100 dose (1) CHIESI</t>
  </si>
  <si>
    <t>Atorvastatin 10mg tabs [Hillcross] (28) AAH</t>
  </si>
  <si>
    <t>Atorvastatin 20mg tabs [Hillcross] (28) AAH</t>
  </si>
  <si>
    <t>Atorvastatin 20mg/5ml oral susp SF (150ml) ROSEMONT</t>
  </si>
  <si>
    <t>Atorvastatin 30mg tabs (28) AAH</t>
  </si>
  <si>
    <t>Atorvastatin 40mg tabs [Hillcross] (28) AAH</t>
  </si>
  <si>
    <t>Atorvastatin 60mg tabs (28) AAH</t>
  </si>
  <si>
    <t>Atorvastatin 80mg tabs [Hillcross] (28) AAH</t>
  </si>
  <si>
    <t>Atrauman Ag dressing 10cmx20cm (10 X 1) PAUL HARTMANN</t>
  </si>
  <si>
    <t>Atrauman dressing 10cmx20cm (30 X 1) PAUL HARTMANN</t>
  </si>
  <si>
    <t>Atrauman dressing 20cmx30cm (10 X 1) PAUL HARTMANN</t>
  </si>
  <si>
    <t>Atrauman dressing 5cmx5cm (10 X 1) PAUL HARTMANN</t>
  </si>
  <si>
    <t>Atrauman dressing 7.5cmx10cm (10 X 1) PAUL HARTMANN</t>
  </si>
  <si>
    <t>Atrauman dressing 7.5cmx10cm (50 X 1) PAUL HARTMANN</t>
  </si>
  <si>
    <t>Audavate RD 0.025% cream (100g) ACCORD-UK</t>
  </si>
  <si>
    <t>Avamys 27.5mcg/dose 120 dose nasal spray (1) GSK</t>
  </si>
  <si>
    <t>Aveeno cream (500ml) J&amp;J LTD</t>
  </si>
  <si>
    <t>Aveeno lotion (500ml) J&amp;J LTD</t>
  </si>
  <si>
    <t>Aveeno skin relief moisturising shea butter lotion (200ml) J&amp;J LTD</t>
  </si>
  <si>
    <t>Aymes 2.0kcal banana liquid (200ml) AYMES</t>
  </si>
  <si>
    <t>Aymes 2.0kcal strawberry liquid (200ml) AYMES</t>
  </si>
  <si>
    <t>N/A</t>
  </si>
  <si>
    <t>Aymes 2.0kcal vanilla liquid (200ml) AYMES</t>
  </si>
  <si>
    <t>Aymes Actacal creme chocolate [4x125g] (500g) AYMES</t>
  </si>
  <si>
    <t>Aymes ActaGain 1.5 Complete banana milksh liquid (200ml) AYMES</t>
  </si>
  <si>
    <t>Aymes ActaGain 1.5 Complete double chocol liquid (200ml) AYMES</t>
  </si>
  <si>
    <t>Aymes ActaGain 1.5 Complete smooth vanilla liquid (200ml) AYMES</t>
  </si>
  <si>
    <t>Aymes ActaGain 1.5 Complete strawb burst liquid (200ml) AYMES</t>
  </si>
  <si>
    <t>Aymes ActaGain 2.4 banana milkshake liquid (200ml) AYMES</t>
  </si>
  <si>
    <t>Aymes ActaSolve smoothie peach 66g sachets (7) AYMES</t>
  </si>
  <si>
    <t>Aymes ActaSolve smoothie starter pack [4x66g] sachets (4) AYMES</t>
  </si>
  <si>
    <t>Aymes ActaSolve smoothie straw+cranb 66g sachets (7) AYMES</t>
  </si>
  <si>
    <t>Aymes shake banana 57g sachets (7) AYMES</t>
  </si>
  <si>
    <t>Aymes shake chocolate 57g sachets (7) AYMES</t>
  </si>
  <si>
    <t>Aymes Shake chocolate tub (1600g) AYMES</t>
  </si>
  <si>
    <t>Aymes Shake Compact Starter Pack (6x57g) sachets (6) AYMES</t>
  </si>
  <si>
    <t>Aymes shake ginger 57g sachets (7) AYMES</t>
  </si>
  <si>
    <t>Aymes shake neutral 57g sachets (7) AYMES</t>
  </si>
  <si>
    <t>Aymes shake strawberry 57g sachets (7) AYMES</t>
  </si>
  <si>
    <t>Aymes Shake strawberry tub (1600g) AYMES</t>
  </si>
  <si>
    <t>Aymes shake vanilla 57g sachets (7) AYMES</t>
  </si>
  <si>
    <t>Azarga 10mg/ml/5mg/ml eye drops (5ml) NOVARTIS PHARMS</t>
  </si>
  <si>
    <t>Azathioprine 25mg tabs (28) AAH</t>
  </si>
  <si>
    <t>Azathioprine 50mg tabs (56) AAH</t>
  </si>
  <si>
    <t>Azithromycin 250mg tabs (4) AAH</t>
  </si>
  <si>
    <t>Azithromycin 500mg tabs (3) AAH</t>
  </si>
  <si>
    <t>Azopt 10mg/1ml eye drops (5ml) NOVARTIS PHARMS</t>
  </si>
  <si>
    <t>Baclofen 10mg tabs [Hillcross] (84) AAH</t>
  </si>
  <si>
    <t>Baclofen 5mg/5ml oral soln SF (300ml) AAH</t>
  </si>
  <si>
    <t>Bactroban 2% cream (15g) GSK</t>
  </si>
  <si>
    <t>Bactroban 2% nasal oint (3g) GSK</t>
  </si>
  <si>
    <t>Bactroban 2% oint (15g) GSK</t>
  </si>
  <si>
    <t>Balance ring pessary 1.25cm thick 68mm diameter PVC (1) TRION</t>
  </si>
  <si>
    <t>BD Microfine Ultra pen needle 4mm/32g (100) BD MEDICAL</t>
  </si>
  <si>
    <t>BD Microfine Ultra pen needle 5mm/31g (100) BD MEDICAL</t>
  </si>
  <si>
    <t>BD Microfine+ pen needle 8mm/31g (100) BD MEDICAL</t>
  </si>
  <si>
    <t>BD Microfine+ syringe 1ml +12.7mm needle 0.33mm/29g (10) BD MEDICAL</t>
  </si>
  <si>
    <t>Beclometasone aq 200 dose nasal spray (1) AAH</t>
  </si>
  <si>
    <t>Beconase aq 200 dose nasal spray (1) GSK</t>
  </si>
  <si>
    <t>Bendroflumethiazide 2.5mg tabs (Hillcross) (28) AAH</t>
  </si>
  <si>
    <t>Bendroflumethiazide 5mg tabs (28) AAH</t>
  </si>
  <si>
    <t>Benzoyl perox 5%+Clindamycin 1% gel (30g) AAH</t>
  </si>
  <si>
    <t>Benzydamine 0.15% mouthwash SF (300ml) AAH</t>
  </si>
  <si>
    <t>Benzydamine 0.15% oromucosal spray SF (30ml) AAH</t>
  </si>
  <si>
    <t>Betacap scalp application 0.1% (100ml) DERMAL</t>
  </si>
  <si>
    <t>Betahistine 16mg tabs (84) AAH</t>
  </si>
  <si>
    <t>Betahistine 8mg tabs (84) AAH</t>
  </si>
  <si>
    <t>Betamethasone val 0.1% cream (100g) AAH</t>
  </si>
  <si>
    <t>Betamethasone val 0.1% cream (30g) AAH</t>
  </si>
  <si>
    <t>Betamethasone val 0.1% oint (100g) AAH</t>
  </si>
  <si>
    <t>Betamethasone0.1%Fusidic ac2% cream (30g) AAH</t>
  </si>
  <si>
    <t>Betmiga MR 25mg tabs (30) ASTELLAS</t>
  </si>
  <si>
    <t>Betmiga MR 50mg tabs (30) ASTELLAS</t>
  </si>
  <si>
    <t>Betnesol drops 0.1% (10ml) RPH PHARM</t>
  </si>
  <si>
    <t>Betnovate 0.1% oint (100g) GSK</t>
  </si>
  <si>
    <t>Betnovate RD 0.025% cream (100g) GSK</t>
  </si>
  <si>
    <t>Betnovate scalp application 0.1% (100ml) GSK</t>
  </si>
  <si>
    <t>Bezafibrate 200mg tabs (100) AAH</t>
  </si>
  <si>
    <t>Bezafibrate MR 400mg tabs (30) VIRTUAL GENERIC</t>
  </si>
  <si>
    <t xml:space="preserve">Biatain IBU dressing non-adh 10cmx22.5cm (5 X 1) COLOPLAST </t>
  </si>
  <si>
    <t xml:space="preserve">Biatain silicone dressing 10cmx10cm (10 X 1) COLOPLAST </t>
  </si>
  <si>
    <t xml:space="preserve">Biatain silicone dressing 7.5cmx7.5cm (10 X 1) COLOPLAST </t>
  </si>
  <si>
    <t xml:space="preserve">Biatain Silicone Lite dressing 10cmx10cm (10 X 1) COLOPLAST </t>
  </si>
  <si>
    <t>Bicalutamide 150mg tabs (28) AAH</t>
  </si>
  <si>
    <t>Bicalutamide 50mg tabs (28) AAH</t>
  </si>
  <si>
    <t>Bijuve 1mg/100mg caps (28) THERAMEX</t>
  </si>
  <si>
    <t>Bimatoprost 100mcg/ml eye drops (3ml) AAH</t>
  </si>
  <si>
    <t>Bimatoprost p/free 300mcg/1ml 0.4ml eye drops (30) AAH</t>
  </si>
  <si>
    <t>Bimi 0.3mg/1ml eye drops PF (3ml) SCOPE</t>
  </si>
  <si>
    <t>Bimizza 150mcg/20mcg tabs (63) MORNINGSIDE</t>
  </si>
  <si>
    <t>Binosto 70mg efferv tab (4) INTERNIS</t>
  </si>
  <si>
    <t>Biotene Oralbalance dry mouth saliva replacement gel (50g) HALEON</t>
  </si>
  <si>
    <t>BioXtra Dry Mouth mild toothpaste (50ml) RIS PRODUCTS</t>
  </si>
  <si>
    <t>Bisoprolol 1.25mg tabs [Hillcross] (28) AAH</t>
  </si>
  <si>
    <t>Bisoprolol 10mg tabs [Hillcross] (28) AAH</t>
  </si>
  <si>
    <t>Bisoprolol 2.5mg tabs [Hillcross] (28) AAH</t>
  </si>
  <si>
    <t>Bisoprolol 3.75mg tabs (28) AAH</t>
  </si>
  <si>
    <t>Bisoprolol 5mg tabs [Hillcross] (28) AAH</t>
  </si>
  <si>
    <t>Bisoprolol 7.5mg tabs (28) AAH</t>
  </si>
  <si>
    <t>Blephaclean wipes (20) THEA</t>
  </si>
  <si>
    <t>Blink intensive tears 0.2% eye drops (10ml) AMO</t>
  </si>
  <si>
    <t>Blissel 50mcg/g vaginal gel with applicator (30g) CONSILIENT</t>
  </si>
  <si>
    <t>Bonjela Junior gel (15g) RECKITT BENCK</t>
  </si>
  <si>
    <t>BP Check (1)</t>
  </si>
  <si>
    <t>Braltus inhalation powder caps 10mcg + Zonda Inhaler (30) TEVA</t>
  </si>
  <si>
    <t>Brilique 60mg tabs (56) ASTRAZEN</t>
  </si>
  <si>
    <t>Brilique 90mg tabs (56) ASTRAZEN</t>
  </si>
  <si>
    <t>Brillant AquaFlate DA210112 cath F 12ch 10ml (1) TELEFLEX</t>
  </si>
  <si>
    <t>Brillant AquaFlate DA310114 cath M 14ch 10ml (1) TELEFLEX</t>
  </si>
  <si>
    <t>Brillant AquaFlate DA310118 cath M 18ch 10ml (1) TELEFLEX</t>
  </si>
  <si>
    <t>Brimonidine 0.2% eye drops (5ml) AAH</t>
  </si>
  <si>
    <t>Brintellix 10mg tabs (28) LUNDBECK</t>
  </si>
  <si>
    <t>Brintellix 20mg tabs (28) LUNDBECK</t>
  </si>
  <si>
    <t>Brintellix 5mg tabs (28) LUNDBECK</t>
  </si>
  <si>
    <t>Brinzolamide 10mg/1ml eye drops (5ml) AAH</t>
  </si>
  <si>
    <t>Brinzolamide 10mg/ml + Timolol 5mg/ml eye drops (5ml) AAH</t>
  </si>
  <si>
    <t>Briviact 25mg tabs (56) UCB</t>
  </si>
  <si>
    <t>Briviact 50mg tabs (56) UCB</t>
  </si>
  <si>
    <t>Bromocriptine 2.5mg tabs (30) AAH</t>
  </si>
  <si>
    <t>Bronchlear inhalation soln 3% 4ml vial (60) ESSENTIAL HC</t>
  </si>
  <si>
    <t>Buccastem M 3mg tabs (8) ALLIANCE PHARM</t>
  </si>
  <si>
    <t>Buccolam oromucosal solution SF 10mg/2ml p/f syringe [Orange] (4) NEURAXPHARM</t>
  </si>
  <si>
    <t>Budesonide nebuliser liquid 500mcg/2ml UD vials (20) AAH</t>
  </si>
  <si>
    <t>Bumetanide 1mg tabs (Hillcross) (28) AAH</t>
  </si>
  <si>
    <t>Buprenorphine sublingual SF 2mg tabs (7) AAH</t>
  </si>
  <si>
    <t>Buprenorphine sublingual SF 8mg tabs (7) AAH</t>
  </si>
  <si>
    <t>Buscopan cramps 10mg tabs (20) OPELLA</t>
  </si>
  <si>
    <t>Buspirone 5mg tabs (30) AAH</t>
  </si>
  <si>
    <t>Butec 10mcg/hr 7 day patches (4) QDEM PHARMS</t>
  </si>
  <si>
    <t>Butec 15mcg/hr 7 day patches (4) QDEM PHARMS</t>
  </si>
  <si>
    <t>Butec 5mcg/hr 7 day patches (4) QDEM PHARMS</t>
  </si>
  <si>
    <t>Butrans patches 5mcg/hr 7 day patch [5mg]Transderm (4) NAPP</t>
  </si>
  <si>
    <t>Cacit D3 effervescent granules sachets (30) THERAMEX</t>
  </si>
  <si>
    <t>Calamine lotion (200ml) T&amp;R</t>
  </si>
  <si>
    <t>Calceos 500mg/400unit chewable tab (60) GALEN</t>
  </si>
  <si>
    <t>Calcichew 500mg chewable tab (100) FORUM HEALTH</t>
  </si>
  <si>
    <t>Calcichew-D3 chewable tab (100) FORUM HEALTH</t>
  </si>
  <si>
    <t>Calcichew-D3 Forte chewable tab (60) FORUM HEALTH</t>
  </si>
  <si>
    <t>Calcichew-D3 Once Daily 1000mg/800u chewable tab (30) FORUM HEALTH</t>
  </si>
  <si>
    <t>Calci-D 1000mg/1000unit chewable tab (28) FORUM HEALTH</t>
  </si>
  <si>
    <t>Calcipotriol 50mcg/g oint (30g) AAH</t>
  </si>
  <si>
    <t>Calcipotriol 50mcg/g oint (60g) AAH</t>
  </si>
  <si>
    <t>Calcipotriol+betamethasone 0.005%/0.05% gel (60g) ACCORD-UK</t>
  </si>
  <si>
    <t>Calcipotriol+betamethasone 0.005%/0.05% oint (30g) AAH</t>
  </si>
  <si>
    <t>Calogen emulsion neutral (200ml) NUTRICIA LTD</t>
  </si>
  <si>
    <t>Calvive 1000 efferv tab (30) HALEON</t>
  </si>
  <si>
    <t>Candesartan 16mg tabs (28) AAH</t>
  </si>
  <si>
    <t>Candesartan 2mg tabs (7) AAH</t>
  </si>
  <si>
    <t>Candesartan 32mg tabs (28) AAH</t>
  </si>
  <si>
    <t>Candesartan 4mg tabs (28) AAH</t>
  </si>
  <si>
    <t>Candesartan 8mg tabs (28) AAH</t>
  </si>
  <si>
    <t>Canesten 200mg pessaries (3) BAYER CONS</t>
  </si>
  <si>
    <t>Canesten Combi 500mg pessary+ 2% External cream (1) BAYER PLC</t>
  </si>
  <si>
    <t>Canesten HC cream (30g) BAYER CONS</t>
  </si>
  <si>
    <t>Canesten Hydrocortisone Athlete's 1% Foot cream (15g) BAYER CONS</t>
  </si>
  <si>
    <t>Canesten solution 1% (20ml) BAYER CONS</t>
  </si>
  <si>
    <t>Canesten Thrush Duo 150mg Oral Capsules &amp; External 2% cream (1) BAYER CONS</t>
  </si>
  <si>
    <t>Canesten Thrush External 2% cream (20g) BAYER CONS</t>
  </si>
  <si>
    <t>Capasal shampoo (250ml) DERMAL</t>
  </si>
  <si>
    <t>Carbamazepine 400mg tabs (56) AAH</t>
  </si>
  <si>
    <t>Carbimazole 10mg tabs (100) AAH</t>
  </si>
  <si>
    <t>Carbimazole 20mg tabs (100) AAH</t>
  </si>
  <si>
    <t>Carbimazole 5mg tabs (100) AAH</t>
  </si>
  <si>
    <t>Carbocisteine 250mg/5ml oral soln (300ml) AAH</t>
  </si>
  <si>
    <t>Carbocisteine 250mg/5ml oral soln SF (300ml) BROWN&amp;BURK</t>
  </si>
  <si>
    <t>Carbocisteine 375mg caps (120) AAH</t>
  </si>
  <si>
    <t>Carbocisteine 750mg caps (60) AAH</t>
  </si>
  <si>
    <t>Cardene 20mg caps (56) LABORATOIRES</t>
  </si>
  <si>
    <t>Cardioplen XL 2.5mg tabs (28) CHIESI</t>
  </si>
  <si>
    <t>Cardioplen XL 5mg tabs (28) CHIESI</t>
  </si>
  <si>
    <t>CareSens Lancets 0.31mm/30g (100) SPIRIT</t>
  </si>
  <si>
    <t>CareSens lancets 0.36mm/28g (100) SPIRIT</t>
  </si>
  <si>
    <t>Carmellose 0.5% 0.4ml eye drops (30) CVNDSH</t>
  </si>
  <si>
    <t>Carmellose 0.5% eye drops [Carmize] (10ml) AAH</t>
  </si>
  <si>
    <t>Carmellose preservative free 1% 0.4ml eye drops (30) AAH</t>
  </si>
  <si>
    <t>Carvedilol 12.5mg tabs (28) AAH</t>
  </si>
  <si>
    <t>Carvedilol 25mg tabs (28) AAH</t>
  </si>
  <si>
    <t>Carvedilol 6.25mg tabs (28) AAH</t>
  </si>
  <si>
    <t>Cathejell Lidocain CJLL12501 (12.50g) TELEFLEX</t>
  </si>
  <si>
    <t>Cathejell Lidocaine C CJL 12501 (12.50g) TELEFLEX</t>
  </si>
  <si>
    <t>Cathejell mono catheter gel CJM 08501 (8.50g) TELEFLEX</t>
  </si>
  <si>
    <t>Cath-It 908420 Insertion/Removal Pack med/lge (5 X 1) RICHARDSON</t>
  </si>
  <si>
    <t>Cavilon Advanced liquid dressing (2.70ml) 3M</t>
  </si>
  <si>
    <t>Cavilon durable barrier 3392G (92g) cream (92g) 3M</t>
  </si>
  <si>
    <t>Cefalexin 125mg/5ml susp (100ml) AAH</t>
  </si>
  <si>
    <t>Cefalexin 250mg caps (28) AAH</t>
  </si>
  <si>
    <t>Cefalexin 250mg tabs (28) AAH</t>
  </si>
  <si>
    <t>Cefalexin 250mg/5ml oral susp (100ml) AAH</t>
  </si>
  <si>
    <t>Cefalexin 500mg caps (21) AAH</t>
  </si>
  <si>
    <t>Cefalexin 500mg tabs (21) AAH</t>
  </si>
  <si>
    <t>Celecoxib 100mg caps (60) AAH</t>
  </si>
  <si>
    <t>Celluvisc 0.5% 0.4ml unit dose eye drops (30) ABBVIE LTD</t>
  </si>
  <si>
    <t>Cenlax 7.5mg 12 Years Plus tabs (20) MANX</t>
  </si>
  <si>
    <t>Cerelle 75mcg tabs (84) GEDEON RICHTER</t>
  </si>
  <si>
    <t>Cetirizine 10mg tabs (30) AAH</t>
  </si>
  <si>
    <t>Cetirizine 1mg/1ml oral soln SF [POM] (200ml) AAH</t>
  </si>
  <si>
    <t>Cetraben emollient cream (500g) T&amp;R</t>
  </si>
  <si>
    <t>Cetraben emollient cream (50g) T&amp;R</t>
  </si>
  <si>
    <t>Cetraben lotion (500ml) T&amp;R</t>
  </si>
  <si>
    <t>Cetraben ointment (450g) T&amp;R</t>
  </si>
  <si>
    <t>Cetraxal unit dose 2mg/1ml 0.25ml ear drops (15) ASPIRE PHARMA</t>
  </si>
  <si>
    <t>Champix 1mg tabs (28) PFIZER LTD</t>
  </si>
  <si>
    <t>Chemydur 60 XL tabs (28) ADVANZ PHARMA</t>
  </si>
  <si>
    <t>Chloramphenicol 0.5% eye drops [POM] (10ml) AAH</t>
  </si>
  <si>
    <t>Chloramphenicol 1% eye oint [POM] (4g) AAH</t>
  </si>
  <si>
    <t>Chlorphenamine 2mg/5ml oral soln SF (150ml) AAH</t>
  </si>
  <si>
    <t>Cialis 20mg tabs (4) LILLY</t>
  </si>
  <si>
    <t>Ciclesonide 80mcg/dose 120 dose inhaler CFCf (1) AAH</t>
  </si>
  <si>
    <t>Ciprofloxacin + Dexameth Cilodex ear drops (5ml)</t>
  </si>
  <si>
    <t>Ciloxan 0.3% eye drops (5ml) NOVARTIS PHARMS</t>
  </si>
  <si>
    <t>Cinacalcet 30mg tabs (28) AAH</t>
  </si>
  <si>
    <t>Cinnarizine 15mg tabs (84) AAH</t>
  </si>
  <si>
    <t>Cipralex 5mg tabs (28) LUNDBECK</t>
  </si>
  <si>
    <t>Ciprofloxacin 250mg tabs (10) AAH</t>
  </si>
  <si>
    <t>Ciprofloxacin 500mg tabs (10) AAH</t>
  </si>
  <si>
    <t>Circadin MR 2mg tabs (30) FLYNN</t>
  </si>
  <si>
    <t>Citalopram 10mg tabs (28) AAH</t>
  </si>
  <si>
    <t>Citalopram 20mg tabs (28) AAH</t>
  </si>
  <si>
    <t>Citalopram 40mg tabs (28) AAH</t>
  </si>
  <si>
    <t>Citalopram oral drops SF 40mg/1ml (15ml) AAH</t>
  </si>
  <si>
    <t>Clarithromycin 125mg/5ml oral susp (70ml) AAH</t>
  </si>
  <si>
    <t>Clarithromycin 250mg tabs (14) AAH</t>
  </si>
  <si>
    <t>Clarithromycin 250mg/5ml oral susp (70ml) AAH</t>
  </si>
  <si>
    <t>Clarithromycin 500mg tabs (14) AAH</t>
  </si>
  <si>
    <t>Clenil modulite 100mcg 200 dose inh CFC-f (1) CHIESI</t>
  </si>
  <si>
    <t>Clenil modulite 50mcg 200 dose inh CFC-f (1) CHIESI</t>
  </si>
  <si>
    <t>Clexane inj 40mg/0.4ml p/f syringe (10) SANOFI</t>
  </si>
  <si>
    <t>Clindamycin 300mg caps (30) AAH</t>
  </si>
  <si>
    <t>Clini gauze swab 8ply non-sterile 10cmx10cm (100) CLINISUPPLIES</t>
  </si>
  <si>
    <t>Clini swabs n-woven 10cmx10cm (100) CLINISUPPLIES</t>
  </si>
  <si>
    <t>Clinitas carbomer eye gel 0.2% (10g) ALTACOR</t>
  </si>
  <si>
    <t>Clobazam 10mg tabs (30) AAH Frisium 2.51 - Mar25</t>
  </si>
  <si>
    <t>Clomipramine 50mg caps (28) AAH</t>
  </si>
  <si>
    <t>Clonazepam 2mg tabs (100) AAH</t>
  </si>
  <si>
    <t>Clonazepam 500mcg tabs (100) AAH</t>
  </si>
  <si>
    <t>Clonidine 25mcg tabs (112) AAH</t>
  </si>
  <si>
    <t>Clonidine 50mcg/5ml oral soln SF (100ml) AAH</t>
  </si>
  <si>
    <t>Clopidogrel 75mg tabs (28) AAH</t>
  </si>
  <si>
    <t>Clotrimazole 1% cream (Hillcross) (20g) AAH</t>
  </si>
  <si>
    <t>Clotrimazole 1% cream (Hillcross) (50g) AAH</t>
  </si>
  <si>
    <t>Co-amilofruse 5mg/40mg tabs (28) AAH</t>
  </si>
  <si>
    <t>Co-amoxiclav 125mg/31mg/5ml oral susp (100ml) AAH</t>
  </si>
  <si>
    <t>Co-amoxiclav 125mg/31mg/5ml oral susp SF (100ml) THGN</t>
  </si>
  <si>
    <t>Co-amoxiclav 250mg/125mg tabs (21) AAH</t>
  </si>
  <si>
    <t>Co-amoxiclav 250mg/62mg/5ml oral susp (100ml) AAH</t>
  </si>
  <si>
    <t>Co-amoxiclav 250mg/62mg/5ml oral susp SF (100ml) MEDREICH</t>
  </si>
  <si>
    <t>Co-amoxiclav 400mg/57mg/5ml oral susp SF (70ml) AAH</t>
  </si>
  <si>
    <t>Co-amoxiclav 500mg/125mg tabs (21) AAH</t>
  </si>
  <si>
    <t>Coban 2 multi-lay compres bandage 10cmx3.5m kit (1) 3M</t>
  </si>
  <si>
    <t>Co-beneldopa 12.5mg/50mg caps (100) TEVA</t>
  </si>
  <si>
    <t>Co-careldopa 12.5mg/50mg tabs (90) AAH  (Carbidopa/Levodopa)</t>
  </si>
  <si>
    <t>Co-careldopa 25mg/100mg tabs (100) AAH  (Carbidopa/Levodopa)</t>
  </si>
  <si>
    <t>Co-careldopa MR 50mg/200mg tabs (60) AAH</t>
  </si>
  <si>
    <t>Co-codamol 15mg/500mg caps (100) AAH</t>
  </si>
  <si>
    <t>Co-codamol 15mg/500mg tabs (100) AAH</t>
  </si>
  <si>
    <t>Co-codamol 15mg/500mg tabs [caplets] (100) THGN</t>
  </si>
  <si>
    <t>Co-codamol 30mg/500mg caplets (100) AAH</t>
  </si>
  <si>
    <t>Co-codamol 30mg/500mg efferv tab (100) AAH</t>
  </si>
  <si>
    <t>Co-codamol 8mg/500mg caplets (32) ACCORD-UK</t>
  </si>
  <si>
    <t>Co-codamol 8mg/500mg caps (100) AAH</t>
  </si>
  <si>
    <t>Co-codamol 8mg/500mg tabs (100) AAH</t>
  </si>
  <si>
    <t>Codeine 15mg/5ml linctus [Care] (200ml) T&amp;R</t>
  </si>
  <si>
    <t>Codeine 15mg/5ml linctus SF (2000ml) AAH</t>
  </si>
  <si>
    <t>Codeine phosphate 15mg tabs (28) AAH</t>
  </si>
  <si>
    <t>Codeine phosphate 30mg tabs (28) AAH</t>
  </si>
  <si>
    <t>Codipar 15mg/500mg caps (100) ADVANZ PHARMA</t>
  </si>
  <si>
    <t>Codipar 15mg/500mg tabs [caplet shape] (100) ADVANZ PHARMA</t>
  </si>
  <si>
    <t>Co-dydramol 10mg/500mg tabs [Hillcross] (100) AAH</t>
  </si>
  <si>
    <t>Colchicine 500mcg tabs (100) AAH</t>
  </si>
  <si>
    <t>Colecalciferol (Vit D3) 1000u caps (30) AAH</t>
  </si>
  <si>
    <t>Colecalciferol (Vit D3) 800u caps [Licensed] (30) AAH</t>
  </si>
  <si>
    <t>ColeKal-D3 40000u caps (10) ESSENTIAL HC</t>
  </si>
  <si>
    <t>ColeKal-D3 Dissolve 400unit/1500mg efferv tab (56) ESSENTIAL HC</t>
  </si>
  <si>
    <t>Colesevelam 625mg tabs (180) AAH</t>
  </si>
  <si>
    <t>Colgate Duraphat 2800ppm fluoride toothpaste (75ml) COLGATE-PALM</t>
  </si>
  <si>
    <t>Colgate Duraphat 5000ppm fluoride toothpaste (51g) COLGATE-PALM</t>
  </si>
  <si>
    <t>Combigan eye drops (5ml) ABBVIE LTD</t>
  </si>
  <si>
    <t>Combisal 25mcg/125mcg 120 dose inhaler CFCf (1) ASPIRE PHARMA</t>
  </si>
  <si>
    <t>Combisal 25mcg/250mcg 120 dose inhaler CFCf (1) ASPIRE PHARMA</t>
  </si>
  <si>
    <t>Combisal 25mcg/50mcg 120 dose inhaler CFCf (1) ASPIRE PHARMA</t>
  </si>
  <si>
    <t xml:space="preserve">Comfifast beige trunk 17.5cmx1m (1) VERNACARE </t>
  </si>
  <si>
    <t xml:space="preserve">Comfifast yellow trunk 10.75cmx3m (1) VERNACARE </t>
  </si>
  <si>
    <t xml:space="preserve">Comfifast yellow trunk 10.75cmx5m (1) VERNACARE </t>
  </si>
  <si>
    <t>Concerta XL 18mg tabs (30) JANSSEN</t>
  </si>
  <si>
    <t>Contac Non Drowsy Dual Relief tabs (18) OMEGA</t>
  </si>
  <si>
    <t>Contour Plus test strips (50) ASCENSIA DIA</t>
  </si>
  <si>
    <t xml:space="preserve">Conveen Optima Urisheath 22030 std 30mm (30) COLOPLAST </t>
  </si>
  <si>
    <t xml:space="preserve">Conveen Optima Urisheath 22035 std 35mm (30) COLOPLAST </t>
  </si>
  <si>
    <t>Coracten XL 30mg caps (28) TEOFARMA</t>
  </si>
  <si>
    <t>Corsodyl dental 1% gel (50g) HALEON</t>
  </si>
  <si>
    <t>CosmoCol Paediatric 6.9g sachets (30) STIRLING ANG PH</t>
  </si>
  <si>
    <t>Cosmopor 10cmx20cm (25 X 1) PAUL HARTMANN</t>
  </si>
  <si>
    <t>Cosmopor 8cmx10cm (25 X 1) PAUL HARTMANN</t>
  </si>
  <si>
    <t>Cosmopor E dressing 5cmx7.2cm (50 X 1) PAUL HARTMANN</t>
  </si>
  <si>
    <t>Cosmopor E dressing 8cmx10cm (25 X 1) PAUL HARTMANN</t>
  </si>
  <si>
    <t>Cosmopor E dressing 8cmx15cm (25 X 1) PAUL HARTMANN</t>
  </si>
  <si>
    <t>Cosopt 20mg/ml / 5mg/ml eye drops (5ml) SANTEN</t>
  </si>
  <si>
    <t>Cosopt preserv free unit dose 20mg/ml/5mg/ml 0.2ml eye drops (60) SANTEN</t>
  </si>
  <si>
    <t>Co-trimoxazole 160mg/800mg tabs (100) AAH</t>
  </si>
  <si>
    <t>Co-trimoxazole 80mg/400mg tabs (28) AAH</t>
  </si>
  <si>
    <t>Creon 10000 gast-res cap (100) VIATRIS</t>
  </si>
  <si>
    <t>Creon 25000 gast-res cap (100) VIATRIS</t>
  </si>
  <si>
    <t>Creon gast-res cap 25000 [Imported] (100) SPECIAL ORDER</t>
  </si>
  <si>
    <t>NE71991</t>
  </si>
  <si>
    <t>Cutimed Protect Cream 72652-03 (90g) ESSITY UK LTD</t>
  </si>
  <si>
    <t>Cutimed Protect Foam App 72654-00 1ml (5) ESSITY UK LTD</t>
  </si>
  <si>
    <t>Cutimed Protect Spray 72653-00 (28ml) ESSITY UK LTD</t>
  </si>
  <si>
    <t>Cutimed Sorbact contact 7cmx9cm (5 X 1) ESSITY UK LTD</t>
  </si>
  <si>
    <t>Cutimed Sorbact pad 7cmx9cm (5 X 1) ESSITY UK LTD</t>
  </si>
  <si>
    <t>CyanocoB12 100mcg tabs (50) TRION</t>
  </si>
  <si>
    <t>CyanocoB12 1mg tabs (28) TRION</t>
  </si>
  <si>
    <t>CyanocoB12 1mg tabs (50) TRION</t>
  </si>
  <si>
    <t>CyanocoB12 MR 1mg tabs (50) TRION</t>
  </si>
  <si>
    <t>Cyanocobalamin 50mcg tabs (50) AAH</t>
  </si>
  <si>
    <t>Cyclizine 50mg tabs (100) AAH</t>
  </si>
  <si>
    <t>Cyclizine soln for inj 50mg/1ml amps (10) AAH</t>
  </si>
  <si>
    <t>Cyproterone 100mg tabs (84) AAH</t>
  </si>
  <si>
    <t>Cyproterone 50mg tabs (56) AAH</t>
  </si>
  <si>
    <t>Dabigatran etexilate 150mg caps (60) PHD</t>
  </si>
  <si>
    <t>Daktacort HC (OTC) cream (15g) MCNEIL</t>
  </si>
  <si>
    <t>Daktarin 2% cream (30g) MCNEIL</t>
  </si>
  <si>
    <t>Daktarin Aktiv spray powder (100g) J&amp;J LTD</t>
  </si>
  <si>
    <t>Dalacin T 1% lotion (30ml) PFIZER LTD</t>
  </si>
  <si>
    <t>Dalacin T 1% lotion (60ml) PFIZER LTD</t>
  </si>
  <si>
    <t>DDAVP Melt oral lyophilisate 60mcg tabs (100) FERRING</t>
  </si>
  <si>
    <t>Debrisoft 10cmx10cm (5 X 1) LOHMANN&amp;RAUSCH</t>
  </si>
  <si>
    <t>Decapeptyl SR powd+solv 11.25mg for susp for inj vial (1) IPSEN</t>
  </si>
  <si>
    <t>Deep Relief gel (30g) MENTHOLATUM</t>
  </si>
  <si>
    <t>Deep Relief gel (50g) MENTHOLATUM</t>
  </si>
  <si>
    <t>Depakote 250mg gast-res tab (30) SANOFI</t>
  </si>
  <si>
    <t>Depakote 500mg gast-res tab (30) SANOFI</t>
  </si>
  <si>
    <t>Depo-Medrone with Lidocaine susp for inj 1ml vial (10) PFIZER LTD</t>
  </si>
  <si>
    <t>Depo-Medrone with Lidocaine susp for inj 2ml vial (1) PFIZER LTD</t>
  </si>
  <si>
    <t>Depo-Medrone with Lidocaine susp for inj 2ml vial (10) PFIZER LTD</t>
  </si>
  <si>
    <t>Depo-Provera 150mg/1ml 1ml p/f syringe (1) PFIZER LTD</t>
  </si>
  <si>
    <t>Dermatonics dry skin balm (500ml) DERMATONICS</t>
  </si>
  <si>
    <t>Dermol 200 shower emollient (200ml) DERMAL</t>
  </si>
  <si>
    <t>Dermol 500 lotion (500ml) DERMAL</t>
  </si>
  <si>
    <t>Dermol 600 bath emollient (600ml) DERMAL</t>
  </si>
  <si>
    <t>Dermol cream (100g) DERMAL</t>
  </si>
  <si>
    <t>Dermol cream (500g) DERMAL</t>
  </si>
  <si>
    <t>Dermol Wash cutaneous emulsion (200ml) DERMAL</t>
  </si>
  <si>
    <t>Dermovate 0.05% cream (30g) GSK</t>
  </si>
  <si>
    <t>Dermovate 0.05% oint (100g) GSK</t>
  </si>
  <si>
    <t>Dermovate 0.05% oint (30g) GSK</t>
  </si>
  <si>
    <t>Dermovate scalp application 0.05% (100ml) GSK</t>
  </si>
  <si>
    <t>Desloratadine 5mg tabs (30) AAH</t>
  </si>
  <si>
    <t>DesmoMelt oral lyophilisate 240mcg tabs (30) FERRING</t>
  </si>
  <si>
    <t>Desmopressin 200mcg tabs (30) AAH</t>
  </si>
  <si>
    <t>Desmopressin sublingual SF 240mcg tabs (30) AAH</t>
  </si>
  <si>
    <t>Desogestrel 75mcg tabs (84) AAH</t>
  </si>
  <si>
    <t>Desunin 4000u tabs (70) VIATRIS</t>
  </si>
  <si>
    <t>Desunin 800u tabs (30) VIATRIS</t>
  </si>
  <si>
    <t>Devon Utility Pad 51x30x5cm (2) H&amp;R HEALTHCARE</t>
  </si>
  <si>
    <t>Dexamethasone 2mg tabs (50) AAH</t>
  </si>
  <si>
    <t>Dexcom One Sensor (3) DEXCOM</t>
  </si>
  <si>
    <t>Dexcom One Transmitter (1) DEXCOM</t>
  </si>
  <si>
    <t>Dianette tabs (63) BAYER PLC</t>
  </si>
  <si>
    <t>Diazepam 10mg tabs (28) AAH</t>
  </si>
  <si>
    <t>Diazepam 2mg tabs (28) AAH</t>
  </si>
  <si>
    <t>Diazepam 5mg tabs (28) AAH</t>
  </si>
  <si>
    <t>Diclofenac 100mg suppos (10) AAH</t>
  </si>
  <si>
    <t>Diclofenac 2.32% gel (100g) DRUGSRUS</t>
  </si>
  <si>
    <t>Diclofenac sodium 3% gel [Solacutan] (50g) PHD</t>
  </si>
  <si>
    <t>Differin 0.1% cream (45g) GALDERMA</t>
  </si>
  <si>
    <t>Difflam 0.15% spray (30ml) CEUTA</t>
  </si>
  <si>
    <t>Difflam oral rinse 0.15% (300ml) CEUTA</t>
  </si>
  <si>
    <t>Digoxin 125mcg tabs (28) AAH</t>
  </si>
  <si>
    <t>Dihydrocodeine 30mg tabs (100) AAH</t>
  </si>
  <si>
    <t>Dihydrocodeine 30mg tabs (28) AAH</t>
  </si>
  <si>
    <t>Dihydrocodeine MR 60mg tabs (56) ENNOGEN HEALTH</t>
  </si>
  <si>
    <t>Diltiazem MR 60mg tabs (84) AAH</t>
  </si>
  <si>
    <t>Dioctyl 100mg caps (100) TEOFARMA</t>
  </si>
  <si>
    <t>Dioctyl 100mg caps (30) TEOFARMA</t>
  </si>
  <si>
    <t>Dioralyte sachets Natural (20) DENDRON</t>
  </si>
  <si>
    <t>Diprobase Advanced Eczema cream [Pump] (500ml) BAYER CONS</t>
  </si>
  <si>
    <t>Diprosalic oint (100g) ORGANON</t>
  </si>
  <si>
    <t>Dipyridamole MR 200mg caps (60) AAH</t>
  </si>
  <si>
    <t>Distaclor MR 375mg tabs (14) FLYNN</t>
  </si>
  <si>
    <t>Domperidone 10mg tabs (30) AAH</t>
  </si>
  <si>
    <t>Domperidone 1mg/ml oral susp SF (200ml) AAH</t>
  </si>
  <si>
    <t>Donepezil 10mg tabs (28) AAH</t>
  </si>
  <si>
    <t>Donepezil 5mg tabs (28) AAH</t>
  </si>
  <si>
    <t>Donepezil orodisp s/f 10mg tabs (28) AAH</t>
  </si>
  <si>
    <t>Dorzolamide 20mg/ml +timolol 5mg/ml eye drops (5ml) AAH</t>
  </si>
  <si>
    <t>Dorzolamide 20mg/ml eye drops (5ml) AAH</t>
  </si>
  <si>
    <t>Dorzolamide+timolol PF unit dose 20mg/ml/5mg/ml 0.2ml eye drops (60) AAH</t>
  </si>
  <si>
    <t>Dosulepin 25mg caps (28) AAH</t>
  </si>
  <si>
    <t>Doublebase gel (100g) DERMAL</t>
  </si>
  <si>
    <t>Doublebase gel (500g) DERMAL</t>
  </si>
  <si>
    <t>Dovobet gel (60g) LEO</t>
  </si>
  <si>
    <t>Dovobet oint (30g) LEO</t>
  </si>
  <si>
    <t>Dovonex 50mcg/g oint (30g) LEO</t>
  </si>
  <si>
    <t>Dovonex 50mcg/g oint (60g) LEO</t>
  </si>
  <si>
    <t>Doxazosin 1mg tabs (28) AAH</t>
  </si>
  <si>
    <t>Doxazosin 2mg tabs (28) AAH</t>
  </si>
  <si>
    <t>Doxazosin 4mg tabs (28) AAH</t>
  </si>
  <si>
    <t>Doxazosin 8mg tabs (28) AAH</t>
  </si>
  <si>
    <t>Doxazosin MR 4mg tabs (28) AAH</t>
  </si>
  <si>
    <t>Doxycycline 100mg caps (8) AAH</t>
  </si>
  <si>
    <t>Doxycycline 100mg caps [Hillcross] (50) AAH</t>
  </si>
  <si>
    <t>Doxycycline 50mg caps (28) AAH</t>
  </si>
  <si>
    <t>Drapolene cream (100g) SUPRA</t>
  </si>
  <si>
    <t>Duac Once Daily [3%+1%] gel (30g) STIEFEL</t>
  </si>
  <si>
    <t>Duac Once Daily [5%+1%] gel (30g) STIEFEL</t>
  </si>
  <si>
    <t>DulcoEase 100mg caps (30) OPELLA</t>
  </si>
  <si>
    <t>Dulcolax Adult 5mg gast-res tab (100) OPELLA</t>
  </si>
  <si>
    <t>Duloxetine 120mg gast-res cap (28) AAH</t>
  </si>
  <si>
    <t>Duloxetine 20mg gast-res cap (28) AAH</t>
  </si>
  <si>
    <t>Duloxetine 30mg gast-res cap (28) AAH</t>
  </si>
  <si>
    <t>Duloxetine 60mg gast-res cap (28) AAH</t>
  </si>
  <si>
    <t>Duloxetine 90mg gast-res cap (28) NEURAXPHARM</t>
  </si>
  <si>
    <t>Duoderm Extra Thin dressing 15cmx15cm (10 X 1) CONVATEC</t>
  </si>
  <si>
    <t>Duoderm Extra Thin dressing 7.5cmx7.5cm (5 X 1) CONVATEC</t>
  </si>
  <si>
    <t>Duomed Soft 2easy b/knee cl/toe xlge black cl1 14-17mmHg (2) MEDI</t>
  </si>
  <si>
    <t>Duomed Soft b/knee cl/toe black lge cl2 circ knit (2) MEDI</t>
  </si>
  <si>
    <t>DuoResp Spiromax 160mcg/4.5mcg 120 dose dry powd inh (1) TEVA</t>
  </si>
  <si>
    <t>DuoResp Spiromax 320mcg/9mcg 60 dose dry powd inh (1) TEVA</t>
  </si>
  <si>
    <t>DuoTrav 40mcg+5mg/ml eye drops (2.50ml) NOVARTIS PHARMS</t>
  </si>
  <si>
    <t>Durafiber dress 2cmx45cm (5 X 1) S&amp;N</t>
  </si>
  <si>
    <t>Durogesic DTrans 25mcg/hour patches (5) JANSSEN</t>
  </si>
  <si>
    <t>Dutasteride 500mcg caps (30) AAH</t>
  </si>
  <si>
    <t>Dymista 137mcg/50mcg 120 dose nasal spray (1) VIATRIS</t>
  </si>
  <si>
    <t>Dyna-Tek heel pad (2) DIRECT HC SERV</t>
  </si>
  <si>
    <t>E45 cream (125g) KARO HEALTH</t>
  </si>
  <si>
    <t>E45 cream (500g) KARO HEALTH</t>
  </si>
  <si>
    <t>E45 Itch Relief cream (500g) KARO HEALTH</t>
  </si>
  <si>
    <t>EasyChamber Spacer (1) TRION</t>
  </si>
  <si>
    <t>EasyChamber Spacer with adult mask 6 years-adult (1) TRION</t>
  </si>
  <si>
    <t>EasyChamber Spacer with infant mask 0-24 months (1) TRION</t>
  </si>
  <si>
    <t>Easyhaler Beclometasone 200mcg/dose 200 dose dry powd inh (1) ORION</t>
  </si>
  <si>
    <t>EasyHaler Budesonide 100mcg/dose 200 dose dry powd inh (1) ORION</t>
  </si>
  <si>
    <t>EasyHaler Budesonide 200mcg/dose 200 dose dry powd inh (1) ORION</t>
  </si>
  <si>
    <t>Easyhaler Salbutamol sulfate 100mcg/dose 200 dose dry powd inh (1) ORION</t>
  </si>
  <si>
    <t>Easy-Slide stocking applicator [open toe] lge (1) CREDENHILL</t>
  </si>
  <si>
    <t>Efudix 5% cream (40g) VIATRIS</t>
  </si>
  <si>
    <t>Elidel 1% cream (30g) VIATRIS</t>
  </si>
  <si>
    <t>Elidel 1% cream (60g) VIATRIS</t>
  </si>
  <si>
    <t>Elleste Duet 1mg tabs (84) EXELTIS</t>
  </si>
  <si>
    <t>Elleste Duet 2mg tabs (84) EXELTIS</t>
  </si>
  <si>
    <t>Elleste Duet Conti tabs (84) EXELTIS</t>
  </si>
  <si>
    <t>Elleste Solo 1mg tabs (84) EXELTIS</t>
  </si>
  <si>
    <t>Elleste Solo 2mg tabs (84) EXELTIS</t>
  </si>
  <si>
    <t>Elocon 0.1% cream (30g) ORGANON</t>
  </si>
  <si>
    <t>Elocon 0.1% oint (30g) ORGANON</t>
  </si>
  <si>
    <t>Elvanse 20mg caps (28) TAKEDA</t>
  </si>
  <si>
    <t>Elvanse 40mg caps (28) TAKEDA</t>
  </si>
  <si>
    <t>Elvanse 50mg caps (28) TAKEDA</t>
  </si>
  <si>
    <t>Elvanse 60mg caps (28) TAKEDA</t>
  </si>
  <si>
    <t>Elvanse Adult 50mg caps (28) TAKEDA</t>
  </si>
  <si>
    <t>Emcozin 30mg/500mg tabs (100) GLUCORX</t>
  </si>
  <si>
    <t>EMLA cream (5g) ASPEN PHARMA</t>
  </si>
  <si>
    <t>Emollin emollient aerosol spray (240ml) CD MED</t>
  </si>
  <si>
    <t>Emozul 20mg gast-res cap (28) KRKA</t>
  </si>
  <si>
    <t>Enalapril 10mg tabs (28) AAH</t>
  </si>
  <si>
    <t>Enalapril 20mg tabs (28) AAH</t>
  </si>
  <si>
    <t>Enalapril 5mg tabs (28) AAH</t>
  </si>
  <si>
    <t>Enstilar 50mcg+0.5mg/1g cutaneous foam (60g) LEO</t>
  </si>
  <si>
    <t>Ensure Compact Liquid banana (500ml) ABBOTT LABS</t>
  </si>
  <si>
    <t>Ensure Compact Liquid cafe latte (500ml) ABBOTT NUT</t>
  </si>
  <si>
    <t>Ensure Compact Liquid strawberry (500ml) ABBOTT LABS</t>
  </si>
  <si>
    <t>Ensure Compact Liquid vanilla (500ml) ABBOTT LABS</t>
  </si>
  <si>
    <t>Ensure plus juce strawberry (220ml) ABBOTT NUT</t>
  </si>
  <si>
    <t>Ensure plus milkshake banana (200ml) ABBOTT NUT</t>
  </si>
  <si>
    <t>Ensure plus milkshake chocolate (200ml) ABBOTT NUT</t>
  </si>
  <si>
    <t>Ensure plus milkshake coffee (200ml) ABBOTT NUT</t>
  </si>
  <si>
    <t>Ensure plus milkshake peach (200ml) ABBOTT NUT</t>
  </si>
  <si>
    <t>Ensure plus milkshake strawberry (200ml) ABBOTT NUT</t>
  </si>
  <si>
    <t>Ensure plus milkshake vanilla (200ml) ABBOTT NUT</t>
  </si>
  <si>
    <t>Ensure Shake oral powder banana (57g sachet) sachets (7) ABBOTT LABS</t>
  </si>
  <si>
    <t>Ensure Shake oral powder chocolate (57g sachet) sachets (7) ABBOTT LABS</t>
  </si>
  <si>
    <t>Ensure Shake oral powder strawberry (57g sachet) sachets (7) ABBOTT LABS</t>
  </si>
  <si>
    <t>Ensure Shake oral powder vanilla (57g sachet) sachets (7) ABBOTT LABS</t>
  </si>
  <si>
    <t>Entacapone 200mg tabs (100) AAH</t>
  </si>
  <si>
    <t>Entocort CR 3mg caps (100) TILLOTTS</t>
  </si>
  <si>
    <t>Entresto 24mg/26mg tabs (28) NOVARTIS PHARMS</t>
  </si>
  <si>
    <t>Entresto 49mg/51mg tabs (56) NOVARTIS PHARMS</t>
  </si>
  <si>
    <t>Entresto 97mg/103mg tabs (56) NOVARTIS PHARMS</t>
  </si>
  <si>
    <t xml:space="preserve">Epaderm cream (500g) MOLNLYCKE </t>
  </si>
  <si>
    <t xml:space="preserve">Epaderm oint (500g) MOLNLYCKE </t>
  </si>
  <si>
    <t>Epiduo 0.1%/2.5% gel (45g) GALDERMA</t>
  </si>
  <si>
    <t>Epiduo 0.3%/2.5% [45g] gel [pump] (45g) GALDERMA</t>
  </si>
  <si>
    <t>Epiduo 0.3%/2.5% gel (45g) GALDERMA</t>
  </si>
  <si>
    <t>Epilim 200mg gast-res tab (30) SANOFI</t>
  </si>
  <si>
    <t>Epilim 500mg gast-res tab (30) SANOFI</t>
  </si>
  <si>
    <t>Epilim Chrono 200mg tabs (30) SANOFI</t>
  </si>
  <si>
    <t>Epilim Chrono 300mg tabs (30) SANOFI</t>
  </si>
  <si>
    <t>Epilim Chrono 500mg tabs (30) SANOFI</t>
  </si>
  <si>
    <t>Epilim SF 200mg/5ml liquid (300ml) SANOFI</t>
  </si>
  <si>
    <t>Epimax excetra cream (500g) ASPIRE PHARMA</t>
  </si>
  <si>
    <t>Epimax intensive cream (500g) ASPIRE PHARMA</t>
  </si>
  <si>
    <t>Epimax isomol gel (500g) ASPIRE PHARMA</t>
  </si>
  <si>
    <t>Epimax moisturising cream (500g) ASPIRE PHARMA</t>
  </si>
  <si>
    <t>Epimax Oatmeal cream (500g) ASPIRE PHARMA</t>
  </si>
  <si>
    <t>Epimax oint (125g) ASPIRE PHARMA</t>
  </si>
  <si>
    <t>Epimax oint (500g) ASPIRE PHARMA</t>
  </si>
  <si>
    <t>Epimax original Cream (100g) ASPIRE PHARMA</t>
  </si>
  <si>
    <t>Epimax original Cream (500g) ASPIRE PHARMA</t>
  </si>
  <si>
    <t>Epimax paraffin-free oint (500g) ASPIRE PHARMA</t>
  </si>
  <si>
    <t>Epipen auto-injector 300mcg/0.3ml (1 in 1000) soln for inj (1) VIATRIS</t>
  </si>
  <si>
    <t>Eplerenone 25mg tabs (28) AAH</t>
  </si>
  <si>
    <t>Eprex soln for inj 4000u/0.4ml p/f syringe (6) JANSSEN</t>
  </si>
  <si>
    <t>Equasym XL 20mg caps (30) TAKEDA</t>
  </si>
  <si>
    <t>Equasym XL 30mg caps (30) TAKEDA</t>
  </si>
  <si>
    <t>Eropid 50mg tabs (4) SOMEX</t>
  </si>
  <si>
    <t>Erythromycin 250mg gast-res tab (28) AAH</t>
  </si>
  <si>
    <t>Erythromycin 250mg/5ml oral susp SF (100ml) AAH</t>
  </si>
  <si>
    <t>Erythromycin paed 125mg/5ml oral susp (100ml) AAH</t>
  </si>
  <si>
    <t>Erythromycin+zinc acetate 40mg+12mg/ml lotion (30ml) NEON HEALTHCARE</t>
  </si>
  <si>
    <t>Escitalopram 10mg tabs (28) AAH</t>
  </si>
  <si>
    <t>Escitalopram 20mg tabs (28) AAH</t>
  </si>
  <si>
    <t>Escitalopram 5mg tabs (28) AAH</t>
  </si>
  <si>
    <t>Esomeprazole 20mg gast-res cap (28) AAH</t>
  </si>
  <si>
    <t>Esomeprazole 20mg gast-res cap [Emozul] (28) AAH</t>
  </si>
  <si>
    <t>Esomeprazole 20mg gast-res tab (28) AAH</t>
  </si>
  <si>
    <t>Esomeprazole 40mg gast-res cap [Emozul] (28) AAH</t>
  </si>
  <si>
    <t>Esomeprazole 40mg gast-res tab (28) AAH</t>
  </si>
  <si>
    <t>Espranor oral lyophilisates 2mg (28) MARTINDALE</t>
  </si>
  <si>
    <t>Espranor oral lyophilisates 8mg (28) MARTINDALE</t>
  </si>
  <si>
    <t>Estraderm patches MX100 (8) NORGINE</t>
  </si>
  <si>
    <t>Estraderm patches MX25 (8) NORGINE</t>
  </si>
  <si>
    <t>Estraderm patches MX50 (8) NORGINE</t>
  </si>
  <si>
    <t>Estradiol 10mcg pessaries (24) AAH</t>
  </si>
  <si>
    <t>Estradot 100mcg/24hrs patches (8) SANDOZ</t>
  </si>
  <si>
    <t>Estradot 50mcg/24hrs patches (8) SANDOZ</t>
  </si>
  <si>
    <t>Estriol 80g + applicator 0.01% vaginal cream (1) MARLBOROUGH</t>
  </si>
  <si>
    <t>Ethosuximide 250mg caps (56) AAH</t>
  </si>
  <si>
    <t>Etoricoxib 60mg tabs (28) AAH</t>
  </si>
  <si>
    <t>Eumovate 0.05% cream (30g) GSK</t>
  </si>
  <si>
    <t>Eumovate 0.05% oint (30g) GSK</t>
  </si>
  <si>
    <t>Eurax 10% cream (100g) T&amp;R</t>
  </si>
  <si>
    <t>Evacal D3 1500mg/400u chewable tab (56) TEVA</t>
  </si>
  <si>
    <t>Evolve Carmellose PF 0.5% soothing eye drops (10ml) MEDICOM</t>
  </si>
  <si>
    <t>Evolve HA pres free 0.2% eye drops (10ml) MEDICOM</t>
  </si>
  <si>
    <t>Evolve Hypromellose PF 0.3% lubricating eye drops (10ml) MEDICOM</t>
  </si>
  <si>
    <t>Evorel 100 patches (8) THERAMEX</t>
  </si>
  <si>
    <t>Evorel 25 patches (8) THERAMEX</t>
  </si>
  <si>
    <t>Evorel 50 patches (24) THERAMEX</t>
  </si>
  <si>
    <t>Evorel 75 patches (8) THERAMEX</t>
  </si>
  <si>
    <t>Evorel Conti patches (24) THERAMEX</t>
  </si>
  <si>
    <t>Evorel Sequi patches (8) THERAMEX</t>
  </si>
  <si>
    <t>Excilon AMD IV Sponges 5cmx5cm 7089 (1) H&amp;R HEALTHCARE</t>
  </si>
  <si>
    <t>Exemestane 25mg tabs (30) AAH</t>
  </si>
  <si>
    <t>Eysano 5mg/1ml eye drops (5ml) ASPIRE PHARMA</t>
  </si>
  <si>
    <t>Ezetimibe 10mg tabs (28) TEVA</t>
  </si>
  <si>
    <t>Famotidine 20mg tabs (28) AAH</t>
  </si>
  <si>
    <t>Famotidine 40mg tabs (28) AAH</t>
  </si>
  <si>
    <t>FastClix lancets 0.3mm/30g (204) ROCHE DIABETES</t>
  </si>
  <si>
    <t>Felodipine MR 10mg tabs (28) AAH</t>
  </si>
  <si>
    <t>Felodipine MR 5mg tabs (28) AAH</t>
  </si>
  <si>
    <t>Felodipine SR 2.5mg tabs (28) AAH</t>
  </si>
  <si>
    <t>Femodene tabs (63) BAYER PLC</t>
  </si>
  <si>
    <t>Femoston-conti 0.5mg/2.5mg tabs (84) EXELTIS</t>
  </si>
  <si>
    <t>Femoston-conti 1mg/5mg tabs (84) EXELTIS</t>
  </si>
  <si>
    <t>Fenbid [100g] 5% gel (100g) ADVANZ PHARMA</t>
  </si>
  <si>
    <t>Fenbid Forte 10% gel (100g) ADVANZ PHARMA</t>
  </si>
  <si>
    <t>Fentanyl matrix 100mcg/hour transdermal patches [Mezolar] (5) AAH</t>
  </si>
  <si>
    <t>Fentanyl matrix 25mcg/hour transdermal patches [Mezolar] (5) AAH</t>
  </si>
  <si>
    <t>Feredet 190mg/5ml oral soln SF (200ml) TRION</t>
  </si>
  <si>
    <t>Feredet 190mg/5ml oral soln SF (500ml) TRION</t>
  </si>
  <si>
    <t>FerroEss 305mg caps (100) ESSENTIAL HC</t>
  </si>
  <si>
    <t>Ferrograd MR 325mg tabs (30) TEOFARMA</t>
  </si>
  <si>
    <t>Ferrous fumarate 140mg/5ml oral soln (200ml) ADVANZ PHARMA</t>
  </si>
  <si>
    <t>Ferrous fumarate 210mg tabs (84) ADVANZ PHARMA</t>
  </si>
  <si>
    <t>Ferrous fumarate 322mg tabs (28) ADVANZ PHARMA</t>
  </si>
  <si>
    <t>Ferrous gluconate 300mg tabs (28) AAH</t>
  </si>
  <si>
    <t>Ferrous sulfate 200mg tabs [Hillcross] (28) AAH</t>
  </si>
  <si>
    <t>Fesoterodine MR 4mg tabs (28) PHD</t>
  </si>
  <si>
    <t>Fexofenadine 120mg tabs (30) AAH</t>
  </si>
  <si>
    <t>Fexofenadine 180mg tabs (30) AAH</t>
  </si>
  <si>
    <t>Fiasp Penfill soln for inj 100u/ml 3ml cartridge (5) NOVONORD</t>
  </si>
  <si>
    <t>Fifty:50 oint (500g) ENNOGEN HEALTH</t>
  </si>
  <si>
    <t>Finacea 15% gel (30g) LEO</t>
  </si>
  <si>
    <t>Finasteride 5mg tabs (28) AAH</t>
  </si>
  <si>
    <t>Firmagon powd+solv 80mg for soln for inj vial (1) FERRING</t>
  </si>
  <si>
    <t>Fixapost 50mcg/5mg/1ml 0.2ml unit dose eye drops (30) THEA</t>
  </si>
  <si>
    <t>Flaminal Forte gel (5 X 15g) FLEN HEALTH</t>
  </si>
  <si>
    <t>Flaminal Forte gel (50g) FLEN HEALTH</t>
  </si>
  <si>
    <t>Flecainide 100mg tabs (60) AAH</t>
  </si>
  <si>
    <t>Flecainide 50mg tabs [Hillcross] (60) AAH</t>
  </si>
  <si>
    <t>Flexitol 10% urea cream (150g) T&amp;R</t>
  </si>
  <si>
    <t>Flexitol 25% Urea Heel Balm [DT pack] (500g) T&amp;R</t>
  </si>
  <si>
    <t>Flixonase aq 50mcg/dose nasal spray 150 dose (1) GSK</t>
  </si>
  <si>
    <t>Flixotide Accuhaler 50mcg 60 dose (1) GSK</t>
  </si>
  <si>
    <t>Flixotide Evohaler CFCfree 50mcg 120 dose (1) GSK</t>
  </si>
  <si>
    <t>Flucloxacillin 125mg/5ml oral soln (100ml) AAH</t>
  </si>
  <si>
    <t>Flucloxacillin 125mg/5ml oral soln SF (100ml) AAH</t>
  </si>
  <si>
    <t>Flucloxacillin 250mg caps (28) AAH</t>
  </si>
  <si>
    <t>Flucloxacillin 250mg/5ml oral soln (100ml) AAH</t>
  </si>
  <si>
    <t>Flucloxacillin 500mg caps (28) AAH</t>
  </si>
  <si>
    <t>Fluconazole 150mg caps (1) AAH</t>
  </si>
  <si>
    <t>Fluconazole 50mg caps (7) AAH</t>
  </si>
  <si>
    <t>Fluconazole 50mg/5ml oral susp (35ml) AAH</t>
  </si>
  <si>
    <t>Fludrocortisone 100mcg tabs (30) AAH</t>
  </si>
  <si>
    <t>Fludrocortisone 50mcg tabs (30) AAH</t>
  </si>
  <si>
    <t>Fludroxycortide 4mcg/square cm 7.5cm tape (50cm) TYPHARM</t>
  </si>
  <si>
    <t>Fluoritop HF 5000ppm fluoride toothpaste (51g) RX FARMA</t>
  </si>
  <si>
    <t>Fluoxetine 10mg caps (30) ACCORD-UK</t>
  </si>
  <si>
    <t>Fluoxetine 20mg caps (30) AAH</t>
  </si>
  <si>
    <t>Fluoxetine 20mg/5ml oral soln (70ml) AAH</t>
  </si>
  <si>
    <t>Fluoxetine 20mg/5ml oral soln SF (70ml) AAH</t>
  </si>
  <si>
    <t>Fluoxetine 30mg caps (30) MEDREICH</t>
  </si>
  <si>
    <t>Fluoxetine 40mg caps (30) MEDREICH</t>
  </si>
  <si>
    <t>Fluticasone propionate 50mcg/dose nasal spray 150 dose (1) AAH</t>
  </si>
  <si>
    <t>Fluticasone propionate+Azelastine 50mcg/137mcg 120 dose nasal spray (1) AAH</t>
  </si>
  <si>
    <t>Flutiform inhaler 125mcg/5mcg 120 dose (1) NAPP</t>
  </si>
  <si>
    <t>Flutiform inhaler 250mcg/10mcg 120 dose (1) NAPP</t>
  </si>
  <si>
    <t>Flutiform inhaler 50mcg/5mcg 120 dose (1) NAPP</t>
  </si>
  <si>
    <t>FML Liquifilm 0.1% eye drops (5ml) ABBVIE LTD</t>
  </si>
  <si>
    <t>Folic acid 5mg tabs [Hillcross] (28) AAH</t>
  </si>
  <si>
    <t>FolicA 2.5mg/5ml oral soln SF (150ml) ESSENTIAL HC</t>
  </si>
  <si>
    <t>Formoterol Easyhaler 12mcg/dose 120 dose dry powd inh (1) ORION</t>
  </si>
  <si>
    <t>Fortijuce liquid Apple bottle (200ml) NUTRICIA LTD</t>
  </si>
  <si>
    <t>Fortijuce liquid Blackcurrant bottle (200ml) NUTRICIA LTD</t>
  </si>
  <si>
    <t>Fortijuce liquid Forest fruits bottle (200ml) NUTRICIA LTD</t>
  </si>
  <si>
    <t>Fortijuce liquid Lemon bottle (200ml) NUTRICIA LTD</t>
  </si>
  <si>
    <t>Fortijuce liquid Orange bottle (200ml) NUTRICIA LTD</t>
  </si>
  <si>
    <t>Fortijuce liquid Strawberry bottle (200ml) NUTRICIA LTD</t>
  </si>
  <si>
    <t>Fortijuce liquid Tropical bottle (200ml) NUTRICIA LTD</t>
  </si>
  <si>
    <t>Forxiga 10mg tabs (28) ASTRAZEN</t>
  </si>
  <si>
    <t>Forxiga 5mg tabs (28) ASTRAZEN</t>
  </si>
  <si>
    <t>Fosfomycin granules for oral soln 3g sachets (1) AAH</t>
  </si>
  <si>
    <t>Fostair 100mcg/6mcg 120 dose inh CFC-f (1) CHIESI</t>
  </si>
  <si>
    <t>Fostair 200mcg/6mcg 120 dose inh CFC-f (1) CHIESI</t>
  </si>
  <si>
    <t>Fostair NEXThaler 100mcg/6mcg 120 dose dry powd inh (1) CHIESI</t>
  </si>
  <si>
    <t>Fostair NEXThaler 200mcg/6mcg 120 dose dry powd inh (1) CHIESI</t>
  </si>
  <si>
    <t>FreeStyle Libre 2 Plus Sensor (1) ABBOTT LABS</t>
  </si>
  <si>
    <t>FreeStyle Libre 2 Sensor (1) ABBOTT LABS</t>
  </si>
  <si>
    <t>FreeStyle Libre 3 Sensor (1) ABBOTT LABS</t>
  </si>
  <si>
    <t>Freestyle Lite test strips (50) ABBOTT DIAB</t>
  </si>
  <si>
    <t>Freestyle Optium test strips (50) ABBOTT DIAB</t>
  </si>
  <si>
    <t>Fresubin 2kcal Cappuccino bottle (200ml) FRESENIUS KABI</t>
  </si>
  <si>
    <t>Fresubin 2kcal Fibre Chocolate bottle (200ml) FRESENIUS KABI</t>
  </si>
  <si>
    <t>Fresubin 2kcal Toffee bottle (200ml) FRESENIUS KABI</t>
  </si>
  <si>
    <t>Fresubin PRO compact apricot/peach bottle (4 X 125ml) FRESENIUS KABI</t>
  </si>
  <si>
    <t>Fresubin Protein Energy Chocolate bottle (200ml) FRESENIUS KABI</t>
  </si>
  <si>
    <t>Fucibet cream (30g) LEO</t>
  </si>
  <si>
    <t>Fucidin 20mg/g oint (15g) LEO</t>
  </si>
  <si>
    <t>Fucidin H cream (30g) LEO</t>
  </si>
  <si>
    <t>Fultium-D3 800u caps [Licensed] (30) INTERNIS</t>
  </si>
  <si>
    <t>Furosemide 20mg tabs (28) AAH</t>
  </si>
  <si>
    <t>Furosemide 20mg/5ml oral soln SF (150ml) AAH</t>
  </si>
  <si>
    <t>Furosemide 40mg tabs (28) AAH</t>
  </si>
  <si>
    <t>Furosemide 40mg/5ml oral soln SF (150ml) AAH</t>
  </si>
  <si>
    <t>Fusidic acid 2% cream (15g) AAH</t>
  </si>
  <si>
    <t>Fusidic acid 2% cream (30g) AAH</t>
  </si>
  <si>
    <t>Fusidic acid MR 1% eye drops (5g) ADVANZ PHARMA</t>
  </si>
  <si>
    <t>Fybogel hi-fibre Orange efferv granules 3.5g sachets (30) RECKITT BENCK</t>
  </si>
  <si>
    <t>Fybogel sachets Orange 3.5g (2 X 30) RECKITT BENCK</t>
  </si>
  <si>
    <t>Fybogel-Mebeverine sachets (10) RECKITT BENCK</t>
  </si>
  <si>
    <t>Gabapentin 100mg caps (100) AAH</t>
  </si>
  <si>
    <t>Gabapentin 300mg caps (100) AAH</t>
  </si>
  <si>
    <t>Gabapentin 50mg/ml oral soln SF [aniseed] (150ml) AAH</t>
  </si>
  <si>
    <t>Gabapentin 600mg tabs (100) AAH</t>
  </si>
  <si>
    <t>Galantamine XL 24mg caps (28) AAH</t>
  </si>
  <si>
    <t>Galfer SF 140mg/5ml syrup (300ml) T&amp;R</t>
  </si>
  <si>
    <t>Galzemic XL 24mg caps (28) ZENTIVA</t>
  </si>
  <si>
    <t>Ganfort 0.3mg/ml / 5mg/ml 0.4ml unit dose eye drops (30) ABBVIE LTD</t>
  </si>
  <si>
    <t>Ganfort 0.3mg/ml/5mg/ml eye drops (3ml) ABBVIE LTD</t>
  </si>
  <si>
    <t>Gaviscon Advance aniseed oral susp (150ml) RECKITT BENCK</t>
  </si>
  <si>
    <t>Gaviscon Advance Mint chewable tab (60) RECKITT BENCK</t>
  </si>
  <si>
    <t>Gaviscon Advance pmint oral susp (500ml) RECKITT BENCK</t>
  </si>
  <si>
    <t>Gaviscon Double Action Liquid aniseed (300ml) RECKITT BENCK</t>
  </si>
  <si>
    <t>Gaviscon Double Action Liquid peppermint (150ml) RECKITT BENCK</t>
  </si>
  <si>
    <t>Gaviscon double action mint chewable tab (48) RECKITT BENCK</t>
  </si>
  <si>
    <t>Gaviscon Infant oral powder sachets (30) RECKITT BENCK</t>
  </si>
  <si>
    <t>Gaviscon Peppermint chewable tab (24) RECKITT BENCK</t>
  </si>
  <si>
    <t>Gaviscon Peppermint Liquid Relief (150ml) RECKITT BENCK</t>
  </si>
  <si>
    <t>Gedarel 20mcg/150mcg tabs (63) GEDEON RICHTER</t>
  </si>
  <si>
    <t>Gedarel 30mcg/150mcg tabs (63) GEDEON RICHTER</t>
  </si>
  <si>
    <t>Gliclazide 160mg tabs (28) AAH</t>
  </si>
  <si>
    <t>Gliclazide 40mg tabs (28) AAH</t>
  </si>
  <si>
    <t>Gliclazide 80mg tabs (28) AAH</t>
  </si>
  <si>
    <t>Gliclazide MR 30mg tabs (28) AAH</t>
  </si>
  <si>
    <t>Gliclazide MR 60mg tabs (28) AAH</t>
  </si>
  <si>
    <t>Glimepiride 2mg tabs (30) AAH</t>
  </si>
  <si>
    <t>Glucagen hypokit soln for inj 1mg vial (1) NOVONORD</t>
  </si>
  <si>
    <t>Glucogel dextrose 40% (3x25g) (75g) BBI</t>
  </si>
  <si>
    <t>Glucogel dextrose 40% (80g) BBI</t>
  </si>
  <si>
    <t>Glucoject Lancets PLUS 0.2mm/33g (100) MENARINI DIAG</t>
  </si>
  <si>
    <t>Glucoject pen needles 4mm/32g (100) MENARINI DIAG</t>
  </si>
  <si>
    <t>Glucoject pen needles 5mm/31g (100) MENARINI DIAG</t>
  </si>
  <si>
    <t>Glucomen Areo Ketone Sensor test strips 48106 (10) MENARINI DIAG</t>
  </si>
  <si>
    <t>Glucophage SR 1000mg tabs (56) MERCK SERONO</t>
  </si>
  <si>
    <t>GlucoRx CarePoint pen needles 4mm/31g (100) GLUCORX</t>
  </si>
  <si>
    <t>GlucoRx CarePoint pen needles 5mm/31g (100) GLUCORX</t>
  </si>
  <si>
    <t>GlucoRx CarePoint pen needles 6mm/31g (100) GLUCORX</t>
  </si>
  <si>
    <t>GlucoRX CarePoint Ultra pen needles 4mm/32g (100) GLUCORX</t>
  </si>
  <si>
    <t>GlucoRx FinePoint needles 4mm/31g (100) GLUCORX</t>
  </si>
  <si>
    <t>GlucoRx HCT Glucose test strips (50) GLUCORX</t>
  </si>
  <si>
    <t>GlucoRx HCT Ketone test strips (10) GLUCORX</t>
  </si>
  <si>
    <t>GlucoRx lancets 0.31mm/30g (200) GLUCORX</t>
  </si>
  <si>
    <t>GlucoRx Nexus strips (50) GLUCORX</t>
  </si>
  <si>
    <t>GlucoRx Q testing strips (50) GLUCORX</t>
  </si>
  <si>
    <t>Glycerin suppos adult 4g (12) AAH</t>
  </si>
  <si>
    <t>Glyceryl trinitrate pump spray 400mcg 180 dose (1) AAH</t>
  </si>
  <si>
    <t>Glyceryl trinitrate pump spray 400mcg 200 dose (1) AAH</t>
  </si>
  <si>
    <t>Glyceryl trinitrate s/l spray 400mcg 180 dose (1) ASPIRE PHARMA</t>
  </si>
  <si>
    <t>Glycopyrronium bromide 1mg/5ml oral soln SF (150ml) COLONIS PHARMA</t>
  </si>
  <si>
    <t>Glycopyrronium bromide 200mcg/1ml soln for inj amps (10) AAH</t>
  </si>
  <si>
    <t>GreenFine needles 4mm/32g (100) NEON DIAGNOST</t>
  </si>
  <si>
    <t>Half Securon SR 120mg tabs (28) VIATRIS</t>
  </si>
  <si>
    <t>Half Sinemet CR 25mg/100mg tabs (60) ORGANON</t>
  </si>
  <si>
    <t>Haloperidol 5mg tabs (28) AAH</t>
  </si>
  <si>
    <t>Haloperidol 5mg/5ml oral soln SF (100ml) AAH</t>
  </si>
  <si>
    <t>Haloperidol soln for inj 5mg/1ml amps (10) DRUGSRUS</t>
  </si>
  <si>
    <t>HC45 Hydrocortisone 1% cream (15g) KARO HEALTH</t>
  </si>
  <si>
    <t xml:space="preserve">Hibiwash 4% soln (500ml) MOLNLYCKE </t>
  </si>
  <si>
    <t>Hiprex 1g tabs (60) VIATRIS</t>
  </si>
  <si>
    <t>Hirudoid 0.3% cream (50g) T&amp;R</t>
  </si>
  <si>
    <t>Hirudoid 0.3% gel (50g) T&amp;R</t>
  </si>
  <si>
    <t xml:space="preserve">Hollister 5550 urostomy night drainbag 2Li (10) HOLLISTER </t>
  </si>
  <si>
    <t>Humalog KwikPen Junior 100units/1ml soln for inj 3ml p/f pen (5) LILLY</t>
  </si>
  <si>
    <t>Humalog KwikPen soln for inj 100units/1ml 3ml p/f pen (5) LILLY</t>
  </si>
  <si>
    <t>Humalog Mix50 KwikPen 100units/1ml susp for inj 3ml p/f pen (5) LILLY</t>
  </si>
  <si>
    <t>Humulin I KwikPen susp for inj 100u/1ml 3ml (5) LILLY</t>
  </si>
  <si>
    <t>Humulin M3 KwikPen 100units/1ml 3ml susp for inj p/f pen (5) LILLY</t>
  </si>
  <si>
    <t>Humulin S soln for inj 100u/ml 3ml cartridge (5) LILLY</t>
  </si>
  <si>
    <t>Hyabak preservative free 0.15% eye drops (10ml) THEA</t>
  </si>
  <si>
    <t>Hydralazine 25mg tabs (56) AAH</t>
  </si>
  <si>
    <t>Hydrocortisone 1% cream (15g) AAH</t>
  </si>
  <si>
    <t>Hydrocortisone 1% cream (30g) AAH</t>
  </si>
  <si>
    <t>Hydrocortisone 1% cream (50g) AAH</t>
  </si>
  <si>
    <t>Hydrocortisone 10mg tabs (30) AAH</t>
  </si>
  <si>
    <t>Hydrocortisone 2.5mg tabs (30) AAH</t>
  </si>
  <si>
    <t>Hydrocortisone 5mg tabs (30) AAH</t>
  </si>
  <si>
    <t>Hydrocortisone sod phos 100mg/1ml soln for inj amps (5) ADVANZ PHARMA</t>
  </si>
  <si>
    <t>Hydrocortisone sod suc powd+solv 100mg soln for inj vial (1) PFIZER LTD</t>
  </si>
  <si>
    <t>Hydromol 2.5% cream (500g) ALLIANCE PHARM</t>
  </si>
  <si>
    <t>Hydromol bath &amp; shower emollient (350ml) ALLIANCE PHARM</t>
  </si>
  <si>
    <t>Hydromol oint (100g) ALLIANCE PHARM</t>
  </si>
  <si>
    <t>Hydromol oint (500g) ALLIANCE PHARM</t>
  </si>
  <si>
    <t>Hydroxocobalamin soln for inj 1mg/1ml amps (5) AAH</t>
  </si>
  <si>
    <t>Hydroxycarbamide 500mg caps (100) AAH</t>
  </si>
  <si>
    <t>Hydroxychloroquine 200mg tabs (60) AAH</t>
  </si>
  <si>
    <t>Hydroxyzine 25mg tabs (28) AAH</t>
  </si>
  <si>
    <t>Hylo Dual Intense pres free eye drops (10ml) SCOPE</t>
  </si>
  <si>
    <t>Hylo Night eye ointment pres free (5g) SCOPE</t>
  </si>
  <si>
    <t>Hylo-Forte pres free 0.2% eye drops (10ml) SCOPE</t>
  </si>
  <si>
    <t>Hylo-Tear pres free 0.1% eye drops (10ml) SCOPE</t>
  </si>
  <si>
    <t>Hyoscine butylbromide 10mg tabs (100) AAH</t>
  </si>
  <si>
    <t>Hypromellose PF 0.3% eye drops (10ml) AAH</t>
  </si>
  <si>
    <t>Ibandronic acid 150mg tabs (1) AAH</t>
  </si>
  <si>
    <t>Ibuprofen 10% gel (100g) AAH</t>
  </si>
  <si>
    <t>Ibuprofen 100mg/5ml oral susp SF (100ml) AAH</t>
  </si>
  <si>
    <t>Ibuprofen 400mg tabs (84) AAH</t>
  </si>
  <si>
    <t>Ibuprofen 5% gel (100g) AAH</t>
  </si>
  <si>
    <t>Ibuprofen 5% gel (50g) AAH</t>
  </si>
  <si>
    <t>Imiquimod 5% cream 250mg sachets (12) ACCORD-UK</t>
  </si>
  <si>
    <t>Imodium Instant Melts 2mg orodisp tab (12) MCNEIL</t>
  </si>
  <si>
    <t>Imuderm emollient pump (500g) CLINISUPPLIES</t>
  </si>
  <si>
    <t>Inadine dressing 5cmx5cm (25 X 1) SYSTAGENIX</t>
  </si>
  <si>
    <t>Inadine dressing 9.5cmx9.5cm (10 X 1) SYSTAGENIX</t>
  </si>
  <si>
    <t>Incruse Ellipta 55mcg/dose 30 dose dry powd inh (1) GSK</t>
  </si>
  <si>
    <t>Indapamide 2.5mg tabs (28) AAH</t>
  </si>
  <si>
    <t>Indapamide SR 1.5mg tabs (30) AAH</t>
  </si>
  <si>
    <t>Independence Xtra Large Wound Protect/Coll pouch VAP2 (10) INDEPENDENCE</t>
  </si>
  <si>
    <t>Indometacin 50mg caps (28) AAH</t>
  </si>
  <si>
    <t>Inegy 10mg/20mg tabs (28) ORGANON</t>
  </si>
  <si>
    <t>Insupen pen needles 6mm/31g (100) SPIRIT</t>
  </si>
  <si>
    <t>Intrarosa 6.5mg pessaries (28) THERAMEX</t>
  </si>
  <si>
    <t>Intuniv MR 1mg tabs (28) TAKEDA</t>
  </si>
  <si>
    <t>Intuniv MR 2mg tabs (28) TAKEDA</t>
  </si>
  <si>
    <t>Intuniv MR 3mg tabs (28) TAKEDA</t>
  </si>
  <si>
    <t xml:space="preserve">InView sil self-adh sheath 97336 Extra 36mm (30) HOLLISTER </t>
  </si>
  <si>
    <t>InVita D3 2400units/ml oral drops (10ml) CONSILIENT</t>
  </si>
  <si>
    <t>InVita D3 25000u caps (3) CONSILIENT</t>
  </si>
  <si>
    <t>Invita D3 50000u caps [Licensed] (3) CONSILIENT</t>
  </si>
  <si>
    <t>InVita D3 800u caps [Licensed] (28) FORUM HEALTH</t>
  </si>
  <si>
    <t>InVita D3 oral soln 25000u/1ml amps (3) CONSILIENT</t>
  </si>
  <si>
    <t>InVita D3 oral soln 50000u/1ml amps (3) CONSILIENT</t>
  </si>
  <si>
    <t>Invokana 100mg tabs (30) MENARINI PHARMA</t>
  </si>
  <si>
    <t>Invokana 300mg tabs (30) MENARINI PHARMA</t>
  </si>
  <si>
    <t>Iodosorb powder 0.9% 3g sachets (7 X 1) S&amp;N</t>
  </si>
  <si>
    <t>Iopidine 1% 0.25ml unit dose eye drops (24) ESSENTIAL PHARM</t>
  </si>
  <si>
    <t>Iopidine 5mg/ml eye drops (5ml) ESSENTIAL PHARM</t>
  </si>
  <si>
    <t>Ipratropium bromide 20mcg/dose 200 dose inhaler CFCf (1) AAH</t>
  </si>
  <si>
    <t>Irbesartan 150mg tabs (28) AAH</t>
  </si>
  <si>
    <t>Irbesartan 300mg tabs (28) AAH</t>
  </si>
  <si>
    <t>Irbesartan 75mg tabs (28) AAH</t>
  </si>
  <si>
    <t>Irbesartan/Hydrochlorothiazide 300mg/12.5mg tabs (28) AAH</t>
  </si>
  <si>
    <t>Isosorbide dinitrate 10mg tabs (56) AAH</t>
  </si>
  <si>
    <t>Isosorbide mononitrate 10mg tabs (56) AAH</t>
  </si>
  <si>
    <t>Isosorbide mononitrate 20mg tabs (56) AAH</t>
  </si>
  <si>
    <t>Isosorbide mononitrate MR 60mg caps (28) VIRTUAL GENERIC</t>
  </si>
  <si>
    <t>Isosorbide mononitrate XL 60mg tabs (28) AAH</t>
  </si>
  <si>
    <t>Isotard 25XL tabs (28) EVOLAN PHARMA</t>
  </si>
  <si>
    <t>Isotard 60XL tabs (28) EVOLAN PHARMA</t>
  </si>
  <si>
    <t>Isotretinoin 10mg caps (30) AAH</t>
  </si>
  <si>
    <t>Isotretinoin 20mg caps (30) AAH</t>
  </si>
  <si>
    <t>Isotretinoin 5mg caps (56) AAH</t>
  </si>
  <si>
    <t>Ispaghula husk 3.5g effervescent granules GF/SF sachets [Orange] (30) PHD</t>
  </si>
  <si>
    <t>IV3000 dress 10cmx12cm (50 X 1) S&amp;N</t>
  </si>
  <si>
    <t>Ivabradine 5mg tabs (56) AAH</t>
  </si>
  <si>
    <t>Jade Cath drainage WP205-01-S Leg bag lge (1) JADE</t>
  </si>
  <si>
    <t>Jardiance 10mg tabs (28) BOEHRINGER</t>
  </si>
  <si>
    <t>Jardiance 25mg tabs (28) BOEHRINGER</t>
  </si>
  <si>
    <t>Jobst FarrowHybrid comp lnr pack AD1 std med Taupe [20-30mmHg] (2) ESSITY UK LTD</t>
  </si>
  <si>
    <t>Jobst FarrowWrap Classic legpiece reg med beige 30-40mmHg (1) ESSITY UK LTD</t>
  </si>
  <si>
    <t>Jobst Ultrasheer b/knee cl/toe caramel reg 2 cl1 18-21mmHg (2) ESSITY UK LTD</t>
  </si>
  <si>
    <t>Jorveza 1mg orodisp tab (90) DR FALK PHARMA</t>
  </si>
  <si>
    <t>JuxtaLite compr sys long med legging+ 2anklet+2liner (1) MEDI</t>
  </si>
  <si>
    <t>Kaltostat dressing 7.5cmx12cm (10 X 1) CONVATEC</t>
  </si>
  <si>
    <t>Katya 30/75 tabs (63) KENT</t>
  </si>
  <si>
    <t>Kemadrin 5mg tabs (100) ASPEN MEDICAL</t>
  </si>
  <si>
    <t>Kendall AMD antimicrob foam dress 5cmx5cm (25 X 1) MEDIQ</t>
  </si>
  <si>
    <t>KerraMaxCare dressing 10cmx10cm (10 X 1) CRAWFORD</t>
  </si>
  <si>
    <t>KerraMaxCare dressing 10cmx22cm (10 X 1) CRAWFORD</t>
  </si>
  <si>
    <t>KerraMaxCare dressing 20cmx22cm (10 X 1) CRAWFORD</t>
  </si>
  <si>
    <t>KerraMaxCare dressing 20cmx30cm (10 X 1) CRAWFORD</t>
  </si>
  <si>
    <t>KerraMaxCare dressing 20cmx50cm (10 X 1) CRAWFORD</t>
  </si>
  <si>
    <t>KerraMaxCare dressing 6.5cmx8cm (1) CRAWFORD</t>
  </si>
  <si>
    <t>Ketoconazole 2% shampoo (120ml) AAH</t>
  </si>
  <si>
    <t>Ketoprofen 2.5% gel (50g) AAH</t>
  </si>
  <si>
    <t>Ketostix (50) ASCENSIA DIA</t>
  </si>
  <si>
    <t>Kliniderm superabsorbent dress 10cmx10cm (10 X 1) MEDIQ</t>
  </si>
  <si>
    <t>Kliniderm superabsorbent dress 10cmx20cm (10 X 1) MEDIQ</t>
  </si>
  <si>
    <t>Kliniderm superabsorbent dress 20cmx20cm (15 X 1) MEDIQ</t>
  </si>
  <si>
    <t>Kliniderm superabsorbent dress 20cmx30cm (10 X 1) MEDIQ</t>
  </si>
  <si>
    <t>Kliniderm superabsorbent dress 20cmx40cm (10 X 1) MEDIQ</t>
  </si>
  <si>
    <t>Kliofem tabs (84) NOVONORD</t>
  </si>
  <si>
    <t>Kliovance tabs (84) NOVONORD</t>
  </si>
  <si>
    <t>K-Lite bandage 10cmx4.5m (1) URGO</t>
  </si>
  <si>
    <t>K-Soft bandage 10cmx3.5m (1) URGO</t>
  </si>
  <si>
    <t>K-Soft Long bandage 10cmx4.5m (1) URGO</t>
  </si>
  <si>
    <t>Kwells 300mcg tabs (12) DEXCEL</t>
  </si>
  <si>
    <t>Labetalol 100mg tabs (56) AAH</t>
  </si>
  <si>
    <t>Lactulose 3.1-3.7g/5ml oral soln (300ml) AAH</t>
  </si>
  <si>
    <t>Lactulose 3.1-3.7g/5ml oral soln (500ml) AAH</t>
  </si>
  <si>
    <t>Lactulose oral solution 10g/15ml 15ml sachets SF unflavoured (10) ESTEVE PHARMA</t>
  </si>
  <si>
    <t>Lamictal 50mg tabs (56) GSK</t>
  </si>
  <si>
    <t>Lamotrigine 100mg tabs (56) AAH</t>
  </si>
  <si>
    <t>Lamotrigine 200mg tabs (56) AAH</t>
  </si>
  <si>
    <t>Lamotrigine 25mg tabs (56) AAH</t>
  </si>
  <si>
    <t>Lamotrigine 50mg tabs (56) AAH</t>
  </si>
  <si>
    <t>Lamotrigine dispers 25mg tabs s/f (56) AAH</t>
  </si>
  <si>
    <t>Lamotrigine dispers 5mg tabs s/f (28) AAH</t>
  </si>
  <si>
    <t>Lansoprazole 15mg gast-res cap [Hillcross] (28) AAH</t>
  </si>
  <si>
    <t>Lansoprazole 15mg orodisp tab (Hillcross) (28) AAH</t>
  </si>
  <si>
    <t>Lansoprazole 30mg gast-res cap (28) AAH</t>
  </si>
  <si>
    <t>Lansoprazole 30mg orodisp tab (Hillcross) (28) AAH</t>
  </si>
  <si>
    <t>Lansoprazole 30mg/5ml oral soln (100ml) SPECIAL ORDER</t>
  </si>
  <si>
    <t>NB99492</t>
  </si>
  <si>
    <t>Lansoprazole 30mg/5ml oral soln (200ml) UNI SPECIALS</t>
  </si>
  <si>
    <t>Lansoprazole 30mg/5ml oral soln (300ml) UNI SPECIALS</t>
  </si>
  <si>
    <t>Lansoprazole 30mg/5ml oral soln SF (100ml) SPECIAL ORDER</t>
  </si>
  <si>
    <t>NE64551</t>
  </si>
  <si>
    <t>Lantus Insulin solostar 3ml 100u/1ml (5) SANOFI</t>
  </si>
  <si>
    <t>Latanoprost 50mcg/1ml eye drops (2.50ml) AAH</t>
  </si>
  <si>
    <t>Latanoprost 50mcg/ml + timolol 5mg/ml eye drops (2.50ml) AAH</t>
  </si>
  <si>
    <t>Laxido Orange oral powder sachets SF (30) GALEN</t>
  </si>
  <si>
    <t>Laxido Paediatric Plain oral powd 6.9g sachets (30) GALEN</t>
  </si>
  <si>
    <t>Leflunomide 10mg tabs (30) AAH</t>
  </si>
  <si>
    <t>Lenzetto 1.53mg/dose transdermal spray [56 dose] (1) GEDEON RICHTER</t>
  </si>
  <si>
    <t>Lercanidipine 10mg tabs (28) AAH</t>
  </si>
  <si>
    <t>Lercanidipine 20mg tabs (28) AAH</t>
  </si>
  <si>
    <t>Letrozole 2.5mg tabs (28) AAH</t>
  </si>
  <si>
    <t>Levemir FlexPen soln for inj 100u/ml 3ml p/f pen (5) NOVONORD</t>
  </si>
  <si>
    <t>Levemir Penfill soln for inj 100u/1ml 3ml cartridge (5) NOVONORD</t>
  </si>
  <si>
    <t>Levest 150mcg/30mcg tabs (63) MORNINGSIDE</t>
  </si>
  <si>
    <t>Levetiracetam 1g tabs (60) AAH</t>
  </si>
  <si>
    <t>Levetiracetam 250mg tabs (60) AAH</t>
  </si>
  <si>
    <t>Levetiracetam 500mg tabs (60) AAH</t>
  </si>
  <si>
    <t>Levetiracetam 750mg tabs (60) AAH</t>
  </si>
  <si>
    <t>Levofloxacin 250mg tabs (10) AAH</t>
  </si>
  <si>
    <t>Levofloxacin 500mg tabs (10) AAH</t>
  </si>
  <si>
    <t>Levofloxacin 500mg tabs (5) AAH</t>
  </si>
  <si>
    <t>Levothyroxine sodium 100mcg tabs [Hillcross] (28) AAH</t>
  </si>
  <si>
    <t>Levothyroxine sodium 12.5mcg tabs (28) TEVA</t>
  </si>
  <si>
    <t>Levothyroxine sodium 25mcg tabs (Hillcross) (28) AAH</t>
  </si>
  <si>
    <t>Levothyroxine sodium 50mcg tabs [Hillcross] (28) AAH</t>
  </si>
  <si>
    <t>Levothyroxine sodium 75mcg tabs (28) TEVA</t>
  </si>
  <si>
    <t>Liberty Hydro-Caine gel HYD-011 syringe (10 X 11ml) CLINISUPPLIES</t>
  </si>
  <si>
    <t>Lidocaine 5% oint (15g) TEVA</t>
  </si>
  <si>
    <t>Lift Fast Acting Glucose Shot liquid very berry (60ml) BBI</t>
  </si>
  <si>
    <t>LimbO protector adult half leg large build MP180 (1) THESIS</t>
  </si>
  <si>
    <t>LimbO protector adult half leg normal build MP80 (1) THESIS</t>
  </si>
  <si>
    <t>Linc-Flo drainage bag LM3LS 120cm tube 3 litres single use (10) LINC</t>
  </si>
  <si>
    <t>Linc-Flo Leg bag LM500AD-T Adjus in/tube 500ml T-tap (10) LINC</t>
  </si>
  <si>
    <t>Linc-Flo Leg bag LM500MD-L 10cm in/tube 500ml Lever tap (10) LINC</t>
  </si>
  <si>
    <t>Linc-Flo Leg bag LM500MD-T 10cm in/tube 500ml T-tap (10) LINC</t>
  </si>
  <si>
    <t>Linc-Flo Leg bag LM750AD-T Adjus in/tube 750ml T-tap (10) LINC</t>
  </si>
  <si>
    <t>Linc-Flo Leg bag LM750MD-T 10cm in/tube 750ml T-tap (10) LINC</t>
  </si>
  <si>
    <t>Linc-Flo LM2LNS night drainage bag 2 litre [non drainable] (10) LINC</t>
  </si>
  <si>
    <t>Linc-Flo LM2LS night drainage bag 2Li (10) LINC</t>
  </si>
  <si>
    <t>Linc-Flo TZ01-L night bag+lever tap 120cm tube 2Li (10) LINC</t>
  </si>
  <si>
    <t>Linc-Flo TZ02-L night bag+lev tap 120cm tube 2Li (10) LINC</t>
  </si>
  <si>
    <t>Lipitor 20mg tabs (28) VIATRIS</t>
  </si>
  <si>
    <t>Lipitor 40mg tabs (28) VIATRIS</t>
  </si>
  <si>
    <t>Liqua-E 500mg/5ml oral susp (100ml) TRION</t>
  </si>
  <si>
    <t>Liquick Base cath 631012 Tiem tip M 12ch (60) TELEFLEX</t>
  </si>
  <si>
    <t>Lisinopril 10mg tabs (28) AAH</t>
  </si>
  <si>
    <t>Lisinopril 20mg tabs (28) AAH</t>
  </si>
  <si>
    <t>Lisinopril 5mg tabs (28) AAH</t>
  </si>
  <si>
    <t>Lixiana 30mg tabs (28) DAIICHI SANKYO</t>
  </si>
  <si>
    <t>Lixiana 60mg tabs (28) DAIICHI SANKYO</t>
  </si>
  <si>
    <t>Lizinna 250mcg/35mcg tabs (63) MORNINGSIDE</t>
  </si>
  <si>
    <t>Locoid scalp 0.1% lotion (100ml) NEON HEALTHCARE</t>
  </si>
  <si>
    <t>Loperamide 2mg caps (30) AAH</t>
  </si>
  <si>
    <t>Loratadine 10mg tabs (30) AAH</t>
  </si>
  <si>
    <t>Lorazepam 1mg tabs (28) AAH</t>
  </si>
  <si>
    <t>Losartan 100mg tabs (28) AAH</t>
  </si>
  <si>
    <t>Losartan 12.5mg tabs (28) AAH</t>
  </si>
  <si>
    <t>Losartan 25mg tabs (28) AAH</t>
  </si>
  <si>
    <t>Losartan 50mg tabs (28) AAH</t>
  </si>
  <si>
    <t>Losec 20mg gast-res cap (28) NEON HEALTHCARE</t>
  </si>
  <si>
    <t>Lotriderm cream (30g) ORGANON</t>
  </si>
  <si>
    <t>Lucette 0.03mg/3mg tabs (63) GEDEON RICHTER</t>
  </si>
  <si>
    <t>Luforbec 100mcg/6mcg 120 dose inh CFC-f (1) LUPIN</t>
  </si>
  <si>
    <t>Luforbec 200mcg/6mcg 120 dose inh CFC-f (1) LUPIN</t>
  </si>
  <si>
    <t>Lumecare hypromellose 0.3% eye drops (10ml) MEDICOM</t>
  </si>
  <si>
    <t>Lumecare Singles Hypromellose 0.3% 0.5ml unit dose eye drops PF (30) MEDICOM</t>
  </si>
  <si>
    <t>Lumigan 100mcg/ml eye drops (3ml) ABBVIE LTD</t>
  </si>
  <si>
    <t>Lumigan unit dose 300mcg/1ml 0.4ml eye drops PF (30) ABBVIE LTD</t>
  </si>
  <si>
    <t>Lyclear dermal 5% cream (30g) OMEGA</t>
  </si>
  <si>
    <t>Lymecycline 408mg caps (56) AAH</t>
  </si>
  <si>
    <t>Lymecycline 408mg caps (Hillcross) (28) AAH</t>
  </si>
  <si>
    <t>Lyrica 150mg caps (56) VIATRIS</t>
  </si>
  <si>
    <t>Lyrica 200mg caps (84) VIATRIS</t>
  </si>
  <si>
    <t>Madopar 100mg/25mg caps (100) ROCHE PROD</t>
  </si>
  <si>
    <t>Madopar 100mg/25mg dispers tab (100) ROCHE PROD</t>
  </si>
  <si>
    <t>Madopar 50mg/12.5mg caps (100) ROCHE PROD</t>
  </si>
  <si>
    <t>Madopar CR caps (100) ROCHE PROD</t>
  </si>
  <si>
    <t>MagnaPhate [mag 97.2mg] (4mmol) chewable tab [No PL] (50) ARJUN</t>
  </si>
  <si>
    <t>Magnaspartate (magnesium 10mmol) 243mg oral powder sachets (10) Kora</t>
  </si>
  <si>
    <t>Marol MR 150mg tabs (60) TEVA</t>
  </si>
  <si>
    <t>Marol MR 200mg tabs (60) TEVA</t>
  </si>
  <si>
    <t>Matrifen matrix 75mcg/hour transdermal patches (5) TEVA</t>
  </si>
  <si>
    <t>Maxalt Melt oral lyophilisates 10mg (6) ORGANON</t>
  </si>
  <si>
    <t>Maxidex 0.1% eye drops (5ml) NOVARTIS PHARMS</t>
  </si>
  <si>
    <t>Maxijul super soluble powder (200g) NUTRICIA LTD</t>
  </si>
  <si>
    <t>Maxitram SR 100mg caps (60) CHIESI</t>
  </si>
  <si>
    <t>Maxitram SR 50mg caps (60) CHIESI</t>
  </si>
  <si>
    <t>Maxitrol eye oint (3.50g) NOVARTIS PHARMS</t>
  </si>
  <si>
    <t>Mebeverine 135mg tabs (100) AAH</t>
  </si>
  <si>
    <t>Mebeverine 50mg/5ml oral susp SF (300ml) AAH</t>
  </si>
  <si>
    <t>Mebeverine MR 200mg caps (60) AAH</t>
  </si>
  <si>
    <t>Medi Derma Pro 63582 foam+spray incontinence cleanser (250ml) MEDICARE PLUS</t>
  </si>
  <si>
    <t>Medi Derma Pro 63605 skin protectant oint (115g) MEDICARE PLUS</t>
  </si>
  <si>
    <t>Medi Derma-S barrier cream 60345 [90g] (90g) MEDICARE PLUS</t>
  </si>
  <si>
    <t>Medi Derma-S barrier cream 60628 [28g] (28g) MEDICARE PLUS</t>
  </si>
  <si>
    <t>Medi Derma-S barrier film 60819 non sting aerosol (50ml) MEDICARE PLUS</t>
  </si>
  <si>
    <t>Medi peak PFM low range [60536] (1) MEDICARE PLUS</t>
  </si>
  <si>
    <t>Medicom carbomer eye gel 0.2% (10g) MEDICOM</t>
  </si>
  <si>
    <t>Medihoney barrier cream (50g) INTEGRA</t>
  </si>
  <si>
    <t>Medikinet 10mg tabs (30) MEDICE</t>
  </si>
  <si>
    <t>Medikinet 5mg tabs (30) MEDICE</t>
  </si>
  <si>
    <t>Medikinet XL 10mg caps (30) MEDICE</t>
  </si>
  <si>
    <t>Medikinet XL 20mg caps (30) MEDICE</t>
  </si>
  <si>
    <t>Medikinet XL 30mg caps (30) MEDICE</t>
  </si>
  <si>
    <t>Medikinet XL 40mg caps (30) MEDICE</t>
  </si>
  <si>
    <t>Medikinet XL 5mg caps (30) MEDICE</t>
  </si>
  <si>
    <t>Mefenamic acid 250mg caps (100) AAH</t>
  </si>
  <si>
    <t>Mefenamic acid 250mg tabs (28) DRUGSRUS</t>
  </si>
  <si>
    <t>Mefenamic acid 500mg tabs (28) AAH</t>
  </si>
  <si>
    <t xml:space="preserve">Mefix tape 10cmx5m (1) MOLNLYCKE </t>
  </si>
  <si>
    <t xml:space="preserve">Mefix tape 5cmx5m (1) MOLNLYCKE </t>
  </si>
  <si>
    <t>Meflynate XL 10mg caps (30) FLYNN</t>
  </si>
  <si>
    <t>Melatonin 1mg/1ml oral soln SF (150ml) AAH</t>
  </si>
  <si>
    <t>Melatonin 2mg caps (30) AAH</t>
  </si>
  <si>
    <t>Melatonin MR 2mg tabs (30) AAH</t>
  </si>
  <si>
    <t>Meloxicam 15mg tabs (30) AAH</t>
  </si>
  <si>
    <t>Meloxicam 7.5mg tabs (30) AAH</t>
  </si>
  <si>
    <t>Memantine 10mg tabs (28) AAH</t>
  </si>
  <si>
    <t>Memantine 10mg/1ml oral soln SF (50ml) AAH</t>
  </si>
  <si>
    <t>Memantine 20mg tabs (28) AAH</t>
  </si>
  <si>
    <t>Menadiol 10mg tabs (100) ALLIANCE PHARM</t>
  </si>
  <si>
    <t xml:space="preserve">Mepilex Border Comfort 10cmx10cm (10 X 1) MOLNLYCKE </t>
  </si>
  <si>
    <t xml:space="preserve">Mepilex Border Comfort 10cmx20cm (10 X 1) MOLNLYCKE </t>
  </si>
  <si>
    <t xml:space="preserve">Mepilex Border Comfort 12.5cmx12.5cm (10 X 1) MOLNLYCKE </t>
  </si>
  <si>
    <t xml:space="preserve">Mepilex Border Comfort Lite 15cmx15cm (10 X 1) MOLNLYCKE </t>
  </si>
  <si>
    <t xml:space="preserve">Mepilex dressing 5cmx5cm (5 X 1) MOLNLYCKE </t>
  </si>
  <si>
    <t xml:space="preserve">Mepilex Lite dressing 6cmx8.5cm (5 X 1) MOLNLYCKE </t>
  </si>
  <si>
    <t xml:space="preserve">Mepitel Film dressing 6cmx7cm (10 X 1) MOLNLYCKE </t>
  </si>
  <si>
    <t xml:space="preserve">Mepitel One dressing 24cmx27.5cm (5 X 1) MOLNLYCKE </t>
  </si>
  <si>
    <t xml:space="preserve">Mepitel One dressing 6cmx7cm (5 X 1) MOLNLYCKE </t>
  </si>
  <si>
    <t xml:space="preserve">Mepore dressing 7cmx8cm (55 X 1) MOLNLYCKE </t>
  </si>
  <si>
    <t xml:space="preserve">Mepore dressing 9cmx35cm (30 X 1) MOLNLYCKE </t>
  </si>
  <si>
    <t xml:space="preserve">Mepore Ultra dressing 11cmx15cm (36 X 1) MOLNLYCKE </t>
  </si>
  <si>
    <t>Mercaptopurine 50mg tabs (25) ASPEN MEDICAL</t>
  </si>
  <si>
    <t xml:space="preserve">Mesorb dressing 20cmx25cm (10 X 1) MOLNLYCKE </t>
  </si>
  <si>
    <t xml:space="preserve">Mesorb dressing 20cmx30cm (10 X 1) MOLNLYCKE </t>
  </si>
  <si>
    <t>Metanium Nappy Rash oint (30g) T&amp;R</t>
  </si>
  <si>
    <t>Metformin 1g tabs (28) AAH</t>
  </si>
  <si>
    <t>Metformin 500mg tabs (28) AAH</t>
  </si>
  <si>
    <t>Metformin 500mg/5ml oral soln SF (150ml) ROSEMONT</t>
  </si>
  <si>
    <t>Metformin 850mg tabs (56) AAH</t>
  </si>
  <si>
    <t>Metformin MR 1g tabs (56) MORNINGSIDE</t>
  </si>
  <si>
    <t>Metformin MR 500mg tabs (28) MORNINGSIDE</t>
  </si>
  <si>
    <t>Metformin SR 750mg tabs (28) AAH</t>
  </si>
  <si>
    <t>Methocarbamol 750mg tabs (100) AAH</t>
  </si>
  <si>
    <t>Methofill 17.5mg/0.35ml soln for inj p/f syringe (1) ACCORD-UK</t>
  </si>
  <si>
    <t>Methotrexate 2.5mg tabs [blister] (24) AAH</t>
  </si>
  <si>
    <t>Methyldopa 250mg tabs (56) AAH</t>
  </si>
  <si>
    <t>Methylphenidate 10mg tabs (30) AAH</t>
  </si>
  <si>
    <t>Methylphenidate 5mg tabs (30) AAH</t>
  </si>
  <si>
    <t>Metoclopramide 10mg tabs (28) AAH</t>
  </si>
  <si>
    <t>Metoclopramide 5mg tabs (28) AAH</t>
  </si>
  <si>
    <t>Metoject PEN 10mg/0.2ml p/f pen (1) MEDAC</t>
  </si>
  <si>
    <t>Metoject PEN 15mg/0.3ml p/f pen (1) MEDAC</t>
  </si>
  <si>
    <t>Metoject PEN 17.5mg/0.35ml p/f pen (1) MEDAC</t>
  </si>
  <si>
    <t>Metoject PEN 20mg/0.4ml p/f pen (1) MEDAC</t>
  </si>
  <si>
    <t>Metoject PEN 25mg/0.5ml p/f pen (1) MEDAC</t>
  </si>
  <si>
    <t>Metoprolol 100mg tabs (28) AAH</t>
  </si>
  <si>
    <t>Metronidazole 0.75% gel [Metrosa] (40g) AAH</t>
  </si>
  <si>
    <t>Metronidazole 200mg tabs (21) AAH</t>
  </si>
  <si>
    <t>Metronidazole 200mg/5ml oral susp (100ml) VIRTUAL GENERIC</t>
  </si>
  <si>
    <t>Metronidazole 400mg tabs (21) AAH</t>
  </si>
  <si>
    <t>Mezavant XL 1200mg tabs (60) TAKEDA</t>
  </si>
  <si>
    <t>Micralax disposable enema 5ml (12) RPH PHARM</t>
  </si>
  <si>
    <t>Microgynon 30 tabs (63) BAYER PLC</t>
  </si>
  <si>
    <t>Microlet lancets 0.5mm/28g (100) ASCENSIA DIA</t>
  </si>
  <si>
    <t>Midazolam soln for inj 10mg/2ml amps (10) HAMELN</t>
  </si>
  <si>
    <t>Midodrine 2.5mg tabs (100) AAH</t>
  </si>
  <si>
    <t>Midodrine 5mg tabs (100) AAH</t>
  </si>
  <si>
    <t>Millinette 20mcg/75mcg tabs (63) GEDEON RICHTER</t>
  </si>
  <si>
    <t>Mini-Wright peak flow meter std range 3103388 (1) CLEMENT-CLARKE</t>
  </si>
  <si>
    <t>Mirabegron MR 25mg tabs (30) ASTELLAS</t>
  </si>
  <si>
    <t>Mirtazapine 15mg orodisp tab (30) AAH</t>
  </si>
  <si>
    <t>Mirtazapine 15mg tabs [Hillcross] (28) AAH</t>
  </si>
  <si>
    <t>Mirtazapine 15mg/1ml oral soln SF (66ml) ROSEMONT</t>
  </si>
  <si>
    <t>Mirtazapine 30mg orodisp tab (30) AAH</t>
  </si>
  <si>
    <t>Mirtazapine 30mg tabs [Hillcross] (28) AAH</t>
  </si>
  <si>
    <t>Mirtazapine 45mg orodisp tab (30) AAH</t>
  </si>
  <si>
    <t>Mirtazapine 45mg tabs (28) AAH</t>
  </si>
  <si>
    <t>Modafinil 100mg tabs (30) AAH</t>
  </si>
  <si>
    <t>Mometasone 0.1% cream (100g) AAH</t>
  </si>
  <si>
    <t>Mometasone 0.1% cream (30g) AAH</t>
  </si>
  <si>
    <t>Mometasone 0.1% oint (30g) GLENMARK</t>
  </si>
  <si>
    <t>Monomax XL 60mg tabs (28) CHIESI</t>
  </si>
  <si>
    <t>Monomil XL 60mg tabs (28) TEVA</t>
  </si>
  <si>
    <t>Monopost unit dose 50mcg/1ml 0.2ml eye drops (30) THEA</t>
  </si>
  <si>
    <t>Montelukast 10mg tabs (28) AAH</t>
  </si>
  <si>
    <t>Montelukast chew SF 4mg tabs (28) AAH</t>
  </si>
  <si>
    <t>Montelukast chew SF 5mg tabs (28) AAH</t>
  </si>
  <si>
    <t>Montelukast granules 4mg sachets SF (28) AAH</t>
  </si>
  <si>
    <t>Monuril granules for oral soln 3g sachets (1) ZAMBON</t>
  </si>
  <si>
    <t>Morphine sulf 10mg/5ml oral soln (100ml) AAH</t>
  </si>
  <si>
    <t>Morphine sulfate soln for inj 10mg/1ml amps (10) AAH</t>
  </si>
  <si>
    <t>Motusol gel 1.16% (100g) TEVA</t>
  </si>
  <si>
    <t>Mounjaro KwikPen soln for inj 10mg/0.6ml 2.4ml p/f pen (1) LILLY</t>
  </si>
  <si>
    <t>Mounjaro KwikPen soln for inj 12.5mg/0.6ml 2.4ml p/f pen (1) LILLY</t>
  </si>
  <si>
    <t>Mounjaro KwikPen soln for inj 15mg/0.6ml 2.4ml p/f pen (1) LILLY</t>
  </si>
  <si>
    <t>Mounjaro KwikPen soln for inj 2.5mg/0.6ml 2.4ml p/f pen (1) LILLY</t>
  </si>
  <si>
    <t>Mounjaro KwikPen soln for inj 5mg/0.6ml 2.4ml p/f pen (1) LILLY</t>
  </si>
  <si>
    <t>Mounjaro KwikPen soln for inj 7.5mg/0.6ml 2.4ml p/f pen (1) LILLY</t>
  </si>
  <si>
    <t>Movelat Relief cream (40g) T&amp;R</t>
  </si>
  <si>
    <t>Movicol lemon+lime SF 13.8g sachets (30) FORUM HEALTH</t>
  </si>
  <si>
    <t>Movicol Paediatric chocolate 6.9g sachets tubular stick (30) NORGINE</t>
  </si>
  <si>
    <t>Movicol Paediatric plain 6.9g sachets tubular stick (30) NORGINE</t>
  </si>
  <si>
    <t>Movicol Plain oral powder 13.7g sachets (30) FORUM HEALTH</t>
  </si>
  <si>
    <t>Movicol-Half 6.9g sachets (30) FORUM HEALTH</t>
  </si>
  <si>
    <t>MST Continus 10mg tabs (60) NAPP</t>
  </si>
  <si>
    <t>MST Continus 60mg tabs (60) NAPP</t>
  </si>
  <si>
    <t>Mycophenolate 250mg caps (100) AAH</t>
  </si>
  <si>
    <t>Mycophenolate 500mg tabs (50) AAH</t>
  </si>
  <si>
    <t>Mylife Clickfine needles 4mm/32g (100) YPSOMED</t>
  </si>
  <si>
    <t>Mylife Penfine Classic pen needles 4mm/32g (100) YPSOMED</t>
  </si>
  <si>
    <t>NACSYS 600mg efferv tab (30) ALTURIX</t>
  </si>
  <si>
    <t>Naftidrofuryl 100mg caps (84) AAH</t>
  </si>
  <si>
    <t>Naproxen 250mg gast-res tab (Hillcross) (56) AAH</t>
  </si>
  <si>
    <t>Naproxen 250mg tabs (28) AAH</t>
  </si>
  <si>
    <t>Naproxen 500mg gast-res tab (Hillcross) (56) AAH</t>
  </si>
  <si>
    <t>Naproxen 500mg tabs (28) AAH</t>
  </si>
  <si>
    <t>Naramig 2.5mg tabs (6) GSK</t>
  </si>
  <si>
    <t>Naratriptan 2.5mg tabs (6) AAH</t>
  </si>
  <si>
    <t>Naseptin nasal cream (15g) ALLIANCE PHARM</t>
  </si>
  <si>
    <t>Nasonex 50mcg 140 dose nasal spray (1) ORGANON</t>
  </si>
  <si>
    <t>Nebivolol 5mg tabs (28) AAH</t>
  </si>
  <si>
    <t>Neocate Junior powder unflavoured (400g) NUTRICIA LTD</t>
  </si>
  <si>
    <t>Neupro 1mg/24hr transdermal patches (28) UCB</t>
  </si>
  <si>
    <t>Nexplanon implant 68mg (1) ORGANON</t>
  </si>
  <si>
    <t>Nicorandil 10mg tabs (60) AAH</t>
  </si>
  <si>
    <t>Nicorette Inhalator 15mg cartridges (20) MCNEIL</t>
  </si>
  <si>
    <t>Nicorette Inhalator 15mg cartridges (4) MCNEIL</t>
  </si>
  <si>
    <t>Nicorette invisi 15mg/16h patches (7) MCNEIL</t>
  </si>
  <si>
    <t>Nicorette invisi 25mg patches (7) MCNEIL</t>
  </si>
  <si>
    <t>Nicotinell Fruit 4mg medicated chewing gum (96) HALEON</t>
  </si>
  <si>
    <t>Nifedipine 10mg caps (90) AAH</t>
  </si>
  <si>
    <t>Nifedipine 5mg caps (90) AAH</t>
  </si>
  <si>
    <t>Nifedipress MR 20 tabs (56) DEXCEL</t>
  </si>
  <si>
    <t>Nilemdo 180mg tabs (28) DAIICHI SANKYO</t>
  </si>
  <si>
    <t>NiQuitin 21mg patches (7) OMEGA</t>
  </si>
  <si>
    <t>Nitrofurantoin 100mg caps (30) AAH</t>
  </si>
  <si>
    <t>Nitrofurantoin 100mg tabs [Hillcross] (28) AAH</t>
  </si>
  <si>
    <t>Nitrofurantoin 50mg caps (30) AAH</t>
  </si>
  <si>
    <t>Nitrofurantoin 50mg tabs [Hillcross] (28) AAH</t>
  </si>
  <si>
    <t>Nitrofurantoin MR 100mg caps (14) ADVANZ PHARMA</t>
  </si>
  <si>
    <t>Nitrofurantoin MR 100mg caps (14) CNX THERA</t>
  </si>
  <si>
    <t>Nitrolingual pump spray 400mcg 180 dose (1) BEAUMONT</t>
  </si>
  <si>
    <t>Nizoral anti-dandruff 2% [60ml] shampoo [OTC pack] (60ml) T&amp;R</t>
  </si>
  <si>
    <t>Noriday 350mcg tabs (84) PFIZER LTD</t>
  </si>
  <si>
    <t>Nortriptyline 10mg caps (100) KENT</t>
  </si>
  <si>
    <t>Nortriptyline 10mg tabs (100) AAH</t>
  </si>
  <si>
    <t>Nortriptyline 25mg tabs (100) AAH</t>
  </si>
  <si>
    <t>Nova T 380 intrauterine contraceptive device (1) BAYER PLC</t>
  </si>
  <si>
    <t>Novofine needles 6mm/31g (100) NOVONORD</t>
  </si>
  <si>
    <t>NovoFine needles screw on 4mm/32g (100) NOVONORD</t>
  </si>
  <si>
    <t>NovoMix 30 FlexPen susp for inj 100u/ml 3ml p/f pen (5) NOVONORD</t>
  </si>
  <si>
    <t>Novomix 30 Penfill susp for inj 100u/ml 3ml cartridge (5) NOVONORD</t>
  </si>
  <si>
    <t>NovoPen 6 Blue range 1-60u 3ml [1 unit] (1) NOVONORD</t>
  </si>
  <si>
    <t>NovoRapid FlexPen soln for inj 100u/1ml 3ml p/f pen (5) NOVONORD</t>
  </si>
  <si>
    <t>NovoRapid Insulin 100u/1ml 10ml vial (1) NOVONORD</t>
  </si>
  <si>
    <t>NovoRapid Penfill soln for inj 100u/ml 3ml cartridge (5) NOVONORD</t>
  </si>
  <si>
    <t>Nurofen Plus tabs (32) RECKITT BENCK</t>
  </si>
  <si>
    <t>Nurse it sterile dressing pack sml/med (10 X 1) MEDICARE PLUS</t>
  </si>
  <si>
    <t>Nustendi 180mg/10mg tabs (28) DAIICHI SANKYO</t>
  </si>
  <si>
    <t>Nutramigen 1 with LGG powder (400g) RECKITT BENCK</t>
  </si>
  <si>
    <t>Nutramigen 2 with LGG powder (400g) RECKITT BENCK</t>
  </si>
  <si>
    <t>Nystaform HC cream (30g) TYPHARM</t>
  </si>
  <si>
    <t>Nystaform HC oint (30g) TYPHARM</t>
  </si>
  <si>
    <t>Nystan 100,000u/1ml oral susp (30ml) VYGORIS</t>
  </si>
  <si>
    <t>Octasa MR 400mg gast-res tab (90) TILLOTTS</t>
  </si>
  <si>
    <t>Octasa MR 800mg gast-res tab (90) TILLOTTS</t>
  </si>
  <si>
    <t>Octenilin irrigation solution 350ml bottle (1) SCHULKE</t>
  </si>
  <si>
    <t>Octenisan wash lotion (150ml) SCHULKE</t>
  </si>
  <si>
    <t>Octenisan wash lotion (500ml) SCHULKE</t>
  </si>
  <si>
    <t>Ocufresh Carbomer unit dose PF 0.2% 0.6ml eye gel (30) BLUMONT</t>
  </si>
  <si>
    <t>Oestrogel [64 measures] (80g) BESINS</t>
  </si>
  <si>
    <t>Oilatum cream (150g) T&amp;R</t>
  </si>
  <si>
    <t>Oilatum Junior emollient bath additive (300ml) T&amp;R</t>
  </si>
  <si>
    <t>Oilatum shower fragrance free gel (150g) T&amp;R</t>
  </si>
  <si>
    <t>Olanzapine 10mg tabs (28) AAH</t>
  </si>
  <si>
    <t>Olanzapine 2.5mg tabs (28) AAH</t>
  </si>
  <si>
    <t>Olanzapine 20mg tabs (28) AAH</t>
  </si>
  <si>
    <t>Olanzapine 5mg tabs (28) AAH</t>
  </si>
  <si>
    <t>Olanzapine 7.5mg tabs (56) AAH</t>
  </si>
  <si>
    <t>Olanzapine orodisp SF 20mg tabs (28) AAH</t>
  </si>
  <si>
    <t>Olmesartan medoxomil 10mg tabs (28) AAH</t>
  </si>
  <si>
    <t>Olmesartan medoxomil 20mg tabs (28) AAH</t>
  </si>
  <si>
    <t>Omeprazole 10mg gast-res cap [Hillcross] (28) AAH</t>
  </si>
  <si>
    <t>Omeprazole 10mg tabs (28) AAH</t>
  </si>
  <si>
    <t>Omeprazole 10mg/5ml oral susp SF (75ml) ROSEMONT</t>
  </si>
  <si>
    <t>Omeprazole 20mg gast-res cap [Hillcross] (28) AAH</t>
  </si>
  <si>
    <t>Omeprazole 20mg tabs (28) AAH</t>
  </si>
  <si>
    <t>Omeprazole 20mg/5ml oral susp SF (75ml) ROSEMONT</t>
  </si>
  <si>
    <t>Omeprazole 40mg gast-res cap [Hillcross] (28) AAH</t>
  </si>
  <si>
    <t>Omeprazole disp gr 20mg tabs (28) AAH</t>
  </si>
  <si>
    <t>Omnican Fine needles 4mm/31g (100) BBRAUN</t>
  </si>
  <si>
    <t>Ongentys 50mg caps (30) BIAL PHARMA</t>
  </si>
  <si>
    <t>Opiodur 12mcg/hour transdermal patches (5) ZENTIVA</t>
  </si>
  <si>
    <t>Opiodur 50mcg/hour transdermal patches (5) ZENTIVA</t>
  </si>
  <si>
    <t>Optifibre powder (250g) NESTLE NUT</t>
  </si>
  <si>
    <t>Option Soft Conv SCU35-0015 35mm cut-to-fit 15-34mm opaque (20) OAKMED</t>
  </si>
  <si>
    <t>Optive 0.5% eye drops (10ml) ALLERGAN</t>
  </si>
  <si>
    <t>Optive Fusion 0.1% eye drops (10ml) ALLERGAN</t>
  </si>
  <si>
    <t>Oralieve moisturising mouth spray (50ml) ORALIEVE</t>
  </si>
  <si>
    <t>Oramorph 10mg/5ml oral soln (100ml) GLENWOOD</t>
  </si>
  <si>
    <t>Orlistat 120mg caps (84) AAH</t>
  </si>
  <si>
    <t>Otigo 40mg/g/10mg/g ear drops (15ml) RENASCIENCE</t>
  </si>
  <si>
    <t>Otomize ear spray (5ml) ENNOGEN HEALTH</t>
  </si>
  <si>
    <t>Ovestin 1mg/g vaginal cream [+applicator] (15g) ASPEN PHARMA</t>
  </si>
  <si>
    <t>Oxybutynin 2.5mg tabs (56) AAH</t>
  </si>
  <si>
    <t>Oxybutynin 5mg tabs (56) AAH</t>
  </si>
  <si>
    <t>Oxybutynin 5mg/5ml oral soln SF (150ml) AAH</t>
  </si>
  <si>
    <t>Oxybutynin MR 10mg tabs (28) AAH</t>
  </si>
  <si>
    <t>Oxycodone 5mg/5ml oral soln SF (250ml) G.L. PHARMA</t>
  </si>
  <si>
    <t>Oxypro MR 10mg tabs (56) RIDGE PHARMA</t>
  </si>
  <si>
    <t>Oxypro MR 15mg tabs (56) RIDGE PHARMA</t>
  </si>
  <si>
    <t>Oxypro MR 30mg tabs (56) RIDGE PHARMA</t>
  </si>
  <si>
    <t>Ozempic soln for inj 0.5mg/0.37ml 1.5ml p/f pen (1) NOVONORD</t>
  </si>
  <si>
    <t>Ozempic soln for inj 1mg/0.74ml 3ml p/f pen (1) NOVONORD</t>
  </si>
  <si>
    <t>Palexia 50mg tabs (28) GRUNENTHAL</t>
  </si>
  <si>
    <t>Palmdoc testing strips (50) PALMDOC</t>
  </si>
  <si>
    <t>Pantoprazole 20mg gast-res tab (28) AAH</t>
  </si>
  <si>
    <t>Pantoprazole 40mg gast-res tab (28) AAH</t>
  </si>
  <si>
    <t>Paracetamol 250mg/5ml oral susp (100ml) AAH</t>
  </si>
  <si>
    <t>Paracetamol 250mg/5ml oral susp SF (500ml) AAH</t>
  </si>
  <si>
    <t>Paracetamol 500mg caplets (100) AAH</t>
  </si>
  <si>
    <t>Paracetamol 500mg caps (100) AAH</t>
  </si>
  <si>
    <t>Paracetamol 500mg efferv tab (100) AAH</t>
  </si>
  <si>
    <t>Paracetamol 500mg efferv tab (60) AAH</t>
  </si>
  <si>
    <t>Paramol tabs (32) RECKITT BENCK</t>
  </si>
  <si>
    <t>Paroxetine 10mg tabs (28) AAH</t>
  </si>
  <si>
    <t>Paroxetine 20mg tabs (30) AAH</t>
  </si>
  <si>
    <t>Paroxetine 30mg tabs (30) AAH</t>
  </si>
  <si>
    <t>Paroxetine 40mg tabs (30) AAH</t>
  </si>
  <si>
    <t>Peel-Easy 300714 spray (50ml) CD MED</t>
  </si>
  <si>
    <t>Penicillin V 125mg/5ml oral soln (100ml) AAH</t>
  </si>
  <si>
    <t>Penicillin V 125mg/5ml soln SF (100ml) AAH</t>
  </si>
  <si>
    <t>Penicillin V 250mg tabs (28) AAH</t>
  </si>
  <si>
    <t>Penicillin V 250mg/5ml oral soln (100ml) AAH</t>
  </si>
  <si>
    <t>Pentasa 1g suppos (28) FERRING</t>
  </si>
  <si>
    <t>Pentasa MR 2g sachets (60) FERRING</t>
  </si>
  <si>
    <t>Pentasa SR 500mg tabs (100) FERRING</t>
  </si>
  <si>
    <t>Peptac liquid original aniseed (500ml) TEVA</t>
  </si>
  <si>
    <t>Peptac liquid peppermint (500ml) TEVA</t>
  </si>
  <si>
    <t>Perindopril erbumine 2mg tabs (30) AAH</t>
  </si>
  <si>
    <t>Perindopril erbumine 4mg tabs (30) AAH</t>
  </si>
  <si>
    <t>Perindopril erbumine 8mg tabs (30) AAH</t>
  </si>
  <si>
    <t>Periostat 20mg tabs (56) ALLIANCE PHARM</t>
  </si>
  <si>
    <t xml:space="preserve">Peristeen Plus Accessory Unit 29149 small (1) COLOPLAST </t>
  </si>
  <si>
    <t xml:space="preserve">Peristeen Plus System 29140 incl toilet bag regular (1) COLOPLAST </t>
  </si>
  <si>
    <t>Permethrin 5% cream (30g) AAH</t>
  </si>
  <si>
    <t>Phenergan 25mg tabs (56) OPELLA</t>
  </si>
  <si>
    <t>Phenergan 5mg/5ml elixir (100ml) OPELLA</t>
  </si>
  <si>
    <t>Phenobarbital 30mg tabs (28) AAH</t>
  </si>
  <si>
    <t>Phenoxymethylpenicillin 500mg tabs (20) BROWN&amp;BURK</t>
  </si>
  <si>
    <t>Phenytoin 100mg tabs (28) AAH</t>
  </si>
  <si>
    <t>Phenytoin sodium 100mg caps (84) AAH</t>
  </si>
  <si>
    <t>Phosphate enema long tube 128ml [Formula B] (1) ESSENTIAL GEN</t>
  </si>
  <si>
    <t>Phosphate enema standard tube 128ml [Formula B] (1) ESSENTIAL GEN</t>
  </si>
  <si>
    <t>Physeptone 1mg/1ml oral soln SF (100ml) MARTINDALE</t>
  </si>
  <si>
    <t>Pioglitazone 15mg tabs (28) AAH</t>
  </si>
  <si>
    <t>Pioglitazone 30mg tabs (28) AAH</t>
  </si>
  <si>
    <t>Pioglitazone 45mg tabs (28) AAH</t>
  </si>
  <si>
    <t>Piriton 2mg/5ml syrup (150ml) HALEON</t>
  </si>
  <si>
    <t>Pizotifen 1.5mg tabs (28) AAH</t>
  </si>
  <si>
    <t>Pizotifen 500mcg tabs (28) AAH</t>
  </si>
  <si>
    <t>Plenachol D3 40000u caps [Licensed] (7) ACCORD-UK</t>
  </si>
  <si>
    <t>Pradaxa 110mg caps (60) BOEHRINGER</t>
  </si>
  <si>
    <t>Pramipexole 350mcg tabs (30) AAH</t>
  </si>
  <si>
    <t>Pramipexole 88mcg tabs (30) AAH</t>
  </si>
  <si>
    <t>Pramipexole PR 1.05mg tabs (30) AAH</t>
  </si>
  <si>
    <t>Prasugrel 10mg tabs (28) AAH</t>
  </si>
  <si>
    <t>Pravastatin 10mg tabs (28) AAH</t>
  </si>
  <si>
    <t>Pravastatin 20mg tabs (28) AAH</t>
  </si>
  <si>
    <t>Pravastatin 40mg tabs (28) AAH</t>
  </si>
  <si>
    <t>Prednisolone 10mg tabs (28) AAH</t>
  </si>
  <si>
    <t>Prednisolone 1mg tabs (28) AAH</t>
  </si>
  <si>
    <t>Prednisolone 2.5mg tabs (28) ACCORD-UK</t>
  </si>
  <si>
    <t>Prednisolone 5mg tabs (28) AAH</t>
  </si>
  <si>
    <t>Prednisolone EC 2.5mg gast-res tab (28) AAH</t>
  </si>
  <si>
    <t>Prednisolone EC 5mg gast-res tab (28) AAH</t>
  </si>
  <si>
    <t>Prednisolone eye &amp; ear 0.5% drops (10ml) CVNDSH</t>
  </si>
  <si>
    <t>Prednisolone soluble tablet SF 5mg (30) AAH</t>
  </si>
  <si>
    <t>Pregabalin 100mg caps (84) AAH</t>
  </si>
  <si>
    <t>Pregabalin 150mg caps (56) AAH</t>
  </si>
  <si>
    <t>Pregabalin 200mg caps (84) AAH</t>
  </si>
  <si>
    <t>Pregabalin 20mg/1ml oral soln SF (473ml) AAH</t>
  </si>
  <si>
    <t>Pregabalin 225mg caps (56) AAH</t>
  </si>
  <si>
    <t>Pregabalin 25mg caps (56) AAH</t>
  </si>
  <si>
    <t>Pregabalin 25mg tabs (56) AAH</t>
  </si>
  <si>
    <t>Pregabalin 300mg caps (56) AAH</t>
  </si>
  <si>
    <t>Pregabalin 50mg caps (84) AAH</t>
  </si>
  <si>
    <t>Pregabalin 75mg caps (56) AAH</t>
  </si>
  <si>
    <t>Premarin 0.625mg tabs (84) PFIZER LTD</t>
  </si>
  <si>
    <t>Premarin 1.25mg tabs (84) PFIZER LTD</t>
  </si>
  <si>
    <t>Priadel MR 200mg tabs (100) ESSENT PHARM M</t>
  </si>
  <si>
    <t>Priadel MR 400mg tabs (100) ESSENT PHARM M</t>
  </si>
  <si>
    <t>Primolut N 5mg tabs (30) BAYER PLC</t>
  </si>
  <si>
    <t>Prochlorperazine 5mg tabs (28) AAH</t>
  </si>
  <si>
    <t>Prochlorperazine 5mg tabs (84) AAH</t>
  </si>
  <si>
    <t>Prochlorperazine buccal 3mg tabs (50) AAH</t>
  </si>
  <si>
    <t>Prochlorperazine buccal 3mg tabs [P] (8) TRDNT</t>
  </si>
  <si>
    <t>Proctosedyl oint (30g) PHOENIX LABS</t>
  </si>
  <si>
    <t>Procyclidine 5mg tabs (28) AAH</t>
  </si>
  <si>
    <t>Progesterone micronised 100mg caps (30) ZENTIVA</t>
  </si>
  <si>
    <t>Prograf 1mg caps (50) ASTELLAS</t>
  </si>
  <si>
    <t>Prograf 500mcg caps (50) ASTELLAS</t>
  </si>
  <si>
    <t>Promethazine hydrochloride 10mg tabs (56) AAH</t>
  </si>
  <si>
    <t>Promethazine hydrochloride 25mg tabs (56) AAH</t>
  </si>
  <si>
    <t>Propranolol 10mg tabs [Hillcross] (28) AAH</t>
  </si>
  <si>
    <t>Propranolol 40mg tabs [Hillcross] (28) AAH</t>
  </si>
  <si>
    <t>Propranolol SR 160mg caps (28) AAH</t>
  </si>
  <si>
    <t>Propranolol SR 80mg caps (28) AAH</t>
  </si>
  <si>
    <t>Proshield foam + spray skin cleanser 8213 0150 08 (235ml) S&amp;N</t>
  </si>
  <si>
    <t>Prostap 3 DCS 11.25mg powd+solv for PR susp for inj p/f syringe (1) TAKEDA</t>
  </si>
  <si>
    <t>Prosys All Silicone PCF16M10E M 16ch 10ml foley cath open ended (24 X 1) CLINISUPPLIES</t>
  </si>
  <si>
    <t>Protopic 0.03% oint (30g) LEO</t>
  </si>
  <si>
    <t>Protopic 0.1% oint (30g) LEO</t>
  </si>
  <si>
    <t>Protopic 0.1% oint (60g) LEO</t>
  </si>
  <si>
    <t>Prucalopride 2mg tabs (28) AAH</t>
  </si>
  <si>
    <t>Pulmicort Turbohaler 200mcg 100 dose (1) ASTRAZEN</t>
  </si>
  <si>
    <t>Pyridostigmine bromide 60mg tabs (200) AAH</t>
  </si>
  <si>
    <t>Pyridoxine 50mg tabs (28) AAH</t>
  </si>
  <si>
    <t>Questran Light sachets (50) NEON HEALTHCARE</t>
  </si>
  <si>
    <t>Questran sachets (50) NEON HEALTHCARE</t>
  </si>
  <si>
    <t>Quetiapine 100mg tabs (60) AAH</t>
  </si>
  <si>
    <t>Quetiapine 150mg tabs (60) AAH</t>
  </si>
  <si>
    <t>Quetiapine 200mg tabs (60) AAH</t>
  </si>
  <si>
    <t>Quetiapine 25mg tabs (60) AAH</t>
  </si>
  <si>
    <t>Quetiapine 300mg tabs (60) AAH</t>
  </si>
  <si>
    <t>Quetiapine 400mg tabs (60) AAH</t>
  </si>
  <si>
    <t>Quetiapine 400mg tabs (60) ACCORD-UK</t>
  </si>
  <si>
    <t>Quinine bisulfate 300mg tabs (28) AAH</t>
  </si>
  <si>
    <t>Quinine sulfate 200mg tabs (28) AAH</t>
  </si>
  <si>
    <t>Quinine sulfate 300mg tabs (28) AAH</t>
  </si>
  <si>
    <t>Quviviq 25mg tabs (30) IDORSIA</t>
  </si>
  <si>
    <t>Quviviq 50mg tabs (30) IDORSIA</t>
  </si>
  <si>
    <t>QV cream (100g) EGO</t>
  </si>
  <si>
    <t>QV cream (500g) EGO</t>
  </si>
  <si>
    <t>QV gentle wash (500ml) EGO</t>
  </si>
  <si>
    <t>QV intensive oint (450g) EGO</t>
  </si>
  <si>
    <t>Qvar 100 Autohaler 200 dose (1) TEVA</t>
  </si>
  <si>
    <t>Qvar 100mcg 200 dose inhaler (1) TEVA</t>
  </si>
  <si>
    <t>Qvar 50mcg 200 dose inhaler (1) TEVA</t>
  </si>
  <si>
    <t>Qvar easi-breathe inhaler 100mcg 200 dose (1) TEVA</t>
  </si>
  <si>
    <t>Qvar easi-breathe inhaler 50mcg 200 dose (1) TEVA</t>
  </si>
  <si>
    <t>Rabeprazole 20mg gast-res tab (28) AAH</t>
  </si>
  <si>
    <t>Ramipril 1.25mg caps (28) AAH</t>
  </si>
  <si>
    <t>Ramipril 1.25mg tabs (28) AAH</t>
  </si>
  <si>
    <t>Ramipril 10mg caps (28) AAH</t>
  </si>
  <si>
    <t>Ramipril 10mg tabs (28) AAH</t>
  </si>
  <si>
    <t>Ramipril 2.5mg caps (28) AAH</t>
  </si>
  <si>
    <t>Ramipril 2.5mg tabs (28) AAH</t>
  </si>
  <si>
    <t>Ramipril 5mg caps (28) AAH</t>
  </si>
  <si>
    <t>Ramipril 5mg tabs (28) AAH</t>
  </si>
  <si>
    <t>Ranolazine MR 375mg tabs (60) AAH</t>
  </si>
  <si>
    <t>Ranolazine MR 500mg tabs (60) AAH</t>
  </si>
  <si>
    <t>Relvar Ellipta 184mcg/22mcg [30 dose] dry powd inh (1) GSK</t>
  </si>
  <si>
    <t>Relvar Ellipta 92mcg/22mcg [30 dose] dry powd inh (1) GSK</t>
  </si>
  <si>
    <t>Remedeine Forte tabs (56) CRESCENT</t>
  </si>
  <si>
    <t>Remedeine tabs (56) CRESCENT</t>
  </si>
  <si>
    <t>Renavit tabs (100) STANNINGLEY</t>
  </si>
  <si>
    <t>Requip XL 4mg tabs (28) GSK</t>
  </si>
  <si>
    <t>Requip XL 8mg tabs (28) GSK</t>
  </si>
  <si>
    <t>Resource ThickenUp Clear powder (127g) NESTLE HEALTH</t>
  </si>
  <si>
    <t>Rhinolast 140mcg/dose nasal spray (22ml) CEUTA</t>
  </si>
  <si>
    <t>Rifampicin 300mg caps (60) AAH</t>
  </si>
  <si>
    <t>Rigevidon 150mcg/30mcg tabs (63) GEDEON RICHTER</t>
  </si>
  <si>
    <t>Riluzole 50mg tabs (56) AAH</t>
  </si>
  <si>
    <t>Risedronate sodium 35mg tabs (4) AAH</t>
  </si>
  <si>
    <t>Risedronate sodium 5mg tabs (28) AAH</t>
  </si>
  <si>
    <t>Risperidone 1mg tabs (60) AAH</t>
  </si>
  <si>
    <t>Risperidone 1mg/1ml oral soln SF (100ml) AAH</t>
  </si>
  <si>
    <t>Risperidone 250mcg tabs (20) AAH</t>
  </si>
  <si>
    <t>Risperidone 2mg tabs (60) AAH</t>
  </si>
  <si>
    <t>Risperidone 500mcg tabs (20) AAH</t>
  </si>
  <si>
    <t>Risperidone orodisp SF 2mg tabs (28) AAH</t>
  </si>
  <si>
    <t>Ritalin XL 10mg caps (30) INFECTOPHARM</t>
  </si>
  <si>
    <t>Rivaroxaban 10mg caps (28) ASPIRE PHARMA</t>
  </si>
  <si>
    <t>Rivaroxaban 10mg tabs (30) ACCORD-UK</t>
  </si>
  <si>
    <t>Rivaroxaban 15mg tabs (28) ACCORD-UK</t>
  </si>
  <si>
    <t>Rivaroxaban 2.5mg tabs (56) AAH</t>
  </si>
  <si>
    <t>Rivaroxaban 20mg tabs (28) ACCORD-UK</t>
  </si>
  <si>
    <t>Rivastigmine 3mg caps (28) AAH</t>
  </si>
  <si>
    <t>Rizatriptan orodispersible 10mg tabs S/F (6) AAH</t>
  </si>
  <si>
    <t>Robinson swabs 8 ply non-ster 10cmx10cm (100) ROBINSON HC</t>
  </si>
  <si>
    <t>Roclanda 50mcg/ml/200mcg/ml eye drops (2.50ml) SANTEN</t>
  </si>
  <si>
    <t>Ropinirole 1mg tabs (84) AAH</t>
  </si>
  <si>
    <t>Rosuvastatin 10mg caps (28) AAH</t>
  </si>
  <si>
    <t>Rosuvastatin 10mg tabs (28) AAH</t>
  </si>
  <si>
    <t>Rosuvastatin 20mg caps (28) AAH</t>
  </si>
  <si>
    <t>Rosuvastatin 20mg tabs (28) AAH</t>
  </si>
  <si>
    <t>Rosuvastatin 40mg tabs (28) AAH</t>
  </si>
  <si>
    <t>Rosuvastatin 5mg caps (28) AAH</t>
  </si>
  <si>
    <t>Rosuvastatin 5mg tabs (28) AAH</t>
  </si>
  <si>
    <t>Rozex 0.75% cream (50g) GALDERMA</t>
  </si>
  <si>
    <t>Rozex 0.75% gel (30g) GALDERMA</t>
  </si>
  <si>
    <t>Ryaltris 25/600mcg/dose nasal spray (1) GLENMARK</t>
  </si>
  <si>
    <t>Rybelsus 14mg tabs (30) NOVONORD</t>
  </si>
  <si>
    <t>Rybelsus 3mg tabs (30) NOVONORD</t>
  </si>
  <si>
    <t>Rybelsus 7mg tabs (30) NOVONORD</t>
  </si>
  <si>
    <t>Sabril 500mg tabs (100) SANOFI</t>
  </si>
  <si>
    <t>Saflutan unit dose 15mcg/1ml 0.3ml eye drops (30) SANTEN</t>
  </si>
  <si>
    <t>Salamol 100mcg/dose 200 dose inhaler CFCf (1) TEVA</t>
  </si>
  <si>
    <t>Salamol Easi-Breathe 100mcg/dose 200 dose (1) TEVA</t>
  </si>
  <si>
    <t>Salbutamol 100mcg/dose 200 dose inhaler CFCf (1) AAH</t>
  </si>
  <si>
    <t>Salbutamol nebuliser liquid 2.5mg/2.5ml UD vials (20) AAH</t>
  </si>
  <si>
    <t>Salbutamol nebuliser liquid 5mg/2.5ml UD vials (20) AAH</t>
  </si>
  <si>
    <t>Saline 0.9% nebuliser liquid 2.5ml Steri-Neb amps (20) TEVA</t>
  </si>
  <si>
    <t>Saliveze mouth spray (50ml) WYVERN</t>
  </si>
  <si>
    <t>Salivix pastilles (50) GALEN</t>
  </si>
  <si>
    <t>Salivix spray (50ml) GALEN</t>
  </si>
  <si>
    <t>Salofalk 1g suppos (30) DR FALK PHARMA</t>
  </si>
  <si>
    <t>Salofalk 500mg suppos (30) DR FALK PHARMA</t>
  </si>
  <si>
    <t>Salofalk granules 1.5g sachets (60) DR FALK PHARMA</t>
  </si>
  <si>
    <t>Sandrena 500mcg gel sachets (28) ORION</t>
  </si>
  <si>
    <t>Scanpor tape 2.5cmx10m (1) BIO DIAGNO</t>
  </si>
  <si>
    <t>Scanpor tape 2.5cmx5m (1) BIO DIAGNO</t>
  </si>
  <si>
    <t>Scheriproct oint (30g) KARO HEALTH</t>
  </si>
  <si>
    <t>Scholl Softgrip b/knee cl/toe black med cl2 circ knit (2) SSL</t>
  </si>
  <si>
    <t>Senna 12 Years Plus 7.5mg tabs (60) AAH</t>
  </si>
  <si>
    <t>Senokot 7.5mg/5ml 12 Years Plus syrup SF (500ml) RECKITT BENCK</t>
  </si>
  <si>
    <t xml:space="preserve">Senset skin cleansing foam (300ml) VERNACARE </t>
  </si>
  <si>
    <t>Seretide 100 Accuhaler 60 dose (1) GSK</t>
  </si>
  <si>
    <t>Seretide 125 Evohaler+counter 120 dose (1) GSK</t>
  </si>
  <si>
    <t>Seretide 250 Accuhaler 60 dose (1) GSK</t>
  </si>
  <si>
    <t>Seretide 250 Evohaler+counter 120 dose (1) GSK</t>
  </si>
  <si>
    <t>Seretide 50 Evohaler+counter 120 dose (1) GSK</t>
  </si>
  <si>
    <t>Seretide 500 Accuhaler 60 dose (1) GSK</t>
  </si>
  <si>
    <t>Serevent Accuhaler 50mcg 60 dose (1) GSK</t>
  </si>
  <si>
    <t>Serevent Evohaler 25mcg 120 dose (1) GSK</t>
  </si>
  <si>
    <t>Sertraline 100mg tabs (28) AAH</t>
  </si>
  <si>
    <t>Sertraline 150mg tabs (30) AAH</t>
  </si>
  <si>
    <t>Sertraline 25mg tabs (28) AAH</t>
  </si>
  <si>
    <t>Sertraline 50mg tabs (28) AAH</t>
  </si>
  <si>
    <t>Sevelamer carbonate 800mg tabs (180) AAH</t>
  </si>
  <si>
    <t>Sevikar 20mg/5mg tabs (28) DAIICHI SANKYO</t>
  </si>
  <si>
    <t>Sevikar HCT 40/10/12.5mg tabs (28) DAIICHI SANKYO</t>
  </si>
  <si>
    <t>Sevodyne 10mcg/hr 7 day patches Transderm (4) ASPIRE PHARMA</t>
  </si>
  <si>
    <t>Sevodyne 15mcg/hr 7 day patches Transderm (4) ASPIRE PHARMA</t>
  </si>
  <si>
    <t>Sevodyne 20mcg/hr 7 day patches Transderm (4) ASPIRE PHARMA</t>
  </si>
  <si>
    <t>Sevodyne 5mcg/hr 7 day patch Transderm (4) ASPIRE PHARMA</t>
  </si>
  <si>
    <t>Sevredol 10mg tabs (56) NAPP</t>
  </si>
  <si>
    <t xml:space="preserve">Sharpsafe disposal unit yellow 1 Litre (1) VERNACARE </t>
  </si>
  <si>
    <t xml:space="preserve">Sharpsafe disposal unit yellow 7 Litre (1) VERNACARE </t>
  </si>
  <si>
    <t>Sharpsguard disposal unit yellow 1 Litre (1) ALMUS</t>
  </si>
  <si>
    <t>Sharpsguard disposal unit yellow 5 Litre (1) DANIELS HEALTH</t>
  </si>
  <si>
    <t>Shortec soln for inj 10mg/1ml amps (5) QDEM PHARMS</t>
  </si>
  <si>
    <t>Sigvaris MTM Essential Thermoreg b/k o/t g/t black 23-32mmHg cl2 (1) SIGVARIS</t>
  </si>
  <si>
    <t>NA30521</t>
  </si>
  <si>
    <t>Sigvaris Style Semitransp thigh knobbed g/t norm sml cl2 op/t plus skin (2) SIGVARIS</t>
  </si>
  <si>
    <t>Sildenafil 100mg tabs (4) AAH</t>
  </si>
  <si>
    <t>Sildenafil 25mg tabs (4) AAH</t>
  </si>
  <si>
    <t>Sildenafil 50mg tabs (4) AAH</t>
  </si>
  <si>
    <t xml:space="preserve">Simpla Plus 21576 night bag 2Li (10) COLOPLAST </t>
  </si>
  <si>
    <t>Simvastatin 10mg tabs (28) AAH</t>
  </si>
  <si>
    <t>Simvastatin 20mg tabs (28) AAH</t>
  </si>
  <si>
    <t>Simvastatin 40mg tabs (28) AAH</t>
  </si>
  <si>
    <t>Simvastatin 40mg/5ml oral susp SF (150ml) ROSEMONT</t>
  </si>
  <si>
    <t>Simvastatin 80mg tabs (28) AAH</t>
  </si>
  <si>
    <t>Sinemet 12.5mg/50mg tabs (90) ORGANON</t>
  </si>
  <si>
    <t>Sinemet CR 50mg/200mg tabs (60) ORGANON</t>
  </si>
  <si>
    <t>Sinemet Plus 25mg/100mg tabs (100) ORGANON</t>
  </si>
  <si>
    <t>Sirdupla inhaler 25mcg/250mcg 120 dose (1) VIATRIS</t>
  </si>
  <si>
    <t>Sitagliptin 100mg tabs (28) AAH</t>
  </si>
  <si>
    <t>Sitagliptin 25mg tabs (28) AAH</t>
  </si>
  <si>
    <t>Sitagliptin 50mg tabs (28) AAH</t>
  </si>
  <si>
    <t>Skinoren 20% cream (30g) LEO</t>
  </si>
  <si>
    <t>SMA Althera powder (400g) NESTLE HEALTH</t>
  </si>
  <si>
    <t>SodiBic 420mg/5ml (1mmol/1ml) oral soln SF [No PL] (100ml) SYRI</t>
  </si>
  <si>
    <t>Sodium bicarbonate 500mg caps (56) AAH</t>
  </si>
  <si>
    <t>Sodium chloride 0.9% nasal drops (10ml) RX FARMA</t>
  </si>
  <si>
    <t>Sodium chloride nebuliser liquid 0.9% 2.5ml amps (20) AAH</t>
  </si>
  <si>
    <t>Sodium cromoglicate 2% eye drops (13.50ml) AAH</t>
  </si>
  <si>
    <t>Sodium fluoride 5000ppm 1.1% toothpaste (51g) AAH</t>
  </si>
  <si>
    <t>Sodium picosulfate 5mg/5ml oral soln SF (100ml) AAH</t>
  </si>
  <si>
    <t>Sodium picosulfate 5mg/5ml oral soln SF (300ml) AAH</t>
  </si>
  <si>
    <t>Sodium Valproate 200mg gast-res tab (30) AAH</t>
  </si>
  <si>
    <t>Sodium valproate 500mg gast-res tab (30) AAH</t>
  </si>
  <si>
    <t>Solaraze 3% gel (50g) ALMIRALL</t>
  </si>
  <si>
    <t>Solifenacin 10mg tabs (30) AAH</t>
  </si>
  <si>
    <t>Solifenacin 5mg tabs (30) AAH</t>
  </si>
  <si>
    <t>Solpadeine Max 12.8mg/500mg tabs (24) OMEGA</t>
  </si>
  <si>
    <t>Solpadeine plus caps (24) OMEGA</t>
  </si>
  <si>
    <t>Solpadeine Plus soluble tabs (24) OMEGA</t>
  </si>
  <si>
    <t>Sondate XL 200mg tabs (60) TEVA</t>
  </si>
  <si>
    <t>Sondate XL 300mg tabs (60) TEVA</t>
  </si>
  <si>
    <t>Sondate XL 50mg tabs (60) TEVA</t>
  </si>
  <si>
    <t>Soolantra 10mg/g cream (60g) GALDERMA</t>
  </si>
  <si>
    <t>Soprobec 100mcg 200 dose inhaler (1) GLENMARK</t>
  </si>
  <si>
    <t>Soprobec 50mcg 200 dose inhaler (1) GLENMARK</t>
  </si>
  <si>
    <t>Sotalol 40mg tabs (28) AAH</t>
  </si>
  <si>
    <t>Sotalol 80mg tabs (28) AAH</t>
  </si>
  <si>
    <t>Space Chamber Plus Compact spacer (1) MEDICAL DEV</t>
  </si>
  <si>
    <t xml:space="preserve">SpeediCath Compact 28692 nel M 12/18ch (one size) (30) COLOPLAST </t>
  </si>
  <si>
    <t xml:space="preserve">SpeediCath Compact Plus 28810 nel cath F 10ch (30) COLOPLAST </t>
  </si>
  <si>
    <t>Spiolto Respimat inhalation sol 2.5mcg/2.5mcg 60 dose cart+device (1) BOEHRINGER</t>
  </si>
  <si>
    <t>Spiriva Respimat inhalat soln 2.5mcg/dose 60 doses cart+device (1) BOEHRINGER</t>
  </si>
  <si>
    <t>Spironolactone 100mg tabs (28) AAH</t>
  </si>
  <si>
    <t>Spironolactone 12.5mg tabs (28) AAH</t>
  </si>
  <si>
    <t>Spironolactone 25mg tabs (28) AAH</t>
  </si>
  <si>
    <t>Spironolactone 50mg tabs (28) AAH</t>
  </si>
  <si>
    <t>Stalevo 100mg/25mg /200mg tabs (30) ORION</t>
  </si>
  <si>
    <t>Stalevo 125mg/31.25mg /200mg tabs (30) ORION</t>
  </si>
  <si>
    <t>Stalevo 150mg/37.5mg /200mg tabs (100) ORION</t>
  </si>
  <si>
    <t>Stalevo 150mg/37.5mg /200mg tabs (30) ORION</t>
  </si>
  <si>
    <t>Stalevo 175mg/43.75mg /200mg tabs (100) ORION</t>
  </si>
  <si>
    <t>Stalevo 175mg/43.75mg /200mg tabs (30) ORION</t>
  </si>
  <si>
    <t>Sterimar Baby nasal spray (50ml) CHURCH&amp;DWIGHT</t>
  </si>
  <si>
    <t>StoCare Remove med adh remover STC 100 spray (50ml) RHODES</t>
  </si>
  <si>
    <t>Strigol oral powder SF 13.72g plain sachets (20) STRIDES</t>
  </si>
  <si>
    <t>Sudocrem antiseptic healing cream (400g) TEVA</t>
  </si>
  <si>
    <t>Sukkarto SR 1000mg tabs (56) MORNINGSIDE</t>
  </si>
  <si>
    <t>Sukkarto SR 500mg tabs (56) MORNINGSIDE</t>
  </si>
  <si>
    <t>Sukkarto SR 750mg tabs (56) MORNINGSIDE</t>
  </si>
  <si>
    <t>Sulfasalazine 250mg/5ml susp SF (500ml) ROSEMONT</t>
  </si>
  <si>
    <t>Sulfasalazine 500mg gast-res tab (112) PFIZER LTD</t>
  </si>
  <si>
    <t>Sulfasalazine 500mg tabs (112) PFIZER LTD</t>
  </si>
  <si>
    <t>Sumatriptan 100mg tabs (6) AAH</t>
  </si>
  <si>
    <t>Sumatriptan 50mg tabs (6) AAH</t>
  </si>
  <si>
    <t>Sunvit D3 20000u tabs [No PL] (28) SUNVIT-D3</t>
  </si>
  <si>
    <t>SunVit-D3 20000u caps (28) SUNVIT-D3</t>
  </si>
  <si>
    <t>SunVit-D3 400u with Calcium 500mg chewable tab (60) SUNVIT-D3</t>
  </si>
  <si>
    <t>SunVit-D3 400unit/1500mg efferv tab (56) SUNVIT-D3</t>
  </si>
  <si>
    <t>Symbicort 200mcg/6mcg pressurised inhaler CFCf 120 dose (1) ASTRAZEN</t>
  </si>
  <si>
    <t>Symbicort Turbohaler 100/6 120 dose (1) ASTRAZEN</t>
  </si>
  <si>
    <t>Symbicort Turbohaler 200/6 120 dose (1) ASTRAZEN</t>
  </si>
  <si>
    <t>Symbicort Turbohaler 400/12 60 dose (1) ASTRAZEN</t>
  </si>
  <si>
    <t>Synjardy 12.5mg/1000mg tabs (56) BOEHRINGER</t>
  </si>
  <si>
    <t>Systane Balance eye drops (10ml) ALCON</t>
  </si>
  <si>
    <t>Systane lubricating eye drops (10ml) ALCON</t>
  </si>
  <si>
    <t>Sytron oral soln (500ml) KYOWA KIRIN</t>
  </si>
  <si>
    <t>Tadalafil 10mg tabs (4) AAH</t>
  </si>
  <si>
    <t>Tadalafil 20mg tabs (4) AAH</t>
  </si>
  <si>
    <t>Tadalafil 5mg tabs (28) AAH</t>
  </si>
  <si>
    <t>Tamoxifen 20mg tabs (30) AAH</t>
  </si>
  <si>
    <t>Tamsulosin MR 400mcg caps (30) AAH</t>
  </si>
  <si>
    <t>Tamsulosin MR 400mcg tabs (30) AAH</t>
  </si>
  <si>
    <t>Tamsulosin+Dutasteride 400mcg/500mcg caps (30) ACCORD-UK</t>
  </si>
  <si>
    <t>Targaxan 550mg tabs (56) NORGINE</t>
  </si>
  <si>
    <t>Tear-Lac Hypromellose PF 0.3% eye drops (10ml) SCOPE</t>
  </si>
  <si>
    <t>TEE2 testing strips (50) SPIRIT</t>
  </si>
  <si>
    <t>Tegaderm foam adh bord dr circ heel 13.9cmx13.9cm (5 X 1) 3M</t>
  </si>
  <si>
    <t>Tegaderm foam dressing adh oval 10cmx11cm (10 X 1) 3M</t>
  </si>
  <si>
    <t>Tegaderm Silicone Foam Border dressing 10cmx10cm (10 X 1) 3M</t>
  </si>
  <si>
    <t>Tegretol 100mg tabs (84) NOVARTIS PHARMS</t>
  </si>
  <si>
    <t>Tegretol 200mg tabs (84) NOVARTIS PHARMS</t>
  </si>
  <si>
    <t>Tegretol 400mg tabs (56) NOVARTIS PHARMS</t>
  </si>
  <si>
    <t>Tegretol PR 200mg tabs (56) NOVARTIS PHARMS</t>
  </si>
  <si>
    <t>Tegretol PR 400mg tabs (56) NOVARTIS PHARMS</t>
  </si>
  <si>
    <t>Tegretol SF 100mg/5ml liquid (300ml) NOVARTIS PHARMS</t>
  </si>
  <si>
    <t>Teleflex cath valve 850560-000000 (1) TELEFLEX</t>
  </si>
  <si>
    <t>Telfast 180mg tabs (30) OPELLA</t>
  </si>
  <si>
    <t>Telfast paed 30mg tabs (60) OPELLA</t>
  </si>
  <si>
    <t>Telmisartan 40mg tabs (28) AAH</t>
  </si>
  <si>
    <t>Telmisartan 80mg tabs (28) AAH</t>
  </si>
  <si>
    <t>Temazepam 20mg tabs (28) AAH</t>
  </si>
  <si>
    <t>Temgesic Sublingual 400mcg tabs (50) EUMEDICA</t>
  </si>
  <si>
    <t>Tensipine MR 20 tabs (56) GENUS</t>
  </si>
  <si>
    <t>Terazosin 2mg tabs (28) AAH</t>
  </si>
  <si>
    <t>Terbinafine 1% cream (15g) AAH</t>
  </si>
  <si>
    <t>Terbinafine 1% cream (30g) AAH</t>
  </si>
  <si>
    <t>Terbinafine 250mg tabs (28) AAH</t>
  </si>
  <si>
    <t>Terra-cortril oint (30g) ESTEVE PHARMA</t>
  </si>
  <si>
    <t>Testogel 16.2mg/g gel (88g) BESINS</t>
  </si>
  <si>
    <t>Testogel transdermal gel 40.5mg/2.5g sachets (30) BESINS</t>
  </si>
  <si>
    <t>Thealoz Duo Gel 0.4g unit dose eye gel PF (30) THEA</t>
  </si>
  <si>
    <t>Thealoz Duo preservative free eye drops (10ml) THEA</t>
  </si>
  <si>
    <t>Thiamine 100mg tabs [No PL] (100) AAH</t>
  </si>
  <si>
    <t>Thiamine 50mg tabs [No PL] (100) AAH</t>
  </si>
  <si>
    <t>Thorens 10000u/1ml oral drops (10ml) GALEN</t>
  </si>
  <si>
    <t>Tibolone 2.5mg tabs (28) AAH</t>
  </si>
  <si>
    <t>Timodine cream (30g) ALLIANCE PHARM</t>
  </si>
  <si>
    <t>Timolol 0.25% eye drops (5ml) AAH</t>
  </si>
  <si>
    <t>Timolol 0.5% eye drops (5ml) AAH</t>
  </si>
  <si>
    <t>Timoptol 0.25% eye drops (5ml) SANTEN</t>
  </si>
  <si>
    <t>Timoptol LA ophthalmic gel 0.25% (2.50ml) SANTEN</t>
  </si>
  <si>
    <t>Tiopex unit dose eye gel 1mg/g 0.4g (30) THEA</t>
  </si>
  <si>
    <t>Tizanidine 2mg tabs (120) AAH</t>
  </si>
  <si>
    <t>Tobradex eye drops (5ml) NOVARTIS PHARMS</t>
  </si>
  <si>
    <t>Topiramate 25mg tabs (60) AAH</t>
  </si>
  <si>
    <t>Tostran 2% gel (60g) ADVANZ PHARMA</t>
  </si>
  <si>
    <t>Toujeo Solostar 300u/1ml 1.5ml p/f pen (3) SANOFI</t>
  </si>
  <si>
    <t>Trajenta 5mg tabs (28) BOEHRINGER</t>
  </si>
  <si>
    <t>Tramadol 50mg caps (100) AAH</t>
  </si>
  <si>
    <t>Tramadol+Paracetamol 37.5mg/325mg tabs (60) AAH</t>
  </si>
  <si>
    <t>Tramulief SR 100mg tabs (60) ADVANZ PHARMA</t>
  </si>
  <si>
    <t>Tramulief SR 150mg tabs (60) ADVANZ PHARMA</t>
  </si>
  <si>
    <t>Tranexamic acid 500mg tabs (60) AAH</t>
  </si>
  <si>
    <t>Travatan 40mcg/1ml eye drops (2.50ml) NOVARTIS PHARMS</t>
  </si>
  <si>
    <t>Travoprost 40mcg/ml eye drops (2.50ml) AAH</t>
  </si>
  <si>
    <t>Travoprost 40mcg/ml+timolol 5mg /ml eye drops (2.50ml) AAH</t>
  </si>
  <si>
    <t>Trazodone 100mg caps (56) AAH</t>
  </si>
  <si>
    <t>Trazodone 50mg caps (84) AAH</t>
  </si>
  <si>
    <t>Treclin 1%/0.025% gel (30g) VIATRIS</t>
  </si>
  <si>
    <t>Trelegy Ellipta 92/55/22mcg [30 dose] dry powd inh (1) GSK</t>
  </si>
  <si>
    <t>Tresiba FlexTouch soln for inj 200u/1ml 3ml p/f pen (3) NOVONORD</t>
  </si>
  <si>
    <t>Tresiba Penfill soln for inj 100u/1ml 3ml cartridge (5) NOVONORD</t>
  </si>
  <si>
    <t>TriCare pen needles 4mm/32g (100) OWEN MUMF</t>
  </si>
  <si>
    <t>Trimbow 172/5/9mcg 120 dose inhaler (1) CHIESI</t>
  </si>
  <si>
    <t>Trimbow 87/5/9mcg 120 dose inhaler (1) CHIESI</t>
  </si>
  <si>
    <t>Trimbow NEXThaler 88/5/9mcg 120 dose dry powd inh (1) CHIESI</t>
  </si>
  <si>
    <t>Trimethoprim 100mg tabs (28) AAH</t>
  </si>
  <si>
    <t>Trimethoprim 200mg tabs (14) AAH</t>
  </si>
  <si>
    <t>Trimethoprim 50mg/5ml oral susp SF (100ml) AAH</t>
  </si>
  <si>
    <t>Trimovate cream (30g) ENNOGEN HEALTH</t>
  </si>
  <si>
    <t>Trixeo Aerosphere 5/7.2/160mcg 120 dose inhaler (1) ASTRAZEN</t>
  </si>
  <si>
    <t>Trospium chloride 20mg tabs (60) AAH</t>
  </si>
  <si>
    <t>Trulicity 1.5mg/0.5ml p/f pen (4) LILLY</t>
  </si>
  <si>
    <t>Trurapi soln for inj 100u/1ml 3ml Solostar p/f pen (5) SANOFI</t>
  </si>
  <si>
    <t>Trusopt unit dose pres free 20mg/ml 0.2ml eye drops (60) SANTEN</t>
  </si>
  <si>
    <t xml:space="preserve">Tubifast 2-way stretch blue large limb 7.5cmx5m (1) MOLNLYCKE </t>
  </si>
  <si>
    <t xml:space="preserve">Tubifast 2-way stretch purple trunk 20cmx1m (1) MOLNLYCKE </t>
  </si>
  <si>
    <t xml:space="preserve">Tubifast 2-way stretch yellow trunk-child 10.75cmx5m (1) MOLNLYCKE </t>
  </si>
  <si>
    <t>UCS Debridement pad (10 X 1) MEDI</t>
  </si>
  <si>
    <t>Uniphyllin continus 200mg tabs (56) ENNOGEN HEALTH</t>
  </si>
  <si>
    <t>Uniroid-HC oint (30g) ESSENTIAL GEN</t>
  </si>
  <si>
    <t>Unistik 3 comfort lancets 1.8mm/28g (100) OWEN MUMF</t>
  </si>
  <si>
    <t>Unistik 3 comfort lancets 1.8mm/28g (200) OWEN MUMF</t>
  </si>
  <si>
    <t>Unistik 3 Gentle 1.5mm/30g lancets (50) OWEN MUMF</t>
  </si>
  <si>
    <t>Unistik 3 normal lancets 1.8mm/23g (100) OWEN MUMF</t>
  </si>
  <si>
    <t>UrgoClean Ag dressing 10cmx10cm (10 X 1) URGO</t>
  </si>
  <si>
    <t>UrgoClean Ag dressing 15cmx20cm (5 X 1) URGO</t>
  </si>
  <si>
    <t>UrgoClean Ag dressing 6cmx6cm (10 X 1) URGO</t>
  </si>
  <si>
    <t>UrgoClean Pad 10cmx10cm (10 X 1) URGO</t>
  </si>
  <si>
    <t>UrgoClean Pad 20cmx15cm (10 X 1) URGO</t>
  </si>
  <si>
    <t>UrgoClean Pad 6cmx6cm (10 X 1) URGO</t>
  </si>
  <si>
    <t>UrgoClean Pad square 15cmx15cm (10 X 1) URGO</t>
  </si>
  <si>
    <t>UrgoKTwo multi-layer comp band kit 10cm 18-25cm (1) URGO</t>
  </si>
  <si>
    <t>UrgoKTwo multi-layer comp band kit 10cm 25-32cm (1) URGO</t>
  </si>
  <si>
    <t>Urgotul Silver dressing 10cmx12cm (16 X 1) URGO</t>
  </si>
  <si>
    <t>Uro-Tainer sodium chloride 0.9% cath maint soln FB99833 (10 X 100ml) BBRAUN</t>
  </si>
  <si>
    <t>Ursodeoxycholic acid 250mg caps (60) AAH</t>
  </si>
  <si>
    <t>Ursodeoxycholic acid 300mg tabs (60) AAH</t>
  </si>
  <si>
    <t>Ursofalk 250mg/5ml oral susp (250ml) DR FALK PHARMA</t>
  </si>
  <si>
    <t>Utovlan 5mg tabs (30) PFIZER LTD</t>
  </si>
  <si>
    <t>Utrogestan 100mg caps (30) BESINS</t>
  </si>
  <si>
    <t>Uvistat sun SPF50 cream (125ml) DENDRON</t>
  </si>
  <si>
    <t>Vagifem vaginal 10mcg tabs (24) NOVONORD</t>
  </si>
  <si>
    <t>Vagirux vaginal 10mcg tabs (24) GEDEON RICHTER</t>
  </si>
  <si>
    <t>Valaciclovir 500mg tabs (42) AAH</t>
  </si>
  <si>
    <t>Valsartan 80mg caps (28) AAH</t>
  </si>
  <si>
    <t>Valupak Folic acid 400mcg tabs [No PL] (90) BR PHARM</t>
  </si>
  <si>
    <t>Valupak Vitamin D3 1000u [25mcg] tabs [No PL] (60) BR PHARM</t>
  </si>
  <si>
    <t>Vaniqa 11.5% cream (60g) ALMIRALL</t>
  </si>
  <si>
    <t xml:space="preserve">VaPro F-Style 7600144 no touch 14ch Intermittent cath (30) HOLLISTER </t>
  </si>
  <si>
    <t>Varenicline 1mg+500mcg initiation pack tabs (25) AAH</t>
  </si>
  <si>
    <t>Vaseline pure petroleum jelly (250ml) U'NILEVER</t>
  </si>
  <si>
    <t>Vencarm XL 150mg caps (28) ASPIRE PHARMA</t>
  </si>
  <si>
    <t>Vencarm XL 225mg caps (28) ASPIRE PHARMA</t>
  </si>
  <si>
    <t>Vencarm XL 37.5mg caps (28) ASPIRE PHARMA</t>
  </si>
  <si>
    <t>Vencarm XL 75mg caps (28) ASPIRE PHARMA</t>
  </si>
  <si>
    <t>Venlablue XL 37.5mg caps (28) ZENTIVA</t>
  </si>
  <si>
    <t>Venlafaxine 37.5mg tabs (56) AAH</t>
  </si>
  <si>
    <t>Venlafaxine XL 150mg caps (28) AAH</t>
  </si>
  <si>
    <t>Venlafaxine XL 150mg tabs (30) AAH</t>
  </si>
  <si>
    <t>Venlafaxine XL 75mg caps (28) AAH</t>
  </si>
  <si>
    <t>Venlafaxine XL 75mg tabs (30) AAH</t>
  </si>
  <si>
    <t>Venlalic XL 225mg tabs (30) ETHYPHARM</t>
  </si>
  <si>
    <t>Vensir XL 150mg caps (28) MORNINGSIDE</t>
  </si>
  <si>
    <t>Vensir XL 225mg caps (28) MORNINGSIDE</t>
  </si>
  <si>
    <t>Vensir XL 75mg caps (28) MORNINGSIDE</t>
  </si>
  <si>
    <t>Ventolin Accuhaler 200mcg/dose 60 dose (1) GSK</t>
  </si>
  <si>
    <t>Ventolin Evohaler 100mcg/dose 200 dose (1) GSK</t>
  </si>
  <si>
    <t>Vibramycin D 100mg dispers tab (8) PFIZER LTD</t>
  </si>
  <si>
    <t>Vildagliptin 50mg tabs (56) AAH</t>
  </si>
  <si>
    <t>Vimovo M/R 500mg/20mg tabs (60) GRUNENTHAL</t>
  </si>
  <si>
    <t>Vipdomet 12.5mg/1000mg tabs (56) TAKEDA</t>
  </si>
  <si>
    <t>Vipidia 12.5mg tabs (28) TAKEDA</t>
  </si>
  <si>
    <t>Vipidia 25mg tabs (28) TAKEDA</t>
  </si>
  <si>
    <t>Vipidia 6.25mg tabs (28) TAKEDA</t>
  </si>
  <si>
    <t>Viscotears liquid 2mg/g gel (10g) BAUSCH&amp;LOMB PH</t>
  </si>
  <si>
    <t>Vista-methasone drops 0.1% (5ml) MARTINDALE</t>
  </si>
  <si>
    <t>Vitamins caps [No PL] (1000) AAH</t>
  </si>
  <si>
    <t>Vitaros 3mg/g cream (4) SIMPLE PHARMA</t>
  </si>
  <si>
    <t>Voltarol 12 Hour Emulgel P 2.32% (100g) HALEON</t>
  </si>
  <si>
    <t>Voltarol 12 Hour Emulgel P 2.32% (30g) HALEON</t>
  </si>
  <si>
    <t>Voltarol Emulgel 1.16% (100g) HALEON</t>
  </si>
  <si>
    <t>Warfarin 1mg tabs (28) AAH</t>
  </si>
  <si>
    <t>Warfarin 3mg tabs (28) AAH</t>
  </si>
  <si>
    <t>Warfarin 5mg tabs (28) AAH</t>
  </si>
  <si>
    <t>Water for injection 10ml amps (10) AAH</t>
  </si>
  <si>
    <t>WaveSense Jazz test strips (50) AGAMATRIX</t>
  </si>
  <si>
    <t>Xaggitin XL 54mg tabs (30) ETHYPHARM</t>
  </si>
  <si>
    <t>Xailin Fresh unit dose 0.5% 0.4ml eye drops PF (30) VISUFARMA UK</t>
  </si>
  <si>
    <t>Xailin gel 0.2% (10g) VISUFARMA UK</t>
  </si>
  <si>
    <t>Xailin night eye ointment p/f (5g) VISUFARMA UK</t>
  </si>
  <si>
    <t>Xyloproct 5%/0.275% oint (20g) ASPEN PHARMA</t>
  </si>
  <si>
    <t>Xyzal 0.5mg/1ml oral soln (200ml) UCB</t>
  </si>
  <si>
    <t>Yasmin tabs (63) BAYER PLC</t>
  </si>
  <si>
    <t>YourGLUCO 40% (3x25g) gel (75g) YOUR PRODUCTS</t>
  </si>
  <si>
    <t>YourMAG [mag 97.2mg] (4mmol) chewable tab (50) YOUR PRODUCTS</t>
  </si>
  <si>
    <t>Zaluron XL 200mg tabs (60) FONTUS</t>
  </si>
  <si>
    <t>Zaluron XL 300mg tabs (60) FONTUS</t>
  </si>
  <si>
    <t>Zaluron XL 400mg tabs (60) FONTUS</t>
  </si>
  <si>
    <t>Zaluron XL 50mg tabs (60) FONTUS</t>
  </si>
  <si>
    <t>Zapain 30mg/500mg caps (50) ADVANZ PHARMA</t>
  </si>
  <si>
    <t>Zapain 30mg/500mg tabs [Caplet Shape] (50) ADVANZ PHARMA</t>
  </si>
  <si>
    <t>Zemtard 120 XL caps (28) GALEN</t>
  </si>
  <si>
    <t>Zemtard 180 XL caps (28) GALEN</t>
  </si>
  <si>
    <t>Zemtard 240 XL caps (28) GALEN</t>
  </si>
  <si>
    <t>ZeroAQS emollient cream (500g) T&amp;R</t>
  </si>
  <si>
    <t>Zerobase cream (500g) T&amp;R</t>
  </si>
  <si>
    <t>Zeroderm oint (125g) T&amp;R</t>
  </si>
  <si>
    <t>Zeroderm oint (500g) T&amp;R</t>
  </si>
  <si>
    <t>Zeroveen cream (100g) T&amp;R</t>
  </si>
  <si>
    <t>Zeroveen cream (500g) T&amp;R</t>
  </si>
  <si>
    <t>Zetuvit E dressing non-sterile 20cmx40cm (30 X 1) PAUL HARTMANN</t>
  </si>
  <si>
    <t>Zetuvit Plus Superabsorber dress 10cmx10cm (10 X 1) PAUL HARTMANN</t>
  </si>
  <si>
    <t>Zeyzelf Twice weekly 4.6mg/24hrs patches (8) LUYE PHARMA</t>
  </si>
  <si>
    <t>Zindaclin topical 1% gel (30g) ASPIRE PHARMA</t>
  </si>
  <si>
    <t>Zineryt lotion (30ml) NEON HEALTHCARE</t>
  </si>
  <si>
    <t>Zipzoc stockings (4) EVOLAN PHARMA</t>
  </si>
  <si>
    <t>Zlatal soln for inj 10mg/0.4ml p/f syringe (1) NORDIC</t>
  </si>
  <si>
    <t>Zolmitriptan 2.5mg tabs (6) AAH</t>
  </si>
  <si>
    <t>Zolmitriptan 5mg tabs (6) AAH</t>
  </si>
  <si>
    <t>Zolpidem 10mg tabs (28) AAH</t>
  </si>
  <si>
    <t>Zolpidem 5mg tabs (28) AAH</t>
  </si>
  <si>
    <t>Zopiclone 3.75mg tabs (28) AAH</t>
  </si>
  <si>
    <t>Zopiclone 3.75mg/5ml oral soln (150ml) SPECIAL ORDER</t>
  </si>
  <si>
    <t>NA19571</t>
  </si>
  <si>
    <t>Zopiclone 7.5mg tabs (28) AAH</t>
  </si>
  <si>
    <t>Zoton FasTab 30mg (28) PFIZER LTD</t>
  </si>
  <si>
    <t>Zumenon 2mg tabs (84) VIATRIS</t>
  </si>
  <si>
    <t>Zyban 150mg tabs (60) GSK</t>
  </si>
  <si>
    <t>Zydol SR 50mg tabs (60) GRUNENTHAL</t>
  </si>
  <si>
    <t>Code</t>
  </si>
  <si>
    <t>Category</t>
  </si>
  <si>
    <t>Qty</t>
  </si>
  <si>
    <t>Acetazolamide 250mg Tablets 112</t>
  </si>
  <si>
    <t>Generics</t>
  </si>
  <si>
    <t>0124H</t>
  </si>
  <si>
    <t>Aciclovir 200mg Tablets 25</t>
  </si>
  <si>
    <t>0124E</t>
  </si>
  <si>
    <t>Aciclovir 400mg Tablets 56</t>
  </si>
  <si>
    <t>0124D</t>
  </si>
  <si>
    <t>Aciclovir 800mg Tablets 35</t>
  </si>
  <si>
    <t>0918Q</t>
  </si>
  <si>
    <t>Adapalene 0.1% Cream 60g</t>
  </si>
  <si>
    <t>Generic to PI</t>
  </si>
  <si>
    <t>5688G</t>
  </si>
  <si>
    <t>ADOPORT [TACROLIMUS] 1MG CAP 100 (UK)</t>
  </si>
  <si>
    <t>Ethical</t>
  </si>
  <si>
    <t>ET915</t>
  </si>
  <si>
    <t>AIRFLUSAL 25MCG/125MCG 120D X 1 INHALER</t>
  </si>
  <si>
    <t>Alendronic Acid 70mg Tablets 4</t>
  </si>
  <si>
    <t>Alfuzosin XL 10mg Tablets 30</t>
  </si>
  <si>
    <t>Alimemazine Tartrate 7.5mg/5ml syrup 100ml</t>
  </si>
  <si>
    <t>Licensed</t>
  </si>
  <si>
    <t>D06027</t>
  </si>
  <si>
    <t>ALLEVYN GENTLE BORDER 10X10cm-- 10'S</t>
  </si>
  <si>
    <t>Surgical [Dressings]</t>
  </si>
  <si>
    <t>D0118D</t>
  </si>
  <si>
    <t>Allevyn Gentle Border 12.5x12.5cm 10s</t>
  </si>
  <si>
    <t>D06029</t>
  </si>
  <si>
    <t>ALLEVYN GENTLE BORDER 7.5X7.5cm - 10s</t>
  </si>
  <si>
    <t>Allopurinol 100mg Tablets 28</t>
  </si>
  <si>
    <t>Allopurinol 300mg Tablets 28</t>
  </si>
  <si>
    <t>0320A</t>
  </si>
  <si>
    <t>Almotriptan 12.5mg Tablets 6</t>
  </si>
  <si>
    <t>ET849</t>
  </si>
  <si>
    <t>Alogliptin 25mg Tabs 28</t>
  </si>
  <si>
    <t>Amitriptyline 10mg Tablets 28</t>
  </si>
  <si>
    <t>Amitriptyline 25mg Tablets 28</t>
  </si>
  <si>
    <t>Amitriptyline 50mg Tablets 28</t>
  </si>
  <si>
    <t>Amitriptyline SF 25mg/5ml Solution150ml</t>
  </si>
  <si>
    <t>Amlodipine 2.5mg Tablets 28</t>
  </si>
  <si>
    <t>Amlodipine 5mg Tablets 28</t>
  </si>
  <si>
    <t>Amoxicillin 250mg/5ml Oral Suspension SF 100ml</t>
  </si>
  <si>
    <t>Amoxicillin 500mg Capsules 21</t>
  </si>
  <si>
    <t>0918B</t>
  </si>
  <si>
    <t>Anastrozole 1mg Tablets 28</t>
  </si>
  <si>
    <t>APIXABAN 5 MG FC TABLETS X56</t>
  </si>
  <si>
    <t>APIXABAN FC TAB 2.5MG 60</t>
  </si>
  <si>
    <t>D0142J</t>
  </si>
  <si>
    <t>Aquacel AG+ Ribbon 2x45cm 5</t>
  </si>
  <si>
    <t>3041A</t>
  </si>
  <si>
    <t>Aripiprazole 10mg Tablets 28</t>
  </si>
  <si>
    <t>3041C</t>
  </si>
  <si>
    <t>Aripiprazole 30mg Tablets ---- 28s</t>
  </si>
  <si>
    <t>Atenolol 25mg Tablets 28</t>
  </si>
  <si>
    <t>Atenolol 50mg Tablets 28</t>
  </si>
  <si>
    <t>0918R</t>
  </si>
  <si>
    <t>Atorvastatin 10mg Tablets 28</t>
  </si>
  <si>
    <t>0918S</t>
  </si>
  <si>
    <t>Atorvastatin 20mg Tablets 28</t>
  </si>
  <si>
    <t>0918T</t>
  </si>
  <si>
    <t>Atorvastatin 40mg Tablets 28</t>
  </si>
  <si>
    <t>0918U</t>
  </si>
  <si>
    <t>Atorvastatin 80mg Tablets 28</t>
  </si>
  <si>
    <t>D0153A</t>
  </si>
  <si>
    <t>Atrauman Tulle 10x20cm 30</t>
  </si>
  <si>
    <t>Azathioprine 25mg Tablets 100</t>
  </si>
  <si>
    <t>Azelastine/Fluticasone 137mcg/50mcg Nasal Spray Susp 23g</t>
  </si>
  <si>
    <t>Azithromycin 250mg Tablets 4</t>
  </si>
  <si>
    <t>0116A</t>
  </si>
  <si>
    <t>Azithromycin 500mg Tablets 3</t>
  </si>
  <si>
    <t>Azopt 10mg/ml Eye Drops 5ml</t>
  </si>
  <si>
    <t>Parallel Import</t>
  </si>
  <si>
    <t>0158A</t>
  </si>
  <si>
    <t>Baclofen 10mg Tablets 84</t>
  </si>
  <si>
    <t>Baclofen 5mg/5ml Oral Solution Sugar Free 300ml</t>
  </si>
  <si>
    <t>D0958</t>
  </si>
  <si>
    <t>BD Microfine +Pen Need 31g 5mm 100</t>
  </si>
  <si>
    <t>D0953D</t>
  </si>
  <si>
    <t>BD Microfine Ultra Pen Needles 32g 4mm 100s</t>
  </si>
  <si>
    <t>L0183C</t>
  </si>
  <si>
    <t>Beechams All In 1 Non-Drowsy Tablets 16</t>
  </si>
  <si>
    <t>OTC Product</t>
  </si>
  <si>
    <t>L0183</t>
  </si>
  <si>
    <t>Beechams All In One Oral Solution 160 ml</t>
  </si>
  <si>
    <t>L0163A</t>
  </si>
  <si>
    <t>Bepanthen Nappy Care 5% ointment 100g</t>
  </si>
  <si>
    <t>0149A</t>
  </si>
  <si>
    <t>Betahistine 16mg Tablets 84</t>
  </si>
  <si>
    <t>0149E</t>
  </si>
  <si>
    <t>Betahistine 8mg Tablets 84</t>
  </si>
  <si>
    <t>0144A</t>
  </si>
  <si>
    <t>Betamethasone Valerate 0.1% Cream 100g</t>
  </si>
  <si>
    <t>Betamethasone Valerate 0.1% Cream 30g</t>
  </si>
  <si>
    <t>Betmiga 50 Mg 30 Prolong Release Tablets</t>
  </si>
  <si>
    <t>Bezafibrate MonoXL 400mg Tablets 30</t>
  </si>
  <si>
    <t>0163A</t>
  </si>
  <si>
    <t>Bicalutamide 150mg Tablets 28</t>
  </si>
  <si>
    <t>Bicalutamide 50mg Tablets 28</t>
  </si>
  <si>
    <t>Bimatoprost 0.3mg Unit Dose Eye Drops 0.4mlx30</t>
  </si>
  <si>
    <t>0154A</t>
  </si>
  <si>
    <t>Bisacodyl 5mg Gastroresistant Tablets 60</t>
  </si>
  <si>
    <t>4141A</t>
  </si>
  <si>
    <t>Bisoprolol 1.25mg Tablets 28</t>
  </si>
  <si>
    <t>Bisoprolol 10mg Tablets 28</t>
  </si>
  <si>
    <t>Bisoprolol 2.5mg Tablets 28</t>
  </si>
  <si>
    <t>4146A</t>
  </si>
  <si>
    <t>Bisoprolol 7.5mg Tablets 28</t>
  </si>
  <si>
    <t>5466B</t>
  </si>
  <si>
    <t>Brilique 60mg Tablets 56</t>
  </si>
  <si>
    <t>Brilique 90mg Tablets 56</t>
  </si>
  <si>
    <t>5466A</t>
  </si>
  <si>
    <t>BRILIQUE 90MG X 60S TABS</t>
  </si>
  <si>
    <t>Brimonidine 2mg/ml Eye Drops 5ml</t>
  </si>
  <si>
    <t>5897B</t>
  </si>
  <si>
    <t>Brintellix 10mg Tablets 28</t>
  </si>
  <si>
    <t>5897A</t>
  </si>
  <si>
    <t>Brintellix 5mg Tablets 28</t>
  </si>
  <si>
    <t>Brinzolamide 10g/ml Eye Drops 5ml</t>
  </si>
  <si>
    <t>Briviact F/C 50mg Tablets 56s</t>
  </si>
  <si>
    <t>Budesonide 0.5mg Nebuliser Suspension 20doses</t>
  </si>
  <si>
    <t>Bumetanide 1mg Tablets 28</t>
  </si>
  <si>
    <t>0134B</t>
  </si>
  <si>
    <t>Calcipotriol 50mcg Ointment 30g</t>
  </si>
  <si>
    <t>0134C</t>
  </si>
  <si>
    <t>Calcipotriol 50mcg Ointment 60g</t>
  </si>
  <si>
    <t>0134F</t>
  </si>
  <si>
    <t>CALCIPOTRIOL/BETAMETHASONE 50MCG/0.5MG 60G GEL</t>
  </si>
  <si>
    <t>M0158C</t>
  </si>
  <si>
    <t>Calogen Neutral Liquid 200ml</t>
  </si>
  <si>
    <t>Food Supplement</t>
  </si>
  <si>
    <t>L0206D</t>
  </si>
  <si>
    <t>Calpol Six Plus 250mg/5ml Oral Suspension SF 200ml</t>
  </si>
  <si>
    <t>1051Y</t>
  </si>
  <si>
    <t>Candesartan 16mg Tablets 28</t>
  </si>
  <si>
    <t>1051U</t>
  </si>
  <si>
    <t>Candesartan 2mg Tablets 7</t>
  </si>
  <si>
    <t>1051Z</t>
  </si>
  <si>
    <t>Candesartan 32mg Tablets 28</t>
  </si>
  <si>
    <t>1051W</t>
  </si>
  <si>
    <t>Candesartan 4mg Tablets 28</t>
  </si>
  <si>
    <t>1051X</t>
  </si>
  <si>
    <t>Candesartan 8mg Tablets 28</t>
  </si>
  <si>
    <t>Carbimazole 5mg Tablets 100</t>
  </si>
  <si>
    <t>Carbocisteine 250mg/5ml Syrup SF 300ml</t>
  </si>
  <si>
    <t>0806F</t>
  </si>
  <si>
    <t>Carbocisteine 375mg Capsules 120</t>
  </si>
  <si>
    <t>0917Q</t>
  </si>
  <si>
    <t>Carmellose 0.5% Eye Drops 0.4ml 30</t>
  </si>
  <si>
    <t>0922L</t>
  </si>
  <si>
    <t>Carmellose 0.5% Eye Drops 10ml</t>
  </si>
  <si>
    <t>0917R</t>
  </si>
  <si>
    <t>Carmellose 1% Eye Drops 0.4ml 30</t>
  </si>
  <si>
    <t>0203C</t>
  </si>
  <si>
    <t>Carvedilol 25mg Tablets 28</t>
  </si>
  <si>
    <t>Cefalexin 250mg Capsules 28</t>
  </si>
  <si>
    <t>Cefalexin 500mg Capsules 21</t>
  </si>
  <si>
    <t>Celecoxib 100mg Capsules 60</t>
  </si>
  <si>
    <t>5946A</t>
  </si>
  <si>
    <t>Celluvisc 0.5% Eye Drops 0.4ml 30doses (UK)</t>
  </si>
  <si>
    <t>0183E</t>
  </si>
  <si>
    <t>Cetirizine 1mg/ml Oral Solution 200ml</t>
  </si>
  <si>
    <t>L0284C</t>
  </si>
  <si>
    <t>Cetraben Cream 500g</t>
  </si>
  <si>
    <t>Chloramphenicol 1% Eye Ointment 4g</t>
  </si>
  <si>
    <t>L9038</t>
  </si>
  <si>
    <t>Chloramphenicol Eye Drops 10ml (P)</t>
  </si>
  <si>
    <t>Fridge Lines</t>
  </si>
  <si>
    <t>6103A</t>
  </si>
  <si>
    <t>Cialis 20mg Tablets ---- 4s</t>
  </si>
  <si>
    <t>Citalopram 10mg Tablets 28</t>
  </si>
  <si>
    <t>0202A</t>
  </si>
  <si>
    <t>Citalopram 20mg Tablets 28</t>
  </si>
  <si>
    <t>Clarithromycin 500mg Tablets 14</t>
  </si>
  <si>
    <t>L9014</t>
  </si>
  <si>
    <t>Clexane 40mg Solution Injection Prefilled Syringes 0.4mlx10</t>
  </si>
  <si>
    <t>0212B</t>
  </si>
  <si>
    <t>Clindamycin 10 mg/g + Benzoyl Peroxide 50 mg/g Gel Tube 30G</t>
  </si>
  <si>
    <t>Clobazam 10mg Tablets 30</t>
  </si>
  <si>
    <t>Control Drug Schedule4.1</t>
  </si>
  <si>
    <t>Clomipramine 50mg Capsules 28</t>
  </si>
  <si>
    <t>0243B</t>
  </si>
  <si>
    <t>Clonazepam 0.5mg Tablets 105</t>
  </si>
  <si>
    <t>0243C</t>
  </si>
  <si>
    <t>Clonazepam 2mg Tablets 105</t>
  </si>
  <si>
    <t>Clonidine 25mcg Tablets 112</t>
  </si>
  <si>
    <t>Clopidogrel 75mg Tablets 28</t>
  </si>
  <si>
    <t>Clotrimazole 1% Cream 20g</t>
  </si>
  <si>
    <t>Co-Amilofruse 5mg/40mg Tablets 28</t>
  </si>
  <si>
    <t>1330C</t>
  </si>
  <si>
    <t>Co-Amoxiclav 250mg/62mg/5ml Suspension 100ml</t>
  </si>
  <si>
    <t>0297A</t>
  </si>
  <si>
    <t>Co-Amoxiclav 375mg Tablets 21</t>
  </si>
  <si>
    <t>0297B</t>
  </si>
  <si>
    <t>Co-Amoxiclav 625mg Tablets 21</t>
  </si>
  <si>
    <t>0296A</t>
  </si>
  <si>
    <t>Co-Careldopa 25mg/100mg Tablets 100</t>
  </si>
  <si>
    <t>0296D</t>
  </si>
  <si>
    <t>Co-Careldopa 62.5mg Tablets 90</t>
  </si>
  <si>
    <t>P2872B</t>
  </si>
  <si>
    <t>Co-codamol 15mg/500mg Tablets 100</t>
  </si>
  <si>
    <t>Control Drug Schedule5</t>
  </si>
  <si>
    <t>Co-Codamol 30/500mg Caplets 100s</t>
  </si>
  <si>
    <t>0288C</t>
  </si>
  <si>
    <t>Co-codamol 30mg/500mg Effervescent Tablets 100</t>
  </si>
  <si>
    <t>P2802A</t>
  </si>
  <si>
    <t>Co-codamol 8mg/500mg Tablets 32</t>
  </si>
  <si>
    <t>Colchicine 500mcg Tablets 100</t>
  </si>
  <si>
    <t>0933C</t>
  </si>
  <si>
    <t>Colecalciferol 800iu Capsules 30 (UnLic)</t>
  </si>
  <si>
    <t>2487A</t>
  </si>
  <si>
    <t>Colecalciferol Vit D3 1000iu Tablets 60</t>
  </si>
  <si>
    <t>Colesevelam 625mg FC Tablets 180</t>
  </si>
  <si>
    <t>0709D</t>
  </si>
  <si>
    <t>Compound Macrogol SF 3350 30</t>
  </si>
  <si>
    <t>L0233A</t>
  </si>
  <si>
    <t>Corsodyl 1% Dental Gel 50g</t>
  </si>
  <si>
    <t>Co-Trimoxazole 80mg/400mg Tablets 28</t>
  </si>
  <si>
    <t>Cyanocobalamin 50mcg Tablets 50 (UnLic)</t>
  </si>
  <si>
    <t>0313A</t>
  </si>
  <si>
    <t>Cyclizine 50mg Tablets 100</t>
  </si>
  <si>
    <t>Cyproterone 100mg Tablets 84</t>
  </si>
  <si>
    <t>0228A</t>
  </si>
  <si>
    <t>Cyproterone 50mg Tablets 56</t>
  </si>
  <si>
    <t>2478A</t>
  </si>
  <si>
    <t>Dabigatran 110 mg Caps 60</t>
  </si>
  <si>
    <t>3549A</t>
  </si>
  <si>
    <t>Dabigatran 150 mg Caps 60</t>
  </si>
  <si>
    <t>L0342A</t>
  </si>
  <si>
    <t>Deep Heat (Large) Rub 100g</t>
  </si>
  <si>
    <t>L0342</t>
  </si>
  <si>
    <t>Deep Heat (Medium) Rub 67g</t>
  </si>
  <si>
    <t>L0342R</t>
  </si>
  <si>
    <t>Deep Heat Patches 4</t>
  </si>
  <si>
    <t>L0344</t>
  </si>
  <si>
    <t>Deep Relief Gel 50g</t>
  </si>
  <si>
    <t>5191D</t>
  </si>
  <si>
    <t>Depakote 500mg Tablets 30</t>
  </si>
  <si>
    <t>0922X</t>
  </si>
  <si>
    <t>Desogestrel 75mcg Tablets 84</t>
  </si>
  <si>
    <t>Diclofenac 2.32% Gel 100g</t>
  </si>
  <si>
    <t>5215H</t>
  </si>
  <si>
    <t>Differin 0.1% Cream 60g</t>
  </si>
  <si>
    <t>5215C</t>
  </si>
  <si>
    <t>Differin 0.1% Gel 60g</t>
  </si>
  <si>
    <t>L0250</t>
  </si>
  <si>
    <t>Difflam 0.15% Spray 30ml</t>
  </si>
  <si>
    <t>0255A</t>
  </si>
  <si>
    <t>Digoxin 125mcg Tablets 28</t>
  </si>
  <si>
    <t>0261A</t>
  </si>
  <si>
    <t>Dihydrocodeine 30mg Tab 100s</t>
  </si>
  <si>
    <t>0267D</t>
  </si>
  <si>
    <t>Diltiazem hcl 60mg MR tabs 84s</t>
  </si>
  <si>
    <t>Domperidone 10mg Tablets 100</t>
  </si>
  <si>
    <t>Domperidone 1mg/1ml Suspension 200ml</t>
  </si>
  <si>
    <t>0920W</t>
  </si>
  <si>
    <t>Donepezil 10mg Tablets 28</t>
  </si>
  <si>
    <t>0920V</t>
  </si>
  <si>
    <t>Donepezil 5mg Tablets 28</t>
  </si>
  <si>
    <t>Dorzolamide 20mg/ml Eye Drops 5ml</t>
  </si>
  <si>
    <t>Dorzolamide/Timolol 20/5mg PF UDS 0.2 60s</t>
  </si>
  <si>
    <t>Dorzolamide/Timolol 20mg/5mg Eye Drops 5ml</t>
  </si>
  <si>
    <t>Dosulepin 25mg Capsules 28</t>
  </si>
  <si>
    <t>ET736</t>
  </si>
  <si>
    <t>Dovobet Ointment 30g</t>
  </si>
  <si>
    <t>Doxazosin 1mg Tablets 28</t>
  </si>
  <si>
    <t>Doxazosin 2mg Tablets 28</t>
  </si>
  <si>
    <t>0278A</t>
  </si>
  <si>
    <t>Doxazosin 4mg Tablets 28</t>
  </si>
  <si>
    <t>0278B</t>
  </si>
  <si>
    <t>Doxazosin XL 4mg Tablets 28</t>
  </si>
  <si>
    <t>Doxycycline 100mg Capsules 50</t>
  </si>
  <si>
    <t>Doxycycline 100mg Capsules 8</t>
  </si>
  <si>
    <t>L0293D</t>
  </si>
  <si>
    <t>Dulcolax Pico 5mg/5ml Liquid 300ml</t>
  </si>
  <si>
    <t>Duloxetine 20mg Gastroresistant Capsules 28</t>
  </si>
  <si>
    <t>0530A</t>
  </si>
  <si>
    <t>Duloxetine 30mg Gastroresistant Capsules 28</t>
  </si>
  <si>
    <t>0530C</t>
  </si>
  <si>
    <t>Duloxetine 60mg Gastroresistant Capsules 28</t>
  </si>
  <si>
    <t>DuoResp Spiromax 160mcg/4.5mcg Inhaler 120doses</t>
  </si>
  <si>
    <t>ET740</t>
  </si>
  <si>
    <t>DuoResp Spiromax 320mcg/9mcg Inhaler 60doses</t>
  </si>
  <si>
    <t>DuoTrav 40mcg/ml &amp; 5mg/ml Eye Drops 2.5ml</t>
  </si>
  <si>
    <t>0145A</t>
  </si>
  <si>
    <t>Dutasteride 0.5mg Capsules 30</t>
  </si>
  <si>
    <t>Dymista 137mcg/50mcg Nasal Spray 1</t>
  </si>
  <si>
    <t>L0216</t>
  </si>
  <si>
    <t>E45 Cream 50g</t>
  </si>
  <si>
    <t>L0219B</t>
  </si>
  <si>
    <t>E45 Cream Pump -- 500g (Disp Pack)</t>
  </si>
  <si>
    <t>L0219C</t>
  </si>
  <si>
    <t>E45 Itch Relief Pump 500g</t>
  </si>
  <si>
    <t>5919A</t>
  </si>
  <si>
    <t>Efudix 5% Cream 40g</t>
  </si>
  <si>
    <t>5212B</t>
  </si>
  <si>
    <t>Elocon 0.1% Cream 100g</t>
  </si>
  <si>
    <t>Emulsifying Ointment 500g</t>
  </si>
  <si>
    <t>Enalapril 10mg Tablets 28</t>
  </si>
  <si>
    <t>Enalapril 20mg Tablets 28</t>
  </si>
  <si>
    <t>L9881</t>
  </si>
  <si>
    <t>EPIMAX Moisturising Cream 100g</t>
  </si>
  <si>
    <t>L9839</t>
  </si>
  <si>
    <t>EPIMAX Original Cream 100g</t>
  </si>
  <si>
    <t>Eplerenone 25mg Tablets 28</t>
  </si>
  <si>
    <t>L9823</t>
  </si>
  <si>
    <t>Eropid 50mg F/C Tablets 4</t>
  </si>
  <si>
    <t>L9821</t>
  </si>
  <si>
    <t>Eropid 50mg F/C Tablets 8</t>
  </si>
  <si>
    <t>0303B</t>
  </si>
  <si>
    <t>Erythromycin 250mg Gastroresistant Tablets 28</t>
  </si>
  <si>
    <t>Erythromycin 250mg/5ml Oral Suspension 100ml</t>
  </si>
  <si>
    <t>4044A</t>
  </si>
  <si>
    <t>Escitalopram 10mg Tablets 28</t>
  </si>
  <si>
    <t>4044B</t>
  </si>
  <si>
    <t>Escitalopram 20mg Tablets 28</t>
  </si>
  <si>
    <t>0921A</t>
  </si>
  <si>
    <t>Esomeprazole 20mg Capsules 28</t>
  </si>
  <si>
    <t>0921B</t>
  </si>
  <si>
    <t>Esomeprazole 40mg Gastroresistant Capsules 28</t>
  </si>
  <si>
    <t>Estradiol 10mcg Tablets + 2 Applicators 24</t>
  </si>
  <si>
    <t>Ethosuximide 250mg Capsules 56</t>
  </si>
  <si>
    <t>L0532</t>
  </si>
  <si>
    <t>Eucerin Urea 10% Cream 100ml</t>
  </si>
  <si>
    <t>0918G</t>
  </si>
  <si>
    <t>Exemestane (Aromasin) 25mg 30s</t>
  </si>
  <si>
    <t>ET890</t>
  </si>
  <si>
    <t>Eysano P/F Eye Drops 5mg/ml 5ml</t>
  </si>
  <si>
    <t>Ezetimibe 10mg Tablets 28</t>
  </si>
  <si>
    <t>Famotidine 20mg Tablets 28</t>
  </si>
  <si>
    <t>Famotidine 40mg Tablets 28</t>
  </si>
  <si>
    <t>0368B</t>
  </si>
  <si>
    <t>Felodipine XL 10mg Tablets 28</t>
  </si>
  <si>
    <t>0368C</t>
  </si>
  <si>
    <t>Felodipine XL 2.5mg Tablets 28</t>
  </si>
  <si>
    <t>0368A</t>
  </si>
  <si>
    <t>Felodipine XL 5mg Tablets 28</t>
  </si>
  <si>
    <t>L9389C</t>
  </si>
  <si>
    <t>Fentanyl 100mcg/hr Transdermal Patches 5</t>
  </si>
  <si>
    <t>Control Drug Schedule2</t>
  </si>
  <si>
    <t>L9389D</t>
  </si>
  <si>
    <t>Fentanyl 12mcg/hr Transdermal Patches 5</t>
  </si>
  <si>
    <t>L9389</t>
  </si>
  <si>
    <t>Fentanyl 25mcg/hr Transdermal Patches 5</t>
  </si>
  <si>
    <t>L9389A</t>
  </si>
  <si>
    <t>Fentanyl 50mcg/hr Transdermal Patches 5</t>
  </si>
  <si>
    <t>0351D</t>
  </si>
  <si>
    <t>Ferrous Fumarate 210mg Tablets 84 Unlic</t>
  </si>
  <si>
    <t>0351F</t>
  </si>
  <si>
    <t>Ferrous Fumarate 305mg Capsules 100 (UnLic)</t>
  </si>
  <si>
    <t>0351E</t>
  </si>
  <si>
    <t>Ferrous Fumarate 322mg Tablets 28 (UnLic)</t>
  </si>
  <si>
    <t>0351A</t>
  </si>
  <si>
    <t>Ferrous Gluco 300mg Tab 28 Unlicen</t>
  </si>
  <si>
    <t>P0351</t>
  </si>
  <si>
    <t>Ferrous Sulphate 200mg Tablets 28 (UnLic)</t>
  </si>
  <si>
    <t>0452D</t>
  </si>
  <si>
    <t>Fesoterodine 4mg modified-release Tablets 28</t>
  </si>
  <si>
    <t>Fexofenadine 120mg Tablets 30</t>
  </si>
  <si>
    <t>Fexofenadine 180mg Tablets 30</t>
  </si>
  <si>
    <t>Finasteride 5mg Tablets 28</t>
  </si>
  <si>
    <t>Flecainide 100mg Tablets 60</t>
  </si>
  <si>
    <t>Flecainide 50mg Tablets 60</t>
  </si>
  <si>
    <t>L9912</t>
  </si>
  <si>
    <t>FLEXITOL UREA HEEL BALM 25% 75G</t>
  </si>
  <si>
    <t>Flucloxacillin 125mg/5ml Solution 100ml</t>
  </si>
  <si>
    <t>2044B</t>
  </si>
  <si>
    <t>Flucloxacillin 250mg/5ml Solution 100ml</t>
  </si>
  <si>
    <t>Flucloxacillin 500mg Capsules 28</t>
  </si>
  <si>
    <t>1380B</t>
  </si>
  <si>
    <t>Fluconazole 50mg/5ml Oral Suspension 35ml</t>
  </si>
  <si>
    <t>Fludrocortisone 0.1mg Tablets 30</t>
  </si>
  <si>
    <t>0345C</t>
  </si>
  <si>
    <t>Fluoxetine 10mg Capsules 30</t>
  </si>
  <si>
    <t>Fluoxetine 20mg Capsules 30</t>
  </si>
  <si>
    <t>0345B</t>
  </si>
  <si>
    <t>Fluoxetine 20mg/5ml Oral Solution 70ml</t>
  </si>
  <si>
    <t>4907A</t>
  </si>
  <si>
    <t>Fluticasone 50mcg Nasal Spray 150doses</t>
  </si>
  <si>
    <t>5296A</t>
  </si>
  <si>
    <t>Flutiform 125mcg/dose &amp; 5mcg/dose Inhaler 120doses</t>
  </si>
  <si>
    <t>Flutiform 250mcg/dose &amp; 10mcg/dose Inhaler 120doses</t>
  </si>
  <si>
    <t>Folic Acid 2.5mg/5ml SF Solution 150ml (UnLic)</t>
  </si>
  <si>
    <t>0355A</t>
  </si>
  <si>
    <t>Folic Acid 5mg Tablets 28</t>
  </si>
  <si>
    <t>M0392</t>
  </si>
  <si>
    <t>FortiJuice Apple 200ml</t>
  </si>
  <si>
    <t>M0392D</t>
  </si>
  <si>
    <t>FortiJuice Orange 200ml</t>
  </si>
  <si>
    <t>M0392F</t>
  </si>
  <si>
    <t>FortiJuice Strawberry 200ml</t>
  </si>
  <si>
    <t>Fosfomycin granules sachets 3g</t>
  </si>
  <si>
    <t>0359B</t>
  </si>
  <si>
    <t>Furosemide 20mg Tablets 28</t>
  </si>
  <si>
    <t>0356A</t>
  </si>
  <si>
    <t>Furosemide 40mg Tablets 28</t>
  </si>
  <si>
    <t>1367D</t>
  </si>
  <si>
    <t>Furosemide 8mg/ml Oral Solution150ml</t>
  </si>
  <si>
    <t>Fusidic acid/Betamethasone 20mg+1mg/g Cream 30G</t>
  </si>
  <si>
    <t>Gabapentin 100mg Capsules 100</t>
  </si>
  <si>
    <t>Control Drug Schedule3</t>
  </si>
  <si>
    <t>0415A</t>
  </si>
  <si>
    <t>Gabapentin 300mg Capsules 100</t>
  </si>
  <si>
    <t>0922U</t>
  </si>
  <si>
    <t>Gabapentin 50mg/ml Oral Sol 150ml</t>
  </si>
  <si>
    <t>Ganfort 0.3mg/ml Eye Drops 3mlx1</t>
  </si>
  <si>
    <t>L0566</t>
  </si>
  <si>
    <t>Gaviscon Peppermint Chewable Tablets 24</t>
  </si>
  <si>
    <t>L0397</t>
  </si>
  <si>
    <t>Germolene Antiseptic Cream 30g</t>
  </si>
  <si>
    <t>0414A</t>
  </si>
  <si>
    <t>Gliclazide 30mg Modified Release Tablets 56</t>
  </si>
  <si>
    <t>Gliclazide 80mg Tablets 28</t>
  </si>
  <si>
    <t>Gliclazide Tablets 160mg 28</t>
  </si>
  <si>
    <t>Glycerin Adult 4g Suppositories 12</t>
  </si>
  <si>
    <t>2255C</t>
  </si>
  <si>
    <t>Glycopyrronium Solution 1mg/5ml - 150ml</t>
  </si>
  <si>
    <t>5556G</t>
  </si>
  <si>
    <t>Half Sinemet CR 25mg/100mg Tablets 60</t>
  </si>
  <si>
    <t>L9870</t>
  </si>
  <si>
    <t>Hirudoid 0.3% cream 50g</t>
  </si>
  <si>
    <t>Hyabak 0.15% Eye Drops Preservative Free 10ml</t>
  </si>
  <si>
    <t>Hydralazine 25mg Tablets 56</t>
  </si>
  <si>
    <t>Hydrocortisone 1% Cream 15g</t>
  </si>
  <si>
    <t>Hydrocortisone 1% Cream 30g</t>
  </si>
  <si>
    <t>0421C</t>
  </si>
  <si>
    <t>Hydrocortisone 2.5mg Tablets 30</t>
  </si>
  <si>
    <t>0421D</t>
  </si>
  <si>
    <t>Hydrocortisone 5 mg Tablets 30</t>
  </si>
  <si>
    <t>B0421</t>
  </si>
  <si>
    <t>Hydrocortisone Tabletss 10mg 30s</t>
  </si>
  <si>
    <t>Hydroxocobalamin 1mg/1ml Solution for Injection 5</t>
  </si>
  <si>
    <t>Hydroxychloroquine 200mg Tablets 60</t>
  </si>
  <si>
    <t>5091A</t>
  </si>
  <si>
    <t>Hylo Forte 2mg/ml Eye Drops 10ml (UK)</t>
  </si>
  <si>
    <t>Hylo Tear 0.1% Eye Drops Preservative Free 10ml</t>
  </si>
  <si>
    <t>Hyoscine Butylbromide 10mg Tablets 100's</t>
  </si>
  <si>
    <t>Hypromellose 0.3% Eye Drops 10ml</t>
  </si>
  <si>
    <t>3171A</t>
  </si>
  <si>
    <t>Hypromellose 0.3% Eye Drops PF 10ml</t>
  </si>
  <si>
    <t>P2859</t>
  </si>
  <si>
    <t>Ibuprofen 100mg/5ml Suspension SF 100ml</t>
  </si>
  <si>
    <t>P2850</t>
  </si>
  <si>
    <t>Ibuprofen 200mg Tablets 24</t>
  </si>
  <si>
    <t>P2851</t>
  </si>
  <si>
    <t>Ibuprofen 400mg Tablets 24</t>
  </si>
  <si>
    <t>Ibuprofen 400mg Tablets 84</t>
  </si>
  <si>
    <t>Ibuprofen 5% Gel 100g</t>
  </si>
  <si>
    <t>2185B</t>
  </si>
  <si>
    <t>Ibuprofen 5% Gel 50g</t>
  </si>
  <si>
    <t>2185D</t>
  </si>
  <si>
    <t>Ibuprofen Forte 10% Gel 100g</t>
  </si>
  <si>
    <t>L0505D</t>
  </si>
  <si>
    <t>Imodium Instants 2mg Tablets 12</t>
  </si>
  <si>
    <t>0516E</t>
  </si>
  <si>
    <t>Indapamide 1.5mg SR Tablets 30</t>
  </si>
  <si>
    <t>0516D</t>
  </si>
  <si>
    <t>Indapamide 2.5mg Tablets 28</t>
  </si>
  <si>
    <t>Invokana 100mg Tablets 30</t>
  </si>
  <si>
    <t>Ipratropium 20mcg/dose Inhaler CFC free 200doses</t>
  </si>
  <si>
    <t>Irbesartan 150mg Tablets 28</t>
  </si>
  <si>
    <t>0480A</t>
  </si>
  <si>
    <t>Irbesartan 300mg Tablets 28</t>
  </si>
  <si>
    <t>5169A</t>
  </si>
  <si>
    <t>Irbesartan 300mg/HCTZ 12.5mg Tablets 28</t>
  </si>
  <si>
    <t>0480B</t>
  </si>
  <si>
    <t>Irbesartan 75mg Tablets 28</t>
  </si>
  <si>
    <t>0511A</t>
  </si>
  <si>
    <t>Isosorbide Dinitrate 10mg Tablets 56</t>
  </si>
  <si>
    <t>3125K</t>
  </si>
  <si>
    <t>Isotretinoin 10mg Capsules 30</t>
  </si>
  <si>
    <t>3125R</t>
  </si>
  <si>
    <t>Isotretinoin 20mg Capsules 30</t>
  </si>
  <si>
    <t>Ivabradine 5mg Tablets 56</t>
  </si>
  <si>
    <t>5097A</t>
  </si>
  <si>
    <t>Jardiance 25mg Tablets 28 (UK)</t>
  </si>
  <si>
    <t>Kemadrin 5mg Tablets 100</t>
  </si>
  <si>
    <t>D0736</t>
  </si>
  <si>
    <t>KerraMax Care 10cm x 22cm 10</t>
  </si>
  <si>
    <t>D0734</t>
  </si>
  <si>
    <t>KerraMax Care 20cm x 22cm 10</t>
  </si>
  <si>
    <t>D0733</t>
  </si>
  <si>
    <t>KerraMax Care 20cm x 30cm 10</t>
  </si>
  <si>
    <t>D0753</t>
  </si>
  <si>
    <t>KerraMax Care 20cm x 50cm 10</t>
  </si>
  <si>
    <t>L0699B</t>
  </si>
  <si>
    <t>Ketoconazole Shampoo 120ml (Nizoral UK)</t>
  </si>
  <si>
    <t>Ketoprofen 2.5% Gel 100g</t>
  </si>
  <si>
    <t>D3002</t>
  </si>
  <si>
    <t>Ketostix Testing Strips 50</t>
  </si>
  <si>
    <t>1987D</t>
  </si>
  <si>
    <t>KLINIDERM SUPERABSORBENT 20cm x 30cm 10s</t>
  </si>
  <si>
    <t>L0553</t>
  </si>
  <si>
    <t>Kwells 300mcg Tablets 12</t>
  </si>
  <si>
    <t>Labetalol 100mg Tablets 56</t>
  </si>
  <si>
    <t>Lactulose 3.3g/5ml Oral Solution - 500ml</t>
  </si>
  <si>
    <t>1402B</t>
  </si>
  <si>
    <t>Lactulose Sachets 10g (10x15ml)</t>
  </si>
  <si>
    <t>5373G</t>
  </si>
  <si>
    <t>Lamictal 50mg Tablets 56</t>
  </si>
  <si>
    <t>Lamotrigine 100mg Tablets 56</t>
  </si>
  <si>
    <t>Lamotrigine 200mg Tablets 56</t>
  </si>
  <si>
    <t>Lamotrigine 25mg Tablets 56</t>
  </si>
  <si>
    <t>Lamotrigine 50mg Tablets 56</t>
  </si>
  <si>
    <t>Lansoprazole 15mg Capsules 28</t>
  </si>
  <si>
    <t>0602E</t>
  </si>
  <si>
    <t>Lansoprazole 15mg Orodisperible Tablets 28</t>
  </si>
  <si>
    <t>0602A</t>
  </si>
  <si>
    <t>Lansoprazole 30mg Capsules 28</t>
  </si>
  <si>
    <t>0602F</t>
  </si>
  <si>
    <t>Lansoprazole 30mg Orodisperible Tablets 28</t>
  </si>
  <si>
    <t>M0982A</t>
  </si>
  <si>
    <t>Latanoprost 50mcg/ml Eye Drops 2.5ml</t>
  </si>
  <si>
    <t>M0983A</t>
  </si>
  <si>
    <t>Latanoprost/Timolol Eye Drops 2.5ml</t>
  </si>
  <si>
    <t>0709G</t>
  </si>
  <si>
    <t>Laxido (Galen) 6.9g Paediatric Sachet 30</t>
  </si>
  <si>
    <t>0709C</t>
  </si>
  <si>
    <t>Laxido (Galen) Sachet Orange 30</t>
  </si>
  <si>
    <t>0917S</t>
  </si>
  <si>
    <t>Leflunomide (Arava) 10mg Tablets 30</t>
  </si>
  <si>
    <t>Lercanidipine 10mg Tablets 28</t>
  </si>
  <si>
    <t>0664A</t>
  </si>
  <si>
    <t>Lercanidipine 20mg Tablets 28</t>
  </si>
  <si>
    <t>0918E</t>
  </si>
  <si>
    <t>Letrozole 2.5mg Tablets 28</t>
  </si>
  <si>
    <t>0917Y</t>
  </si>
  <si>
    <t>Levetiracetam 1000mg Tablets 60</t>
  </si>
  <si>
    <t>0917U</t>
  </si>
  <si>
    <t>Levetiracetam 250mg Tablets 60</t>
  </si>
  <si>
    <t>0917W</t>
  </si>
  <si>
    <t>Levetiracetam 500mg Tablets 60</t>
  </si>
  <si>
    <t>0917X</t>
  </si>
  <si>
    <t>Levetiracetam 750mg Tablets 60</t>
  </si>
  <si>
    <t>1046A</t>
  </si>
  <si>
    <t>Levonorgestrel 1500mcg Tablets 1 (P)</t>
  </si>
  <si>
    <t>1010A</t>
  </si>
  <si>
    <t>Levothyroxine 100mcg Tablets 28</t>
  </si>
  <si>
    <t>1020A</t>
  </si>
  <si>
    <t>Levothyroxine 25mcg Tablets 28</t>
  </si>
  <si>
    <t>Levothyroxine 50mcg Tablets 28</t>
  </si>
  <si>
    <t>Lisinopril 10mg Tablets 28</t>
  </si>
  <si>
    <t>Lisinopril 20mg Tablets 28</t>
  </si>
  <si>
    <t>L9805B</t>
  </si>
  <si>
    <t>LIXIANA 60MG TABLETS 28 (UK)</t>
  </si>
  <si>
    <t>Loperamide 2mg Capsules 30</t>
  </si>
  <si>
    <t>0607B</t>
  </si>
  <si>
    <t>Losartan 100mg Tablets 28</t>
  </si>
  <si>
    <t>0607C</t>
  </si>
  <si>
    <t>Losartan 12.5mg Tablets 28</t>
  </si>
  <si>
    <t>Losartan 25mg Tablets 28</t>
  </si>
  <si>
    <t>0607A</t>
  </si>
  <si>
    <t>Losartan 50mg Tablets 28</t>
  </si>
  <si>
    <t>Lotriderm Cream 30g</t>
  </si>
  <si>
    <t>0791N</t>
  </si>
  <si>
    <t>Lymecycline 408mg Capsules 28</t>
  </si>
  <si>
    <t>5315B</t>
  </si>
  <si>
    <t>Lyrica 150mg Capsules 56</t>
  </si>
  <si>
    <t>Mebeverine 135mg Tablets 100</t>
  </si>
  <si>
    <t>0669C</t>
  </si>
  <si>
    <t>MEBEVERINE 50MG/5ML ORAL SUSP SF 300ml</t>
  </si>
  <si>
    <t>0602N</t>
  </si>
  <si>
    <t>Melatonin 1mg/ml Oral solution 150ml</t>
  </si>
  <si>
    <t>0602T</t>
  </si>
  <si>
    <t>Melatonin 1mg/ml Oral solution 50ml</t>
  </si>
  <si>
    <t>0602M</t>
  </si>
  <si>
    <t>Melatonin 2mg PR Tablets 30</t>
  </si>
  <si>
    <t>0625A</t>
  </si>
  <si>
    <t>Meloxicam 15mg Tablets 30</t>
  </si>
  <si>
    <t>Meloxicam 7.5mg Tablets 30</t>
  </si>
  <si>
    <t>0933V</t>
  </si>
  <si>
    <t>Memantine 10mg/ml Oral Solution SF 50ml</t>
  </si>
  <si>
    <t>0933X</t>
  </si>
  <si>
    <t>Memantine HCL 10mg F/C Tablets 28</t>
  </si>
  <si>
    <t>0933Z</t>
  </si>
  <si>
    <t>Memantine HCL 20mg F/C Tablets 28</t>
  </si>
  <si>
    <t>0670D</t>
  </si>
  <si>
    <t>Mercaptopurine 50mg Tablets 25</t>
  </si>
  <si>
    <t>0919S</t>
  </si>
  <si>
    <t>Metformin 1000mg SR Tablets 56</t>
  </si>
  <si>
    <t>Metformin 500mg SR Tablets 28</t>
  </si>
  <si>
    <t>Metformin 500mg Tablets 28</t>
  </si>
  <si>
    <t>1351B</t>
  </si>
  <si>
    <t>Metformin 500mg/5ml Oral Sol 150ml</t>
  </si>
  <si>
    <t>1351A</t>
  </si>
  <si>
    <t>Metformin 500mg/5ml Oral Solution 150ml</t>
  </si>
  <si>
    <t>Metformin 850mg Tablets 56</t>
  </si>
  <si>
    <t>Methenamine 1g Tab x 60</t>
  </si>
  <si>
    <t>0920G</t>
  </si>
  <si>
    <t>Methocarbamol 750mg Tablets 100</t>
  </si>
  <si>
    <t>Methotrexate 2.5mg Tablets 100</t>
  </si>
  <si>
    <t>Methyldopa 250mg Tablets 56</t>
  </si>
  <si>
    <t>0677A</t>
  </si>
  <si>
    <t>Methylphenidate 10mg Tablets 30</t>
  </si>
  <si>
    <t>Metoclopramide 10mg Tablets 28</t>
  </si>
  <si>
    <t>4662A</t>
  </si>
  <si>
    <t>Metoprolol 100mg Tablets 28</t>
  </si>
  <si>
    <t>Metronidazole 0.75% Gel 30g</t>
  </si>
  <si>
    <t>Metronidazole 200mg Tablets 21</t>
  </si>
  <si>
    <t>Metronidazole 400mg Tablets 21</t>
  </si>
  <si>
    <t>5220X</t>
  </si>
  <si>
    <t>Mezavant XL 1200mg Tablets 60</t>
  </si>
  <si>
    <t>Midodrine 2.5mg Tablets 100</t>
  </si>
  <si>
    <t>Mirtazapine 15mg Tablets 28</t>
  </si>
  <si>
    <t>Mirtazapine 30mg Tablets 28</t>
  </si>
  <si>
    <t>0609B</t>
  </si>
  <si>
    <t>Mirtazapine 45mg oral disp Tabs 30s</t>
  </si>
  <si>
    <t>Mirtazapine 45mg Tablets 28</t>
  </si>
  <si>
    <t>MOBILE test cassettes 50</t>
  </si>
  <si>
    <t>0918F</t>
  </si>
  <si>
    <t>Modafinil 100mg Tablets 30</t>
  </si>
  <si>
    <t>Mometasone 50mcg Nasal Spray 140 PI</t>
  </si>
  <si>
    <t>0657H</t>
  </si>
  <si>
    <t>Mometasone Nasal Spray 140doses</t>
  </si>
  <si>
    <t>0922O</t>
  </si>
  <si>
    <t>Montelukast 10mg Tablets 28</t>
  </si>
  <si>
    <t>0923A</t>
  </si>
  <si>
    <t>Montelukast 4 mg Granules Sachets 28</t>
  </si>
  <si>
    <t>0922N</t>
  </si>
  <si>
    <t>Montelukast 5mg Chewable Tablets 28</t>
  </si>
  <si>
    <t>L9651G</t>
  </si>
  <si>
    <t>Morphine Sulfate 10mg/5ml Oral Solution 100ml</t>
  </si>
  <si>
    <t>L0673A</t>
  </si>
  <si>
    <t>Movelat Relief Cream 40g</t>
  </si>
  <si>
    <t>L0670</t>
  </si>
  <si>
    <t>Murine Irritation &amp; Redness Relief 0.012% Eye Drops 10ml</t>
  </si>
  <si>
    <t>Mycophenolate Mofetil 500mg Tablets 50</t>
  </si>
  <si>
    <t>Naproxen 250mg Tablets 28</t>
  </si>
  <si>
    <t>Naproxen 500mg Tablets 28</t>
  </si>
  <si>
    <t>0716A</t>
  </si>
  <si>
    <t>Naproxen EC 500mg Tablets ---- 56s</t>
  </si>
  <si>
    <t>0715A</t>
  </si>
  <si>
    <t>Naproxen Gastro Resistant Tablets 250mg 56</t>
  </si>
  <si>
    <t>1051D</t>
  </si>
  <si>
    <t>Naratriptan 2.5mg Filmcoated Tablet 6</t>
  </si>
  <si>
    <t>M0517</t>
  </si>
  <si>
    <t>NEOCATE JUNIOR UNFLAVOURED 400G</t>
  </si>
  <si>
    <t>Nicorandil 10mg Tablets 60</t>
  </si>
  <si>
    <t>L0728K</t>
  </si>
  <si>
    <t>Nicorette 15mg Inhalator Cartridge 36</t>
  </si>
  <si>
    <t>Nifedipine 10mg Capsules 90</t>
  </si>
  <si>
    <t>0714A</t>
  </si>
  <si>
    <t>Nifedipine 20mg Modified Release Tablets 56</t>
  </si>
  <si>
    <t>Nifedipine 5mg Capsules 90s</t>
  </si>
  <si>
    <t>5900W</t>
  </si>
  <si>
    <t>Nitrofurantoin 100mg Capsules 30</t>
  </si>
  <si>
    <t>0705B</t>
  </si>
  <si>
    <t>Nitrofurantoin 100mg modified-release Caps 14's</t>
  </si>
  <si>
    <t>Nitrofurantoin 50mg Capsules 30</t>
  </si>
  <si>
    <t>L0699A</t>
  </si>
  <si>
    <t>Nizoral 2% Shampoo 100ml</t>
  </si>
  <si>
    <t>L0699</t>
  </si>
  <si>
    <t>Nizoral 2% Shampoo 60ml</t>
  </si>
  <si>
    <t>0726A</t>
  </si>
  <si>
    <t>Nortriptyline 10mg Tablets 100</t>
  </si>
  <si>
    <t>0919M</t>
  </si>
  <si>
    <t>Olanzapine 10mg Tablets 28</t>
  </si>
  <si>
    <t>0919J</t>
  </si>
  <si>
    <t>Olanzapine 2.5mg Tablets 28</t>
  </si>
  <si>
    <t>0919K</t>
  </si>
  <si>
    <t>Olanzapine 5mg Tablets 28</t>
  </si>
  <si>
    <t>0919L</t>
  </si>
  <si>
    <t>Olanzapine 7.5mg Tablets 56</t>
  </si>
  <si>
    <t>Olive Oil Ear Drops 10ml</t>
  </si>
  <si>
    <t>Olmesartan 10mg Tablets 28</t>
  </si>
  <si>
    <t>Olmesartan 20mg Tablets 28</t>
  </si>
  <si>
    <t>Omeprazole 10mg Capsules 28</t>
  </si>
  <si>
    <t>0791C</t>
  </si>
  <si>
    <t>Omeprazole 10mg Tablets 28</t>
  </si>
  <si>
    <t>Omeprazole 20mg Capsules 28</t>
  </si>
  <si>
    <t>0791E</t>
  </si>
  <si>
    <t>Omeprazole 20mg Dispersible Tablets 28</t>
  </si>
  <si>
    <t>0791A</t>
  </si>
  <si>
    <t>Omeprazole 20mg Tablets 28</t>
  </si>
  <si>
    <t>0790A</t>
  </si>
  <si>
    <t>Omeprazole 40mg Capsules 28s</t>
  </si>
  <si>
    <t>5251R</t>
  </si>
  <si>
    <t>Ongentys 50mg Capsules 30</t>
  </si>
  <si>
    <t>0920U</t>
  </si>
  <si>
    <t>Orlistat 120mg Capsules 84</t>
  </si>
  <si>
    <t>L0754</t>
  </si>
  <si>
    <t>Otrivine Adult 0.1% Nasal Drops 10ml</t>
  </si>
  <si>
    <t>L0754A</t>
  </si>
  <si>
    <t>Otrivine Adult Metered Dose 0.1% Nasal Spray 10ml</t>
  </si>
  <si>
    <t>L0775B</t>
  </si>
  <si>
    <t>Ovex 100mg/5ml Oral Suspension 30ml</t>
  </si>
  <si>
    <t>Oxybutynin 2.5mg Tablets 84</t>
  </si>
  <si>
    <t>1371A</t>
  </si>
  <si>
    <t>Oxycodone 1mg/ml (5mg/5ml) O/S SF 250ml</t>
  </si>
  <si>
    <t>L0806</t>
  </si>
  <si>
    <t>Panadol Advance 500mg Tablets 16</t>
  </si>
  <si>
    <t>Pantoprazole 20mg Tablets 28</t>
  </si>
  <si>
    <t>0769A</t>
  </si>
  <si>
    <t>Pantoprazole 40mg Tablets 28</t>
  </si>
  <si>
    <t>Paracetamol 250mg/5ml Oral Suspension SF 500ml</t>
  </si>
  <si>
    <t>P3461B</t>
  </si>
  <si>
    <t>Paracetamol 250mg/5ml SF Suspension 100ml</t>
  </si>
  <si>
    <t>P3453A</t>
  </si>
  <si>
    <t>Paracetamol 500mg Caplets 100</t>
  </si>
  <si>
    <t>P3449</t>
  </si>
  <si>
    <t>Paracetamol 500mg Caplets 32</t>
  </si>
  <si>
    <t>P3451</t>
  </si>
  <si>
    <t>Paracetamol 500mg Capsules 100</t>
  </si>
  <si>
    <t>P3450C</t>
  </si>
  <si>
    <t>Paracetamol 500mg Capsules 32</t>
  </si>
  <si>
    <t>P3454</t>
  </si>
  <si>
    <t>Paracetamol Soluble 500mg Tablets (GSL) 24</t>
  </si>
  <si>
    <t>0812C</t>
  </si>
  <si>
    <t>Paroxetine 10mg Tablets 28</t>
  </si>
  <si>
    <t>Paroxetine 20mg Tablets 30</t>
  </si>
  <si>
    <t>penicillin 125mg/5ml Powder for Oral Solution 100ml</t>
  </si>
  <si>
    <t>Penicillin VK 250mg Tablets 28</t>
  </si>
  <si>
    <t>Perindopril 2mg Tablets 30</t>
  </si>
  <si>
    <t>0806A</t>
  </si>
  <si>
    <t>Perindopril 4mg Tablets 30</t>
  </si>
  <si>
    <t>0806B</t>
  </si>
  <si>
    <t>Perindopril 8mg Tablets 30</t>
  </si>
  <si>
    <t>Permetherin 5% Cream 30g</t>
  </si>
  <si>
    <t>0808B</t>
  </si>
  <si>
    <t>Phenytoin 100mg Capsules 100</t>
  </si>
  <si>
    <t>0808A</t>
  </si>
  <si>
    <t>Phenytoin 100mg Tablets 28</t>
  </si>
  <si>
    <t>L0854E</t>
  </si>
  <si>
    <t>Piriteze Allergy Syrup 1mg/1ml 70ml</t>
  </si>
  <si>
    <t>Pizotifen 0.5mg Tablets 28</t>
  </si>
  <si>
    <t>L0864C</t>
  </si>
  <si>
    <t>Potters Mucus Cough Pastilles 20</t>
  </si>
  <si>
    <t>0851F</t>
  </si>
  <si>
    <t>Pramipexole 0.088mg Tablets 30</t>
  </si>
  <si>
    <t>0851B</t>
  </si>
  <si>
    <t>Pramipexole 0.35mg Tablets 30</t>
  </si>
  <si>
    <t>Pramipexole 1.05mg Modified Release Tablets 30</t>
  </si>
  <si>
    <t>4044D</t>
  </si>
  <si>
    <t>Prasugrel 10mg Tablets 28</t>
  </si>
  <si>
    <t>Pravastatin 20mg Tablets 28</t>
  </si>
  <si>
    <t>0810A</t>
  </si>
  <si>
    <t>Prednisolone 5mg Tablets 28</t>
  </si>
  <si>
    <t>4835A</t>
  </si>
  <si>
    <t>Prednisolone EC 5mg Tablets 28</t>
  </si>
  <si>
    <t>0257G</t>
  </si>
  <si>
    <t>Pregabalin 100mg Capsules 84</t>
  </si>
  <si>
    <t>0257C</t>
  </si>
  <si>
    <t>Pregabalin 150mg Capsules 56</t>
  </si>
  <si>
    <t>0257H</t>
  </si>
  <si>
    <t>Pregabalin 200mg Capsules 84</t>
  </si>
  <si>
    <t>0257D</t>
  </si>
  <si>
    <t>Pregabalin 225mg Capsules 56</t>
  </si>
  <si>
    <t>Pregabalin 25mg Capsules 56</t>
  </si>
  <si>
    <t>0257E</t>
  </si>
  <si>
    <t>Pregabalin 300mg Capsules 56</t>
  </si>
  <si>
    <t>0257B</t>
  </si>
  <si>
    <t>Pregabalin 75mg Capsules 56</t>
  </si>
  <si>
    <t>0841D</t>
  </si>
  <si>
    <t>Prochlorperazine 3mg Buccal Tablets 50</t>
  </si>
  <si>
    <t>0841B</t>
  </si>
  <si>
    <t>Prochlorperazine 5mg Tablets 84</t>
  </si>
  <si>
    <t>Procyclidine 5mg Tablets 28</t>
  </si>
  <si>
    <t>4571A</t>
  </si>
  <si>
    <t>Progesterone 100mg Capsules 30</t>
  </si>
  <si>
    <t>M0818</t>
  </si>
  <si>
    <t>Prograf 0.5mg Capsules 30</t>
  </si>
  <si>
    <t>Promethazine 10mg Tablets 56</t>
  </si>
  <si>
    <t>0843A</t>
  </si>
  <si>
    <t>Promethazine 25mg Tablets 56</t>
  </si>
  <si>
    <t>Propranolol 40mg Tablets 28</t>
  </si>
  <si>
    <t>D0920M</t>
  </si>
  <si>
    <t>Proshield Foam &amp; Spray 235ml</t>
  </si>
  <si>
    <t>ET809</t>
  </si>
  <si>
    <t>Prostap 3 Depot 11.25mg Syringe 1</t>
  </si>
  <si>
    <t>Prucalopride 2mg Film-Coated Tablets 28's</t>
  </si>
  <si>
    <t>1110K</t>
  </si>
  <si>
    <t>Pyridostigmine Tablets 60mg 200</t>
  </si>
  <si>
    <t>1051I</t>
  </si>
  <si>
    <t>Quetiapine 100mg Tablets 60</t>
  </si>
  <si>
    <t>1051H</t>
  </si>
  <si>
    <t>Quetiapine 25mg Tablets 60</t>
  </si>
  <si>
    <t>Quinine Sulphate 200mg Tablets 28</t>
  </si>
  <si>
    <t>Quinine Sulphate 300mg Tablets 28</t>
  </si>
  <si>
    <t>L9207A</t>
  </si>
  <si>
    <t>Qvar 100mcg Autohaler 200doses</t>
  </si>
  <si>
    <t>L9519</t>
  </si>
  <si>
    <t>Qvar 100mcg Inhaler 1</t>
  </si>
  <si>
    <t>L9519A</t>
  </si>
  <si>
    <t>Qvar 50mcg Inhaler 1 (UK)</t>
  </si>
  <si>
    <t>0921J</t>
  </si>
  <si>
    <t>Rabeprazole 20mg Tablets 28</t>
  </si>
  <si>
    <t>Ramipril 1.25mg Capsules 28</t>
  </si>
  <si>
    <t>4675C</t>
  </si>
  <si>
    <t>Ramipril 10mg Capsules 28</t>
  </si>
  <si>
    <t>4675A</t>
  </si>
  <si>
    <t>Ramipril 2.5mg Capsules 28</t>
  </si>
  <si>
    <t>4675B</t>
  </si>
  <si>
    <t>Ramipril 5mg Capsules 28</t>
  </si>
  <si>
    <t>Ranolazine 375mg PR Tabs 60</t>
  </si>
  <si>
    <t>Ranolazine 500mg PR Tabs 60</t>
  </si>
  <si>
    <t>Relvar Ellipta 184mcg/22mcg Inhaler 30doses</t>
  </si>
  <si>
    <t>5613A</t>
  </si>
  <si>
    <t>Requip XL 4mg Tablets 28</t>
  </si>
  <si>
    <t>5613B</t>
  </si>
  <si>
    <t>Requip XL 8mg Tablets 28</t>
  </si>
  <si>
    <t>M0916B</t>
  </si>
  <si>
    <t>Resource Thickenup Clear 127g</t>
  </si>
  <si>
    <t>0917A</t>
  </si>
  <si>
    <t>Risedronate 5mg Tablets 28</t>
  </si>
  <si>
    <t>Risperidone 0.5mg Tablets 20</t>
  </si>
  <si>
    <t>0911A</t>
  </si>
  <si>
    <t>Risperidone 1mg Tablets 60</t>
  </si>
  <si>
    <t>8745A</t>
  </si>
  <si>
    <t>Rivaroxaban 10mg Tablets 30</t>
  </si>
  <si>
    <t>8745B</t>
  </si>
  <si>
    <t>Rivaroxaban 15mg Tablets 28</t>
  </si>
  <si>
    <t>8745C</t>
  </si>
  <si>
    <t>Rivaroxaban 20mg Tablets 28</t>
  </si>
  <si>
    <t>0929B</t>
  </si>
  <si>
    <t>Rivastigmine 3mg Capsules 28</t>
  </si>
  <si>
    <t>Rivastigmine 4.6mg/24hr Transdermal Patches 30</t>
  </si>
  <si>
    <t>0455A</t>
  </si>
  <si>
    <t>Rosuvastatin 10mg Tablets 28</t>
  </si>
  <si>
    <t>0455B</t>
  </si>
  <si>
    <t>Rosuvastatin 20mg Tablets 28</t>
  </si>
  <si>
    <t>0455C</t>
  </si>
  <si>
    <t>Rosuvastatin 40mg Tablets 28</t>
  </si>
  <si>
    <t>Rosuvastatin 5mg Tablets 28</t>
  </si>
  <si>
    <t>Salbutamol Inhaler 100mcg CFC Free</t>
  </si>
  <si>
    <t>Saline 0.9% SteriNeb, Nebuliser liquid 2.5ml 20</t>
  </si>
  <si>
    <t>4950A</t>
  </si>
  <si>
    <t>Senna 7.5mg Tablets 60</t>
  </si>
  <si>
    <t>Seretide 125mcg Evohale 120doses</t>
  </si>
  <si>
    <t>5562A</t>
  </si>
  <si>
    <t>Seretide 250mcg Accuhaler 60doses</t>
  </si>
  <si>
    <t>5563A</t>
  </si>
  <si>
    <t>Seretide 250mcg Evohaler 120doses</t>
  </si>
  <si>
    <t>Seretide 500mcg Accuhaler 60doses</t>
  </si>
  <si>
    <t>L9047A</t>
  </si>
  <si>
    <t>Serevent 25mcg Evohaler 120doses</t>
  </si>
  <si>
    <t>5564C</t>
  </si>
  <si>
    <t>Serevent 50mcg Accuhaler 60doses</t>
  </si>
  <si>
    <t>4011A</t>
  </si>
  <si>
    <t>Sertraline 100mg Tablets 28</t>
  </si>
  <si>
    <t>Sertraline 50mg Tablets 28</t>
  </si>
  <si>
    <t>Sevelamer Hydrochloride 800mg Tablets 180</t>
  </si>
  <si>
    <t>0602Z</t>
  </si>
  <si>
    <t>Sildenafil 100mg Tabs 4</t>
  </si>
  <si>
    <t>0602X</t>
  </si>
  <si>
    <t>Sildenafil 25mg Tablets 4</t>
  </si>
  <si>
    <t>0602Y</t>
  </si>
  <si>
    <t>Sildenafil 50mg Tablets 4</t>
  </si>
  <si>
    <t>0969A</t>
  </si>
  <si>
    <t>Simvastatin 10mg Tablets 28</t>
  </si>
  <si>
    <t>Simvastatin 20mg Tablets 28</t>
  </si>
  <si>
    <t>0959B</t>
  </si>
  <si>
    <t>Simvastatin 40mg Tablets 28</t>
  </si>
  <si>
    <t>Sinemet Plus Tablets 100</t>
  </si>
  <si>
    <t>4602A</t>
  </si>
  <si>
    <t>Sirdupla 25mcg/250mcg Evohaler 120doses</t>
  </si>
  <si>
    <t>Sitagliptin 100mg Tablets 28</t>
  </si>
  <si>
    <t>Sitagliptin 25mg Tablets 28</t>
  </si>
  <si>
    <t>Sitagliptin 50mg Tablets 28</t>
  </si>
  <si>
    <t>Sodium Valproate 200MG GR Tab 30 Bli Pk</t>
  </si>
  <si>
    <t>Sodium Valproate 500MG GR Tab 30 Bli Pk</t>
  </si>
  <si>
    <t>5648A</t>
  </si>
  <si>
    <t>Solaraze Gel 50g (UK)</t>
  </si>
  <si>
    <t>Solifenacin 10mg Tablets 30</t>
  </si>
  <si>
    <t>Solifenacin 5mg Tablets 30</t>
  </si>
  <si>
    <t>Soprobec 50mcg Pressurised Inhalation Solution 200doses</t>
  </si>
  <si>
    <t>0968B</t>
  </si>
  <si>
    <t>Sotalol 40mg Tablets 28</t>
  </si>
  <si>
    <t>Spironolactone 100mg Tablets 28</t>
  </si>
  <si>
    <t>Spironolactone 12.5 mg Film Coated Tablets 28</t>
  </si>
  <si>
    <t>5538A</t>
  </si>
  <si>
    <t>Stalevo 150mg/37.5mg/200mg Tablets 100</t>
  </si>
  <si>
    <t>L0973</t>
  </si>
  <si>
    <t>Sudafed Blocked Nose Nasal Spray 15ml</t>
  </si>
  <si>
    <t>L0955B</t>
  </si>
  <si>
    <t>Sudocrem Antiseptic Cream 250g</t>
  </si>
  <si>
    <t>L0955A</t>
  </si>
  <si>
    <t>Sudocrem Antiseptic Cream 400g</t>
  </si>
  <si>
    <t>0964A</t>
  </si>
  <si>
    <t>Sumatriptan 100mg Tablets 6</t>
  </si>
  <si>
    <t>Sumatriptan 50mg Tablets 6</t>
  </si>
  <si>
    <t>5541B</t>
  </si>
  <si>
    <t>Symbicort 400/12 Turbohaler 60doses</t>
  </si>
  <si>
    <t>Tadalafil 10mg Filmcoated Tablets 4</t>
  </si>
  <si>
    <t>Tamoxifen 20mg Tablets 30</t>
  </si>
  <si>
    <t>Tamsulosin 400mcg Capsules 30</t>
  </si>
  <si>
    <t>Tamsulosin/Dutasteride 400mcg/500mcg Capsules 30</t>
  </si>
  <si>
    <t>Temazepam 20mg Tablets 28</t>
  </si>
  <si>
    <t>1016B</t>
  </si>
  <si>
    <t>Terazosin 2mg Tablets 28</t>
  </si>
  <si>
    <t>1023A</t>
  </si>
  <si>
    <t>Terbinafine 250mg Tablets 28</t>
  </si>
  <si>
    <t>Thealoz Duo Eye Drops 10ml</t>
  </si>
  <si>
    <t>4360A</t>
  </si>
  <si>
    <t>Thiamine (Vit B1) 100mg Tablets 100 UNLIC</t>
  </si>
  <si>
    <t>Tibolone 2.5mg Tablets 84</t>
  </si>
  <si>
    <t>Tiopex 1mg/g Eye Gel 0.4gx30</t>
  </si>
  <si>
    <t>Topiramate 25mg Tablets 60</t>
  </si>
  <si>
    <t>TOSTRAN 2% Gel x 60g</t>
  </si>
  <si>
    <t>Control Drug Schedule4.2</t>
  </si>
  <si>
    <t>0922P</t>
  </si>
  <si>
    <t>Tramadol 37.5mg/Paracetamol 325mg Tablets 60</t>
  </si>
  <si>
    <t>Tramadol 50mg Capsules 100</t>
  </si>
  <si>
    <t>Tranexamic Acid 500mg Tablets 60</t>
  </si>
  <si>
    <t>Travoprost 40mcg/ml Eye Drops 2.5ml</t>
  </si>
  <si>
    <t>4524A</t>
  </si>
  <si>
    <t>Travoprost/Timolol 40mcg/ml,5mg/ml Eye Drops 2.5ml</t>
  </si>
  <si>
    <t>Trazodone 100mg Capsules 56</t>
  </si>
  <si>
    <t>Trazodone 50mg Capsules 84</t>
  </si>
  <si>
    <t>Trimethoprim 100mg Tablets 28</t>
  </si>
  <si>
    <t>Trimethoprim 50/5ml Suspension 100ml</t>
  </si>
  <si>
    <t>1024D</t>
  </si>
  <si>
    <t>Trospium Chloride 20mg Tablets 60</t>
  </si>
  <si>
    <t>1050A</t>
  </si>
  <si>
    <t>Ursodeoxycholic Acid 250mg Capsules 60</t>
  </si>
  <si>
    <t>5951C</t>
  </si>
  <si>
    <t>Ursofalk 250mg/5ml Suspension 250ml (UK)</t>
  </si>
  <si>
    <t>1109A</t>
  </si>
  <si>
    <t>Valsartan 80mg Capsules 28</t>
  </si>
  <si>
    <t>Venlafaxine 37.5mg Tablets 56</t>
  </si>
  <si>
    <t>1056A</t>
  </si>
  <si>
    <t>Venlafaxine XL 150mg Capsules 28</t>
  </si>
  <si>
    <t>0922K</t>
  </si>
  <si>
    <t>Venlafaxine XL 150mg Tablets 30</t>
  </si>
  <si>
    <t>Venlafaxine XL 37.5mg Capsules 28</t>
  </si>
  <si>
    <t>Venlafaxine XL 75mg Capsules 28</t>
  </si>
  <si>
    <t>L0576A</t>
  </si>
  <si>
    <t>Viagra Connect 50mg Tablets 4</t>
  </si>
  <si>
    <t>Vibramycin 100mg Dispersible Tablets 8</t>
  </si>
  <si>
    <t>Vildagliptin 50mg film-coated Tablets 56</t>
  </si>
  <si>
    <t>Vipdomet 12.5mg/1g Tablets 56</t>
  </si>
  <si>
    <t>ET848</t>
  </si>
  <si>
    <t>Vipidia 12.5mg Tablets 28</t>
  </si>
  <si>
    <t>5318A</t>
  </si>
  <si>
    <t>Vipidia 25mg Tablets 28</t>
  </si>
  <si>
    <t>1153B</t>
  </si>
  <si>
    <t>Warfarin 5mg Tablets 28</t>
  </si>
  <si>
    <t>ET899</t>
  </si>
  <si>
    <t>Zemtard 120mg 28's Capsules</t>
  </si>
  <si>
    <t>ET872</t>
  </si>
  <si>
    <t>Zemtard XL Caps 240mg 28</t>
  </si>
  <si>
    <t>L0002B</t>
  </si>
  <si>
    <t>Zeroderm Ointment 500G</t>
  </si>
  <si>
    <t>Zolpidem 10mg Tablets 28</t>
  </si>
  <si>
    <t>4973A</t>
  </si>
  <si>
    <t>Zolpidem 5mg Tablets 28</t>
  </si>
  <si>
    <t>Zopiclone 7.5mg Tablets 28</t>
  </si>
  <si>
    <t>ET864</t>
  </si>
  <si>
    <t>Zumenon 2mg Tablets 84</t>
  </si>
  <si>
    <t>A Item</t>
  </si>
  <si>
    <t>Pack</t>
  </si>
  <si>
    <t>Notes Brands 5% Applianc10% Gen20%</t>
  </si>
  <si>
    <t xml:space="preserve">AAH </t>
  </si>
  <si>
    <t>BW Nicola 07704 074845; 6.30pm</t>
  </si>
  <si>
    <t>1stB&amp;S Sanju, 020 87287739, Rohan.patel1@bnsdistribution.uk ext: 4269</t>
  </si>
  <si>
    <t>Lexon6pm £100 Bri4 0800 614242 Elliott, Rep Ross 07753 297525, Ben</t>
  </si>
  <si>
    <t>2ndOTC 392142 0800 1692305. Lauren 07909 446502 020 3044 8449</t>
  </si>
  <si>
    <t>3rdSig DC Bridwat 7.30pm 08003584427</t>
  </si>
  <si>
    <t>Trident. 102016 T0800 614272</t>
  </si>
  <si>
    <t>BNS Code</t>
  </si>
  <si>
    <t>DT</t>
  </si>
  <si>
    <t>NWOS Disc Deadline 5:30</t>
  </si>
  <si>
    <t>NWOS Net Grn:Agency</t>
  </si>
  <si>
    <t>DT net</t>
  </si>
  <si>
    <t>Dispense Purchase Profit</t>
  </si>
  <si>
    <t>Agency Profit</t>
  </si>
  <si>
    <t>pt</t>
  </si>
  <si>
    <t>4.79os</t>
  </si>
  <si>
    <t>os</t>
  </si>
  <si>
    <t>4.04os</t>
  </si>
  <si>
    <t>4.8os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</si>
  <si>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</si>
  <si>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4.04</t>
    </r>
  </si>
  <si>
    <r>
      <rPr>
        <rFont val="Calibri"/>
        <color rgb="FFFF6600"/>
        <sz val="11.0"/>
      </rPr>
      <t>NS</t>
    </r>
  </si>
  <si>
    <t xml:space="preserve"> </t>
  </si>
  <si>
    <t>REST</t>
  </si>
  <si>
    <t>10.49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</si>
  <si>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</si>
  <si>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0.63</t>
    </r>
  </si>
  <si>
    <r>
      <rPr>
        <rFont val="Calibri"/>
        <color rgb="FF008000"/>
        <sz val="11.0"/>
      </rPr>
      <t>0.61</t>
    </r>
  </si>
  <si>
    <t>x</t>
  </si>
  <si>
    <t>Act,Acc ONLY</t>
  </si>
  <si>
    <t>1.7os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</si>
  <si>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</si>
  <si>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1.92</t>
    </r>
  </si>
  <si>
    <r>
      <rPr>
        <rFont val="Calibri"/>
        <color rgb="FF008000"/>
        <sz val="11.0"/>
      </rPr>
      <t>1.87</t>
    </r>
  </si>
  <si>
    <r>
      <rPr>
        <rFont val="Calibri"/>
        <color rgb="FF008000"/>
        <sz val="11.0"/>
      </rPr>
      <t>7.75</t>
    </r>
  </si>
  <si>
    <r>
      <rPr>
        <rFont val="Calibri"/>
        <color rgb="FFFF0000"/>
        <sz val="11.0"/>
      </rPr>
      <t>2.91</t>
    </r>
  </si>
  <si>
    <r>
      <rPr>
        <rFont val="Calibri"/>
        <color rgb="FF008000"/>
        <sz val="11.0"/>
      </rPr>
      <t>2.35</t>
    </r>
  </si>
  <si>
    <t>Differin</t>
  </si>
  <si>
    <t xml:space="preserve">15.28D </t>
  </si>
  <si>
    <t>9.74 D60</t>
  </si>
  <si>
    <t>10.5 D60</t>
  </si>
  <si>
    <t>ns</t>
  </si>
  <si>
    <t>9.25 D60</t>
  </si>
  <si>
    <t>9.99 D60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</si>
  <si>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</si>
  <si>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</si>
  <si>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</si>
  <si>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9.54 D60</t>
  </si>
  <si>
    <t>9.79 D45</t>
  </si>
  <si>
    <t>9.3osD60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</si>
  <si>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</si>
  <si>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</si>
  <si>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</si>
  <si>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</si>
  <si>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108.60</t>
    </r>
  </si>
  <si>
    <r>
      <rPr>
        <rFont val="Calibri"/>
        <color rgb="FFFF6600"/>
        <sz val="11.0"/>
      </rPr>
      <t>NS</t>
    </r>
  </si>
  <si>
    <t>18.89os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</si>
  <si>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</si>
  <si>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</si>
  <si>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</si>
  <si>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</si>
  <si>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</si>
  <si>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</si>
  <si>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Aldara cream sachets</t>
  </si>
  <si>
    <t>46.61os</t>
  </si>
  <si>
    <t>48.6os</t>
  </si>
  <si>
    <t>47.49os</t>
  </si>
  <si>
    <t>0.85os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</si>
  <si>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</si>
  <si>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0.98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</si>
  <si>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</si>
  <si>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</si>
  <si>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0.99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</si>
  <si>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</si>
  <si>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</si>
  <si>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1.81</t>
    </r>
  </si>
  <si>
    <r>
      <rPr>
        <rFont val="Calibri"/>
        <color rgb="FFFF6600"/>
        <sz val="11.0"/>
      </rPr>
      <t>NS</t>
    </r>
  </si>
  <si>
    <t>urgent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</si>
  <si>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</si>
  <si>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</si>
  <si>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</si>
  <si>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Arial"/>
        <color theme="1"/>
        <sz val="10.0"/>
      </rPr>
      <t xml:space="preserve">Allevyn </t>
    </r>
    <r>
      <rPr>
        <rFont val="Arial Rounded MT Bold"/>
        <color theme="1"/>
        <sz val="11.0"/>
      </rPr>
      <t>ADHESIVE</t>
    </r>
    <r>
      <rPr>
        <rFont val="Arial"/>
        <color theme="1"/>
        <sz val="10.0"/>
      </rPr>
      <t xml:space="preserve"> Dressing</t>
    </r>
  </si>
  <si>
    <t>10x10cm</t>
  </si>
  <si>
    <t>P6330302</t>
  </si>
  <si>
    <t>0.70</t>
  </si>
  <si>
    <r>
      <rPr>
        <rFont val="Arial"/>
        <color theme="1"/>
        <sz val="10.0"/>
      </rPr>
      <t xml:space="preserve">Allevyn </t>
    </r>
    <r>
      <rPr>
        <rFont val="Arial Rounded MT Bold"/>
        <color theme="1"/>
        <sz val="11.0"/>
      </rPr>
      <t>ADHESIVE</t>
    </r>
    <r>
      <rPr>
        <rFont val="Arial"/>
        <color theme="1"/>
        <sz val="10.0"/>
      </rPr>
      <t xml:space="preserve"> Dressing</t>
    </r>
  </si>
  <si>
    <t>12.5x12.5</t>
  </si>
  <si>
    <t>P7029721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</si>
  <si>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</si>
  <si>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7.71</t>
    </r>
  </si>
  <si>
    <r>
      <rPr>
        <rFont val="Calibri"/>
        <color rgb="FFFF6600"/>
        <sz val="11.0"/>
      </rPr>
      <t>NS</t>
    </r>
  </si>
  <si>
    <t>skinner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</si>
  <si>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</si>
  <si>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7.64</t>
    </r>
  </si>
  <si>
    <r>
      <rPr>
        <rFont val="Calibri"/>
        <color rgb="FFFF6600"/>
        <sz val="11.0"/>
      </rPr>
      <t>NS</t>
    </r>
  </si>
  <si>
    <t>mason</t>
  </si>
  <si>
    <t>29.3all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</si>
  <si>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</si>
  <si>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14.96</t>
    </r>
  </si>
  <si>
    <r>
      <rPr>
        <rFont val="Calibri"/>
        <color rgb="FFFF6600"/>
        <sz val="11.0"/>
      </rPr>
      <t>NS</t>
    </r>
  </si>
  <si>
    <t>smi</t>
  </si>
  <si>
    <t>Allevyn Non-Adh</t>
  </si>
  <si>
    <t>10.5x13.5</t>
  </si>
  <si>
    <t>Allevyn Gentle Border</t>
  </si>
  <si>
    <t>15x15</t>
  </si>
  <si>
    <t>nwos45.57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</si>
  <si>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</si>
  <si>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9.43</t>
    </r>
  </si>
  <si>
    <r>
      <rPr>
        <rFont val="Calibri"/>
        <color rgb="FFFF6600"/>
        <sz val="11.0"/>
      </rPr>
      <t>NS</t>
    </r>
  </si>
  <si>
    <t>s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</si>
  <si>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</si>
  <si>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0.17</t>
    </r>
  </si>
  <si>
    <r>
      <rPr>
        <rFont val="Calibri"/>
        <color rgb="FFFF6600"/>
        <sz val="11.0"/>
      </rPr>
      <t>NS</t>
    </r>
  </si>
  <si>
    <t>FM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</si>
  <si>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</si>
  <si>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0.31</t>
    </r>
  </si>
  <si>
    <r>
      <rPr>
        <rFont val="Calibri"/>
        <color rgb="FFFF6600"/>
        <sz val="11.0"/>
      </rPr>
      <t>NS</t>
    </r>
  </si>
  <si>
    <t>Almotriptan tabs</t>
  </si>
  <si>
    <t>12.5mg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</si>
  <si>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</si>
  <si>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7.08</t>
    </r>
  </si>
  <si>
    <r>
      <rPr>
        <rFont val="Calibri"/>
        <color rgb="FFFF6600"/>
        <sz val="11.0"/>
      </rPr>
      <t>NS</t>
    </r>
  </si>
  <si>
    <t>~Jul25 ord pk9 only</t>
  </si>
  <si>
    <r>
      <rPr>
        <rFont val="Calibri"/>
        <color rgb="FF008000"/>
        <sz val="11.0"/>
      </rPr>
      <t>16.48</t>
    </r>
  </si>
  <si>
    <r>
      <rPr>
        <rFont val="Calibri"/>
        <color rgb="FF008000"/>
        <sz val="11.0"/>
      </rPr>
      <t>7.21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</si>
  <si>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</si>
  <si>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</si>
  <si>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</si>
  <si>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</si>
  <si>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 xml:space="preserve">Amiodarone Tabs </t>
  </si>
  <si>
    <t>100mg</t>
  </si>
  <si>
    <t>1.09os</t>
  </si>
  <si>
    <r>
      <rPr>
        <rFont val="Calibri"/>
        <color rgb="FF008000"/>
        <sz val="11.0"/>
      </rPr>
      <t>2.30</t>
    </r>
  </si>
  <si>
    <r>
      <rPr>
        <rFont val="Calibri"/>
        <color rgb="FF008000"/>
        <sz val="11.0"/>
      </rPr>
      <t>1.21</t>
    </r>
  </si>
  <si>
    <r>
      <rPr>
        <rFont val="Calibri"/>
        <color rgb="FF008000"/>
        <sz val="11.0"/>
      </rPr>
      <t>1.23</t>
    </r>
  </si>
  <si>
    <t>c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</si>
  <si>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</si>
  <si>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9.27</t>
    </r>
  </si>
  <si>
    <r>
      <rPr>
        <rFont val="Calibri"/>
        <color rgb="FF008000"/>
        <sz val="11.0"/>
      </rPr>
      <t>8.69</t>
    </r>
  </si>
  <si>
    <t xml:space="preserve">Amisulpiride tab </t>
  </si>
  <si>
    <t>200mg</t>
  </si>
  <si>
    <t>Amitriptyline 10mg tabs  (28) AAH</t>
  </si>
  <si>
    <t>Accord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</si>
  <si>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</si>
  <si>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0.17</t>
    </r>
  </si>
  <si>
    <r>
      <rPr>
        <rFont val="Calibri"/>
        <color rgb="FFFF6600"/>
        <sz val="11.0"/>
      </rPr>
      <t>NS</t>
    </r>
  </si>
  <si>
    <t>Amitriptyline 25mg tabs  (28) AAH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</si>
  <si>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</si>
  <si>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0.18</t>
    </r>
  </si>
  <si>
    <r>
      <rPr>
        <rFont val="Calibri"/>
        <color rgb="FFFF6600"/>
        <sz val="11.0"/>
      </rPr>
      <t>NS</t>
    </r>
  </si>
  <si>
    <t>Amitriptyline 50mg tabs  (28) AAH</t>
  </si>
  <si>
    <t>Acc/Alm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</si>
  <si>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</si>
  <si>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0.31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</si>
  <si>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</si>
  <si>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</si>
  <si>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7.59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</si>
  <si>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</si>
  <si>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</si>
  <si>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3.84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</si>
  <si>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</si>
  <si>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</si>
  <si>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0.18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</si>
  <si>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</si>
  <si>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</si>
  <si>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0131</t>
  </si>
  <si>
    <r>
      <rPr>
        <rFont val="Calibri"/>
        <color rgb="FF008000"/>
        <sz val="11.0"/>
      </rPr>
      <t>0.20</t>
    </r>
  </si>
  <si>
    <r>
      <rPr>
        <rFont val="Calibri"/>
        <color rgb="FFFF6600"/>
        <sz val="11.0"/>
      </rPr>
      <t>NS</t>
    </r>
  </si>
  <si>
    <t>Amorolfine Nail Lacq</t>
  </si>
  <si>
    <t>3ml</t>
  </si>
  <si>
    <t>P</t>
  </si>
  <si>
    <t>8.03os</t>
  </si>
  <si>
    <t>5ml</t>
  </si>
  <si>
    <t>POM</t>
  </si>
  <si>
    <t>5.53os</t>
  </si>
  <si>
    <t xml:space="preserve">Amoxicillin Caps </t>
  </si>
  <si>
    <t>250mg</t>
  </si>
  <si>
    <r>
      <rPr>
        <rFont val="Calibri"/>
        <color rgb="FF008000"/>
        <sz val="11.0"/>
      </rPr>
      <t>1.06</t>
    </r>
  </si>
  <si>
    <r>
      <rPr>
        <rFont val="Calibri"/>
        <color rgb="FF008000"/>
        <sz val="11.0"/>
      </rPr>
      <t>0.39</t>
    </r>
  </si>
  <si>
    <r>
      <rPr>
        <rFont val="Calibri"/>
        <color rgb="FF008000"/>
        <sz val="11.0"/>
      </rPr>
      <t>0.41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</si>
  <si>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</si>
  <si>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0.54</t>
    </r>
  </si>
  <si>
    <r>
      <rPr>
        <rFont val="Calibri"/>
        <color rgb="FF008000"/>
        <sz val="11.0"/>
      </rPr>
      <t>0.54</t>
    </r>
  </si>
  <si>
    <t>0.93os</t>
  </si>
  <si>
    <r>
      <rPr>
        <rFont val="Calibri"/>
        <color rgb="FF008000"/>
        <sz val="11.0"/>
      </rPr>
      <t>2.60</t>
    </r>
    <r>
      <rPr>
        <rFont val="Calibri"/>
        <color rgb="FFFF0000"/>
        <sz val="11.0"/>
      </rPr>
      <t xml:space="preserve"> 2.59</t>
    </r>
  </si>
  <si>
    <r>
      <rPr>
        <rFont val="Calibri"/>
        <color rgb="FF008000"/>
        <sz val="11.0"/>
      </rPr>
      <t>0.56</t>
    </r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</si>
  <si>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</si>
  <si>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2.59</t>
    </r>
  </si>
  <si>
    <r>
      <rPr>
        <rFont val="Calibri"/>
        <color rgb="FF008000"/>
        <sz val="11.0"/>
      </rPr>
      <t>0.56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</si>
  <si>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</si>
  <si>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</si>
  <si>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0.84</t>
    </r>
  </si>
  <si>
    <r>
      <rPr>
        <rFont val="Calibri"/>
        <color rgb="FF008000"/>
        <sz val="11.0"/>
      </rPr>
      <t>0.84</t>
    </r>
  </si>
  <si>
    <r>
      <rPr>
        <rFont val="Calibri"/>
        <color rgb="FF008000"/>
        <sz val="11.0"/>
      </rPr>
      <t>1.94</t>
    </r>
  </si>
  <si>
    <r>
      <rPr>
        <rFont val="Calibri"/>
        <color rgb="FF008000"/>
        <sz val="11.0"/>
      </rPr>
      <t>0.83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</si>
  <si>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</si>
  <si>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</si>
  <si>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0.75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</si>
  <si>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</si>
  <si>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</si>
  <si>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1.05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</si>
  <si>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</si>
  <si>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</si>
  <si>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0.95</t>
    </r>
  </si>
  <si>
    <r>
      <rPr>
        <rFont val="Calibri"/>
        <color rgb="FFFF6600"/>
        <sz val="11.0"/>
      </rPr>
      <t>NS</t>
    </r>
  </si>
  <si>
    <t>NotAgy</t>
  </si>
  <si>
    <t>Aquacel Ag+Extra</t>
  </si>
  <si>
    <t>5x5</t>
  </si>
  <si>
    <t>10x10</t>
  </si>
  <si>
    <t xml:space="preserve">Aquacel Ag+ Ribbon 1cmx45cm (5 X 1) </t>
  </si>
  <si>
    <t>15.53os</t>
  </si>
  <si>
    <t xml:space="preserve">Aquacel Ag+ Ribbon 2cmx45cm (5 X 1) </t>
  </si>
  <si>
    <t>Meek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</si>
  <si>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</si>
  <si>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</si>
  <si>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</si>
  <si>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 xml:space="preserve">Aquacel Extra dress 10cmx10cm (10 X 1) </t>
  </si>
  <si>
    <t>MAYNARD</t>
  </si>
  <si>
    <t xml:space="preserve">Aquacel Extra dress 15cmx15cm (5 X 1) </t>
  </si>
  <si>
    <t>23.09os</t>
  </si>
  <si>
    <t>22.32os</t>
  </si>
  <si>
    <t>23.00os</t>
  </si>
  <si>
    <t xml:space="preserve">Aquacel Ribbon 1cmx45cm (5 X 1) </t>
  </si>
  <si>
    <t xml:space="preserve">Aquacel Ribbon 2cmx45cm (5 X 1) </t>
  </si>
  <si>
    <t>13.05os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</si>
  <si>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</si>
  <si>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2.26</t>
    </r>
  </si>
  <si>
    <r>
      <rPr>
        <rFont val="Calibri"/>
        <color rgb="FFFF0000"/>
        <sz val="11.0"/>
      </rPr>
      <t>2.89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</si>
  <si>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</si>
  <si>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0.72</t>
    </r>
  </si>
  <si>
    <r>
      <rPr>
        <rFont val="Calibri"/>
        <color rgb="FFFF6600"/>
        <sz val="11.0"/>
      </rPr>
      <t>NS</t>
    </r>
  </si>
  <si>
    <t>Aripiprazole Tablets</t>
  </si>
  <si>
    <t>15mg</t>
  </si>
  <si>
    <r>
      <rPr>
        <rFont val="Calibri"/>
        <color rgb="FF008000"/>
        <sz val="11.0"/>
      </rPr>
      <t>6.74</t>
    </r>
  </si>
  <si>
    <r>
      <rPr>
        <rFont val="Calibri"/>
        <color rgb="FF008000"/>
        <sz val="11.0"/>
      </rPr>
      <t>1.52</t>
    </r>
  </si>
  <si>
    <r>
      <rPr>
        <rFont val="Calibri"/>
        <color rgb="FF008000"/>
        <sz val="11.0"/>
      </rPr>
      <t>1.54</t>
    </r>
  </si>
  <si>
    <t>Fishlock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</si>
  <si>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</si>
  <si>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1.44</t>
    </r>
  </si>
  <si>
    <r>
      <rPr>
        <rFont val="Calibri"/>
        <color rgb="FFFF6600"/>
        <sz val="11.0"/>
      </rPr>
      <t>NS</t>
    </r>
  </si>
  <si>
    <t>a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</si>
  <si>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</si>
  <si>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1.16</t>
    </r>
  </si>
  <si>
    <r>
      <rPr>
        <rFont val="Calibri"/>
        <color rgb="FFFF6600"/>
        <sz val="11.0"/>
      </rPr>
      <t>NS</t>
    </r>
  </si>
  <si>
    <t>COUNTER</t>
  </si>
  <si>
    <t>0.26os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</si>
  <si>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</si>
  <si>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0.26</t>
    </r>
  </si>
  <si>
    <r>
      <rPr>
        <rFont val="Calibri"/>
        <color rgb="FFFF6600"/>
        <sz val="11.0"/>
      </rPr>
      <t>NS</t>
    </r>
  </si>
  <si>
    <t xml:space="preserve">Aspirin Disp Tabs </t>
  </si>
  <si>
    <t>300mg</t>
  </si>
  <si>
    <t>0.57os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</si>
  <si>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</si>
  <si>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0.88</t>
    </r>
    <r>
      <rPr>
        <rFont val="Calibri"/>
        <color rgb="FFFF0000"/>
        <sz val="11.0"/>
      </rPr>
      <t xml:space="preserve"> 0.49</t>
    </r>
  </si>
  <si>
    <r>
      <rPr>
        <rFont val="Calibri"/>
        <color rgb="FFFF6600"/>
        <sz val="11.0"/>
      </rPr>
      <t>NS</t>
    </r>
  </si>
  <si>
    <t xml:space="preserve">Aspirin Tabs EC 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</si>
  <si>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</si>
  <si>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23.44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</si>
  <si>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</si>
  <si>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</si>
  <si>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0.11</t>
    </r>
  </si>
  <si>
    <r>
      <rPr>
        <rFont val="Calibri"/>
        <color rgb="FF008000"/>
        <sz val="11.0"/>
      </rPr>
      <t>0.12</t>
    </r>
  </si>
  <si>
    <t>Almus/Brist/Sand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</si>
  <si>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</si>
  <si>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0.13</t>
    </r>
  </si>
  <si>
    <r>
      <rPr>
        <rFont val="Calibri"/>
        <color rgb="FF008000"/>
        <sz val="11.0"/>
      </rPr>
      <t>0.13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</si>
  <si>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</si>
  <si>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0.14</t>
    </r>
  </si>
  <si>
    <r>
      <rPr>
        <rFont val="Calibri"/>
        <color rgb="FFFF6600"/>
        <sz val="11.0"/>
      </rPr>
      <t>NS</t>
    </r>
  </si>
  <si>
    <t>Atomoxetine Capsules</t>
  </si>
  <si>
    <t>18mg</t>
  </si>
  <si>
    <t>Atomoxetine Oral Solution</t>
  </si>
  <si>
    <t>4mg/ml</t>
  </si>
  <si>
    <t>100ml</t>
  </si>
  <si>
    <t>Atorvastatin 10mg tabs  (28) AAH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</si>
  <si>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</si>
  <si>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0.11</t>
    </r>
  </si>
  <si>
    <r>
      <rPr>
        <rFont val="Calibri"/>
        <color rgb="FFFF6600"/>
        <sz val="11.0"/>
      </rPr>
      <t>NS</t>
    </r>
  </si>
  <si>
    <t>Atorvastatin 20mg tabs  (28) AAH</t>
  </si>
  <si>
    <t>c60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</si>
  <si>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</si>
  <si>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0.17</t>
    </r>
  </si>
  <si>
    <r>
      <rPr>
        <rFont val="Calibri"/>
        <color rgb="FFFF6600"/>
        <sz val="11.0"/>
      </rPr>
      <t>NS</t>
    </r>
  </si>
  <si>
    <t>Atorvastatin tabs</t>
  </si>
  <si>
    <t>30mg</t>
  </si>
  <si>
    <t>M Watkins</t>
  </si>
  <si>
    <r>
      <rPr>
        <rFont val="Calibri"/>
        <color rgb="FF008000"/>
        <sz val="11.0"/>
      </rPr>
      <t>13.75</t>
    </r>
  </si>
  <si>
    <r>
      <rPr>
        <rFont val="Calibri"/>
        <color rgb="FFFF0000"/>
        <sz val="11.0"/>
      </rPr>
      <t>4.49</t>
    </r>
  </si>
  <si>
    <r>
      <rPr>
        <rFont val="Calibri"/>
        <color rgb="FFFF6600"/>
        <sz val="11.0"/>
      </rPr>
      <t>NS</t>
    </r>
  </si>
  <si>
    <t>Atorvastatin 40mg tabs  (28) AAH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</si>
  <si>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</si>
  <si>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0.24</t>
    </r>
  </si>
  <si>
    <r>
      <rPr>
        <rFont val="Calibri"/>
        <color rgb="FFFF6600"/>
        <sz val="11.0"/>
      </rPr>
      <t>NS</t>
    </r>
  </si>
  <si>
    <t>Atorvastatin 80mg tabs  (28) AAH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</si>
  <si>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</si>
  <si>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0.61</t>
    </r>
  </si>
  <si>
    <r>
      <rPr>
        <rFont val="Calibri"/>
        <color rgb="FFFF6600"/>
        <sz val="11.0"/>
      </rPr>
      <t>NS</t>
    </r>
  </si>
  <si>
    <t>Atrauman AG Dressing</t>
  </si>
  <si>
    <t>11.87,12.25</t>
  </si>
  <si>
    <t xml:space="preserve">Atrauman Ag dressing 10cmx20cm (10 X 1) </t>
  </si>
  <si>
    <t xml:space="preserve">Atrauman dressing 7.5cmx10cm (10 X 1) </t>
  </si>
  <si>
    <t>15.83os</t>
  </si>
  <si>
    <t xml:space="preserve">Atrauman dressing 10cmx20cm (30 X 1) 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</si>
  <si>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</si>
  <si>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</si>
  <si>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 xml:space="preserve">Atrauman dressing 20cmx30cm (10 X 1) </t>
  </si>
  <si>
    <t xml:space="preserve">Atrauman dressing 5cmx5cm (10 X 1) </t>
  </si>
  <si>
    <t>a25.1</t>
  </si>
  <si>
    <t>6.44os</t>
  </si>
  <si>
    <t>6.25os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</si>
  <si>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</si>
  <si>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</si>
  <si>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</si>
  <si>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Aveeno Body Wash</t>
  </si>
  <si>
    <t>500ml</t>
  </si>
  <si>
    <t>6.93os</t>
  </si>
  <si>
    <t>Aveeno Cream</t>
  </si>
  <si>
    <t>100g</t>
  </si>
  <si>
    <r>
      <rPr>
        <rFont val="Calibri"/>
        <color rgb="FF008000"/>
        <sz val="11.0"/>
      </rPr>
      <t>3.73</t>
    </r>
  </si>
  <si>
    <r>
      <rPr>
        <rFont val="Calibri"/>
        <color rgb="FF008000"/>
        <sz val="11.0"/>
      </rPr>
      <t>4.37</t>
    </r>
  </si>
  <si>
    <r>
      <rPr>
        <rFont val="Calibri"/>
        <color rgb="FF008000"/>
        <sz val="11.0"/>
      </rPr>
      <t>2.14</t>
    </r>
  </si>
  <si>
    <t>300g</t>
  </si>
  <si>
    <t>6.12os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</si>
  <si>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</si>
  <si>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5.16</t>
    </r>
  </si>
  <si>
    <r>
      <rPr>
        <rFont val="Calibri"/>
        <color rgb="FF008000"/>
        <sz val="11.0"/>
      </rPr>
      <t>5.15</t>
    </r>
  </si>
  <si>
    <t>6.66os</t>
  </si>
  <si>
    <t>6.19os</t>
  </si>
  <si>
    <t>5.2os</t>
  </si>
  <si>
    <t>Aviva Testing strips</t>
  </si>
  <si>
    <t>Mar25 overstocked</t>
  </si>
  <si>
    <r>
      <rPr>
        <rFont val="Calibri"/>
        <color rgb="FF008000"/>
        <sz val="11.0"/>
      </rPr>
      <t>10.28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</si>
  <si>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</si>
  <si>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9.49</t>
    </r>
  </si>
  <si>
    <r>
      <rPr>
        <rFont val="Calibri"/>
        <color rgb="FF008000"/>
        <sz val="11.0"/>
      </rPr>
      <t>1.14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</si>
  <si>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</si>
  <si>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0.56</t>
    </r>
  </si>
  <si>
    <t>Azathioprine 25mg tabs (100) AAH</t>
  </si>
  <si>
    <r>
      <rPr>
        <rFont val="Calibri"/>
        <color rgb="FF008000"/>
        <sz val="11.0"/>
      </rPr>
      <t>4.11</t>
    </r>
  </si>
  <si>
    <r>
      <rPr>
        <rFont val="Calibri"/>
        <color rgb="FFFF0000"/>
        <sz val="11.0"/>
      </rPr>
      <t>1.66</t>
    </r>
  </si>
  <si>
    <r>
      <rPr>
        <rFont val="Calibri"/>
        <color rgb="FF008000"/>
        <sz val="11.0"/>
      </rPr>
      <t>1.75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</si>
  <si>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</si>
  <si>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0.74</t>
    </r>
  </si>
  <si>
    <r>
      <rPr>
        <rFont val="Calibri"/>
        <color rgb="FFFF6600"/>
        <sz val="11.0"/>
      </rPr>
      <t>NS</t>
    </r>
  </si>
  <si>
    <t xml:space="preserve">Azathioprine Tabs </t>
  </si>
  <si>
    <t>50mg</t>
  </si>
  <si>
    <t>0.77 56</t>
  </si>
  <si>
    <t>0.74 56</t>
  </si>
  <si>
    <r>
      <rPr>
        <rFont val="Calibri"/>
        <color rgb="FF008000"/>
        <sz val="11.0"/>
      </rPr>
      <t>3.30</t>
    </r>
  </si>
  <si>
    <r>
      <rPr>
        <rFont val="Calibri"/>
        <color rgb="FF008000"/>
        <sz val="11.0"/>
      </rPr>
      <t>1.63</t>
    </r>
  </si>
  <si>
    <r>
      <rPr>
        <rFont val="Calibri"/>
        <color rgb="FFFF6600"/>
        <sz val="11.0"/>
      </rPr>
      <t>NS</t>
    </r>
  </si>
  <si>
    <t>May25 reduce stck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</si>
  <si>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</si>
  <si>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0.32</t>
    </r>
  </si>
  <si>
    <r>
      <rPr>
        <rFont val="Calibri"/>
        <color rgb="FFFF6600"/>
        <sz val="11.0"/>
      </rPr>
      <t>NS</t>
    </r>
  </si>
  <si>
    <t>0.34os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</si>
  <si>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</si>
  <si>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0.34</t>
    </r>
  </si>
  <si>
    <r>
      <rPr>
        <rFont val="Calibri"/>
        <color rgb="FFFF6600"/>
        <sz val="11.0"/>
      </rPr>
      <t>NS</t>
    </r>
  </si>
  <si>
    <t>Azithromycin Solution</t>
  </si>
  <si>
    <t>200mg/5ml</t>
  </si>
  <si>
    <t>15ml</t>
  </si>
  <si>
    <t>30ml</t>
  </si>
  <si>
    <t>6.47os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</si>
  <si>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</si>
  <si>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6.12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</si>
  <si>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</si>
  <si>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</si>
  <si>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2.22</t>
    </r>
  </si>
  <si>
    <r>
      <rPr>
        <rFont val="Calibri"/>
        <color rgb="FFFF6600"/>
        <sz val="11.0"/>
      </rPr>
      <t>NS</t>
    </r>
  </si>
  <si>
    <t>Baclofen 10mg tabs  (84) AAH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</si>
  <si>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</si>
  <si>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0.91</t>
    </r>
  </si>
  <si>
    <r>
      <rPr>
        <rFont val="Calibri"/>
        <color rgb="FFFF6600"/>
        <sz val="11.0"/>
      </rPr>
      <t>NS</t>
    </r>
  </si>
  <si>
    <t>Bard Flip-Flo catheter valve BFF5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</si>
  <si>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</si>
  <si>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</si>
  <si>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</si>
  <si>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4.41os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</si>
  <si>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</si>
  <si>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19.04</t>
    </r>
    <r>
      <rPr>
        <rFont val="Calibri"/>
        <color rgb="FFFF0000"/>
        <sz val="11.0"/>
      </rPr>
      <t xml:space="preserve"> 4.05</t>
    </r>
  </si>
  <si>
    <r>
      <rPr>
        <rFont val="Calibri"/>
        <color rgb="FFFF6600"/>
        <sz val="11.0"/>
      </rPr>
      <t>NS</t>
    </r>
  </si>
  <si>
    <t xml:space="preserve">  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</si>
  <si>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</si>
  <si>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4.05</t>
    </r>
  </si>
  <si>
    <r>
      <rPr>
        <rFont val="Calibri"/>
        <color rgb="FFFF0000"/>
        <sz val="11.0"/>
      </rPr>
      <t>4.39</t>
    </r>
  </si>
  <si>
    <r>
      <rPr>
        <rFont val="Arial"/>
        <color theme="1"/>
        <sz val="10.0"/>
      </rPr>
      <t>Beclomethasone Aq Sp</t>
    </r>
    <r>
      <rPr>
        <rFont val="Arial"/>
        <color rgb="FFFF0000"/>
        <sz val="10.0"/>
      </rPr>
      <t xml:space="preserve"> P</t>
    </r>
    <r>
      <rPr>
        <rFont val="Arial"/>
        <color theme="1"/>
        <sz val="10.0"/>
      </rPr>
      <t xml:space="preserve"> ONLY</t>
    </r>
  </si>
  <si>
    <t>200d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</si>
  <si>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</si>
  <si>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</si>
  <si>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</si>
  <si>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2.61os</t>
  </si>
  <si>
    <t>Beconase Hayfever P</t>
  </si>
  <si>
    <t>100d</t>
  </si>
  <si>
    <t>counter</t>
  </si>
  <si>
    <t>180d</t>
  </si>
  <si>
    <t>Bendroflumethiazide 2.5mg tabs  (28) AAH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</si>
  <si>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</si>
  <si>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0.16</t>
    </r>
  </si>
  <si>
    <r>
      <rPr>
        <rFont val="Calibri"/>
        <color rgb="FFFF6600"/>
        <sz val="11.0"/>
      </rPr>
      <t>NS</t>
    </r>
  </si>
  <si>
    <t>0.29os</t>
  </si>
  <si>
    <r>
      <rPr>
        <rFont val="Calibri"/>
        <color rgb="FF008000"/>
        <sz val="11.0"/>
      </rPr>
      <t>0.70</t>
    </r>
    <r>
      <rPr>
        <rFont val="Calibri"/>
        <color rgb="FFFF0000"/>
        <sz val="11.0"/>
      </rPr>
      <t xml:space="preserve"> 0.64</t>
    </r>
  </si>
  <si>
    <r>
      <rPr>
        <rFont val="Calibri"/>
        <color rgb="FF008000"/>
        <sz val="11.0"/>
      </rPr>
      <t>0.29</t>
    </r>
  </si>
  <si>
    <r>
      <rPr>
        <rFont val="Calibri"/>
        <color rgb="FFFF0000"/>
        <sz val="11.0"/>
      </rPr>
      <t>0.24</t>
    </r>
  </si>
  <si>
    <t>Benzoylperox Clindamycin gel</t>
  </si>
  <si>
    <t>3%/1%</t>
  </si>
  <si>
    <t>30g</t>
  </si>
  <si>
    <t>60g</t>
  </si>
  <si>
    <t>Rest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</si>
  <si>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</si>
  <si>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10.72</t>
    </r>
  </si>
  <si>
    <r>
      <rPr>
        <rFont val="Calibri"/>
        <color rgb="FFFF6600"/>
        <sz val="11.0"/>
      </rPr>
      <t>NS</t>
    </r>
  </si>
  <si>
    <t>5%/1%</t>
  </si>
  <si>
    <t>3.66os</t>
  </si>
  <si>
    <t>o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</si>
  <si>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</si>
  <si>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0.89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</si>
  <si>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</si>
  <si>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</si>
  <si>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1.34</t>
    </r>
  </si>
  <si>
    <r>
      <rPr>
        <rFont val="Calibri"/>
        <color rgb="FFFF6600"/>
        <sz val="11.0"/>
      </rPr>
      <t>NS</t>
    </r>
  </si>
  <si>
    <t>Betametasone tab soluble</t>
  </si>
  <si>
    <t>0.5mg</t>
  </si>
  <si>
    <t>16.95os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</si>
  <si>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</si>
  <si>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1.68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</si>
  <si>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</si>
  <si>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</si>
  <si>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4.01</t>
    </r>
  </si>
  <si>
    <r>
      <rPr>
        <rFont val="Calibri"/>
        <color rgb="FF008000"/>
        <sz val="11.0"/>
      </rPr>
      <t>4.45</t>
    </r>
  </si>
  <si>
    <t xml:space="preserve">Betamethasone Oint </t>
  </si>
  <si>
    <t>30gm</t>
  </si>
  <si>
    <r>
      <rPr>
        <rFont val="Calibri"/>
        <color rgb="FF008000"/>
        <sz val="11.0"/>
      </rPr>
      <t>6.40</t>
    </r>
  </si>
  <si>
    <r>
      <rPr>
        <rFont val="Calibri"/>
        <color rgb="FFFF0000"/>
        <sz val="11.0"/>
      </rPr>
      <t>3.32</t>
    </r>
  </si>
  <si>
    <r>
      <rPr>
        <rFont val="Calibri"/>
        <color rgb="FFFF6600"/>
        <sz val="11.0"/>
      </rPr>
      <t>NS</t>
    </r>
  </si>
  <si>
    <t>Betamethasone0.1%Fusidic ac2% crm (30g) AAH</t>
  </si>
  <si>
    <t>xemacort</t>
  </si>
  <si>
    <t>3.64os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</si>
  <si>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</si>
  <si>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</si>
  <si>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</si>
  <si>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Alli26.88net</t>
  </si>
  <si>
    <t>28.03os</t>
  </si>
  <si>
    <t>28.95os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</si>
  <si>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</si>
  <si>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</si>
  <si>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</si>
  <si>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Mirabegron MR 50mg tabs (30) ASTELLAS</t>
  </si>
  <si>
    <t>28.99pi</t>
  </si>
  <si>
    <t>28.7os</t>
  </si>
  <si>
    <t>28.69os</t>
  </si>
  <si>
    <t>28.39os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</si>
  <si>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</si>
  <si>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</si>
  <si>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</si>
  <si>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</si>
  <si>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</si>
  <si>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</si>
  <si>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Bezafibrate MR 400mg tabs (30) VIRTUAL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</si>
  <si>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</si>
  <si>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2.22</t>
    </r>
  </si>
  <si>
    <r>
      <rPr>
        <rFont val="Calibri"/>
        <color rgb="FFFF6600"/>
        <sz val="11.0"/>
      </rPr>
      <t>NS</t>
    </r>
  </si>
  <si>
    <t>Biatain silicone dressing 10cmx10cm (10) 3435</t>
  </si>
  <si>
    <t>b</t>
  </si>
  <si>
    <t>17.97os</t>
  </si>
  <si>
    <t>Biatain Non Adh dressing</t>
  </si>
  <si>
    <t>24.16os</t>
  </si>
  <si>
    <t>24.4os</t>
  </si>
  <si>
    <t>Biatain silicone dressing 7.5cmx7.5cm (10 X 1)</t>
  </si>
  <si>
    <t>14.41os</t>
  </si>
  <si>
    <t>Biatain silicone dressing 10cmx10cm (10 X 1)</t>
  </si>
  <si>
    <t>Biatain Silicone Dressing</t>
  </si>
  <si>
    <t>25.04os</t>
  </si>
  <si>
    <r>
      <rPr>
        <rFont val="Calibri"/>
        <color rgb="FF008000"/>
        <sz val="11.0"/>
      </rPr>
      <t>2.10</t>
    </r>
  </si>
  <si>
    <r>
      <rPr>
        <rFont val="Calibri"/>
        <color rgb="FF008000"/>
        <sz val="11.0"/>
      </rPr>
      <t>1.02</t>
    </r>
  </si>
  <si>
    <r>
      <rPr>
        <rFont val="Calibri"/>
        <color rgb="FF008000"/>
        <sz val="11.0"/>
      </rPr>
      <t>1.06</t>
    </r>
  </si>
  <si>
    <r>
      <rPr>
        <rFont val="Calibri"/>
        <color rgb="FF008000"/>
        <sz val="11.0"/>
      </rPr>
      <t>3.20</t>
    </r>
    <r>
      <rPr>
        <rFont val="Calibri"/>
        <color rgb="FFFF0000"/>
        <sz val="11.0"/>
      </rPr>
      <t xml:space="preserve"> 3.07</t>
    </r>
  </si>
  <si>
    <r>
      <rPr>
        <rFont val="Calibri"/>
        <color rgb="FFFF0000"/>
        <sz val="11.0"/>
      </rPr>
      <t>1.89</t>
    </r>
  </si>
  <si>
    <r>
      <rPr>
        <rFont val="Calibri"/>
        <color rgb="FFFF6600"/>
        <sz val="11.0"/>
      </rPr>
      <t>NS</t>
    </r>
  </si>
  <si>
    <t>3.14os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</si>
  <si>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</si>
  <si>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</si>
  <si>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</si>
  <si>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12.93Lum</t>
  </si>
  <si>
    <t>8.5os</t>
  </si>
  <si>
    <t>8.75os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</si>
  <si>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</si>
  <si>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</si>
  <si>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</si>
  <si>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 xml:space="preserve">Bimatoprost/Timolol ED </t>
  </si>
  <si>
    <t>0.3/5mg</t>
  </si>
  <si>
    <t>8.48Gan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</si>
  <si>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</si>
  <si>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7.09</t>
    </r>
  </si>
  <si>
    <r>
      <rPr>
        <rFont val="Calibri"/>
        <color rgb="FFFF6600"/>
        <sz val="11.0"/>
      </rPr>
      <t>NS</t>
    </r>
  </si>
  <si>
    <t>9.02os</t>
  </si>
  <si>
    <t>9.01os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</si>
  <si>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</si>
  <si>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9.23</t>
    </r>
  </si>
  <si>
    <r>
      <rPr>
        <rFont val="Calibri"/>
        <color rgb="FFFF6600"/>
        <sz val="11.0"/>
      </rPr>
      <t>NS</t>
    </r>
  </si>
  <si>
    <t>Biotene mouthwash</t>
  </si>
  <si>
    <t>Bisacodyl Tabs</t>
  </si>
  <si>
    <t>5mg</t>
  </si>
  <si>
    <t>4.02/100</t>
  </si>
  <si>
    <r>
      <rPr>
        <rFont val="Calibri"/>
        <color rgb="FF008000"/>
        <sz val="11.0"/>
      </rPr>
      <t>3.80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</si>
  <si>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</si>
  <si>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2.52</t>
    </r>
  </si>
  <si>
    <t>Bisoprolol 1.25mg tabs  (28) AAH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</si>
  <si>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</si>
  <si>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0.32</t>
    </r>
  </si>
  <si>
    <r>
      <rPr>
        <rFont val="Calibri"/>
        <color rgb="FFFF6600"/>
        <sz val="11.0"/>
      </rPr>
      <t>NS</t>
    </r>
  </si>
  <si>
    <t>Bisoprolol 2.5mg tabs  (28) AAH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</si>
  <si>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</si>
  <si>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0.19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</si>
  <si>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</si>
  <si>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</si>
  <si>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0.32</t>
    </r>
  </si>
  <si>
    <r>
      <rPr>
        <rFont val="Calibri"/>
        <color rgb="FFFF6600"/>
        <sz val="11.0"/>
      </rPr>
      <t>NS</t>
    </r>
  </si>
  <si>
    <t>Bisoprolol 5mg tabs  (28) AAH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</si>
  <si>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</si>
  <si>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0.21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</si>
  <si>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</si>
  <si>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</si>
  <si>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0.39</t>
    </r>
  </si>
  <si>
    <r>
      <rPr>
        <rFont val="Calibri"/>
        <color rgb="FFFF6600"/>
        <sz val="11.0"/>
      </rPr>
      <t>NS</t>
    </r>
  </si>
  <si>
    <t>Bisoprolol 10mg tabs  (28) AAH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</si>
  <si>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</si>
  <si>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0.24</t>
    </r>
  </si>
  <si>
    <r>
      <rPr>
        <rFont val="Calibri"/>
        <color rgb="FFFF6600"/>
        <sz val="11.0"/>
      </rPr>
      <t>NS</t>
    </r>
  </si>
  <si>
    <t>Blephaclean Wipes</t>
  </si>
  <si>
    <t>4.73os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</si>
  <si>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</si>
  <si>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4.94</t>
    </r>
  </si>
  <si>
    <r>
      <rPr>
        <rFont val="Calibri"/>
        <color rgb="FFFF6600"/>
        <sz val="11.0"/>
      </rPr>
      <t>NS</t>
    </r>
  </si>
  <si>
    <t>Braltus Inhaler</t>
  </si>
  <si>
    <t>10mcg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</si>
  <si>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</si>
  <si>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51.80</t>
    </r>
    <r>
      <rPr>
        <rFont val="Calibri"/>
        <color rgb="FFFF0000"/>
        <sz val="11.0"/>
      </rPr>
      <t xml:space="preserve"> 50.57</t>
    </r>
  </si>
  <si>
    <r>
      <rPr>
        <rFont val="Calibri"/>
        <color rgb="FFFF6600"/>
        <sz val="11.0"/>
      </rPr>
      <t>NS</t>
    </r>
  </si>
  <si>
    <t>53.98os</t>
  </si>
  <si>
    <t>53/60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</si>
  <si>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</si>
  <si>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52.15</t>
    </r>
  </si>
  <si>
    <r>
      <rPr>
        <rFont val="Calibri"/>
        <color rgb="FFFF6600"/>
        <sz val="11.0"/>
      </rPr>
      <t>NS</t>
    </r>
  </si>
  <si>
    <t xml:space="preserve">Brimonidine Eye Drops </t>
  </si>
  <si>
    <t>rest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</si>
  <si>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</si>
  <si>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1.45</t>
    </r>
  </si>
  <si>
    <r>
      <rPr>
        <rFont val="Calibri"/>
        <color rgb="FF008000"/>
        <sz val="11.0"/>
      </rPr>
      <t>1.60</t>
    </r>
  </si>
  <si>
    <t>Brimonidine+Timolol Combigan ED</t>
  </si>
  <si>
    <t>3g1b</t>
  </si>
  <si>
    <t>8.8c</t>
  </si>
  <si>
    <t>9.3c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</si>
  <si>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</si>
  <si>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9.79</t>
    </r>
  </si>
  <si>
    <r>
      <rPr>
        <rFont val="Calibri"/>
        <color rgb="FFFF6600"/>
        <sz val="11.0"/>
      </rPr>
      <t>NS</t>
    </r>
  </si>
  <si>
    <t>10.8os</t>
  </si>
  <si>
    <r>
      <rPr>
        <rFont val="Calibri"/>
        <color rgb="FF008000"/>
        <sz val="11.0"/>
      </rPr>
      <t>27.72</t>
    </r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</si>
  <si>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</si>
  <si>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10.90</t>
    </r>
  </si>
  <si>
    <t>19.49os</t>
  </si>
  <si>
    <r>
      <rPr>
        <rFont val="Calibri"/>
        <color rgb="FF008000"/>
        <sz val="11.0"/>
      </rPr>
      <t>27.70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</si>
  <si>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</si>
  <si>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</si>
  <si>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Brintelix tab Vortioxetine</t>
  </si>
  <si>
    <t>20mg</t>
  </si>
  <si>
    <r>
      <rPr>
        <rFont val="Calibri"/>
        <color rgb="FF008000"/>
        <sz val="11.0"/>
      </rPr>
      <t>27.72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</si>
  <si>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</si>
  <si>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</si>
  <si>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Brinzolamide Eye Drops</t>
  </si>
  <si>
    <t>10mg/1ml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</si>
  <si>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</si>
  <si>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2.99</t>
    </r>
  </si>
  <si>
    <r>
      <rPr>
        <rFont val="Calibri"/>
        <color rgb="FFFF6600"/>
        <sz val="11.0"/>
      </rPr>
      <t>NS</t>
    </r>
  </si>
  <si>
    <t>Brinzolamide/Timolol (Mar25 use up azarga)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</si>
  <si>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</si>
  <si>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</si>
  <si>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</si>
  <si>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 xml:space="preserve">Briviact tabs Brivaracetam </t>
  </si>
  <si>
    <t>25mg</t>
  </si>
  <si>
    <t>cook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</si>
  <si>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</si>
  <si>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</si>
  <si>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</si>
  <si>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 xml:space="preserve">Briviact tabs (Brivaracetam) </t>
  </si>
  <si>
    <t>lovell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</si>
  <si>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</si>
  <si>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</si>
  <si>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72.97</t>
    </r>
  </si>
  <si>
    <t>Bromocriptine Tabs</t>
  </si>
  <si>
    <t>2.5mg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</si>
  <si>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</si>
  <si>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23.60</t>
    </r>
  </si>
  <si>
    <r>
      <rPr>
        <rFont val="Calibri"/>
        <color rgb="FFFF0000"/>
        <sz val="11.0"/>
      </rPr>
      <t>59.00</t>
    </r>
  </si>
  <si>
    <t>Budesonide Nebs</t>
  </si>
  <si>
    <t>20x2ml</t>
  </si>
  <si>
    <t>1mg</t>
  </si>
  <si>
    <t>Bumetanide 1mg tabs  (28) AAH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</si>
  <si>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</si>
  <si>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0.98</t>
    </r>
  </si>
  <si>
    <r>
      <rPr>
        <rFont val="Calibri"/>
        <color rgb="FFFF6600"/>
        <sz val="11.0"/>
      </rPr>
      <t>NS</t>
    </r>
  </si>
  <si>
    <r>
      <rPr>
        <rFont val="Arial"/>
        <color theme="1"/>
        <sz val="10.0"/>
      </rPr>
      <t xml:space="preserve">Buprenorphine Patch </t>
    </r>
    <r>
      <rPr>
        <rFont val="Arial"/>
        <color rgb="FF00B0F0"/>
        <sz val="10.0"/>
      </rPr>
      <t>Sevody 5.53</t>
    </r>
  </si>
  <si>
    <t>5mcg</t>
  </si>
  <si>
    <t>5.53sev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</si>
  <si>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</si>
  <si>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5.85</t>
    </r>
  </si>
  <si>
    <r>
      <rPr>
        <rFont val="Calibri"/>
        <color rgb="FFFF6600"/>
        <sz val="11.0"/>
      </rPr>
      <t>NS</t>
    </r>
  </si>
  <si>
    <t>Buprenorphine Patch</t>
  </si>
  <si>
    <r>
      <rPr>
        <rFont val="Calibri"/>
        <color rgb="FF008000"/>
        <sz val="11.0"/>
      </rPr>
      <t>9.93</t>
    </r>
  </si>
  <si>
    <r>
      <rPr>
        <rFont val="Calibri"/>
        <color rgb="FFFF0000"/>
        <sz val="11.0"/>
      </rPr>
      <t>10.89</t>
    </r>
  </si>
  <si>
    <r>
      <rPr>
        <rFont val="Calibri"/>
        <color rgb="FFFF6600"/>
        <sz val="11.0"/>
      </rPr>
      <t>NS</t>
    </r>
  </si>
  <si>
    <r>
      <rPr>
        <rFont val="Arial"/>
        <color theme="1"/>
        <sz val="8.0"/>
      </rPr>
      <t xml:space="preserve">Buprenorphine Patch </t>
    </r>
    <r>
      <rPr>
        <rFont val="Arial"/>
        <color rgb="FF00B0F0"/>
        <sz val="8.0"/>
      </rPr>
      <t>Sevod9.93 Rele 10.67</t>
    </r>
  </si>
  <si>
    <t>9.43Reb</t>
  </si>
  <si>
    <t>10.89os</t>
  </si>
  <si>
    <t xml:space="preserve">Buprenorphine Patch </t>
  </si>
  <si>
    <t>15mcg</t>
  </si>
  <si>
    <t>15.48sev</t>
  </si>
  <si>
    <r>
      <rPr>
        <rFont val="Arial"/>
        <color theme="1"/>
        <sz val="10.0"/>
      </rPr>
      <t xml:space="preserve">Buprenorphine Patch </t>
    </r>
    <r>
      <rPr>
        <rFont val="Arial"/>
        <color rgb="FF00B0F0"/>
        <sz val="10.0"/>
      </rPr>
      <t>Sevodyne 18.09</t>
    </r>
  </si>
  <si>
    <t>20mcg</t>
  </si>
  <si>
    <r>
      <rPr>
        <rFont val="Calibri"/>
        <color rgb="FF008000"/>
        <sz val="11.0"/>
      </rPr>
      <t>18.09</t>
    </r>
  </si>
  <si>
    <r>
      <rPr>
        <rFont val="Calibri"/>
        <color rgb="FFFF0000"/>
        <sz val="11.0"/>
      </rPr>
      <t>19.36</t>
    </r>
  </si>
  <si>
    <r>
      <rPr>
        <rFont val="Calibri"/>
        <color rgb="FFFF6600"/>
        <sz val="11.0"/>
      </rPr>
      <t>NS</t>
    </r>
  </si>
  <si>
    <t>Buprenorphine Tab</t>
  </si>
  <si>
    <t>0.4mg</t>
  </si>
  <si>
    <r>
      <rPr>
        <rFont val="Calibri"/>
        <color rgb="FF008000"/>
        <sz val="11.0"/>
      </rPr>
      <t>1.36</t>
    </r>
  </si>
  <si>
    <r>
      <rPr>
        <rFont val="Calibri"/>
        <color rgb="FFFF0000"/>
        <sz val="11.0"/>
      </rPr>
      <t>0.72</t>
    </r>
  </si>
  <si>
    <r>
      <rPr>
        <rFont val="Calibri"/>
        <color rgb="FFFF6600"/>
        <sz val="11.0"/>
      </rPr>
      <t>NS</t>
    </r>
  </si>
  <si>
    <t>Buprenorphine Tabs</t>
  </si>
  <si>
    <t>2mg</t>
  </si>
  <si>
    <t>1.1os</t>
  </si>
  <si>
    <t>8mg</t>
  </si>
  <si>
    <t>2.88os</t>
  </si>
  <si>
    <t>Buscopan Tabs (P)</t>
  </si>
  <si>
    <t>10mg</t>
  </si>
  <si>
    <t>2.99os</t>
  </si>
  <si>
    <t>3.59os</t>
  </si>
  <si>
    <t xml:space="preserve">Buspirone Tabs </t>
  </si>
  <si>
    <r>
      <rPr>
        <rFont val="Calibri"/>
        <color rgb="FF008000"/>
        <sz val="11.0"/>
      </rPr>
      <t>6.30</t>
    </r>
  </si>
  <si>
    <r>
      <rPr>
        <rFont val="Calibri"/>
        <color rgb="FF008000"/>
        <sz val="11.0"/>
      </rPr>
      <t>2.11</t>
    </r>
  </si>
  <si>
    <r>
      <rPr>
        <rFont val="Calibri"/>
        <color rgb="FF008000"/>
        <sz val="11.0"/>
      </rPr>
      <t>2.14</t>
    </r>
  </si>
  <si>
    <t xml:space="preserve">Cabergoline tab </t>
  </si>
  <si>
    <t>500mcg</t>
  </si>
  <si>
    <t>Calamine Lotion</t>
  </si>
  <si>
    <t>200ml</t>
  </si>
  <si>
    <t>Calcipotriol Ointment</t>
  </si>
  <si>
    <t>50mcg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</si>
  <si>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</si>
  <si>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4.99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</si>
  <si>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</si>
  <si>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</si>
  <si>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8.93</t>
    </r>
  </si>
  <si>
    <r>
      <rPr>
        <rFont val="Calibri"/>
        <color rgb="FFFF6600"/>
        <sz val="11.0"/>
      </rPr>
      <t>NS</t>
    </r>
  </si>
  <si>
    <t>120g</t>
  </si>
  <si>
    <t>3.34/30g</t>
  </si>
  <si>
    <t>5/30g</t>
  </si>
  <si>
    <t>Calcipotriol Scalp Solution</t>
  </si>
  <si>
    <t>50mcg/ml</t>
  </si>
  <si>
    <t>60ml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</si>
  <si>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</si>
  <si>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</si>
  <si>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</si>
  <si>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120ml</t>
  </si>
  <si>
    <t>24?</t>
  </si>
  <si>
    <t>Calcipotriol+Betamet Gel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</si>
  <si>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</si>
  <si>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17.88</t>
    </r>
  </si>
  <si>
    <r>
      <rPr>
        <rFont val="Calibri"/>
        <color rgb="FFFF6600"/>
        <sz val="11.0"/>
      </rPr>
      <t>NS</t>
    </r>
  </si>
  <si>
    <t>2*60g</t>
  </si>
  <si>
    <t>Calcipotriol+Betamet Oint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</si>
  <si>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</si>
  <si>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</si>
  <si>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8.46</t>
    </r>
  </si>
  <si>
    <t xml:space="preserve">Calcitriol Caps </t>
  </si>
  <si>
    <t>0.25mcg</t>
  </si>
  <si>
    <t>0.5mcg</t>
  </si>
  <si>
    <t>hooper</t>
  </si>
  <si>
    <t>Calogen Neutral</t>
  </si>
  <si>
    <t>3.87os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</si>
  <si>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</si>
  <si>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5.80</t>
    </r>
  </si>
  <si>
    <r>
      <rPr>
        <rFont val="Calibri"/>
        <color rgb="FFFF6600"/>
        <sz val="11.0"/>
      </rPr>
      <t>NS</t>
    </r>
  </si>
  <si>
    <t>Calpol Infant Under 6 SF</t>
  </si>
  <si>
    <t>3.23os</t>
  </si>
  <si>
    <t>3.4rest</t>
  </si>
  <si>
    <t>3.52os</t>
  </si>
  <si>
    <t>2.06rest</t>
  </si>
  <si>
    <r>
      <rPr>
        <rFont val="Calibri"/>
        <color rgb="FF008000"/>
        <sz val="11.0"/>
      </rPr>
      <t>1.99</t>
    </r>
  </si>
  <si>
    <r>
      <rPr>
        <rFont val="Calibri"/>
        <color rgb="FF008000"/>
        <sz val="11.0"/>
      </rPr>
      <t>0.14</t>
    </r>
  </si>
  <si>
    <r>
      <rPr>
        <rFont val="Calibri"/>
        <color rgb="FF008000"/>
        <sz val="11.0"/>
      </rPr>
      <t>0.16</t>
    </r>
  </si>
  <si>
    <t>Milp/Mylan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</si>
  <si>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</si>
  <si>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0.29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</si>
  <si>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</si>
  <si>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</si>
  <si>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0.44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</si>
  <si>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</si>
  <si>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</si>
  <si>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0.45</t>
    </r>
  </si>
  <si>
    <r>
      <rPr>
        <rFont val="Calibri"/>
        <color rgb="FFFF6600"/>
        <sz val="11.0"/>
      </rPr>
      <t>NS</t>
    </r>
  </si>
  <si>
    <t xml:space="preserve">Candesartan Tabs </t>
  </si>
  <si>
    <t>32mg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</si>
  <si>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</si>
  <si>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0.82</t>
    </r>
  </si>
  <si>
    <r>
      <rPr>
        <rFont val="Calibri"/>
        <color rgb="FFFF6600"/>
        <sz val="11.0"/>
      </rPr>
      <t>NS</t>
    </r>
  </si>
  <si>
    <t>Canesten Clotrimazole Cream Thrush</t>
  </si>
  <si>
    <t>20g</t>
  </si>
  <si>
    <t>3.62os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</si>
  <si>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</si>
  <si>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</si>
  <si>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</si>
  <si>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Canesten Combi (POM) Pess/Crm</t>
  </si>
  <si>
    <t>500mg/2%</t>
  </si>
  <si>
    <t>Capped Rnd Glass Bottles Medop</t>
  </si>
  <si>
    <t>Capped Rnd Glass Bottles Ge100</t>
  </si>
  <si>
    <t>Capped Rnd Glass Bottles Ge150</t>
  </si>
  <si>
    <t>150ml</t>
  </si>
  <si>
    <t>8.85/42</t>
  </si>
  <si>
    <t>9.99/42</t>
  </si>
  <si>
    <t>Capped Rnd Tab Bottles Re35 PET</t>
  </si>
  <si>
    <t>35ml</t>
  </si>
  <si>
    <t>17.99os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</si>
  <si>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</si>
  <si>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</si>
  <si>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</si>
  <si>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Capped Rnd Tab Bottles Re50</t>
  </si>
  <si>
    <t>50ml</t>
  </si>
  <si>
    <t>Capped Rnd Tab Bottles Re75</t>
  </si>
  <si>
    <t>75ml</t>
  </si>
  <si>
    <t>13.59os</t>
  </si>
  <si>
    <t>15.57uno</t>
  </si>
  <si>
    <t>Capped Rnd Tab Bottles Re100</t>
  </si>
  <si>
    <t>tab211n</t>
  </si>
  <si>
    <t>Capped Rnd Tab Bottles Re150</t>
  </si>
  <si>
    <t>`56/60</t>
  </si>
  <si>
    <t>Carbamazepine susp</t>
  </si>
  <si>
    <t>100mg/5ml</t>
  </si>
  <si>
    <t>300ml</t>
  </si>
  <si>
    <t>7.9os</t>
  </si>
  <si>
    <t>4.98/250ml</t>
  </si>
  <si>
    <r>
      <rPr>
        <rFont val="Calibri"/>
        <b/>
        <color rgb="FFFF6600"/>
        <sz val="11.0"/>
      </rPr>
      <t>NS</t>
    </r>
  </si>
  <si>
    <r>
      <rPr>
        <rFont val="Calibri"/>
        <b/>
        <color rgb="FF008000"/>
        <sz val="11.0"/>
      </rPr>
      <t>2.77</t>
    </r>
  </si>
  <si>
    <r>
      <rPr>
        <rFont val="Calibri"/>
        <b/>
        <color rgb="FFFF6600"/>
        <sz val="11.0"/>
      </rPr>
      <t>NS</t>
    </r>
  </si>
  <si>
    <t>Carbimazole</t>
  </si>
  <si>
    <t>Carbimazole May25 in stock don’t ordr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</si>
  <si>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</si>
  <si>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2.47</t>
    </r>
  </si>
  <si>
    <r>
      <rPr>
        <rFont val="Calibri"/>
        <color rgb="FFFF6600"/>
        <sz val="11.0"/>
      </rPr>
      <t>NS</t>
    </r>
  </si>
  <si>
    <t>Carbocisteine capsules</t>
  </si>
  <si>
    <t>750mg</t>
  </si>
  <si>
    <t>Carbocisteine Sol Syr</t>
  </si>
  <si>
    <t>250mg/5ml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</si>
  <si>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</si>
  <si>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</si>
  <si>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</si>
  <si>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Carbocisteine Sol sachet</t>
  </si>
  <si>
    <t>750mg/10ml</t>
  </si>
  <si>
    <t>aos</t>
  </si>
  <si>
    <t xml:space="preserve">Carbomer Gel </t>
  </si>
  <si>
    <t>10g</t>
  </si>
  <si>
    <t>viscot1.59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</si>
  <si>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</si>
  <si>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2.04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</si>
  <si>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</si>
  <si>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</si>
  <si>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</si>
  <si>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</si>
  <si>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 xml:space="preserve">Carmellose Eye Drops </t>
  </si>
  <si>
    <t>10ml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</si>
  <si>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</si>
  <si>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0.72</t>
    </r>
  </si>
  <si>
    <r>
      <rPr>
        <rFont val="Calibri"/>
        <color rgb="FFFF6600"/>
        <sz val="11.0"/>
      </rPr>
      <t>NS</t>
    </r>
  </si>
  <si>
    <t>Carmellose Eye Drops PF 0.4ml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</si>
  <si>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</si>
  <si>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2.88</t>
    </r>
  </si>
  <si>
    <r>
      <rPr>
        <rFont val="Calibri"/>
        <color rgb="FFFF6600"/>
        <sz val="11.0"/>
      </rPr>
      <t>NS</t>
    </r>
  </si>
  <si>
    <t>Carmellose pf 1% 0.4ml eye drops (30) AAH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</si>
  <si>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</si>
  <si>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2.12</t>
    </r>
  </si>
  <si>
    <r>
      <rPr>
        <rFont val="Calibri"/>
        <color rgb="FFFF6600"/>
        <sz val="11.0"/>
      </rPr>
      <t>NS</t>
    </r>
  </si>
  <si>
    <t>CarmellosePF Cellus,Evolv,Ocu-Lub,PFDr,Vizc</t>
  </si>
  <si>
    <t>0.49os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</si>
  <si>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</si>
  <si>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</si>
  <si>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Cartons Tab 16oz 90*60*133</t>
  </si>
  <si>
    <t>16oz</t>
  </si>
  <si>
    <t>Cartons Tab 4oz 62x35x92 110</t>
  </si>
  <si>
    <t>4oz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</si>
  <si>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</si>
  <si>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</si>
  <si>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</si>
  <si>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Cartons Tab 8oz 75x44x114 CTN225</t>
  </si>
  <si>
    <t>8oz</t>
  </si>
  <si>
    <t>a105</t>
  </si>
  <si>
    <t>14.21/50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</si>
  <si>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</si>
  <si>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</si>
  <si>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</si>
  <si>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Cartons Tab D100</t>
  </si>
  <si>
    <t>D100</t>
  </si>
  <si>
    <t>0.88/50os</t>
  </si>
  <si>
    <t>8.5/50</t>
  </si>
  <si>
    <t>Cartons Tab D50</t>
  </si>
  <si>
    <t>D50</t>
  </si>
  <si>
    <t>Cartons Tab Tc6 48x23x106</t>
  </si>
  <si>
    <t>TC6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</si>
  <si>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</si>
  <si>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</si>
  <si>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</si>
  <si>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Cartons Tab Tc7 60X27X137</t>
  </si>
  <si>
    <t>TC7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</si>
  <si>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</si>
  <si>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</si>
  <si>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</si>
  <si>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Cartons Tab Tc8 70X29X162</t>
  </si>
  <si>
    <t>TC8</t>
  </si>
  <si>
    <t>Emt7.50</t>
  </si>
  <si>
    <t>Cartons Tab Tc9 60X44X137</t>
  </si>
  <si>
    <t>TC9</t>
  </si>
  <si>
    <t>Cartons Tab Tc10 70X48X162</t>
  </si>
  <si>
    <t>TC10</t>
  </si>
  <si>
    <t>a137</t>
  </si>
  <si>
    <t xml:space="preserve">Carvedilol Tabs </t>
  </si>
  <si>
    <t>3.125mg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</si>
  <si>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</si>
  <si>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0.66</t>
    </r>
  </si>
  <si>
    <r>
      <rPr>
        <rFont val="Calibri"/>
        <color rgb="FFFF6600"/>
        <sz val="11.0"/>
      </rPr>
      <t>NS</t>
    </r>
  </si>
  <si>
    <t>1.03os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</si>
  <si>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</si>
  <si>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0.71</t>
    </r>
  </si>
  <si>
    <r>
      <rPr>
        <rFont val="Calibri"/>
        <color rgb="FF008000"/>
        <sz val="11.0"/>
      </rPr>
      <t>0.66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</si>
  <si>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</si>
  <si>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0.65</t>
    </r>
  </si>
  <si>
    <r>
      <rPr>
        <rFont val="Calibri"/>
        <color rgb="FFFF6600"/>
        <sz val="11.0"/>
      </rPr>
      <t>NS</t>
    </r>
  </si>
  <si>
    <t>Cavilon Barrier Cream</t>
  </si>
  <si>
    <t>28g</t>
  </si>
  <si>
    <t>Cavilon Barrier Cream (3392E)</t>
  </si>
  <si>
    <t>92g</t>
  </si>
  <si>
    <t>Cavilon Barrier wipes 3344E</t>
  </si>
  <si>
    <t>Cavilon Pump Spray</t>
  </si>
  <si>
    <t>28ml</t>
  </si>
  <si>
    <t>Cefalexin Caps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</si>
  <si>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</si>
  <si>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1.77</t>
    </r>
  </si>
  <si>
    <r>
      <rPr>
        <rFont val="Calibri"/>
        <color rgb="FFFF6600"/>
        <sz val="11.0"/>
      </rPr>
      <t>NS</t>
    </r>
  </si>
  <si>
    <t>500mg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</si>
  <si>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</si>
  <si>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2.36</t>
    </r>
  </si>
  <si>
    <r>
      <rPr>
        <rFont val="Calibri"/>
        <color rgb="FFFF6600"/>
        <sz val="11.0"/>
      </rPr>
      <t>NS</t>
    </r>
  </si>
  <si>
    <t xml:space="preserve">Cefalexin Syrup </t>
  </si>
  <si>
    <t>125mg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</si>
  <si>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</si>
  <si>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2.95</t>
    </r>
  </si>
  <si>
    <r>
      <rPr>
        <rFont val="Calibri"/>
        <color rgb="FFFF6600"/>
        <sz val="11.0"/>
      </rPr>
      <t>NS</t>
    </r>
  </si>
  <si>
    <t xml:space="preserve">Cefalexin Tabs </t>
  </si>
  <si>
    <t>1.34os</t>
  </si>
  <si>
    <t>1.17os</t>
  </si>
  <si>
    <t>Celecoxib Caps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</si>
  <si>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</si>
  <si>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1.86</t>
    </r>
  </si>
  <si>
    <r>
      <rPr>
        <rFont val="Calibri"/>
        <color rgb="FF008000"/>
        <sz val="11.0"/>
      </rPr>
      <t>1.87</t>
    </r>
  </si>
  <si>
    <t>Celecoxib caps</t>
  </si>
  <si>
    <t>2.36os</t>
  </si>
  <si>
    <t>0.95os</t>
  </si>
  <si>
    <t>Celluvisc Eye Drops (Carmellose)</t>
  </si>
  <si>
    <t>4.36os</t>
  </si>
  <si>
    <t>2.65os</t>
  </si>
  <si>
    <t>a2.66</t>
  </si>
  <si>
    <t xml:space="preserve">Cetirizine Solution </t>
  </si>
  <si>
    <t>1mg/1ml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</si>
  <si>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</si>
  <si>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5.59</t>
    </r>
  </si>
  <si>
    <r>
      <rPr>
        <rFont val="Calibri"/>
        <color rgb="FFFF6600"/>
        <sz val="11.0"/>
      </rPr>
      <t>NS</t>
    </r>
  </si>
  <si>
    <t>70ml</t>
  </si>
  <si>
    <t>Cetirizine Solution Benadryl</t>
  </si>
  <si>
    <t xml:space="preserve">Cetirizine Tabs 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</si>
  <si>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</si>
  <si>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0.24</t>
    </r>
  </si>
  <si>
    <r>
      <rPr>
        <rFont val="Calibri"/>
        <color rgb="FFFF6600"/>
        <sz val="11.0"/>
      </rPr>
      <t>NS</t>
    </r>
  </si>
  <si>
    <t>Cetraben Emollient Cr Agency YES</t>
  </si>
  <si>
    <t>500g</t>
  </si>
  <si>
    <r>
      <rPr>
        <rFont val="Arial"/>
        <color theme="1"/>
        <sz val="10.0"/>
      </rPr>
      <t xml:space="preserve">Chloramphenicol </t>
    </r>
    <r>
      <rPr>
        <rFont val="Arial"/>
        <color rgb="FFFF0000"/>
        <sz val="10.0"/>
      </rPr>
      <t>eaR</t>
    </r>
    <r>
      <rPr>
        <rFont val="Arial"/>
        <color theme="1"/>
        <sz val="10.0"/>
      </rPr>
      <t xml:space="preserve"> Drops </t>
    </r>
  </si>
  <si>
    <r>
      <rPr>
        <rFont val="Arial"/>
        <color theme="1"/>
        <sz val="9.0"/>
      </rPr>
      <t xml:space="preserve">Chloramphenicol </t>
    </r>
    <r>
      <rPr>
        <rFont val="Arial"/>
        <color rgb="FFFF0000"/>
        <sz val="9.0"/>
      </rPr>
      <t>EYE</t>
    </r>
    <r>
      <rPr>
        <rFont val="Arial"/>
        <color theme="1"/>
        <sz val="9.0"/>
      </rPr>
      <t xml:space="preserve"> Drops P OTC</t>
    </r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</si>
  <si>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</si>
  <si>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1.84</t>
    </r>
  </si>
  <si>
    <r>
      <rPr>
        <rFont val="Calibri"/>
        <color rgb="FFFF6600"/>
        <sz val="11.0"/>
      </rPr>
      <t>NS</t>
    </r>
  </si>
  <si>
    <r>
      <rPr>
        <rFont val="Arial"/>
        <color theme="1"/>
        <sz val="10.0"/>
      </rPr>
      <t xml:space="preserve">Chloramphenicol </t>
    </r>
    <r>
      <rPr>
        <rFont val="Arial"/>
        <color rgb="FFFF0000"/>
        <sz val="10.0"/>
      </rPr>
      <t>EYE</t>
    </r>
    <r>
      <rPr>
        <rFont val="Arial"/>
        <color theme="1"/>
        <sz val="10.0"/>
      </rPr>
      <t xml:space="preserve"> Drops POM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</si>
  <si>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</si>
  <si>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1.52</t>
    </r>
  </si>
  <si>
    <r>
      <rPr>
        <rFont val="Calibri"/>
        <color rgb="FFFF6600"/>
        <sz val="11.0"/>
      </rPr>
      <t>NS</t>
    </r>
  </si>
  <si>
    <t>Chloramphenicol Eye Oint P OTC</t>
  </si>
  <si>
    <t>4g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</si>
  <si>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</si>
  <si>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2.58</t>
    </r>
  </si>
  <si>
    <r>
      <rPr>
        <rFont val="Calibri"/>
        <color rgb="FFFF6600"/>
        <sz val="11.0"/>
      </rPr>
      <t>NS</t>
    </r>
  </si>
  <si>
    <t>Chloramphenicol Eye Oint POM</t>
  </si>
  <si>
    <t>2.85P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</si>
  <si>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</si>
  <si>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2.63</t>
    </r>
  </si>
  <si>
    <r>
      <rPr>
        <rFont val="Calibri"/>
        <color rgb="FFFF6600"/>
        <sz val="11.0"/>
      </rPr>
      <t>NS</t>
    </r>
  </si>
  <si>
    <t>Chlorpheniramine Tabs</t>
  </si>
  <si>
    <t>4mg</t>
  </si>
  <si>
    <t>28/30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</si>
  <si>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</si>
  <si>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0.31</t>
    </r>
  </si>
  <si>
    <r>
      <rPr>
        <rFont val="Calibri"/>
        <color rgb="FFFF6600"/>
        <sz val="11.0"/>
      </rPr>
      <t>NS</t>
    </r>
  </si>
  <si>
    <t xml:space="preserve">Chlorpheniramine oral sol </t>
  </si>
  <si>
    <t>2mg/5ml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</si>
  <si>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</si>
  <si>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2.39</t>
    </r>
  </si>
  <si>
    <r>
      <rPr>
        <rFont val="Calibri"/>
        <color rgb="FFFF6600"/>
        <sz val="11.0"/>
      </rPr>
      <t>NS</t>
    </r>
  </si>
  <si>
    <t>3.63;2.21sf</t>
  </si>
  <si>
    <t xml:space="preserve">Chlorpromazine Tab </t>
  </si>
  <si>
    <t>Cilostazol tabs</t>
  </si>
  <si>
    <r>
      <rPr>
        <rFont val="Calibri"/>
        <color rgb="FFFF0000"/>
        <sz val="11.0"/>
      </rPr>
      <t>64.00</t>
    </r>
  </si>
  <si>
    <r>
      <rPr>
        <rFont val="Calibri"/>
        <color rgb="FFFF0000"/>
        <sz val="11.0"/>
      </rPr>
      <t>32.88</t>
    </r>
  </si>
  <si>
    <r>
      <rPr>
        <rFont val="Calibri"/>
        <color rgb="FF008000"/>
        <sz val="11.0"/>
      </rPr>
      <t>32.73</t>
    </r>
  </si>
  <si>
    <t>Ciloxan Eye drops</t>
  </si>
  <si>
    <t>Cinacalcet tab</t>
  </si>
  <si>
    <t>Cinnarizine Tabs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</si>
  <si>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</si>
  <si>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</si>
  <si>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3.18</t>
    </r>
  </si>
  <si>
    <t>Cipralex tabs</t>
  </si>
  <si>
    <t>8.19os</t>
  </si>
  <si>
    <t>6.121os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</si>
  <si>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</si>
  <si>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</si>
  <si>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</si>
  <si>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 xml:space="preserve">Ciprofloxacin Tabs </t>
  </si>
  <si>
    <r>
      <rPr>
        <rFont val="Calibri"/>
        <color rgb="FF008000"/>
        <sz val="11.0"/>
      </rPr>
      <t>0.86</t>
    </r>
  </si>
  <si>
    <r>
      <rPr>
        <rFont val="Calibri"/>
        <color rgb="FF008000"/>
        <sz val="11.0"/>
      </rPr>
      <t>0.35</t>
    </r>
  </si>
  <si>
    <r>
      <rPr>
        <rFont val="Calibri"/>
        <color rgb="FF008000"/>
        <sz val="11.0"/>
      </rPr>
      <t>0.40</t>
    </r>
  </si>
  <si>
    <t>0.37/10</t>
  </si>
  <si>
    <t>khan</t>
  </si>
  <si>
    <t>Ciprofloxacin Susp</t>
  </si>
  <si>
    <t>250mg/5m</t>
  </si>
  <si>
    <t>URGENT</t>
  </si>
  <si>
    <t>Circadin Tabs Brand</t>
  </si>
  <si>
    <t>10.48os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</si>
  <si>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</si>
  <si>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</si>
  <si>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</si>
  <si>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</si>
  <si>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0.18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</si>
  <si>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</si>
  <si>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</si>
  <si>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0.20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</si>
  <si>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</si>
  <si>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</si>
  <si>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0.49</t>
    </r>
  </si>
  <si>
    <r>
      <rPr>
        <rFont val="Calibri"/>
        <color rgb="FFFF6600"/>
        <sz val="11.0"/>
      </rPr>
      <t>NS</t>
    </r>
  </si>
  <si>
    <t xml:space="preserve">Citalopram Oral Drops </t>
  </si>
  <si>
    <t>40mg/ml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</si>
  <si>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</si>
  <si>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4.93</t>
    </r>
  </si>
  <si>
    <r>
      <rPr>
        <rFont val="Calibri"/>
        <color rgb="FFFF6600"/>
        <sz val="11.0"/>
      </rPr>
      <t>NS</t>
    </r>
  </si>
  <si>
    <t xml:space="preserve">Clarithromycin Susp 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</si>
  <si>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</si>
  <si>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</si>
  <si>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5.49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</si>
  <si>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</si>
  <si>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</si>
  <si>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</si>
  <si>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3.30</t>
    </r>
  </si>
  <si>
    <r>
      <rPr>
        <rFont val="Calibri"/>
        <color rgb="FF008000"/>
        <sz val="11.0"/>
      </rPr>
      <t>1.66</t>
    </r>
  </si>
  <si>
    <r>
      <rPr>
        <rFont val="Calibri"/>
        <color rgb="FFFF0000"/>
        <sz val="11.0"/>
      </rPr>
      <t>1.68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</si>
  <si>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</si>
  <si>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2.28</t>
    </r>
  </si>
  <si>
    <r>
      <rPr>
        <rFont val="Calibri"/>
        <color rgb="FFFF6600"/>
        <sz val="11.0"/>
      </rPr>
      <t>NS</t>
    </r>
  </si>
  <si>
    <t xml:space="preserve">Clarithromycin XL Tabs </t>
  </si>
  <si>
    <t>Clenil inhaler</t>
  </si>
  <si>
    <t>3.55os</t>
  </si>
  <si>
    <t>a3.7</t>
  </si>
  <si>
    <t>3.65os</t>
  </si>
  <si>
    <t>Clenil Inhaler</t>
  </si>
  <si>
    <t>100mcg</t>
  </si>
  <si>
    <t>7.42os</t>
  </si>
  <si>
    <t>200mcg</t>
  </si>
  <si>
    <t>16.09os</t>
  </si>
  <si>
    <r>
      <rPr>
        <rFont val="Calibri"/>
        <color rgb="FF008000"/>
        <sz val="11.0"/>
      </rPr>
      <t>15.77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</si>
  <si>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</si>
  <si>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16.16</t>
    </r>
  </si>
  <si>
    <t>Clexane inj</t>
  </si>
  <si>
    <t>40mg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</si>
  <si>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</si>
  <si>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</si>
  <si>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</si>
  <si>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Depa</t>
  </si>
  <si>
    <t>`</t>
  </si>
  <si>
    <t>Clickfine Pen Needles</t>
  </si>
  <si>
    <t>6mm</t>
  </si>
  <si>
    <t>8mm</t>
  </si>
  <si>
    <t>Clindamycin Caps</t>
  </si>
  <si>
    <t>150mg</t>
  </si>
  <si>
    <t xml:space="preserve">Clindamycin Caps </t>
  </si>
  <si>
    <r>
      <rPr>
        <rFont val="Calibri"/>
        <color rgb="FF008000"/>
        <sz val="11.0"/>
      </rPr>
      <t>11.34</t>
    </r>
  </si>
  <si>
    <r>
      <rPr>
        <rFont val="Calibri"/>
        <color rgb="FFFF0000"/>
        <sz val="11.0"/>
      </rPr>
      <t>8.63</t>
    </r>
  </si>
  <si>
    <r>
      <rPr>
        <rFont val="Calibri"/>
        <color rgb="FF008000"/>
        <sz val="11.0"/>
      </rPr>
      <t>8.89</t>
    </r>
  </si>
  <si>
    <t xml:space="preserve">Clinitas Carbomer gel </t>
  </si>
  <si>
    <t>1.49os</t>
  </si>
  <si>
    <t>Clobazam 10mg tabs (30) AAH Frisium £2.51</t>
  </si>
  <si>
    <t>2.51Fr</t>
  </si>
  <si>
    <t>2.4Rstr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</si>
  <si>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</si>
  <si>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</si>
  <si>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</si>
  <si>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Clobetasol/Clobaderm (Dermov) Crm</t>
  </si>
  <si>
    <r>
      <rPr>
        <rFont val="Calibri"/>
        <color rgb="FF008000"/>
        <sz val="11.0"/>
      </rPr>
      <t>2.36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</si>
  <si>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</si>
  <si>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</si>
  <si>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</si>
  <si>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</si>
  <si>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</si>
  <si>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Clobetasol/Clobaderm (Dermov) Oint</t>
  </si>
  <si>
    <t>2.69Derm</t>
  </si>
  <si>
    <t>6.58os</t>
  </si>
  <si>
    <t>Clomifene</t>
  </si>
  <si>
    <t>Clomipramine tabs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</si>
  <si>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</si>
  <si>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</si>
  <si>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</si>
  <si>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6.77os</t>
  </si>
  <si>
    <t>6.7os</t>
  </si>
  <si>
    <t>6.79os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</si>
  <si>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</si>
  <si>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6.79</t>
    </r>
  </si>
  <si>
    <r>
      <rPr>
        <rFont val="Calibri"/>
        <color rgb="FF008000"/>
        <sz val="11.0"/>
      </rPr>
      <t>6.85</t>
    </r>
  </si>
  <si>
    <t>Clonazepam oral Sol</t>
  </si>
  <si>
    <t>500/5ml</t>
  </si>
  <si>
    <t>a77.09</t>
  </si>
  <si>
    <t>43.7os</t>
  </si>
  <si>
    <t>Clonazepam oral Solution</t>
  </si>
  <si>
    <t>a94.24</t>
  </si>
  <si>
    <t>64.0os</t>
  </si>
  <si>
    <t>Clonazepam Tab</t>
  </si>
  <si>
    <r>
      <rPr>
        <rFont val="Calibri"/>
        <color rgb="FF008000"/>
        <sz val="11.0"/>
      </rPr>
      <t>15.46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</si>
  <si>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</si>
  <si>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</si>
  <si>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4.45/105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</si>
  <si>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</si>
  <si>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8.12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</si>
  <si>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</si>
  <si>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</si>
  <si>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10.47</t>
    </r>
  </si>
  <si>
    <r>
      <rPr>
        <rFont val="Calibri"/>
        <color rgb="FFFF6600"/>
        <sz val="11.0"/>
      </rPr>
      <t>NS</t>
    </r>
  </si>
  <si>
    <t xml:space="preserve">Clonidine Solution 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</si>
  <si>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</si>
  <si>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0.58</t>
    </r>
  </si>
  <si>
    <r>
      <rPr>
        <rFont val="Calibri"/>
        <color rgb="FFFF6600"/>
        <sz val="11.0"/>
      </rPr>
      <t>NS</t>
    </r>
  </si>
  <si>
    <t>Clotrimazole 1% cream  (20g) AAH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</si>
  <si>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</si>
  <si>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0.95</t>
    </r>
  </si>
  <si>
    <r>
      <rPr>
        <rFont val="Calibri"/>
        <color rgb="FFFF6600"/>
        <sz val="11.0"/>
      </rPr>
      <t>NS</t>
    </r>
  </si>
  <si>
    <t>Clotrimazole Vag Tabs Pessary</t>
  </si>
  <si>
    <t xml:space="preserve">Co-Amilofruse LS Tabs </t>
  </si>
  <si>
    <t>2.5/20mg</t>
  </si>
  <si>
    <t>Co-Amilofruse Tabs May25 4 in stock</t>
  </si>
  <si>
    <t>5/40mg</t>
  </si>
  <si>
    <t>4.3os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</si>
  <si>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</si>
  <si>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6.99</t>
    </r>
  </si>
  <si>
    <r>
      <rPr>
        <rFont val="Calibri"/>
        <color rgb="FFFF6600"/>
        <sz val="11.0"/>
      </rPr>
      <t>NS</t>
    </r>
  </si>
  <si>
    <t xml:space="preserve">Co-Amoxiclav S/F Susp </t>
  </si>
  <si>
    <t>125/31.25</t>
  </si>
  <si>
    <t>250/62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</si>
  <si>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</si>
  <si>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</si>
  <si>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</si>
  <si>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400/57</t>
  </si>
  <si>
    <t>2.05os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</si>
  <si>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</si>
  <si>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</si>
  <si>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</si>
  <si>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 xml:space="preserve">Co-Amoxiclav Tabs </t>
  </si>
  <si>
    <t>375mg</t>
  </si>
  <si>
    <r>
      <rPr>
        <rFont val="Calibri"/>
        <color rgb="FF008000"/>
        <sz val="11.0"/>
      </rPr>
      <t>2.87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</si>
  <si>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</si>
  <si>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</si>
  <si>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</si>
  <si>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</si>
  <si>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</si>
  <si>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Co-Beneldopa caps</t>
  </si>
  <si>
    <t>12.5/50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</si>
  <si>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</si>
  <si>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3.65</t>
    </r>
  </si>
  <si>
    <r>
      <rPr>
        <rFont val="Calibri"/>
        <color rgb="FFFF6600"/>
        <sz val="11.0"/>
      </rPr>
      <t>NS</t>
    </r>
  </si>
  <si>
    <t>10/100</t>
  </si>
  <si>
    <t>5.63os</t>
  </si>
  <si>
    <t>Co-careldopa 12.5/50 tabs (90) Carbidopa/Levodopa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</si>
  <si>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</si>
  <si>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</si>
  <si>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</si>
  <si>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Co-careldopa 25/100 tabs (100) Carbidopa/Levodopa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</si>
  <si>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</si>
  <si>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3.57</t>
    </r>
  </si>
  <si>
    <r>
      <rPr>
        <rFont val="Calibri"/>
        <color rgb="FFFF6600"/>
        <sz val="11.0"/>
      </rPr>
      <t>NS</t>
    </r>
  </si>
  <si>
    <t>Co-Careldopa MR 25mg/100mg tabs (60) AAH</t>
  </si>
  <si>
    <t>May25HalfSin Ceaper</t>
  </si>
  <si>
    <t>6.29os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</si>
  <si>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</si>
  <si>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3.57</t>
    </r>
  </si>
  <si>
    <r>
      <rPr>
        <rFont val="Calibri"/>
        <color rgb="FFFF6600"/>
        <sz val="11.0"/>
      </rPr>
      <t>NS</t>
    </r>
  </si>
  <si>
    <r>
      <rPr>
        <rFont val="Arial"/>
        <color theme="1"/>
        <sz val="10.0"/>
      </rPr>
      <t xml:space="preserve">Co-Codamol Capsules </t>
    </r>
    <r>
      <rPr>
        <rFont val="Arial"/>
        <color rgb="FFFF0000"/>
        <sz val="10.0"/>
      </rPr>
      <t>P ONLY</t>
    </r>
  </si>
  <si>
    <t>8/500mg</t>
  </si>
  <si>
    <t>5.78os</t>
  </si>
  <si>
    <t xml:space="preserve">Co-Codamol Eff Tabs </t>
  </si>
  <si>
    <t>3.58os</t>
  </si>
  <si>
    <t>8.8os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</si>
  <si>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</si>
  <si>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5.43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</si>
  <si>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</si>
  <si>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</si>
  <si>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0.54</t>
    </r>
  </si>
  <si>
    <r>
      <rPr>
        <rFont val="Calibri"/>
        <color rgb="FFFF0000"/>
        <sz val="11.0"/>
      </rPr>
      <t>0.56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</si>
  <si>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</si>
  <si>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0.97</t>
    </r>
  </si>
  <si>
    <r>
      <rPr>
        <rFont val="Calibri"/>
        <color rgb="FF008000"/>
        <sz val="11.0"/>
      </rPr>
      <t>1.00</t>
    </r>
  </si>
  <si>
    <t>3.28os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</si>
  <si>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</si>
  <si>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2.42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</si>
  <si>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</si>
  <si>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</si>
  <si>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</si>
  <si>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</si>
  <si>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Co-Codamol Capsules</t>
  </si>
  <si>
    <r>
      <rPr>
        <rFont val="Arial"/>
        <color rgb="FFFF0000"/>
        <sz val="10.0"/>
      </rPr>
      <t>30</t>
    </r>
    <r>
      <rPr>
        <rFont val="Arial"/>
        <color theme="1"/>
        <sz val="10.0"/>
      </rPr>
      <t>/500mg</t>
    </r>
  </si>
  <si>
    <t>Zap3.86 100</t>
  </si>
  <si>
    <r>
      <rPr>
        <rFont val="Calibri"/>
        <color rgb="FF008000"/>
        <sz val="11.0"/>
      </rPr>
      <t>8.80</t>
    </r>
  </si>
  <si>
    <r>
      <rPr>
        <rFont val="Calibri"/>
        <color rgb="FF008000"/>
        <sz val="11.0"/>
      </rPr>
      <t>4.63</t>
    </r>
    <r>
      <rPr>
        <rFont val="Calibri"/>
        <color rgb="FFFF0000"/>
        <sz val="11.0"/>
      </rPr>
      <t xml:space="preserve"> 3.84</t>
    </r>
  </si>
  <si>
    <r>
      <rPr>
        <rFont val="Calibri"/>
        <color rgb="FF008000"/>
        <sz val="11.0"/>
      </rPr>
      <t>4.45</t>
    </r>
  </si>
  <si>
    <r>
      <rPr>
        <rFont val="Calibri"/>
        <color rgb="FF008000"/>
        <sz val="11.0"/>
      </rPr>
      <t>0.93</t>
    </r>
  </si>
  <si>
    <r>
      <rPr>
        <rFont val="Calibri"/>
        <color rgb="FFFF0000"/>
        <sz val="11.0"/>
      </rPr>
      <t>0.43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</si>
  <si>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</si>
  <si>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</si>
  <si>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0.54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</si>
  <si>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</si>
  <si>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</si>
  <si>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16.25</t>
    </r>
  </si>
  <si>
    <r>
      <rPr>
        <rFont val="Calibri"/>
        <color rgb="FFFF6600"/>
        <sz val="11.0"/>
      </rPr>
      <t>NS</t>
    </r>
  </si>
  <si>
    <t>Co-dydramol 10mg/500mg tabs  (100) AAH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</si>
  <si>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</si>
  <si>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2.64</t>
    </r>
  </si>
  <si>
    <r>
      <rPr>
        <rFont val="Calibri"/>
        <color rgb="FFFF6600"/>
        <sz val="11.0"/>
      </rPr>
      <t>NS</t>
    </r>
  </si>
  <si>
    <t xml:space="preserve">Colchicine Tabs </t>
  </si>
  <si>
    <t>morningside only</t>
  </si>
  <si>
    <t>1.52 cres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</si>
  <si>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</si>
  <si>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0.97</t>
    </r>
  </si>
  <si>
    <r>
      <rPr>
        <rFont val="Calibri"/>
        <color rgb="FF008000"/>
        <sz val="11.0"/>
      </rPr>
      <t>1.22</t>
    </r>
  </si>
  <si>
    <t xml:space="preserve">Colecalciferol Caps </t>
  </si>
  <si>
    <t>400iu</t>
  </si>
  <si>
    <t>2.58</t>
  </si>
  <si>
    <t>1.2os</t>
  </si>
  <si>
    <t>600iu</t>
  </si>
  <si>
    <t>1.50</t>
  </si>
  <si>
    <t>800iu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</si>
  <si>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</si>
  <si>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0.39</t>
    </r>
  </si>
  <si>
    <r>
      <rPr>
        <rFont val="Calibri"/>
        <color rgb="FFFF6600"/>
        <sz val="11.0"/>
      </rPr>
      <t>NS</t>
    </r>
  </si>
  <si>
    <t>1000iu</t>
  </si>
  <si>
    <t>for penny</t>
  </si>
  <si>
    <t>20000iu</t>
  </si>
  <si>
    <t>Colecalciferol Tabs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</si>
  <si>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</si>
  <si>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0.78</t>
    </r>
  </si>
  <si>
    <r>
      <rPr>
        <rFont val="Calibri"/>
        <color rgb="FF008000"/>
        <sz val="11.0"/>
      </rPr>
      <t>3.04</t>
    </r>
  </si>
  <si>
    <t>Colecalciferol Tabs Valupak Vit D3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</si>
  <si>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</si>
  <si>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</si>
  <si>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</si>
  <si>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 xml:space="preserve">Colesevelam </t>
  </si>
  <si>
    <t>625mg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</si>
  <si>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</si>
  <si>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53.33</t>
    </r>
  </si>
  <si>
    <r>
      <rPr>
        <rFont val="Calibri"/>
        <color rgb="FF008000"/>
        <sz val="11.0"/>
      </rPr>
      <t>54.09</t>
    </r>
  </si>
  <si>
    <t>Colestyramine sachet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</si>
  <si>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</si>
  <si>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24.65</t>
    </r>
  </si>
  <si>
    <r>
      <rPr>
        <rFont val="Calibri"/>
        <color rgb="FFFF0000"/>
        <sz val="11.0"/>
      </rPr>
      <t>21.49</t>
    </r>
  </si>
  <si>
    <t>Colestyramine sach SF- QL All16.15</t>
  </si>
  <si>
    <t>27.95os</t>
  </si>
  <si>
    <t>24.65os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</si>
  <si>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</si>
  <si>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</si>
  <si>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</si>
  <si>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Colofac Tabs</t>
  </si>
  <si>
    <t>135mg</t>
  </si>
  <si>
    <t>5.8os</t>
  </si>
  <si>
    <t>Combigan Eye Drops</t>
  </si>
  <si>
    <t>7.49os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</si>
  <si>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</si>
  <si>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</si>
  <si>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</si>
  <si>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Combisal Inh (Salmet/Flut)</t>
  </si>
  <si>
    <t>50/25</t>
  </si>
  <si>
    <t>120d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</si>
  <si>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</si>
  <si>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</si>
  <si>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</si>
  <si>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Combisal 25mcg/125mcg 120 dose inhaler CFCf (1)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</si>
  <si>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</si>
  <si>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</si>
  <si>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</si>
  <si>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Combisal Inh (Salmet/Flut)Jan stock3</t>
  </si>
  <si>
    <t>250/25</t>
  </si>
  <si>
    <r>
      <rPr>
        <rFont val="Calibri"/>
        <color rgb="FF008000"/>
        <sz val="11.0"/>
      </rPr>
      <t>13.99</t>
    </r>
  </si>
  <si>
    <r>
      <rPr>
        <rFont val="Calibri"/>
        <color rgb="FFFF6600"/>
        <sz val="11.0"/>
      </rPr>
      <t>NS</t>
    </r>
  </si>
  <si>
    <t>Comfifast Beige 17.5cm</t>
  </si>
  <si>
    <t>1m</t>
  </si>
  <si>
    <t>1.21os</t>
  </si>
  <si>
    <t>1.57os</t>
  </si>
  <si>
    <t>1.37os</t>
  </si>
  <si>
    <t>Comfifast Blue 7.5cm</t>
  </si>
  <si>
    <t>5m</t>
  </si>
  <si>
    <t>Comfifast Green 5cm</t>
  </si>
  <si>
    <t>Comfifast Red 3.5cm</t>
  </si>
  <si>
    <t>Comfifast Yellow 10.75cm</t>
  </si>
  <si>
    <t>3m</t>
  </si>
  <si>
    <t>Comfifast yellow trunk 10.75cmx5m (1)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</si>
  <si>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</si>
  <si>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</si>
  <si>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</si>
  <si>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Corsodyl Mouthwash Mint</t>
  </si>
  <si>
    <t>Corsodyl Mouthwash Original</t>
  </si>
  <si>
    <t>2.25os</t>
  </si>
  <si>
    <t>3.57os</t>
  </si>
  <si>
    <t>Cosmopor (Not E) Sterile</t>
  </si>
  <si>
    <t>5x7.2cm</t>
  </si>
  <si>
    <t>8x10cm</t>
  </si>
  <si>
    <t>8x15cm</t>
  </si>
  <si>
    <t>7.71os</t>
  </si>
  <si>
    <t>10x20cm</t>
  </si>
  <si>
    <t>10x25cm</t>
  </si>
  <si>
    <t>Cosmopor E Dressing</t>
  </si>
  <si>
    <t>1.83,4.2</t>
  </si>
  <si>
    <t xml:space="preserve">Cosopt ED Pres/Free </t>
  </si>
  <si>
    <t>0.2ml</t>
  </si>
  <si>
    <t>60d</t>
  </si>
  <si>
    <t>28.59os</t>
  </si>
  <si>
    <t>Cosopt Eye Drops</t>
  </si>
  <si>
    <t>7.65os</t>
  </si>
  <si>
    <t>6.84os</t>
  </si>
  <si>
    <t xml:space="preserve">Co-Trimoxazole Tabs </t>
  </si>
  <si>
    <t>80/400</t>
  </si>
  <si>
    <r>
      <rPr>
        <rFont val="Calibri"/>
        <color rgb="FF008000"/>
        <sz val="11.0"/>
      </rPr>
      <t>1.60</t>
    </r>
  </si>
  <si>
    <r>
      <rPr>
        <rFont val="Calibri"/>
        <color rgb="FF008000"/>
        <sz val="11.0"/>
      </rPr>
      <t>1.01</t>
    </r>
  </si>
  <si>
    <r>
      <rPr>
        <rFont val="Calibri"/>
        <color rgb="FF008000"/>
        <sz val="11.0"/>
      </rPr>
      <t>0.99</t>
    </r>
  </si>
  <si>
    <t>160/800</t>
  </si>
  <si>
    <t>Counter Bags</t>
  </si>
  <si>
    <t>CB2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</si>
  <si>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</si>
  <si>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</si>
  <si>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</si>
  <si>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CB3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</si>
  <si>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</si>
  <si>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</si>
  <si>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</si>
  <si>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Arial"/>
        <color theme="1"/>
        <sz val="10.0"/>
      </rPr>
      <t xml:space="preserve">Counter Bags CB4 </t>
    </r>
    <r>
      <rPr>
        <rFont val="Arial"/>
        <color theme="1"/>
        <sz val="8.0"/>
      </rPr>
      <t>300x150x60</t>
    </r>
  </si>
  <si>
    <t>CB4</t>
  </si>
  <si>
    <t>Counter Bags CB5 340x180</t>
  </si>
  <si>
    <t>CB5</t>
  </si>
  <si>
    <t>2.54p</t>
  </si>
  <si>
    <t>CB6</t>
  </si>
  <si>
    <t>Cutimed Protect cream 72652-03</t>
  </si>
  <si>
    <t>90g</t>
  </si>
  <si>
    <t>Cutimed Protect cream 72653-00</t>
  </si>
  <si>
    <t>Cutimed Sorbact Gel</t>
  </si>
  <si>
    <t>7.5x15cm</t>
  </si>
  <si>
    <t>a46</t>
  </si>
  <si>
    <t>Cutimed Sorbact Ribbon</t>
  </si>
  <si>
    <t>2x50cm</t>
  </si>
  <si>
    <t>Cutimed Sorbact Ribbon dressing</t>
  </si>
  <si>
    <t>5x200cm</t>
  </si>
  <si>
    <t>Cutimed Sorbact Swabs</t>
  </si>
  <si>
    <t>4x6cm</t>
  </si>
  <si>
    <t>7.68os</t>
  </si>
  <si>
    <t>7x9cm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</si>
  <si>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</si>
  <si>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1.25</t>
    </r>
  </si>
  <si>
    <r>
      <rPr>
        <rFont val="Calibri"/>
        <color rgb="FFFF6600"/>
        <sz val="11.0"/>
      </rPr>
      <t>NS</t>
    </r>
  </si>
  <si>
    <t>Cyclizine tab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</si>
  <si>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</si>
  <si>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3.09</t>
    </r>
  </si>
  <si>
    <r>
      <rPr>
        <rFont val="Calibri"/>
        <color rgb="FFFF6600"/>
        <sz val="11.0"/>
      </rPr>
      <t>NS</t>
    </r>
  </si>
  <si>
    <t>Cyproterone tablets</t>
  </si>
  <si>
    <t>97.9os</t>
  </si>
  <si>
    <t>49.92os</t>
  </si>
  <si>
    <t>49.5os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</si>
  <si>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</si>
  <si>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</si>
  <si>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</si>
  <si>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</si>
  <si>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</si>
  <si>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</si>
  <si>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Dabigatran cap</t>
  </si>
  <si>
    <t>110mg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</si>
  <si>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</si>
  <si>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23.33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</si>
  <si>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</si>
  <si>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51.00</t>
    </r>
  </si>
  <si>
    <r>
      <rPr>
        <rFont val="Calibri"/>
        <color rgb="FF008000"/>
        <sz val="11.0"/>
      </rPr>
      <t>28.99</t>
    </r>
  </si>
  <si>
    <r>
      <rPr>
        <rFont val="Calibri"/>
        <color rgb="FFFF6600"/>
        <sz val="11.0"/>
      </rPr>
      <t>NS</t>
    </r>
  </si>
  <si>
    <t>Daktacort HC Cream</t>
  </si>
  <si>
    <t>15g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</si>
  <si>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</si>
  <si>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4.34</t>
    </r>
  </si>
  <si>
    <r>
      <rPr>
        <rFont val="Calibri"/>
        <color rgb="FFFF6600"/>
        <sz val="11.0"/>
      </rPr>
      <t>NS</t>
    </r>
  </si>
  <si>
    <t>Dapaglifozin 5mg tabs 28 Forxiga</t>
  </si>
  <si>
    <t>36.59net</t>
  </si>
  <si>
    <t>34.69os</t>
  </si>
  <si>
    <t>36.58os</t>
  </si>
  <si>
    <t>34.76os</t>
  </si>
  <si>
    <t>Dapaglifozin 10mg tabs 28 Forxiga</t>
  </si>
  <si>
    <t>Decapeptyl SR powd+solv 11.25mg inj vial (1)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</si>
  <si>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</si>
  <si>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204.80</t>
    </r>
  </si>
  <si>
    <r>
      <rPr>
        <rFont val="Calibri"/>
        <color rgb="FF008000"/>
        <sz val="11.0"/>
      </rPr>
      <t>203.18</t>
    </r>
  </si>
  <si>
    <t>Dermovate Cream (Clobetasol)</t>
  </si>
  <si>
    <t>7.82os</t>
  </si>
  <si>
    <t>a7.9</t>
  </si>
  <si>
    <t>7.74os</t>
  </si>
  <si>
    <t>7.75os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</si>
  <si>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</si>
  <si>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2.00</t>
    </r>
  </si>
  <si>
    <r>
      <rPr>
        <rFont val="Calibri"/>
        <color rgb="FFFF6600"/>
        <sz val="11.0"/>
      </rPr>
      <t>NS</t>
    </r>
  </si>
  <si>
    <t>Dermovate Oint (Clobetasol)</t>
  </si>
  <si>
    <t>7.69os</t>
  </si>
  <si>
    <t>Dermovate Scalp Application</t>
  </si>
  <si>
    <t>2.24os</t>
  </si>
  <si>
    <t>Desmopressin SF ODT Tabs</t>
  </si>
  <si>
    <t>240mcg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</si>
  <si>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</si>
  <si>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</si>
  <si>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</si>
  <si>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1.75os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</si>
  <si>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</si>
  <si>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1.75</t>
    </r>
  </si>
  <si>
    <r>
      <rPr>
        <rFont val="Calibri"/>
        <color rgb="FFFF6600"/>
        <sz val="11.0"/>
      </rPr>
      <t>NS</t>
    </r>
  </si>
  <si>
    <t xml:space="preserve">Dexamethasone Tabs </t>
  </si>
  <si>
    <t>1.29os</t>
  </si>
  <si>
    <t>Dexamethasone Tabs SOLUBLE</t>
  </si>
  <si>
    <t>Dexamethasone tabs</t>
  </si>
  <si>
    <t xml:space="preserve">Dexamethasone S/F Oral Sol </t>
  </si>
  <si>
    <t>Diazepam 2mg/5ml</t>
  </si>
  <si>
    <t>51.38os</t>
  </si>
  <si>
    <t>49.99os</t>
  </si>
  <si>
    <t>39.99os</t>
  </si>
  <si>
    <t>42.7os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</si>
  <si>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</si>
  <si>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0.21</t>
    </r>
  </si>
  <si>
    <r>
      <rPr>
        <rFont val="Calibri"/>
        <color rgb="FFFF6600"/>
        <sz val="11.0"/>
      </rPr>
      <t>NS</t>
    </r>
  </si>
  <si>
    <t>0.23os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</si>
  <si>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</si>
  <si>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0.25</t>
    </r>
  </si>
  <si>
    <r>
      <rPr>
        <rFont val="Calibri"/>
        <color rgb="FFFF6600"/>
        <sz val="11.0"/>
      </rPr>
      <t>NS</t>
    </r>
  </si>
  <si>
    <t>0.35os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</si>
  <si>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</si>
  <si>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0.32</t>
    </r>
  </si>
  <si>
    <r>
      <rPr>
        <rFont val="Calibri"/>
        <color rgb="FFFF6600"/>
        <sz val="11.0"/>
      </rPr>
      <t>NS</t>
    </r>
  </si>
  <si>
    <t xml:space="preserve">Diclofenac EC Tabs </t>
  </si>
  <si>
    <t>Diclofenac 1% gel 100g</t>
  </si>
  <si>
    <t>4.06V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</si>
  <si>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</si>
  <si>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</si>
  <si>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</si>
  <si>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Diclofenac 2.32% gel (100g) AAH</t>
  </si>
  <si>
    <t>9.79v</t>
  </si>
  <si>
    <t>Diclofenac SolaCUTAN Gel</t>
  </si>
  <si>
    <t>50g</t>
  </si>
  <si>
    <t>Diclofenac Sodium 3% Gen SolaRAZE</t>
  </si>
  <si>
    <t xml:space="preserve">Diclofenac Tabs </t>
  </si>
  <si>
    <t>0.58os</t>
  </si>
  <si>
    <t xml:space="preserve">Digoxin Tabs </t>
  </si>
  <si>
    <t>62.5mcg</t>
  </si>
  <si>
    <t>0.85os 141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</si>
  <si>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</si>
  <si>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0.85</t>
    </r>
  </si>
  <si>
    <r>
      <rPr>
        <rFont val="Calibri"/>
        <color rgb="FFFF6600"/>
        <sz val="11.0"/>
      </rPr>
      <t>NS</t>
    </r>
  </si>
  <si>
    <t>250mcg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</si>
  <si>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</si>
  <si>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1.61</t>
    </r>
  </si>
  <si>
    <r>
      <rPr>
        <rFont val="Calibri"/>
        <color rgb="FF008000"/>
        <sz val="11.0"/>
      </rPr>
      <t>1.60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</si>
  <si>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</si>
  <si>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5.24</t>
    </r>
  </si>
  <si>
    <r>
      <rPr>
        <rFont val="Calibri"/>
        <color rgb="FF008000"/>
        <sz val="11.0"/>
      </rPr>
      <t>5.22</t>
    </r>
  </si>
  <si>
    <t>Diltiazem MR Tabs Apr 1 in stock</t>
  </si>
  <si>
    <t>60mg</t>
  </si>
  <si>
    <t>1 in stock</t>
  </si>
  <si>
    <r>
      <rPr>
        <rFont val="Calibri"/>
        <color rgb="FF008000"/>
        <sz val="11.0"/>
      </rPr>
      <t>14.70</t>
    </r>
    <r>
      <rPr>
        <rFont val="Calibri"/>
        <color rgb="FFFF0000"/>
        <sz val="11.0"/>
      </rPr>
      <t xml:space="preserve"> 12.59</t>
    </r>
  </si>
  <si>
    <r>
      <rPr>
        <rFont val="Calibri"/>
        <color rgb="FF008000"/>
        <sz val="11.0"/>
      </rPr>
      <t>5.09</t>
    </r>
  </si>
  <si>
    <t>Diprosalic Oint</t>
  </si>
  <si>
    <t>2.91os</t>
  </si>
  <si>
    <t>Diprosalic Scalp Application</t>
  </si>
  <si>
    <t>9.51os</t>
  </si>
  <si>
    <t>8.99os</t>
  </si>
  <si>
    <t>8.89os</t>
  </si>
  <si>
    <t>9.34os</t>
  </si>
  <si>
    <t>Dipyridamole MR caps</t>
  </si>
  <si>
    <t>Docusate oral soln</t>
  </si>
  <si>
    <t>50mg/5ml</t>
  </si>
  <si>
    <t>Domperidone Oral Susp</t>
  </si>
  <si>
    <t>1mg/ml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</si>
  <si>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</si>
  <si>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2.42</t>
    </r>
  </si>
  <si>
    <r>
      <rPr>
        <rFont val="Calibri"/>
        <color rgb="FFFF6600"/>
        <sz val="11.0"/>
      </rPr>
      <t>NS</t>
    </r>
  </si>
  <si>
    <t xml:space="preserve">Domperidone Tabs </t>
  </si>
  <si>
    <t>0.7 2.03 100</t>
  </si>
  <si>
    <t>0.6os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</si>
  <si>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</si>
  <si>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0.60</t>
    </r>
  </si>
  <si>
    <r>
      <rPr>
        <rFont val="Calibri"/>
        <color rgb="FFFF6600"/>
        <sz val="11.0"/>
      </rPr>
      <t>NS</t>
    </r>
  </si>
  <si>
    <t>1.71os</t>
  </si>
  <si>
    <t>.87os</t>
  </si>
  <si>
    <t>Donepezil OroDisp Tabs</t>
  </si>
  <si>
    <t xml:space="preserve">Donepezil OroDisp Tabs </t>
  </si>
  <si>
    <t>21.21/5mg</t>
  </si>
  <si>
    <t>20.80/5mg</t>
  </si>
  <si>
    <r>
      <rPr>
        <rFont val="Calibri"/>
        <color rgb="FF008000"/>
        <sz val="11.0"/>
      </rPr>
      <t>1.13</t>
    </r>
  </si>
  <si>
    <r>
      <rPr>
        <rFont val="Calibri"/>
        <color rgb="FF008000"/>
        <sz val="11.0"/>
      </rPr>
      <t>64.93</t>
    </r>
  </si>
  <si>
    <r>
      <rPr>
        <rFont val="Calibri"/>
        <color rgb="FFFF6600"/>
        <sz val="11.0"/>
      </rPr>
      <t>NS</t>
    </r>
  </si>
  <si>
    <t>Donepezil Tabs</t>
  </si>
  <si>
    <t>1.08os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</si>
  <si>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</si>
  <si>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0.52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</si>
  <si>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</si>
  <si>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1.13</t>
    </r>
  </si>
  <si>
    <r>
      <rPr>
        <rFont val="Calibri"/>
        <color rgb="FF008000"/>
        <sz val="11.0"/>
      </rPr>
      <t>0.56</t>
    </r>
  </si>
  <si>
    <r>
      <rPr>
        <rFont val="Calibri"/>
        <color rgb="FFFF6600"/>
        <sz val="11.0"/>
      </rPr>
      <t>NS</t>
    </r>
  </si>
  <si>
    <t>Dorzolamide Eye Drop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</si>
  <si>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</si>
  <si>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</si>
  <si>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</si>
  <si>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Dorzolamide 20mg/ml +timolol 5mg/ml ED(5ml)AAH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</si>
  <si>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</si>
  <si>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</si>
  <si>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6.01</t>
    </r>
  </si>
  <si>
    <t>Dorzolamide/Timolol 20/5mgPF Eye Drop 60 1.66ml</t>
  </si>
  <si>
    <t>28.59C</t>
  </si>
  <si>
    <t>28.58osC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</si>
  <si>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</si>
  <si>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</si>
  <si>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</si>
  <si>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 xml:space="preserve">Dosulepin Caps 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</si>
  <si>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</si>
  <si>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2.52</t>
    </r>
  </si>
  <si>
    <r>
      <rPr>
        <rFont val="Calibri"/>
        <color rgb="FF008000"/>
        <sz val="11.0"/>
      </rPr>
      <t>2.50</t>
    </r>
  </si>
  <si>
    <t>Dovobet GEL</t>
  </si>
  <si>
    <t>27.44os</t>
  </si>
  <si>
    <t>27.4G</t>
  </si>
  <si>
    <t>24.0g</t>
  </si>
  <si>
    <t>Dovobet Oint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</si>
  <si>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</si>
  <si>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15.85</t>
    </r>
  </si>
  <si>
    <r>
      <rPr>
        <rFont val="Calibri"/>
        <color rgb="FFFF6600"/>
        <sz val="11.0"/>
      </rPr>
      <t>NS</t>
    </r>
  </si>
  <si>
    <t>Dovonex Ointment</t>
  </si>
  <si>
    <t>5.49os</t>
  </si>
  <si>
    <t>8.99/60</t>
  </si>
  <si>
    <t>9.41/60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</si>
  <si>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</si>
  <si>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5.05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</si>
  <si>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</si>
  <si>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</si>
  <si>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0.21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</si>
  <si>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</si>
  <si>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</si>
  <si>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0.21</t>
    </r>
  </si>
  <si>
    <r>
      <rPr>
        <rFont val="Calibri"/>
        <color rgb="FFFF6600"/>
        <sz val="11.0"/>
      </rPr>
      <t>NS</t>
    </r>
  </si>
  <si>
    <t>0.25os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</si>
  <si>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</si>
  <si>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0.25</t>
    </r>
  </si>
  <si>
    <r>
      <rPr>
        <rFont val="Calibri"/>
        <color rgb="FFFF6600"/>
        <sz val="11.0"/>
      </rPr>
      <t>NS</t>
    </r>
  </si>
  <si>
    <t xml:space="preserve">Doxazosin Tabs </t>
  </si>
  <si>
    <t>9.48os</t>
  </si>
  <si>
    <t xml:space="preserve">Doxazosin Tabs XL </t>
  </si>
  <si>
    <t>3.71os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</si>
  <si>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</si>
  <si>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3.65</t>
    </r>
  </si>
  <si>
    <r>
      <rPr>
        <rFont val="Calibri"/>
        <color rgb="FFFF6600"/>
        <sz val="11.0"/>
      </rPr>
      <t>NS</t>
    </r>
  </si>
  <si>
    <t xml:space="preserve">Doxycycline Caps </t>
  </si>
  <si>
    <t>0.60os</t>
  </si>
  <si>
    <t>0.65os</t>
  </si>
  <si>
    <t>0.72os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</si>
  <si>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</si>
  <si>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0.55</t>
    </r>
  </si>
  <si>
    <r>
      <rPr>
        <rFont val="Calibri"/>
        <color rgb="FFFF0000"/>
        <sz val="11.0"/>
      </rPr>
      <t>0.60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</si>
  <si>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</si>
  <si>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0.28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</si>
  <si>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</si>
  <si>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</si>
  <si>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1.63</t>
    </r>
  </si>
  <si>
    <r>
      <rPr>
        <rFont val="Calibri"/>
        <color rgb="FFFF6600"/>
        <sz val="11.0"/>
      </rPr>
      <t>NS</t>
    </r>
  </si>
  <si>
    <t>Doxycycline Disp Tab VIBRAMYCIN</t>
  </si>
  <si>
    <t>1.72V</t>
  </si>
  <si>
    <t>1.71V</t>
  </si>
  <si>
    <t>1.98V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</si>
  <si>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</si>
  <si>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1.83</t>
    </r>
  </si>
  <si>
    <r>
      <rPr>
        <rFont val="Calibri"/>
        <color rgb="FF008000"/>
        <sz val="11.0"/>
      </rPr>
      <t>1.98</t>
    </r>
  </si>
  <si>
    <t>8.87os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</si>
  <si>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</si>
  <si>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5.12</t>
    </r>
  </si>
  <si>
    <r>
      <rPr>
        <rFont val="Calibri"/>
        <color rgb="FF008000"/>
        <sz val="11.0"/>
      </rPr>
      <t>5.02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</si>
  <si>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</si>
  <si>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1.17</t>
    </r>
  </si>
  <si>
    <r>
      <rPr>
        <rFont val="Calibri"/>
        <color rgb="FFFF6600"/>
        <sz val="11.0"/>
      </rPr>
      <t>NS</t>
    </r>
  </si>
  <si>
    <t>Duloxetine Caps</t>
  </si>
  <si>
    <t>Tillomed</t>
  </si>
  <si>
    <t>1.68os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</si>
  <si>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</si>
  <si>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1.67</t>
    </r>
  </si>
  <si>
    <r>
      <rPr>
        <rFont val="Calibri"/>
        <color rgb="FFFF6600"/>
        <sz val="11.0"/>
      </rPr>
      <t>NS</t>
    </r>
  </si>
  <si>
    <t>19.2os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</si>
  <si>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</si>
  <si>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20.69</t>
    </r>
  </si>
  <si>
    <r>
      <rPr>
        <rFont val="Calibri"/>
        <color rgb="FFFF6600"/>
        <sz val="11.0"/>
      </rPr>
      <t>NS</t>
    </r>
  </si>
  <si>
    <t>Duoresp Spiro Budes/Formet 160</t>
  </si>
  <si>
    <t>160/4.5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</si>
  <si>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</si>
  <si>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</si>
  <si>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</si>
  <si>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Duoresp Spiro Budes/Formet 320</t>
  </si>
  <si>
    <t>320/9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</si>
  <si>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</si>
  <si>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</si>
  <si>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</si>
  <si>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Duotrav Eye Drop</t>
  </si>
  <si>
    <t>2.5ml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</si>
  <si>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</si>
  <si>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</si>
  <si>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</si>
  <si>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Duraphat 2800 Colgate Toothpaste</t>
  </si>
  <si>
    <t>Colgate Duraphat 5000ppm fluoride toothpaste (51g)</t>
  </si>
  <si>
    <t>5.9os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</si>
  <si>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</si>
  <si>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</si>
  <si>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5.24</t>
    </r>
  </si>
  <si>
    <t>Sims</t>
  </si>
  <si>
    <t>1.77os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</si>
  <si>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</si>
  <si>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</si>
  <si>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</si>
  <si>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Dymista NS Generic available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</si>
  <si>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</si>
  <si>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</si>
  <si>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</si>
  <si>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E45 cream</t>
  </si>
  <si>
    <t>125g</t>
  </si>
  <si>
    <t>E45 Cream Pump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</si>
  <si>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</si>
  <si>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6.60</t>
    </r>
  </si>
  <si>
    <r>
      <rPr>
        <rFont val="Calibri"/>
        <color rgb="FFFF6600"/>
        <sz val="11.0"/>
      </rPr>
      <t>NS</t>
    </r>
  </si>
  <si>
    <t>E45 Itch Relief Cream Baln Plus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</si>
  <si>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</si>
  <si>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</si>
  <si>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</si>
  <si>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Efudix cream Fluorouracil</t>
  </si>
  <si>
    <t>40g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</si>
  <si>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</si>
  <si>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32.74</t>
    </r>
  </si>
  <si>
    <r>
      <rPr>
        <rFont val="Calibri"/>
        <color rgb="FFFF6600"/>
        <sz val="11.0"/>
      </rPr>
      <t>NS</t>
    </r>
  </si>
  <si>
    <t>EllaOne</t>
  </si>
  <si>
    <t>Elocon Cream</t>
  </si>
  <si>
    <t>4.8all</t>
  </si>
  <si>
    <t>4.19M</t>
  </si>
  <si>
    <t>2.9M</t>
  </si>
  <si>
    <t>4.14M</t>
  </si>
  <si>
    <t>7.99M</t>
  </si>
  <si>
    <t>Elocon Oint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</si>
  <si>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</si>
  <si>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3.45</t>
    </r>
  </si>
  <si>
    <r>
      <rPr>
        <rFont val="Calibri"/>
        <color rgb="FFFF6600"/>
        <sz val="11.0"/>
      </rPr>
      <t>NS</t>
    </r>
  </si>
  <si>
    <t>7.70M</t>
  </si>
  <si>
    <t>7.95M</t>
  </si>
  <si>
    <t>Emla cream</t>
  </si>
  <si>
    <t>5g</t>
  </si>
  <si>
    <t>Emollin aerosol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</si>
  <si>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</si>
  <si>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</si>
  <si>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</si>
  <si>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 xml:space="preserve">Emulsifying Oint Bp </t>
  </si>
  <si>
    <t>NicWhite Cresc</t>
  </si>
  <si>
    <t>1.97cresc</t>
  </si>
  <si>
    <t>3.05os</t>
  </si>
  <si>
    <t>3.15os</t>
  </si>
  <si>
    <t>4Ess</t>
  </si>
  <si>
    <t xml:space="preserve">Enalapril Tabs 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</si>
  <si>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</si>
  <si>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0.51</t>
    </r>
  </si>
  <si>
    <r>
      <rPr>
        <rFont val="Calibri"/>
        <color rgb="FF008000"/>
        <sz val="11.0"/>
      </rPr>
      <t>0.63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</si>
  <si>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</si>
  <si>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0.43</t>
    </r>
  </si>
  <si>
    <r>
      <rPr>
        <rFont val="Calibri"/>
        <color rgb="FF008000"/>
        <sz val="11.0"/>
      </rPr>
      <t>0.40</t>
    </r>
  </si>
  <si>
    <t>Enalapril Tabs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</si>
  <si>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</si>
  <si>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0.39</t>
    </r>
  </si>
  <si>
    <r>
      <rPr>
        <rFont val="Calibri"/>
        <color rgb="FFFF6600"/>
        <sz val="11.0"/>
      </rPr>
      <t>NS</t>
    </r>
  </si>
  <si>
    <t>Ensure Compact Liquid strawberry (500ml) 4*125ml</t>
  </si>
  <si>
    <t>7.12os</t>
  </si>
  <si>
    <t>6.85os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</si>
  <si>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</si>
  <si>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</si>
  <si>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</si>
  <si>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Entacapone tab Jan25- 56 in stock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</si>
  <si>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</si>
  <si>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</si>
  <si>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</si>
  <si>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Entacapone tab Apr25- 20 in stock</t>
  </si>
  <si>
    <t>3.13 30os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</si>
  <si>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</si>
  <si>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</si>
  <si>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</si>
  <si>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Entocort CR Caps Budesonide</t>
  </si>
  <si>
    <t>3mg</t>
  </si>
  <si>
    <t>28.59Bud</t>
  </si>
  <si>
    <t>41.99Bud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</si>
  <si>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</si>
  <si>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</si>
  <si>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</si>
  <si>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Epaderm Cream</t>
  </si>
  <si>
    <t>150g</t>
  </si>
  <si>
    <t>3.41os</t>
  </si>
  <si>
    <t>a3.58os</t>
  </si>
  <si>
    <t>Epaderm Oint</t>
  </si>
  <si>
    <t>2.08os</t>
  </si>
  <si>
    <t>2.2os</t>
  </si>
  <si>
    <t>2.03os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</si>
  <si>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</si>
  <si>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2.03</t>
    </r>
  </si>
  <si>
    <r>
      <rPr>
        <rFont val="Calibri"/>
        <color rgb="FFFF6600"/>
        <sz val="11.0"/>
      </rPr>
      <t>NS</t>
    </r>
  </si>
  <si>
    <t>Eplerenone tabs</t>
  </si>
  <si>
    <t>Eropid Sildenafil</t>
  </si>
  <si>
    <t>Eropid Sildenafil OTC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</si>
  <si>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</si>
  <si>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</si>
  <si>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</si>
  <si>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</si>
  <si>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</si>
  <si>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</si>
  <si>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 xml:space="preserve">Erythromycin EC Tabs </t>
  </si>
  <si>
    <t>4.27os</t>
  </si>
  <si>
    <t>6.22os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</si>
  <si>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</si>
  <si>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6.22</t>
    </r>
  </si>
  <si>
    <r>
      <rPr>
        <rFont val="Calibri"/>
        <color rgb="FFFF6600"/>
        <sz val="11.0"/>
      </rPr>
      <t>NS</t>
    </r>
  </si>
  <si>
    <t xml:space="preserve">Erythromycin Susp 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</si>
  <si>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</si>
  <si>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</si>
  <si>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6.74</t>
    </r>
  </si>
  <si>
    <t>11.53?</t>
  </si>
  <si>
    <t>Erythromycin Susp 125MG/5ML S/F</t>
  </si>
  <si>
    <t xml:space="preserve">Erythromycin Susp (S/Free) </t>
  </si>
  <si>
    <t>Erythromycin+zinc ac 40mg+12mg/ml lotion (30ml)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</si>
  <si>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</si>
  <si>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</si>
  <si>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</si>
  <si>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EscitaloPRAM Tabs</t>
  </si>
  <si>
    <t>1.55os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</si>
  <si>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</si>
  <si>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1.55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</si>
  <si>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</si>
  <si>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</si>
  <si>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0.69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</si>
  <si>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</si>
  <si>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</si>
  <si>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0.85</t>
    </r>
  </si>
  <si>
    <r>
      <rPr>
        <rFont val="Calibri"/>
        <color rgb="FFFF6600"/>
        <sz val="11.0"/>
      </rPr>
      <t>NS</t>
    </r>
  </si>
  <si>
    <t>1.07os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</si>
  <si>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</si>
  <si>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0.78</t>
    </r>
  </si>
  <si>
    <r>
      <rPr>
        <rFont val="Calibri"/>
        <color rgb="FFFF6600"/>
        <sz val="11.0"/>
      </rPr>
      <t>NS</t>
    </r>
  </si>
  <si>
    <t>EsomepraZOLE CAP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</si>
  <si>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</si>
  <si>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1.25</t>
    </r>
  </si>
  <si>
    <r>
      <rPr>
        <rFont val="Calibri"/>
        <color rgb="FFFF6600"/>
        <sz val="11.0"/>
      </rPr>
      <t>NS</t>
    </r>
  </si>
  <si>
    <t>EsomepraZOLE Tab</t>
  </si>
  <si>
    <t>Espranor Tabs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</si>
  <si>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</si>
  <si>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</si>
  <si>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</si>
  <si>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</si>
  <si>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</si>
  <si>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</si>
  <si>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Estradiol Pess Vaginal Tabs</t>
  </si>
  <si>
    <t>10.01BIG</t>
  </si>
  <si>
    <r>
      <rPr>
        <rFont val="Calibri"/>
        <color rgb="FF008000"/>
        <sz val="11.0"/>
      </rPr>
      <t>10.75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</si>
  <si>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</si>
  <si>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10.04</t>
    </r>
  </si>
  <si>
    <t>Estriol 80g + applicator 0.01% vaginal cream (1)</t>
  </si>
  <si>
    <t>a24.99os</t>
  </si>
  <si>
    <t>25.08os</t>
  </si>
  <si>
    <t>Ethosuximide Caps</t>
  </si>
  <si>
    <t>20.29os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</si>
  <si>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</si>
  <si>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20.29</t>
    </r>
  </si>
  <si>
    <r>
      <rPr>
        <rFont val="Calibri"/>
        <color rgb="FFFF6600"/>
        <sz val="11.0"/>
      </rPr>
      <t>NS</t>
    </r>
  </si>
  <si>
    <t>Etoricoxib tablets Nov24 2 in stock</t>
  </si>
  <si>
    <t xml:space="preserve">Etoricoxib tablets 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</si>
  <si>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</si>
  <si>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3.51</t>
    </r>
  </si>
  <si>
    <r>
      <rPr>
        <rFont val="Calibri"/>
        <color rgb="FFFF6600"/>
        <sz val="11.0"/>
      </rPr>
      <t>NS</t>
    </r>
  </si>
  <si>
    <t>Etoricoxib tablets</t>
  </si>
  <si>
    <t>90mg</t>
  </si>
  <si>
    <t>3.49os</t>
  </si>
  <si>
    <t>15.99mx2</t>
  </si>
  <si>
    <t>3.6os</t>
  </si>
  <si>
    <t>Eurax Cream</t>
  </si>
  <si>
    <t>2.9os</t>
  </si>
  <si>
    <t>3.8os</t>
  </si>
  <si>
    <t>3.7os</t>
  </si>
  <si>
    <t>Eurax Hc Cream</t>
  </si>
  <si>
    <t>Evotears eye drops P/F</t>
  </si>
  <si>
    <t>Exemestane Tabs DT 5.40</t>
  </si>
  <si>
    <t>4.63os</t>
  </si>
  <si>
    <t>4.64os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</si>
  <si>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</si>
  <si>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4.58</t>
    </r>
  </si>
  <si>
    <r>
      <rPr>
        <rFont val="Calibri"/>
        <color rgb="FF008000"/>
        <sz val="11.0"/>
      </rPr>
      <t>4.64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</si>
  <si>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</si>
  <si>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1.37</t>
    </r>
  </si>
  <si>
    <r>
      <rPr>
        <rFont val="Calibri"/>
        <color rgb="FFFF6600"/>
        <sz val="11.0"/>
      </rPr>
      <t>NS</t>
    </r>
  </si>
  <si>
    <t>Ezetimibe Tab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</si>
  <si>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</si>
  <si>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2.85</t>
    </r>
  </si>
  <si>
    <r>
      <rPr>
        <rFont val="Calibri"/>
        <color rgb="FFFF6600"/>
        <sz val="11.0"/>
      </rPr>
      <t>NS</t>
    </r>
  </si>
  <si>
    <t>Famotidine Tabs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</si>
  <si>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</si>
  <si>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13.82</t>
    </r>
  </si>
  <si>
    <r>
      <rPr>
        <rFont val="Calibri"/>
        <color rgb="FF008000"/>
        <sz val="11.0"/>
      </rPr>
      <t>17.75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</si>
  <si>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</si>
  <si>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1.79</t>
    </r>
  </si>
  <si>
    <r>
      <rPr>
        <rFont val="Calibri"/>
        <color rgb="FFFF6600"/>
        <sz val="11.0"/>
      </rPr>
      <t>NS</t>
    </r>
  </si>
  <si>
    <t xml:space="preserve">Felodipine Tabs 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</si>
  <si>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</si>
  <si>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0.69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</si>
  <si>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</si>
  <si>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</si>
  <si>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0.55</t>
    </r>
  </si>
  <si>
    <r>
      <rPr>
        <rFont val="Calibri"/>
        <color rgb="FFFF6600"/>
        <sz val="11.0"/>
      </rPr>
      <t>NS</t>
    </r>
  </si>
  <si>
    <t>Fentanyl Patch</t>
  </si>
  <si>
    <t>12mcg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</si>
  <si>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</si>
  <si>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11.99</t>
    </r>
  </si>
  <si>
    <r>
      <rPr>
        <rFont val="Calibri"/>
        <color rgb="FFFF6600"/>
        <sz val="11.0"/>
      </rPr>
      <t>NS</t>
    </r>
  </si>
  <si>
    <t xml:space="preserve">Fentanyl Patch </t>
  </si>
  <si>
    <t>25mcg</t>
  </si>
  <si>
    <t>8.07Opiodur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</si>
  <si>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</si>
  <si>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5.11</t>
    </r>
  </si>
  <si>
    <r>
      <rPr>
        <rFont val="Calibri"/>
        <color rgb="FFFF6600"/>
        <sz val="11.0"/>
      </rPr>
      <t>NS</t>
    </r>
  </si>
  <si>
    <t>Fentanyl Patch check stock= ?</t>
  </si>
  <si>
    <t>NeedBy12/5</t>
  </si>
  <si>
    <t>15.09Opio</t>
  </si>
  <si>
    <t>8.32os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</si>
  <si>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</si>
  <si>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8.33</t>
    </r>
  </si>
  <si>
    <r>
      <rPr>
        <rFont val="Calibri"/>
        <color rgb="FFFF6600"/>
        <sz val="11.0"/>
      </rPr>
      <t>NS</t>
    </r>
  </si>
  <si>
    <t>Fentanyl 100mcg patches</t>
  </si>
  <si>
    <t>Ferrous Fumarate Oral Soln</t>
  </si>
  <si>
    <t>140mg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</si>
  <si>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</si>
  <si>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2.58</t>
    </r>
  </si>
  <si>
    <r>
      <rPr>
        <rFont val="Calibri"/>
        <color rgb="FFFF6600"/>
        <sz val="11.0"/>
      </rPr>
      <t>NS</t>
    </r>
  </si>
  <si>
    <t>Ferrous fumarate 210mg tabs (84) ADVANZ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</si>
  <si>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</si>
  <si>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0.26</t>
    </r>
  </si>
  <si>
    <r>
      <rPr>
        <rFont val="Calibri"/>
        <color rgb="FFFF6600"/>
        <sz val="11.0"/>
      </rPr>
      <t>NS</t>
    </r>
  </si>
  <si>
    <t>Ferrous Fumarate caps</t>
  </si>
  <si>
    <t>305mg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</si>
  <si>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</si>
  <si>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0.63</t>
    </r>
  </si>
  <si>
    <r>
      <rPr>
        <rFont val="Calibri"/>
        <color rgb="FFFF6600"/>
        <sz val="11.0"/>
      </rPr>
      <t>NS</t>
    </r>
  </si>
  <si>
    <t>Ferrous Fumarate Tabs</t>
  </si>
  <si>
    <t>322mg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</si>
  <si>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</si>
  <si>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0.63</t>
    </r>
  </si>
  <si>
    <r>
      <rPr>
        <rFont val="Calibri"/>
        <color rgb="FFFF6600"/>
        <sz val="11.0"/>
      </rPr>
      <t>NS</t>
    </r>
  </si>
  <si>
    <t>Ferrous Gluconate Tabs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</si>
  <si>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</si>
  <si>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1.07</t>
    </r>
  </si>
  <si>
    <r>
      <rPr>
        <rFont val="Calibri"/>
        <color rgb="FFFF6600"/>
        <sz val="11.0"/>
      </rPr>
      <t>NS</t>
    </r>
  </si>
  <si>
    <t>Ferrous sulfate 200mg tabs  (28) AAH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</si>
  <si>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</si>
  <si>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0.48</t>
    </r>
  </si>
  <si>
    <r>
      <rPr>
        <rFont val="Calibri"/>
        <color rgb="FFFF6600"/>
        <sz val="11.0"/>
      </rPr>
      <t>NS</t>
    </r>
  </si>
  <si>
    <t>Fesoterodine MR Tabs</t>
  </si>
  <si>
    <t>Fesoterodine MR tabs</t>
  </si>
  <si>
    <t>2.3os</t>
  </si>
  <si>
    <t>0.91os</t>
  </si>
  <si>
    <t>0.86os</t>
  </si>
  <si>
    <t>0.92os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</si>
  <si>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</si>
  <si>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1.10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</si>
  <si>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</si>
  <si>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</si>
  <si>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0.52</t>
    </r>
  </si>
  <si>
    <r>
      <rPr>
        <rFont val="Calibri"/>
        <color rgb="FFFF6600"/>
        <sz val="11.0"/>
      </rPr>
      <t>NS</t>
    </r>
  </si>
  <si>
    <t xml:space="preserve">Finasteride Tabs </t>
  </si>
  <si>
    <t>0.61os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</si>
  <si>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</si>
  <si>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0.65</t>
    </r>
  </si>
  <si>
    <r>
      <rPr>
        <rFont val="Calibri"/>
        <color rgb="FFFF6600"/>
        <sz val="11.0"/>
      </rPr>
      <t>NS</t>
    </r>
  </si>
  <si>
    <t>Firmagon -Degarelix</t>
  </si>
  <si>
    <t>80mg</t>
  </si>
  <si>
    <t>Cress, Mercer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</si>
  <si>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</si>
  <si>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</si>
  <si>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</si>
  <si>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Flaminal Forte gel</t>
  </si>
  <si>
    <t>2.21os</t>
  </si>
  <si>
    <t>1.61os</t>
  </si>
  <si>
    <t>1.62os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</si>
  <si>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</si>
  <si>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1.62</t>
    </r>
  </si>
  <si>
    <r>
      <rPr>
        <rFont val="Calibri"/>
        <color rgb="FFFF6600"/>
        <sz val="11.0"/>
      </rPr>
      <t>NS</t>
    </r>
  </si>
  <si>
    <t xml:space="preserve">Flecainide Tabs 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</si>
  <si>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</si>
  <si>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2.74</t>
    </r>
  </si>
  <si>
    <r>
      <rPr>
        <rFont val="Calibri"/>
        <color rgb="FFFF6600"/>
        <sz val="11.0"/>
      </rPr>
      <t>NS</t>
    </r>
  </si>
  <si>
    <t>Flixotide 125 Evohaler</t>
  </si>
  <si>
    <t xml:space="preserve">Flucloxacillin Caps 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</si>
  <si>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</si>
  <si>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1.57</t>
    </r>
  </si>
  <si>
    <r>
      <rPr>
        <rFont val="Calibri"/>
        <color rgb="FFFF6600"/>
        <sz val="11.0"/>
      </rPr>
      <t>NS</t>
    </r>
  </si>
  <si>
    <t>Flucloxacillin Solution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</si>
  <si>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</si>
  <si>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1.65</t>
    </r>
  </si>
  <si>
    <r>
      <rPr>
        <rFont val="Calibri"/>
        <color rgb="FF008000"/>
        <sz val="11.0"/>
      </rPr>
      <t>1.76</t>
    </r>
  </si>
  <si>
    <t>Flucloxacillin Solution SF</t>
  </si>
  <si>
    <t>Flucloxacillin Solution Cheaper</t>
  </si>
  <si>
    <t>2.28os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</si>
  <si>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</si>
  <si>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1.81</t>
    </r>
  </si>
  <si>
    <r>
      <rPr>
        <rFont val="Calibri"/>
        <color rgb="FFFF6600"/>
        <sz val="11.0"/>
      </rPr>
      <t>NS</t>
    </r>
  </si>
  <si>
    <t xml:space="preserve">Fluconazole Caps </t>
  </si>
  <si>
    <t>0.7os</t>
  </si>
  <si>
    <r>
      <rPr>
        <rFont val="Calibri"/>
        <color rgb="FF008000"/>
        <sz val="11.0"/>
      </rPr>
      <t>0.89</t>
    </r>
  </si>
  <si>
    <r>
      <rPr>
        <rFont val="Calibri"/>
        <color rgb="FF008000"/>
        <sz val="11.0"/>
      </rPr>
      <t>0.36</t>
    </r>
  </si>
  <si>
    <r>
      <rPr>
        <rFont val="Calibri"/>
        <color rgb="FF008000"/>
        <sz val="11.0"/>
      </rPr>
      <t>0.43</t>
    </r>
  </si>
  <si>
    <t>1.98os</t>
  </si>
  <si>
    <t>Fluconazole Caps P</t>
  </si>
  <si>
    <t>Fluconazole Caps POM</t>
  </si>
  <si>
    <t>0.24os</t>
  </si>
  <si>
    <t xml:space="preserve">Fluconazole Oral Susp </t>
  </si>
  <si>
    <t>Fludrocortisone Tabs 50mcg</t>
  </si>
  <si>
    <t>0.05mg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</si>
  <si>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</si>
  <si>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</si>
  <si>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3.65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</si>
  <si>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</si>
  <si>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</si>
  <si>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</si>
  <si>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</si>
  <si>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4.24</t>
    </r>
  </si>
  <si>
    <r>
      <rPr>
        <rFont val="Calibri"/>
        <color rgb="FFFF6600"/>
        <sz val="11.0"/>
      </rPr>
      <t>NS</t>
    </r>
  </si>
  <si>
    <t>Relonchem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</si>
  <si>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</si>
  <si>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0.34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</si>
  <si>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</si>
  <si>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3.15</t>
    </r>
  </si>
  <si>
    <r>
      <rPr>
        <rFont val="Calibri"/>
        <color rgb="FFFF0000"/>
        <sz val="11.0"/>
      </rPr>
      <t>1.52</t>
    </r>
  </si>
  <si>
    <r>
      <rPr>
        <rFont val="Calibri"/>
        <color rgb="FFFF0000"/>
        <sz val="11.0"/>
      </rPr>
      <t>1.49</t>
    </r>
  </si>
  <si>
    <t>Fluoxetine Caps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</si>
  <si>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</si>
  <si>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1.36</t>
    </r>
  </si>
  <si>
    <r>
      <rPr>
        <rFont val="Calibri"/>
        <color rgb="FFFF0000"/>
        <sz val="11.0"/>
      </rPr>
      <t>1.46</t>
    </r>
  </si>
  <si>
    <t xml:space="preserve">Fluoxetine Caps </t>
  </si>
  <si>
    <t xml:space="preserve">Fluoxetine Oral Sol </t>
  </si>
  <si>
    <t>20mg/5ml</t>
  </si>
  <si>
    <r>
      <rPr>
        <rFont val="Calibri"/>
        <color rgb="FF008000"/>
        <sz val="11.0"/>
      </rPr>
      <t>4.91</t>
    </r>
  </si>
  <si>
    <r>
      <rPr>
        <rFont val="Calibri"/>
        <color rgb="FF008000"/>
        <sz val="11.0"/>
      </rPr>
      <t>2.81</t>
    </r>
    <r>
      <rPr>
        <rFont val="Calibri"/>
        <color rgb="FFFF0000"/>
        <sz val="11.0"/>
      </rPr>
      <t xml:space="preserve"> 1.95</t>
    </r>
  </si>
  <si>
    <r>
      <rPr>
        <rFont val="Calibri"/>
        <color rgb="FFFF0000"/>
        <sz val="11.0"/>
      </rPr>
      <t>1.98</t>
    </r>
  </si>
  <si>
    <t>Fluticasone prop+Azelastine 50mcg/137mcg 120 dose nasal spray (1)</t>
  </si>
  <si>
    <t>dym 14.00</t>
  </si>
  <si>
    <t>8.25os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</si>
  <si>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</si>
  <si>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</si>
  <si>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</si>
  <si>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Fluticasone Nasal Spray</t>
  </si>
  <si>
    <t>27.5mcg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</si>
  <si>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</si>
  <si>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</si>
  <si>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</si>
  <si>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Fluticasone Nasal Spray OTC</t>
  </si>
  <si>
    <t>Fluticasone Nasal Spray POM</t>
  </si>
  <si>
    <t>150d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</si>
  <si>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</si>
  <si>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</si>
  <si>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</si>
  <si>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Fluticasone Nasal drops UDV</t>
  </si>
  <si>
    <t>400mcg</t>
  </si>
  <si>
    <t>Fluticasone/Salmet Airflu/FusE,Sere,Stal</t>
  </si>
  <si>
    <t>500/50</t>
  </si>
  <si>
    <t>20.79sere</t>
  </si>
  <si>
    <t>21.44Ser</t>
  </si>
  <si>
    <t>Fluticasone/Salmet Aloflute</t>
  </si>
  <si>
    <t>Evo120d</t>
  </si>
  <si>
    <t>13.59myl</t>
  </si>
  <si>
    <t>13.5os</t>
  </si>
  <si>
    <t>Flutiform 125/5 inhaler</t>
  </si>
  <si>
    <t>125/5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</si>
  <si>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</si>
  <si>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</si>
  <si>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</si>
  <si>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Flutiform 250/10 inhaler</t>
  </si>
  <si>
    <t>250/10</t>
  </si>
  <si>
    <t>41.58os</t>
  </si>
  <si>
    <t>39.95os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</si>
  <si>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</si>
  <si>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</si>
  <si>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</si>
  <si>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Fluvastatin caps</t>
  </si>
  <si>
    <t>2.02os</t>
  </si>
  <si>
    <t>Folic acid 5mg tabs  (28) AAH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</si>
  <si>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</si>
  <si>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0.23</t>
    </r>
  </si>
  <si>
    <r>
      <rPr>
        <rFont val="Calibri"/>
        <color rgb="FFFF6600"/>
        <sz val="11.0"/>
      </rPr>
      <t>NS</t>
    </r>
  </si>
  <si>
    <t>FolicA 2.5mg/5ml oral soln SF (150ml)</t>
  </si>
  <si>
    <t>Fortijuce apple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</si>
  <si>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</si>
  <si>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</si>
  <si>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</si>
  <si>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Fortijuce orange</t>
  </si>
  <si>
    <t>Fortijuce Strawberry</t>
  </si>
  <si>
    <t>Forxiga Tabs</t>
  </si>
  <si>
    <t>34.79os</t>
  </si>
  <si>
    <t>33.30os</t>
  </si>
  <si>
    <t>27.6os</t>
  </si>
  <si>
    <t>39os</t>
  </si>
  <si>
    <r>
      <rPr>
        <rFont val="Calibri"/>
        <color rgb="FFFF0000"/>
        <sz val="11.0"/>
      </rPr>
      <t>36.59</t>
    </r>
  </si>
  <si>
    <r>
      <rPr>
        <rFont val="Calibri"/>
        <color rgb="FFFF0000"/>
        <sz val="11.0"/>
      </rPr>
      <t>36.59</t>
    </r>
  </si>
  <si>
    <r>
      <rPr>
        <rFont val="Calibri"/>
        <color rgb="FFFF0000"/>
        <sz val="11.0"/>
      </rPr>
      <t>36.58</t>
    </r>
  </si>
  <si>
    <t>Fosamax 70mg tab</t>
  </si>
  <si>
    <t>70mg</t>
  </si>
  <si>
    <t>Doe UK only</t>
  </si>
  <si>
    <t>Fosfomycin sachet</t>
  </si>
  <si>
    <t>3g</t>
  </si>
  <si>
    <t>4.15os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</si>
  <si>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</si>
  <si>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4.08</t>
    </r>
  </si>
  <si>
    <r>
      <rPr>
        <rFont val="Calibri"/>
        <color rgb="FFFF6600"/>
        <sz val="11.0"/>
      </rPr>
      <t>NS</t>
    </r>
  </si>
  <si>
    <t>Freestyle Lite strips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</si>
  <si>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</si>
  <si>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8.58</t>
    </r>
  </si>
  <si>
    <r>
      <rPr>
        <rFont val="Calibri"/>
        <color rgb="FF008000"/>
        <sz val="11.0"/>
      </rPr>
      <t>2.60</t>
    </r>
  </si>
  <si>
    <t>Fresubin 2kcl Cappucino</t>
  </si>
  <si>
    <t>4x200ml</t>
  </si>
  <si>
    <t>2.02Capu</t>
  </si>
  <si>
    <t>8.85 capu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</si>
  <si>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</si>
  <si>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</si>
  <si>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</si>
  <si>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Fresubin 2kcl Fibre Choc</t>
  </si>
  <si>
    <t>9.72cap</t>
  </si>
  <si>
    <t>1.95choc</t>
  </si>
  <si>
    <t>8.54capu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</si>
  <si>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</si>
  <si>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</si>
  <si>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</si>
  <si>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Fresubin 2kcl Toffee</t>
  </si>
  <si>
    <t>1.9Toffe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</si>
  <si>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</si>
  <si>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</si>
  <si>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</si>
  <si>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Fresubin Pro COMPACT apricot</t>
  </si>
  <si>
    <t>4x125ml</t>
  </si>
  <si>
    <t>A carpenter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</si>
  <si>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</si>
  <si>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</si>
  <si>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</si>
  <si>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Fresubin Protein Choc</t>
  </si>
  <si>
    <t>R Pipe</t>
  </si>
  <si>
    <t>1.94os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</si>
  <si>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</si>
  <si>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</si>
  <si>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</si>
  <si>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Frovatriptan  tabs</t>
  </si>
  <si>
    <t>12.89os</t>
  </si>
  <si>
    <t>12.95os</t>
  </si>
  <si>
    <t>Furosemide sol sf</t>
  </si>
  <si>
    <t>Furosemide sol sf 8mg/ml</t>
  </si>
  <si>
    <t>40mg/5ml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</si>
  <si>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</si>
  <si>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</si>
  <si>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</si>
  <si>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</si>
  <si>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0.17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</si>
  <si>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</si>
  <si>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</si>
  <si>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0.15</t>
    </r>
  </si>
  <si>
    <r>
      <rPr>
        <rFont val="Calibri"/>
        <color rgb="FFFF6600"/>
        <sz val="11.0"/>
      </rPr>
      <t>NS</t>
    </r>
  </si>
  <si>
    <t>Fusidic Acid Crm DT1.92</t>
  </si>
  <si>
    <t>Fucidin</t>
  </si>
  <si>
    <t>1.79Fuci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</si>
  <si>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</si>
  <si>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</si>
  <si>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</si>
  <si>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Fusidic acid crm</t>
  </si>
  <si>
    <r>
      <rPr>
        <rFont val="Calibri"/>
        <color rgb="FF008000"/>
        <sz val="11.0"/>
      </rPr>
      <t>7.14</t>
    </r>
  </si>
  <si>
    <r>
      <rPr>
        <rFont val="Calibri"/>
        <color rgb="FF008000"/>
        <sz val="11.0"/>
      </rPr>
      <t>3.56</t>
    </r>
  </si>
  <si>
    <r>
      <rPr>
        <rFont val="Calibri"/>
        <color rgb="FF008000"/>
        <sz val="11.0"/>
      </rPr>
      <t>3.58</t>
    </r>
  </si>
  <si>
    <t>Fusidic acid eye drops</t>
  </si>
  <si>
    <t>FusidicBetamCrm Xemacort (Fucibet)</t>
  </si>
  <si>
    <t xml:space="preserve">Gabapentin Caps </t>
  </si>
  <si>
    <t>11.26Gf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</si>
  <si>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</si>
  <si>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0.83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</si>
  <si>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</si>
  <si>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</si>
  <si>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1.39</t>
    </r>
  </si>
  <si>
    <r>
      <rPr>
        <rFont val="Calibri"/>
        <color rgb="FFFF6600"/>
        <sz val="11.0"/>
      </rPr>
      <t>NS</t>
    </r>
  </si>
  <si>
    <t>400mg</t>
  </si>
  <si>
    <t>2.38mx2</t>
  </si>
  <si>
    <t>Gabapentin Tabs</t>
  </si>
  <si>
    <t>600mg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</si>
  <si>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</si>
  <si>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28.85</t>
    </r>
  </si>
  <si>
    <r>
      <rPr>
        <rFont val="Calibri"/>
        <color rgb="FFFF6600"/>
        <sz val="11.0"/>
      </rPr>
      <t>NS</t>
    </r>
  </si>
  <si>
    <t>Gabapentin SF Oral Solution</t>
  </si>
  <si>
    <t>50mg/ml</t>
  </si>
  <si>
    <t>A.Hawkins</t>
  </si>
  <si>
    <t>6.79Rstr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</si>
  <si>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</si>
  <si>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10.91</t>
    </r>
  </si>
  <si>
    <r>
      <rPr>
        <rFont val="Calibri"/>
        <color rgb="FFFF6600"/>
        <sz val="11.0"/>
      </rPr>
      <t>NS</t>
    </r>
  </si>
  <si>
    <t xml:space="preserve">Galantamine MR Caps </t>
  </si>
  <si>
    <t>3.35os</t>
  </si>
  <si>
    <t>16mg</t>
  </si>
  <si>
    <t>24mg</t>
  </si>
  <si>
    <t>39.48gen</t>
  </si>
  <si>
    <t>39.49gen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</si>
  <si>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</si>
  <si>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6.95</t>
    </r>
  </si>
  <si>
    <r>
      <rPr>
        <rFont val="Calibri"/>
        <color rgb="FF008000"/>
        <sz val="11.0"/>
      </rPr>
      <t>39.49</t>
    </r>
  </si>
  <si>
    <t>Ganfort 0.3mg/ml/5mg/ml eye drops (3ml)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</si>
  <si>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</si>
  <si>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</si>
  <si>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</si>
  <si>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Ganfort 0.3mg/ml / 5mg/ml 0.4ml UD ED (30)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</si>
  <si>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</si>
  <si>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</si>
  <si>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</si>
  <si>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Gauze swab 4ply non woven</t>
  </si>
  <si>
    <t>a85p</t>
  </si>
  <si>
    <t xml:space="preserve">Gauze swab 8ply type13 BP1988 </t>
  </si>
  <si>
    <t>1.25os</t>
  </si>
  <si>
    <t>2.71os</t>
  </si>
  <si>
    <t>Gauze Topper Sterile Swabs</t>
  </si>
  <si>
    <t>7.5x7.5cm</t>
  </si>
  <si>
    <t>25x5</t>
  </si>
  <si>
    <t>Gaviscon Advance Aniseed</t>
  </si>
  <si>
    <t>5.12*6</t>
  </si>
  <si>
    <t>Gaviscon Advance Peppermint</t>
  </si>
  <si>
    <t>Gaviscon Double Action</t>
  </si>
  <si>
    <t xml:space="preserve">Gaviscon Infants Sachet </t>
  </si>
  <si>
    <t>Gentamicin eye drops</t>
  </si>
  <si>
    <t>Glandosane Spray Natural</t>
  </si>
  <si>
    <t>4.85os</t>
  </si>
  <si>
    <t>a5.07</t>
  </si>
  <si>
    <t>4.29os</t>
  </si>
  <si>
    <t xml:space="preserve">Gliclazide MR Tabs </t>
  </si>
  <si>
    <r>
      <rPr>
        <rFont val="Calibri"/>
        <color rgb="FF008000"/>
        <sz val="11.0"/>
      </rPr>
      <t>4.85</t>
    </r>
  </si>
  <si>
    <r>
      <rPr>
        <rFont val="Calibri"/>
        <color rgb="FF008000"/>
        <sz val="11.0"/>
      </rPr>
      <t>2.32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</si>
  <si>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</si>
  <si>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</si>
  <si>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5.03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</si>
  <si>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</si>
  <si>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1.29</t>
    </r>
    <r>
      <rPr>
        <rFont val="Calibri"/>
        <color rgb="FFFF0000"/>
        <sz val="11.0"/>
      </rPr>
      <t xml:space="preserve"> 0.68</t>
    </r>
  </si>
  <si>
    <r>
      <rPr>
        <rFont val="Calibri"/>
        <color rgb="FF008000"/>
        <sz val="11.0"/>
      </rPr>
      <t>0.32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</si>
  <si>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</si>
  <si>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</si>
  <si>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0.29</t>
    </r>
  </si>
  <si>
    <r>
      <rPr>
        <rFont val="Calibri"/>
        <color rgb="FFFF6600"/>
        <sz val="11.0"/>
      </rPr>
      <t>NS</t>
    </r>
  </si>
  <si>
    <t xml:space="preserve">Gliclazide Tabs </t>
  </si>
  <si>
    <t>160ng</t>
  </si>
  <si>
    <t>1.39os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</si>
  <si>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</si>
  <si>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</si>
  <si>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</si>
  <si>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 xml:space="preserve">Glimepiride Tabs 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</si>
  <si>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</si>
  <si>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0.68</t>
    </r>
  </si>
  <si>
    <r>
      <rPr>
        <rFont val="Calibri"/>
        <color rgb="FFFF6600"/>
        <sz val="11.0"/>
      </rPr>
      <t>NS</t>
    </r>
  </si>
  <si>
    <t xml:space="preserve">os </t>
  </si>
  <si>
    <t>Gloves Latex/Nitrile Powder Free</t>
  </si>
  <si>
    <t>Large</t>
  </si>
  <si>
    <t>4.25os</t>
  </si>
  <si>
    <t>Medium</t>
  </si>
  <si>
    <t>Glucoject pen needle</t>
  </si>
  <si>
    <t>5mm31g</t>
  </si>
  <si>
    <t>Glyc/Lemon/Honey Linctus</t>
  </si>
  <si>
    <t>Glycerin Suppositories Adult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</si>
  <si>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</si>
  <si>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</si>
  <si>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1.39</t>
    </r>
  </si>
  <si>
    <t xml:space="preserve">Glycerin Suppositories Child </t>
  </si>
  <si>
    <t>2g</t>
  </si>
  <si>
    <t>Glycerin Suppositories Infant</t>
  </si>
  <si>
    <t>1g</t>
  </si>
  <si>
    <t>Glycopyrronium oral soln</t>
  </si>
  <si>
    <t>1mg/5ml</t>
  </si>
  <si>
    <t>68.49ns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</si>
  <si>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</si>
  <si>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37.43</t>
    </r>
  </si>
  <si>
    <r>
      <rPr>
        <rFont val="Calibri"/>
        <color rgb="FFFF6600"/>
        <sz val="11.0"/>
      </rPr>
      <t>NS</t>
    </r>
  </si>
  <si>
    <t>Glyceryl Trinitrate GTN Spray</t>
  </si>
  <si>
    <t>2.39os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</si>
  <si>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</si>
  <si>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</si>
  <si>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</si>
  <si>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GTN Spray Glycerin Trinitrate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</si>
  <si>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</si>
  <si>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</si>
  <si>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2.19</t>
    </r>
  </si>
  <si>
    <t>Half SeCURon SR Tabs</t>
  </si>
  <si>
    <t>120mg</t>
  </si>
  <si>
    <t>Half Sinemet CR Tabs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</si>
  <si>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</si>
  <si>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</si>
  <si>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10.13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</si>
  <si>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</si>
  <si>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</si>
  <si>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</si>
  <si>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Haloperidol tabs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</si>
  <si>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</si>
  <si>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7.41</t>
    </r>
  </si>
  <si>
    <r>
      <rPr>
        <rFont val="Calibri"/>
        <color rgb="FF008000"/>
        <sz val="11.0"/>
      </rPr>
      <t>6.29</t>
    </r>
  </si>
  <si>
    <t>Haloperidol oral solution</t>
  </si>
  <si>
    <t>5mg/5ml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</si>
  <si>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</si>
  <si>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</si>
  <si>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</si>
  <si>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Hiprex 1g tabs (60) Methenamine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</si>
  <si>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</si>
  <si>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</si>
  <si>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</si>
  <si>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</si>
  <si>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7.19</t>
    </r>
  </si>
  <si>
    <r>
      <rPr>
        <rFont val="Calibri"/>
        <color rgb="FFFF6600"/>
        <sz val="11.0"/>
      </rPr>
      <t>NS</t>
    </r>
  </si>
  <si>
    <t>Hydralazine Tablets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</si>
  <si>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</si>
  <si>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2.49</t>
    </r>
  </si>
  <si>
    <r>
      <rPr>
        <rFont val="Calibri"/>
        <color rgb="FF008000"/>
        <sz val="11.0"/>
      </rPr>
      <t>2.55</t>
    </r>
  </si>
  <si>
    <t>Hydrocoll Border Dressing</t>
  </si>
  <si>
    <t xml:space="preserve">Hydrocortisone 0.5% Cream </t>
  </si>
  <si>
    <t>ns aos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</si>
  <si>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</si>
  <si>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2.29</t>
    </r>
  </si>
  <si>
    <r>
      <rPr>
        <rFont val="Calibri"/>
        <color rgb="FFFF6600"/>
        <sz val="11.0"/>
      </rPr>
      <t>NS</t>
    </r>
  </si>
  <si>
    <t>Hydrocortisone 1% Cream</t>
  </si>
  <si>
    <t>Hydrocortisone 1% cream (15g) AAH [P] OTC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</si>
  <si>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</si>
  <si>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</si>
  <si>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</si>
  <si>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0.98os</t>
  </si>
  <si>
    <t>Hydrocortisone 1% Oint</t>
  </si>
  <si>
    <t>ns 63p 15g</t>
  </si>
  <si>
    <t>1.07/15</t>
  </si>
  <si>
    <t>Hydrocortisone Orom Buccal tab</t>
  </si>
  <si>
    <t>Hydrocortisone Tabs</t>
  </si>
  <si>
    <t>14.25os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</si>
  <si>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</si>
  <si>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21.49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</si>
  <si>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</si>
  <si>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</si>
  <si>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1.26</t>
    </r>
  </si>
  <si>
    <r>
      <rPr>
        <rFont val="Calibri"/>
        <color rgb="FFFF6600"/>
        <sz val="11.0"/>
      </rPr>
      <t>NS</t>
    </r>
  </si>
  <si>
    <t xml:space="preserve">Hydrocortisone Tabs </t>
  </si>
  <si>
    <t>1.36os</t>
  </si>
  <si>
    <t xml:space="preserve">Hydrofilm Dressing </t>
  </si>
  <si>
    <t>10x12.5</t>
  </si>
  <si>
    <t>10x15cm</t>
  </si>
  <si>
    <t>15x20cm</t>
  </si>
  <si>
    <t>Hydromol Cream</t>
  </si>
  <si>
    <t>10.57os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</si>
  <si>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</si>
  <si>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10.15</t>
    </r>
  </si>
  <si>
    <r>
      <rPr>
        <rFont val="Calibri"/>
        <color rgb="FFFF6600"/>
        <sz val="11.0"/>
      </rPr>
      <t>NS</t>
    </r>
  </si>
  <si>
    <t>HydroxycarBAMIDE Caps</t>
  </si>
  <si>
    <t>8.64os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</si>
  <si>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</si>
  <si>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</si>
  <si>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</si>
  <si>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Hydroxychloroquine Tabs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</si>
  <si>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</si>
  <si>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1.74</t>
    </r>
  </si>
  <si>
    <r>
      <rPr>
        <rFont val="Calibri"/>
        <color rgb="FFFF6600"/>
        <sz val="11.0"/>
      </rPr>
      <t>NS</t>
    </r>
  </si>
  <si>
    <t>Hydroxyzine tab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</si>
  <si>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</si>
  <si>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0.42</t>
    </r>
  </si>
  <si>
    <r>
      <rPr>
        <rFont val="Calibri"/>
        <color rgb="FFFF0000"/>
        <sz val="11.0"/>
      </rPr>
      <t>0.46</t>
    </r>
  </si>
  <si>
    <t xml:space="preserve">Hylo Night Eye Oint 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</si>
  <si>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</si>
  <si>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</si>
  <si>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9.20</t>
    </r>
  </si>
  <si>
    <t>Hylo-Care Eye Drops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</si>
  <si>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</si>
  <si>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</si>
  <si>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</si>
  <si>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Hylo-Tear Eye Drops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</si>
  <si>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</si>
  <si>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6.16</t>
    </r>
  </si>
  <si>
    <r>
      <rPr>
        <rFont val="Calibri"/>
        <color rgb="FF008000"/>
        <sz val="11.0"/>
      </rPr>
      <t>6.17</t>
    </r>
  </si>
  <si>
    <t>Hyoscine Tab</t>
  </si>
  <si>
    <t>5.94os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</si>
  <si>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</si>
  <si>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5.77</t>
    </r>
  </si>
  <si>
    <r>
      <rPr>
        <rFont val="Calibri"/>
        <color rgb="FFFF6600"/>
        <sz val="11.0"/>
      </rPr>
      <t>NS</t>
    </r>
  </si>
  <si>
    <t>Hypromellose Eye Drops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</si>
  <si>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</si>
  <si>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</si>
  <si>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</si>
  <si>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Hypromellose Eye Drops  Pres Free</t>
  </si>
  <si>
    <t>AddTear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</si>
  <si>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</si>
  <si>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</si>
  <si>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</si>
  <si>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Ibandronic acid tabs</t>
  </si>
  <si>
    <t>Ibuprofen Gel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</si>
  <si>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</si>
  <si>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0.68</t>
    </r>
  </si>
  <si>
    <r>
      <rPr>
        <rFont val="Calibri"/>
        <color rgb="FF008000"/>
        <sz val="11.0"/>
      </rPr>
      <t>0.69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</si>
  <si>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</si>
  <si>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0.93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</si>
  <si>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</si>
  <si>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</si>
  <si>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5.21</t>
    </r>
  </si>
  <si>
    <r>
      <rPr>
        <rFont val="Calibri"/>
        <color rgb="FFFF6600"/>
        <sz val="11.0"/>
      </rPr>
      <t>NS</t>
    </r>
  </si>
  <si>
    <t xml:space="preserve">Ibuprofen Susp </t>
  </si>
  <si>
    <t>100mg/5</t>
  </si>
  <si>
    <t>DISP</t>
  </si>
  <si>
    <t>2.14/150</t>
  </si>
  <si>
    <t>1.01os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</si>
  <si>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</si>
  <si>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0.91</t>
    </r>
  </si>
  <si>
    <r>
      <rPr>
        <rFont val="Calibri"/>
        <color rgb="FFFF0000"/>
        <sz val="11.0"/>
      </rPr>
      <t>1.07</t>
    </r>
  </si>
  <si>
    <t>8.62os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</si>
  <si>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</si>
  <si>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</si>
  <si>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</si>
  <si>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Arial"/>
        <color rgb="FFFF0000"/>
        <sz val="10.0"/>
      </rPr>
      <t>2</t>
    </r>
    <r>
      <rPr>
        <rFont val="Arial"/>
        <color theme="1"/>
        <sz val="10.0"/>
      </rPr>
      <t>00mg/5</t>
    </r>
  </si>
  <si>
    <t>Ibuprofen Tabs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</si>
  <si>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</si>
  <si>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0.72</t>
    </r>
  </si>
  <si>
    <r>
      <rPr>
        <rFont val="Calibri"/>
        <color rgb="FFFF6600"/>
        <sz val="11.0"/>
      </rPr>
      <t>NS</t>
    </r>
  </si>
  <si>
    <t>3.29os</t>
  </si>
  <si>
    <t>3.99os</t>
  </si>
  <si>
    <t>4.08os</t>
  </si>
  <si>
    <t>2.13os</t>
  </si>
  <si>
    <t xml:space="preserve">Imdur MR tabs </t>
  </si>
  <si>
    <t xml:space="preserve">Imigran nasal spray </t>
  </si>
  <si>
    <t>Imiquimod crm Sachets</t>
  </si>
  <si>
    <t>46.2os</t>
  </si>
  <si>
    <t>Inadine Dressing</t>
  </si>
  <si>
    <t>9.5x9.5</t>
  </si>
  <si>
    <t>5x5cm</t>
  </si>
  <si>
    <t>brewer</t>
  </si>
  <si>
    <t>Incruse ellipta</t>
  </si>
  <si>
    <t>27.47os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</si>
  <si>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</si>
  <si>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0.53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</si>
  <si>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</si>
  <si>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</si>
  <si>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0.25</t>
    </r>
  </si>
  <si>
    <r>
      <rPr>
        <rFont val="Calibri"/>
        <color rgb="FFFF6600"/>
        <sz val="11.0"/>
      </rPr>
      <t>NS</t>
    </r>
  </si>
  <si>
    <t xml:space="preserve">Indometacin Caps </t>
  </si>
  <si>
    <r>
      <rPr>
        <rFont val="Calibri"/>
        <color rgb="FF008000"/>
        <sz val="11.0"/>
      </rPr>
      <t>2.20</t>
    </r>
  </si>
  <si>
    <r>
      <rPr>
        <rFont val="Calibri"/>
        <color rgb="FFFF0000"/>
        <sz val="11.0"/>
      </rPr>
      <t>0.90</t>
    </r>
  </si>
  <si>
    <r>
      <rPr>
        <rFont val="Calibri"/>
        <color rgb="FF008000"/>
        <sz val="11.0"/>
      </rPr>
      <t>0.96</t>
    </r>
  </si>
  <si>
    <t>Instillagel Pre-filled Syr (UK)</t>
  </si>
  <si>
    <t>6ml</t>
  </si>
  <si>
    <t>11ml</t>
  </si>
  <si>
    <t>10.04os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</si>
  <si>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</si>
  <si>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</si>
  <si>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31.95</t>
    </r>
  </si>
  <si>
    <t>Invokana Canaglifozin</t>
  </si>
  <si>
    <r>
      <rPr>
        <rFont val="Calibri"/>
        <color rgb="FF008000"/>
        <sz val="11.0"/>
      </rPr>
      <t>39.19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</si>
  <si>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</si>
  <si>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</si>
  <si>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Iodoflex paste dressing 4x6cm</t>
  </si>
  <si>
    <t>Iopidine 5mg/ml eye drops (5ml)</t>
  </si>
  <si>
    <t>9.23os</t>
  </si>
  <si>
    <t>10.88os</t>
  </si>
  <si>
    <t>9.29os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</si>
  <si>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</si>
  <si>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</si>
  <si>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</si>
  <si>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Ipratropium 20mcg Inhaler 200 dose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</si>
  <si>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</si>
  <si>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3.96</t>
    </r>
  </si>
  <si>
    <r>
      <rPr>
        <rFont val="Calibri"/>
        <color rgb="FFFF6600"/>
        <sz val="11.0"/>
      </rPr>
      <t>NS</t>
    </r>
  </si>
  <si>
    <t xml:space="preserve">Ipratropium Nebuliser Sol </t>
  </si>
  <si>
    <t>Ipratropium Nebuliser Sol 2ml</t>
  </si>
  <si>
    <t>Irbesartan Tabs</t>
  </si>
  <si>
    <t>75mg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</si>
  <si>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</si>
  <si>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0.46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</si>
  <si>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</si>
  <si>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</si>
  <si>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0.64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</si>
  <si>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</si>
  <si>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</si>
  <si>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1.69</t>
    </r>
  </si>
  <si>
    <r>
      <rPr>
        <rFont val="Calibri"/>
        <color rgb="FFFF6600"/>
        <sz val="11.0"/>
      </rPr>
      <t>NS</t>
    </r>
  </si>
  <si>
    <t>Irbesartan/hydrochloride tabs</t>
  </si>
  <si>
    <t>300/12.5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</si>
  <si>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</si>
  <si>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1.41</t>
    </r>
  </si>
  <si>
    <r>
      <rPr>
        <rFont val="Calibri"/>
        <color rgb="FFFF6600"/>
        <sz val="11.0"/>
      </rPr>
      <t>NS</t>
    </r>
  </si>
  <si>
    <t>Isosorbide Dinitrate tablets</t>
  </si>
  <si>
    <t>7.33os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</si>
  <si>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</si>
  <si>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7.71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</si>
  <si>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</si>
  <si>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</si>
  <si>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2.77</t>
    </r>
  </si>
  <si>
    <r>
      <rPr>
        <rFont val="Calibri"/>
        <color rgb="FFFF0000"/>
        <sz val="11.0"/>
      </rPr>
      <t>3.89</t>
    </r>
  </si>
  <si>
    <r>
      <rPr>
        <rFont val="Calibri"/>
        <color rgb="FFFF0000"/>
        <sz val="11.0"/>
      </rPr>
      <t>1.85</t>
    </r>
  </si>
  <si>
    <r>
      <rPr>
        <rFont val="Calibri"/>
        <color rgb="FFFF0000"/>
        <sz val="11.0"/>
      </rPr>
      <t>0.97</t>
    </r>
  </si>
  <si>
    <r>
      <rPr>
        <rFont val="Calibri"/>
        <color rgb="FFFF0000"/>
        <sz val="11.0"/>
      </rPr>
      <t>3.68</t>
    </r>
  </si>
  <si>
    <t>Chemydur3.49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</si>
  <si>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</si>
  <si>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3.22</t>
    </r>
  </si>
  <si>
    <r>
      <rPr>
        <rFont val="Calibri"/>
        <color rgb="FFFF6600"/>
        <sz val="11.0"/>
      </rPr>
      <t>NS</t>
    </r>
  </si>
  <si>
    <t>Isotard XL tab</t>
  </si>
  <si>
    <t>Isotretinoin Caps</t>
  </si>
  <si>
    <t>14.03os</t>
  </si>
  <si>
    <t>13.52Roa</t>
  </si>
  <si>
    <t>12.75os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</si>
  <si>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</si>
  <si>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11.88</t>
    </r>
  </si>
  <si>
    <r>
      <rPr>
        <rFont val="Calibri"/>
        <color rgb="FFFF6600"/>
        <sz val="11.0"/>
      </rPr>
      <t>NS</t>
    </r>
  </si>
  <si>
    <t>Ispaghula Husk Sachet Orange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</si>
  <si>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</si>
  <si>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2.78</t>
    </r>
  </si>
  <si>
    <r>
      <rPr>
        <rFont val="Calibri"/>
        <color rgb="FF008000"/>
        <sz val="11.0"/>
      </rPr>
      <t>2.95</t>
    </r>
  </si>
  <si>
    <r>
      <rPr>
        <rFont val="Arial"/>
        <color theme="1"/>
        <sz val="10.0"/>
      </rPr>
      <t>Itraconazole Caps</t>
    </r>
    <r>
      <rPr>
        <rFont val="Arial"/>
        <color rgb="FFFF0000"/>
        <sz val="10.0"/>
      </rPr>
      <t xml:space="preserve"> </t>
    </r>
  </si>
  <si>
    <t>christian 56</t>
  </si>
  <si>
    <r>
      <rPr>
        <rFont val="Arial"/>
        <color theme="1"/>
        <sz val="10.0"/>
      </rPr>
      <t>Itraconazole Caps</t>
    </r>
    <r>
      <rPr>
        <rFont val="Arial"/>
        <color rgb="FFFF0000"/>
        <sz val="10.0"/>
      </rPr>
      <t xml:space="preserve"> </t>
    </r>
  </si>
  <si>
    <t>Itraconazole Caps</t>
  </si>
  <si>
    <t>46 os</t>
  </si>
  <si>
    <t xml:space="preserve">Itraconazole Sol </t>
  </si>
  <si>
    <t>Ivabradine Tabs</t>
  </si>
  <si>
    <t xml:space="preserve">Ivabradine Tabs (Procoralan) </t>
  </si>
  <si>
    <t>3.33os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</si>
  <si>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</si>
  <si>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2.74</t>
    </r>
  </si>
  <si>
    <r>
      <rPr>
        <rFont val="Calibri"/>
        <color rgb="FFFF6600"/>
        <sz val="11.0"/>
      </rPr>
      <t>NS</t>
    </r>
  </si>
  <si>
    <t>Jardiance 10mg tabs (28) Empaglifozin</t>
  </si>
  <si>
    <t>36.55os</t>
  </si>
  <si>
    <t>35.2os</t>
  </si>
  <si>
    <t>37.04/30os</t>
  </si>
  <si>
    <t>38.5os 30</t>
  </si>
  <si>
    <t>K-Band Conforming Bandage</t>
  </si>
  <si>
    <t>10cmx4m</t>
  </si>
  <si>
    <t>Kemadrine Tab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</si>
  <si>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</si>
  <si>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</si>
  <si>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3.89</t>
    </r>
  </si>
  <si>
    <t>Kendall AMD Foam Dr 3470705</t>
  </si>
  <si>
    <t>8.8x7.5</t>
  </si>
  <si>
    <t>Kendall AMD Foam Dressing</t>
  </si>
  <si>
    <t>Kerracel Dressing</t>
  </si>
  <si>
    <t>2.5x45</t>
  </si>
  <si>
    <t xml:space="preserve">Kerracel Dressing </t>
  </si>
  <si>
    <t>5.17os</t>
  </si>
  <si>
    <t>a6.00</t>
  </si>
  <si>
    <t>KerraContact Ag Dressing</t>
  </si>
  <si>
    <t>15x15cm</t>
  </si>
  <si>
    <t>KerraFoam Gentle Border</t>
  </si>
  <si>
    <t>7.5x7.5</t>
  </si>
  <si>
    <t>12.56os</t>
  </si>
  <si>
    <t>17x17.5</t>
  </si>
  <si>
    <t>18x21cm</t>
  </si>
  <si>
    <t>23x26cm</t>
  </si>
  <si>
    <t>KerraLite Cool Adh dressing</t>
  </si>
  <si>
    <t>8x8cm</t>
  </si>
  <si>
    <t>11x11cm</t>
  </si>
  <si>
    <t>a13.65</t>
  </si>
  <si>
    <t>KerraLite Cool NON-Adh dressing</t>
  </si>
  <si>
    <t>6x6cm</t>
  </si>
  <si>
    <t>8.5x12cm</t>
  </si>
  <si>
    <t>11.55os</t>
  </si>
  <si>
    <t>KerraMaxCare Border Adh Dressing</t>
  </si>
  <si>
    <t>16x16cm</t>
  </si>
  <si>
    <t>16x26cm</t>
  </si>
  <si>
    <t>32.24ALL os</t>
  </si>
  <si>
    <t>KerraMaxCare Dressing</t>
  </si>
  <si>
    <t>13.5x15.5</t>
  </si>
  <si>
    <t>20x30cm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</si>
  <si>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</si>
  <si>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30.90</t>
    </r>
  </si>
  <si>
    <r>
      <rPr>
        <rFont val="Calibri"/>
        <color rgb="FFFF6600"/>
        <sz val="11.0"/>
      </rPr>
      <t>NS</t>
    </r>
  </si>
  <si>
    <t>golding</t>
  </si>
  <si>
    <t xml:space="preserve">KerraMaxCare Dressing </t>
  </si>
  <si>
    <t>11.79os</t>
  </si>
  <si>
    <t>10x22cm</t>
  </si>
  <si>
    <t>20x22cm</t>
  </si>
  <si>
    <t>KerraMaxCare dressing 20cmx50cm (10 X 1)</t>
  </si>
  <si>
    <t>40.5os</t>
  </si>
  <si>
    <t>Kerrapro Sheet</t>
  </si>
  <si>
    <t>10x10x0.3</t>
  </si>
  <si>
    <t>Ketoconazole Shampoo Nizoral</t>
  </si>
  <si>
    <t>60ML</t>
  </si>
  <si>
    <t>5.07os</t>
  </si>
  <si>
    <t>5.06os</t>
  </si>
  <si>
    <t>5.02os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</si>
  <si>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</si>
  <si>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13.13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</si>
  <si>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</si>
  <si>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</si>
  <si>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</si>
  <si>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</si>
  <si>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3.36os</t>
  </si>
  <si>
    <t>5.05 60ml</t>
  </si>
  <si>
    <t>Ketoconazole Shampoo Generic</t>
  </si>
  <si>
    <t>16.34os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</si>
  <si>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</si>
  <si>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13.13</t>
    </r>
  </si>
  <si>
    <r>
      <rPr>
        <rFont val="Calibri"/>
        <color rgb="FFFF6600"/>
        <sz val="11.0"/>
      </rPr>
      <t>NS</t>
    </r>
  </si>
  <si>
    <t>Ketoprofen gel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</si>
  <si>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</si>
  <si>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1.46</t>
    </r>
  </si>
  <si>
    <r>
      <rPr>
        <rFont val="Calibri"/>
        <color rgb="FF008000"/>
        <sz val="11.0"/>
      </rPr>
      <t>1.39</t>
    </r>
  </si>
  <si>
    <r>
      <rPr>
        <rFont val="Calibri"/>
        <color rgb="FF008000"/>
        <sz val="11.0"/>
      </rPr>
      <t>5.80</t>
    </r>
  </si>
  <si>
    <r>
      <rPr>
        <rFont val="Calibri"/>
        <color rgb="FF008000"/>
        <sz val="11.0"/>
      </rPr>
      <t>2.64</t>
    </r>
  </si>
  <si>
    <r>
      <rPr>
        <rFont val="Calibri"/>
        <color rgb="FF008000"/>
        <sz val="11.0"/>
      </rPr>
      <t>2.94</t>
    </r>
  </si>
  <si>
    <t>Kwells Tabs</t>
  </si>
  <si>
    <t>300mcg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</si>
  <si>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</si>
  <si>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</si>
  <si>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</si>
  <si>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Labetalol tabs</t>
  </si>
  <si>
    <r>
      <rPr>
        <rFont val="Calibri"/>
        <color rgb="FF008000"/>
        <sz val="11.0"/>
      </rPr>
      <t>14.03</t>
    </r>
    <r>
      <rPr>
        <rFont val="Calibri"/>
        <color rgb="FFFF0000"/>
        <sz val="11.0"/>
      </rPr>
      <t xml:space="preserve"> 4.92</t>
    </r>
  </si>
  <si>
    <r>
      <rPr>
        <rFont val="Calibri"/>
        <color rgb="FF008000"/>
        <sz val="11.0"/>
      </rPr>
      <t>4.50</t>
    </r>
  </si>
  <si>
    <r>
      <rPr>
        <rFont val="Calibri"/>
        <color rgb="FF008000"/>
        <sz val="11.0"/>
      </rPr>
      <t>4.39</t>
    </r>
  </si>
  <si>
    <t>Lacidipine Tabs</t>
  </si>
  <si>
    <t>a4.55</t>
  </si>
  <si>
    <t>3.1os</t>
  </si>
  <si>
    <t>Lacosamide</t>
  </si>
  <si>
    <t>Lactulose Sach</t>
  </si>
  <si>
    <t>10g 15ml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</si>
  <si>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</si>
  <si>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</si>
  <si>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</si>
  <si>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 xml:space="preserve">Lactulose Syrup 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</si>
  <si>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</si>
  <si>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3.98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</si>
  <si>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</si>
  <si>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10.60</t>
    </r>
  </si>
  <si>
    <r>
      <rPr>
        <rFont val="Calibri"/>
        <color rgb="FF008000"/>
        <sz val="11.0"/>
      </rPr>
      <t>5.55</t>
    </r>
  </si>
  <si>
    <r>
      <rPr>
        <rFont val="Calibri"/>
        <color rgb="FFFF6600"/>
        <sz val="11.0"/>
      </rPr>
      <t>NS</t>
    </r>
  </si>
  <si>
    <t xml:space="preserve">Lamictal Tabs </t>
  </si>
  <si>
    <t>NotSpanish 84's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</si>
  <si>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</si>
  <si>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8.94</t>
    </r>
  </si>
  <si>
    <r>
      <rPr>
        <rFont val="Calibri"/>
        <color rgb="FFFF6600"/>
        <sz val="11.0"/>
      </rPr>
      <t>NS</t>
    </r>
  </si>
  <si>
    <t>Lamotrigine Tabs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</si>
  <si>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</si>
  <si>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0.90</t>
    </r>
  </si>
  <si>
    <r>
      <rPr>
        <rFont val="Calibri"/>
        <color rgb="FF008000"/>
        <sz val="11.0"/>
      </rPr>
      <t>0.91</t>
    </r>
  </si>
  <si>
    <t>1.42 1.9</t>
  </si>
  <si>
    <t>1.45os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</si>
  <si>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</si>
  <si>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1.24</t>
    </r>
  </si>
  <si>
    <r>
      <rPr>
        <rFont val="Calibri"/>
        <color rgb="FFFF6600"/>
        <sz val="11.0"/>
      </rPr>
      <t>NS</t>
    </r>
  </si>
  <si>
    <t xml:space="preserve">Lamotrigine Tabs </t>
  </si>
  <si>
    <r>
      <rPr>
        <rFont val="Calibri"/>
        <color rgb="FF008000"/>
        <sz val="11.0"/>
      </rPr>
      <t>2.80</t>
    </r>
  </si>
  <si>
    <r>
      <rPr>
        <rFont val="Calibri"/>
        <color rgb="FF008000"/>
        <sz val="11.0"/>
      </rPr>
      <t>1.76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</si>
  <si>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</si>
  <si>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</si>
  <si>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3.12</t>
    </r>
  </si>
  <si>
    <r>
      <rPr>
        <rFont val="Calibri"/>
        <color rgb="FFFF6600"/>
        <sz val="11.0"/>
      </rPr>
      <t>NS</t>
    </r>
  </si>
  <si>
    <t xml:space="preserve">Lamotrigine Disp Tabs 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</si>
  <si>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</si>
  <si>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</si>
  <si>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</si>
  <si>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</si>
  <si>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7.98</t>
    </r>
  </si>
  <si>
    <r>
      <rPr>
        <rFont val="Calibri"/>
        <color rgb="FFFF6600"/>
        <sz val="11.0"/>
      </rPr>
      <t>NS</t>
    </r>
  </si>
  <si>
    <t>Lansoprazole Oro Disp Tabs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</si>
  <si>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</si>
  <si>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1.57</t>
    </r>
  </si>
  <si>
    <r>
      <rPr>
        <rFont val="Calibri"/>
        <color rgb="FFFF0000"/>
        <sz val="11.0"/>
      </rPr>
      <t>1.55</t>
    </r>
  </si>
  <si>
    <t xml:space="preserve">Lansoprazole Oro Disp Tabs 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</si>
  <si>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</si>
  <si>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3.08</t>
    </r>
  </si>
  <si>
    <r>
      <rPr>
        <rFont val="Calibri"/>
        <color rgb="FFFF0000"/>
        <sz val="11.0"/>
      </rPr>
      <t>3.10</t>
    </r>
  </si>
  <si>
    <t>Lansoprazole 15mg gast-res cap (28) AAH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</si>
  <si>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</si>
  <si>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0.31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</si>
  <si>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</si>
  <si>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</si>
  <si>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0.59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</si>
  <si>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</si>
  <si>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</si>
  <si>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2.72</t>
    </r>
    <r>
      <rPr>
        <rFont val="Calibri"/>
        <color rgb="FFFF0000"/>
        <sz val="11.0"/>
      </rPr>
      <t xml:space="preserve"> 1.31</t>
    </r>
  </si>
  <si>
    <r>
      <rPr>
        <rFont val="Calibri"/>
        <color rgb="FFFF6600"/>
        <sz val="11.0"/>
      </rPr>
      <t>NS</t>
    </r>
  </si>
  <si>
    <t>Latanoprost/Timolol Eye Drops</t>
  </si>
  <si>
    <t>4.7RST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</si>
  <si>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</si>
  <si>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2.72</t>
    </r>
    <r>
      <rPr>
        <rFont val="Calibri"/>
        <color rgb="FFFF0000"/>
        <sz val="11.0"/>
      </rPr>
      <t xml:space="preserve"> 1.32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</si>
  <si>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</si>
  <si>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</si>
  <si>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</si>
  <si>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</si>
  <si>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 xml:space="preserve">Laxido Orange </t>
  </si>
  <si>
    <t>Laxido Paediatric Sachets</t>
  </si>
  <si>
    <t>6.9g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</si>
  <si>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</si>
  <si>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</si>
  <si>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</si>
  <si>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 xml:space="preserve">Leflunomide Tabs </t>
  </si>
  <si>
    <r>
      <rPr>
        <rFont val="Calibri"/>
        <color rgb="FF008000"/>
        <sz val="11.0"/>
      </rPr>
      <t>2.46</t>
    </r>
  </si>
  <si>
    <r>
      <rPr>
        <rFont val="Calibri"/>
        <color rgb="FF008000"/>
        <sz val="11.0"/>
      </rPr>
      <t>1.31</t>
    </r>
  </si>
  <si>
    <r>
      <rPr>
        <rFont val="Calibri"/>
        <color rgb="FFFF6600"/>
        <sz val="11.0"/>
      </rPr>
      <t>NS</t>
    </r>
  </si>
  <si>
    <t>2.85os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</si>
  <si>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</si>
  <si>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2.45</t>
    </r>
  </si>
  <si>
    <r>
      <rPr>
        <rFont val="Calibri"/>
        <color rgb="FFFF6600"/>
        <sz val="11.0"/>
      </rPr>
      <t>NS</t>
    </r>
  </si>
  <si>
    <t>oc1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</si>
  <si>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</si>
  <si>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3.36</t>
    </r>
  </si>
  <si>
    <r>
      <rPr>
        <rFont val="Calibri"/>
        <color rgb="FFFF6600"/>
        <sz val="11.0"/>
      </rPr>
      <t>NS</t>
    </r>
  </si>
  <si>
    <t>SUNPHARM</t>
  </si>
  <si>
    <t>4.07acc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</si>
  <si>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</si>
  <si>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4.07</t>
    </r>
  </si>
  <si>
    <r>
      <rPr>
        <rFont val="Calibri"/>
        <color rgb="FFFF6600"/>
        <sz val="11.0"/>
      </rPr>
      <t>NS</t>
    </r>
  </si>
  <si>
    <t xml:space="preserve">Letrozole Tabs </t>
  </si>
  <si>
    <t>0.52os</t>
  </si>
  <si>
    <t>Levetiracetam Oral Solution</t>
  </si>
  <si>
    <t>Beehag</t>
  </si>
  <si>
    <t xml:space="preserve">Levetiracetam Tabs </t>
  </si>
  <si>
    <r>
      <rPr>
        <rFont val="Calibri"/>
        <color rgb="FF008000"/>
        <sz val="11.0"/>
      </rPr>
      <t>1.84</t>
    </r>
  </si>
  <si>
    <r>
      <rPr>
        <rFont val="Calibri"/>
        <color rgb="FF008000"/>
        <sz val="11.0"/>
      </rPr>
      <t>1.20</t>
    </r>
  </si>
  <si>
    <r>
      <rPr>
        <rFont val="Calibri"/>
        <color rgb="FFFF6600"/>
        <sz val="11.0"/>
      </rPr>
      <t>NS</t>
    </r>
  </si>
  <si>
    <t>3.88os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</si>
  <si>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</si>
  <si>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4.21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</si>
  <si>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</si>
  <si>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6.00</t>
    </r>
  </si>
  <si>
    <r>
      <rPr>
        <rFont val="Calibri"/>
        <color rgb="FF008000"/>
        <sz val="11.0"/>
      </rPr>
      <t>3.01</t>
    </r>
  </si>
  <si>
    <r>
      <rPr>
        <rFont val="Calibri"/>
        <color rgb="FF008000"/>
        <sz val="11.0"/>
      </rPr>
      <t>3.02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</si>
  <si>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</si>
  <si>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3.87</t>
    </r>
  </si>
  <si>
    <r>
      <rPr>
        <rFont val="Calibri"/>
        <color rgb="FFFF6600"/>
        <sz val="11.0"/>
      </rPr>
      <t>NS</t>
    </r>
  </si>
  <si>
    <t>Levocetirizine tabs</t>
  </si>
  <si>
    <t>Levofloxacin Tab</t>
  </si>
  <si>
    <t>10.5 10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</si>
  <si>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</si>
  <si>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10.50</t>
    </r>
    <r>
      <rPr>
        <rFont val="Calibri"/>
        <color rgb="FFFF0000"/>
        <sz val="11.0"/>
      </rPr>
      <t xml:space="preserve"> 5.26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</si>
  <si>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</si>
  <si>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</si>
  <si>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10.45</t>
    </r>
  </si>
  <si>
    <r>
      <rPr>
        <rFont val="Calibri"/>
        <color rgb="FFFF6600"/>
        <sz val="11.0"/>
      </rPr>
      <t>NS</t>
    </r>
  </si>
  <si>
    <r>
      <rPr>
        <rFont val="Arial"/>
        <color theme="1"/>
        <sz val="10.0"/>
      </rPr>
      <t xml:space="preserve">Levonelle </t>
    </r>
    <r>
      <rPr>
        <rFont val="Arial"/>
        <color theme="1"/>
        <sz val="12.0"/>
      </rPr>
      <t>One P Branded</t>
    </r>
  </si>
  <si>
    <t>1500mcg</t>
  </si>
  <si>
    <r>
      <rPr>
        <rFont val="Arial"/>
        <color theme="1"/>
        <sz val="10.0"/>
      </rPr>
      <t>Levonorgestrel Tab</t>
    </r>
    <r>
      <rPr>
        <rFont val="Arial"/>
        <color theme="1"/>
        <sz val="12.0"/>
      </rPr>
      <t xml:space="preserve"> P Generic</t>
    </r>
  </si>
  <si>
    <t>0.99Pom</t>
  </si>
  <si>
    <t>Levonorgestrel Tab POM</t>
  </si>
  <si>
    <t>Levothyroxine Tabs</t>
  </si>
  <si>
    <r>
      <rPr>
        <rFont val="Calibri"/>
        <color rgb="FF008000"/>
        <sz val="11.0"/>
      </rPr>
      <t>12.49</t>
    </r>
  </si>
  <si>
    <r>
      <rPr>
        <rFont val="Calibri"/>
        <color rgb="FF008000"/>
        <sz val="11.0"/>
      </rPr>
      <t>10.55</t>
    </r>
  </si>
  <si>
    <r>
      <rPr>
        <rFont val="Calibri"/>
        <color rgb="FF008000"/>
        <sz val="11.0"/>
      </rPr>
      <t>10.64</t>
    </r>
  </si>
  <si>
    <t>Levothyroxine sodium 25mcg tabs  (28) AAH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</si>
  <si>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</si>
  <si>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0.23</t>
    </r>
  </si>
  <si>
    <r>
      <rPr>
        <rFont val="Calibri"/>
        <color rgb="FFFF6600"/>
        <sz val="11.0"/>
      </rPr>
      <t>NS</t>
    </r>
  </si>
  <si>
    <t>Levothyroxine sodium 50mcg tabs  (28) AAH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</si>
  <si>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</si>
  <si>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0.20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</si>
  <si>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</si>
  <si>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</si>
  <si>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1.82</t>
    </r>
  </si>
  <si>
    <r>
      <rPr>
        <rFont val="Calibri"/>
        <color rgb="FFFF6600"/>
        <sz val="11.0"/>
      </rPr>
      <t>NS</t>
    </r>
  </si>
  <si>
    <t>Levothyroxine sodium 100mcg tabs  (28) AAH</t>
  </si>
  <si>
    <t>Almus FM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</si>
  <si>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</si>
  <si>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0.20</t>
    </r>
  </si>
  <si>
    <r>
      <rPr>
        <rFont val="Calibri"/>
        <color rgb="FFFF6600"/>
        <sz val="11.0"/>
      </rPr>
      <t>NS</t>
    </r>
  </si>
  <si>
    <t xml:space="preserve">Linc-Flo Leg bag LM500LD-T 30cm </t>
  </si>
  <si>
    <t>Linc-Flo Leg bag LM500MD-L10cm</t>
  </si>
  <si>
    <t>Linc-Flo Leg bag LM500MD-T 10cm</t>
  </si>
  <si>
    <t>stanley</t>
  </si>
  <si>
    <t>Linc-Flo LM2LNS night bag 2 litre [non drain] (10)</t>
  </si>
  <si>
    <t>Linc-Flo LM2LS night bag 2L</t>
  </si>
  <si>
    <t>2Lit</t>
  </si>
  <si>
    <t>Linc-Flo LM3LS</t>
  </si>
  <si>
    <t>3Lit</t>
  </si>
  <si>
    <r>
      <rPr>
        <rFont val="Arial"/>
        <color theme="1"/>
        <sz val="10.0"/>
      </rPr>
      <t xml:space="preserve">Linc-Flo TZ02-L bags </t>
    </r>
    <r>
      <rPr>
        <rFont val="Arial"/>
        <color rgb="FFFF0000"/>
        <sz val="10.0"/>
      </rPr>
      <t>CHECK NWOS</t>
    </r>
  </si>
  <si>
    <t>Liothyronine tab</t>
  </si>
  <si>
    <t>Lipitor Tabs</t>
  </si>
  <si>
    <t>2.4os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</si>
  <si>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</si>
  <si>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1.93</t>
    </r>
  </si>
  <si>
    <r>
      <rPr>
        <rFont val="Calibri"/>
        <color rgb="FFFF6600"/>
        <sz val="11.0"/>
      </rPr>
      <t>NS</t>
    </r>
  </si>
  <si>
    <r>
      <rPr>
        <rFont val="Arial"/>
        <color theme="1"/>
        <sz val="10.0"/>
      </rPr>
      <t>Lipitor Tabs</t>
    </r>
    <r>
      <rPr>
        <rFont val="Arial"/>
        <color rgb="FFFF0000"/>
        <sz val="10.0"/>
      </rPr>
      <t xml:space="preserve"> UK only</t>
    </r>
  </si>
  <si>
    <r>
      <rPr>
        <rFont val="Calibri"/>
        <color rgb="FF008000"/>
        <sz val="11.0"/>
      </rPr>
      <t>24.63</t>
    </r>
  </si>
  <si>
    <r>
      <rPr>
        <rFont val="Calibri"/>
        <color rgb="FFFF0000"/>
        <sz val="11.0"/>
      </rPr>
      <t>2.40</t>
    </r>
  </si>
  <si>
    <r>
      <rPr>
        <rFont val="Calibri"/>
        <color rgb="FF008000"/>
        <sz val="11.0"/>
      </rPr>
      <t>2.75</t>
    </r>
  </si>
  <si>
    <t xml:space="preserve">Lisinopril Tabs </t>
  </si>
  <si>
    <t>0.18os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</si>
  <si>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</si>
  <si>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0.18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</si>
  <si>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</si>
  <si>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</si>
  <si>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0.23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</si>
  <si>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</si>
  <si>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</si>
  <si>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0.35</t>
    </r>
  </si>
  <si>
    <r>
      <rPr>
        <rFont val="Calibri"/>
        <color rgb="FFFF6600"/>
        <sz val="11.0"/>
      </rPr>
      <t>NS</t>
    </r>
  </si>
  <si>
    <t>Lixiana tab</t>
  </si>
  <si>
    <t>Loceryl Nail Lacquer</t>
  </si>
  <si>
    <r>
      <rPr>
        <rFont val="Arial"/>
        <color theme="1"/>
        <sz val="10.0"/>
      </rPr>
      <t xml:space="preserve">Loperamide Caps </t>
    </r>
    <r>
      <rPr>
        <rFont val="Arial"/>
        <color theme="1"/>
        <sz val="12.0"/>
      </rPr>
      <t>(P)</t>
    </r>
  </si>
  <si>
    <t>0.44/10</t>
  </si>
  <si>
    <t>0.47/10</t>
  </si>
  <si>
    <t>0.5/10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</si>
  <si>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</si>
  <si>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0.33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</si>
  <si>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</si>
  <si>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</si>
  <si>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0.27</t>
    </r>
  </si>
  <si>
    <r>
      <rPr>
        <rFont val="Calibri"/>
        <color rgb="FFFF6600"/>
        <sz val="11.0"/>
      </rPr>
      <t>NS</t>
    </r>
  </si>
  <si>
    <t xml:space="preserve">Loratadine Syrup </t>
  </si>
  <si>
    <t>Loratadine Tabs (P)</t>
  </si>
  <si>
    <r>
      <rPr>
        <rFont val="Calibri"/>
        <color rgb="FF008000"/>
        <sz val="11.0"/>
      </rPr>
      <t>0.53</t>
    </r>
  </si>
  <si>
    <r>
      <rPr>
        <rFont val="Calibri"/>
        <color rgb="FF008000"/>
        <sz val="11.0"/>
      </rPr>
      <t>0.21</t>
    </r>
  </si>
  <si>
    <r>
      <rPr>
        <rFont val="Calibri"/>
        <color rgb="FFFF6600"/>
        <sz val="11.0"/>
      </rPr>
      <t>NS</t>
    </r>
  </si>
  <si>
    <t>Lorazepam Tabs</t>
  </si>
  <si>
    <t>0.25mg</t>
  </si>
  <si>
    <t>LorazEpam OVAL ScoredGenus</t>
  </si>
  <si>
    <t>Fe25 reduce stock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</si>
  <si>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</si>
  <si>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2.91</t>
    </r>
  </si>
  <si>
    <r>
      <rPr>
        <rFont val="Calibri"/>
        <color rgb="FFFF6600"/>
        <sz val="11.0"/>
      </rPr>
      <t>NS</t>
    </r>
  </si>
  <si>
    <t>0.27os</t>
  </si>
  <si>
    <t>Losartan HCTZ</t>
  </si>
  <si>
    <t>100/12.5</t>
  </si>
  <si>
    <t>Losartan HCTZ Tabs</t>
  </si>
  <si>
    <t>50/12.5m</t>
  </si>
  <si>
    <t xml:space="preserve">Losartan HCTZ Tabs </t>
  </si>
  <si>
    <t>100/25mg</t>
  </si>
  <si>
    <t>0.76os</t>
  </si>
  <si>
    <t>Losartan Tabs</t>
  </si>
  <si>
    <r>
      <rPr>
        <rFont val="Calibri"/>
        <color rgb="FF008000"/>
        <sz val="11.0"/>
      </rPr>
      <t>2.50</t>
    </r>
  </si>
  <si>
    <r>
      <rPr>
        <rFont val="Calibri"/>
        <color rgb="FF008000"/>
        <sz val="11.0"/>
      </rPr>
      <t>1.30</t>
    </r>
  </si>
  <si>
    <r>
      <rPr>
        <rFont val="Calibri"/>
        <color rgb="FF008000"/>
        <sz val="11.0"/>
      </rPr>
      <t>1.49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</si>
  <si>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</si>
  <si>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0.24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</si>
  <si>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</si>
  <si>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</si>
  <si>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0.27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</si>
  <si>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</si>
  <si>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</si>
  <si>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0.38</t>
    </r>
  </si>
  <si>
    <r>
      <rPr>
        <rFont val="Calibri"/>
        <color rgb="FFFF6600"/>
        <sz val="11.0"/>
      </rPr>
      <t>NS</t>
    </r>
  </si>
  <si>
    <t>Losec cap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</si>
  <si>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</si>
  <si>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8.96</t>
    </r>
  </si>
  <si>
    <r>
      <rPr>
        <rFont val="Calibri"/>
        <color rgb="FF008000"/>
        <sz val="11.0"/>
      </rPr>
      <t>8.90</t>
    </r>
  </si>
  <si>
    <t>Lotriderm Cream</t>
  </si>
  <si>
    <t>4.09os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</si>
  <si>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</si>
  <si>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4.09</t>
    </r>
  </si>
  <si>
    <r>
      <rPr>
        <rFont val="Calibri"/>
        <color rgb="FFFF6600"/>
        <sz val="11.0"/>
      </rPr>
      <t>NS</t>
    </r>
  </si>
  <si>
    <t>Lumigan Eye Apr25- 4 in stock</t>
  </si>
  <si>
    <t>Lymecycline 408mg caps  (28) AAH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</si>
  <si>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</si>
  <si>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3.09</t>
    </r>
  </si>
  <si>
    <r>
      <rPr>
        <rFont val="Calibri"/>
        <color rgb="FF008000"/>
        <sz val="11.0"/>
      </rPr>
      <t>2.96</t>
    </r>
  </si>
  <si>
    <t>Lymecycline</t>
  </si>
  <si>
    <t>408mg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</si>
  <si>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</si>
  <si>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6.54</t>
    </r>
  </si>
  <si>
    <r>
      <rPr>
        <rFont val="Calibri"/>
        <color rgb="FFFF6600"/>
        <sz val="11.0"/>
      </rPr>
      <t>NS</t>
    </r>
  </si>
  <si>
    <t>Lyrica Caps</t>
  </si>
  <si>
    <r>
      <rPr>
        <rFont val="Calibri"/>
        <color rgb="FF008000"/>
        <sz val="11.0"/>
      </rPr>
      <t>63.76</t>
    </r>
  </si>
  <si>
    <r>
      <rPr>
        <rFont val="Calibri"/>
        <color rgb="FF008000"/>
        <sz val="11.0"/>
      </rPr>
      <t>32.85</t>
    </r>
  </si>
  <si>
    <r>
      <rPr>
        <rFont val="Calibri"/>
        <color rgb="FF008000"/>
        <sz val="11.0"/>
      </rPr>
      <t>24.95</t>
    </r>
  </si>
  <si>
    <t>24.9 100mg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</si>
  <si>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</si>
  <si>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</si>
  <si>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19.20</t>
    </r>
  </si>
  <si>
    <t>Macrogol SF Sac Jan25 Laxido cheaper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</si>
  <si>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</si>
  <si>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</si>
  <si>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</si>
  <si>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1.81os</t>
  </si>
  <si>
    <t>Maxidex Eye Drop Sol (UK)</t>
  </si>
  <si>
    <t>3os</t>
  </si>
  <si>
    <t>1.35os</t>
  </si>
  <si>
    <t>Mebeverine MR Caps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</si>
  <si>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</si>
  <si>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6.21</t>
    </r>
  </si>
  <si>
    <r>
      <rPr>
        <rFont val="Calibri"/>
        <color rgb="FFFF6600"/>
        <sz val="11.0"/>
      </rPr>
      <t>NS</t>
    </r>
  </si>
  <si>
    <t>Mebeverine Tabs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</si>
  <si>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</si>
  <si>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1.85</t>
    </r>
  </si>
  <si>
    <r>
      <rPr>
        <rFont val="Calibri"/>
        <color rgb="FFFF6600"/>
        <sz val="11.0"/>
      </rPr>
      <t>NS</t>
    </r>
  </si>
  <si>
    <t>Mebeverine oral susp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</si>
  <si>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</si>
  <si>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134.85</t>
    </r>
  </si>
  <si>
    <r>
      <rPr>
        <rFont val="Calibri"/>
        <color rgb="FFFF6600"/>
        <sz val="11.0"/>
      </rPr>
      <t>NS</t>
    </r>
  </si>
  <si>
    <t>Medi Derma Foam Spr 63582</t>
  </si>
  <si>
    <t>250ml</t>
  </si>
  <si>
    <t>Medi Derma-S BarCr 60345 AgyYES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</si>
  <si>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</si>
  <si>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</si>
  <si>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</si>
  <si>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Medihoney Barier cream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</si>
  <si>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</si>
  <si>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</si>
  <si>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</si>
  <si>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Medikinet tabs</t>
  </si>
  <si>
    <t>restr</t>
  </si>
  <si>
    <t>Medikinet XL Cap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</si>
  <si>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</si>
  <si>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</si>
  <si>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</si>
  <si>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</si>
  <si>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</si>
  <si>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28.56</t>
    </r>
  </si>
  <si>
    <r>
      <rPr>
        <rFont val="Calibri"/>
        <color rgb="FFFF0000"/>
        <sz val="11.0"/>
      </rPr>
      <t>33.66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</si>
  <si>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</si>
  <si>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</si>
  <si>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 xml:space="preserve">Medikinet XL Cap </t>
  </si>
  <si>
    <t>57.72all</t>
  </si>
  <si>
    <t>57.14Rst</t>
  </si>
  <si>
    <t>Medikinet xl tabs</t>
  </si>
  <si>
    <t>61.89os</t>
  </si>
  <si>
    <t xml:space="preserve">Mefenamic Acid Caps 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</si>
  <si>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</si>
  <si>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10.64</t>
    </r>
  </si>
  <si>
    <r>
      <rPr>
        <rFont val="Calibri"/>
        <color rgb="FF008000"/>
        <sz val="11.0"/>
      </rPr>
      <t>10.59</t>
    </r>
  </si>
  <si>
    <t xml:space="preserve">Mefenamic Acid Tabs 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</si>
  <si>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</si>
  <si>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4.45</t>
    </r>
  </si>
  <si>
    <r>
      <rPr>
        <rFont val="Calibri"/>
        <color rgb="FFFF0000"/>
        <sz val="11.0"/>
      </rPr>
      <t>3.25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</si>
  <si>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</si>
  <si>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1.75</t>
    </r>
  </si>
  <si>
    <r>
      <rPr>
        <rFont val="Calibri"/>
        <color rgb="FFFF6600"/>
        <sz val="11.0"/>
      </rPr>
      <t>NS</t>
    </r>
  </si>
  <si>
    <t>Melatonin Oral Solution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</si>
  <si>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</si>
  <si>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</si>
  <si>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</si>
  <si>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Melolin Dressing</t>
  </si>
  <si>
    <t>15.9os</t>
  </si>
  <si>
    <t>20x10cm</t>
  </si>
  <si>
    <t>7.5?</t>
  </si>
  <si>
    <t xml:space="preserve">Meloxicam Tabs </t>
  </si>
  <si>
    <t>7.5mg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</si>
  <si>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</si>
  <si>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0.25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</si>
  <si>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</si>
  <si>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</si>
  <si>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0.41</t>
    </r>
  </si>
  <si>
    <r>
      <rPr>
        <rFont val="Calibri"/>
        <color rgb="FFFF6600"/>
        <sz val="11.0"/>
      </rPr>
      <t>NS</t>
    </r>
  </si>
  <si>
    <t xml:space="preserve">Memantine Tabs 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</si>
  <si>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</si>
  <si>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1.22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</si>
  <si>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</si>
  <si>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</si>
  <si>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1.84</t>
    </r>
  </si>
  <si>
    <r>
      <rPr>
        <rFont val="Calibri"/>
        <color rgb="FFFF6600"/>
        <sz val="11.0"/>
      </rPr>
      <t>NS</t>
    </r>
  </si>
  <si>
    <t>Memantine soln sf</t>
  </si>
  <si>
    <t>10mg/ml</t>
  </si>
  <si>
    <t>17.39os</t>
  </si>
  <si>
    <r>
      <rPr>
        <rFont val="Calibri"/>
        <color rgb="FF008000"/>
        <sz val="11.0"/>
      </rPr>
      <t>38.40</t>
    </r>
  </si>
  <si>
    <r>
      <rPr>
        <rFont val="Calibri"/>
        <color rgb="FF008000"/>
        <sz val="11.0"/>
      </rPr>
      <t>21.88</t>
    </r>
  </si>
  <si>
    <r>
      <rPr>
        <rFont val="Calibri"/>
        <color rgb="FF008000"/>
        <sz val="11.0"/>
      </rPr>
      <t>17.75</t>
    </r>
  </si>
  <si>
    <t xml:space="preserve">Memantine SOLUBLE Tabs </t>
  </si>
  <si>
    <t>Mepilex Border Comfort</t>
  </si>
  <si>
    <t>Mepilex Border Sacrum</t>
  </si>
  <si>
    <t>Mepilex Border Comfort Lite</t>
  </si>
  <si>
    <t>Mepilex Lite</t>
  </si>
  <si>
    <t>6x8.5cm</t>
  </si>
  <si>
    <t>Collins to BUY</t>
  </si>
  <si>
    <t>8.1os</t>
  </si>
  <si>
    <t>Mepilex Transfer</t>
  </si>
  <si>
    <t>44.5os</t>
  </si>
  <si>
    <t>45.5os</t>
  </si>
  <si>
    <t>Mepilex XT dressing</t>
  </si>
  <si>
    <t>10x11cm</t>
  </si>
  <si>
    <t>20x21cm</t>
  </si>
  <si>
    <t>nwos 33.91</t>
  </si>
  <si>
    <t>Mepore Dressing</t>
  </si>
  <si>
    <t>7x8cm</t>
  </si>
  <si>
    <t>9x25cm</t>
  </si>
  <si>
    <t>9x30cm</t>
  </si>
  <si>
    <t>Dispensary</t>
  </si>
  <si>
    <t>11x15cm</t>
  </si>
  <si>
    <t>9x10cm</t>
  </si>
  <si>
    <t>8.36os</t>
  </si>
  <si>
    <t>9x15cm</t>
  </si>
  <si>
    <t>6x7cm</t>
  </si>
  <si>
    <t>3.85,4.08</t>
  </si>
  <si>
    <t>Mepore Dressing 671100</t>
  </si>
  <si>
    <t>9x20cm</t>
  </si>
  <si>
    <t>11.39os</t>
  </si>
  <si>
    <t>Mepore Ultra</t>
  </si>
  <si>
    <t>27.7os</t>
  </si>
  <si>
    <t>22.08os</t>
  </si>
  <si>
    <t>7.81os</t>
  </si>
  <si>
    <r>
      <rPr>
        <rFont val="Calibri"/>
        <color rgb="FF008000"/>
        <sz val="11.0"/>
      </rPr>
      <t>9.42</t>
    </r>
  </si>
  <si>
    <r>
      <rPr>
        <rFont val="Calibri"/>
        <color rgb="FF008000"/>
        <sz val="11.0"/>
      </rPr>
      <t>7.88</t>
    </r>
  </si>
  <si>
    <r>
      <rPr>
        <rFont val="Calibri"/>
        <color rgb="FFFF6600"/>
        <sz val="11.0"/>
      </rPr>
      <t>NS</t>
    </r>
  </si>
  <si>
    <t>Metformin sachet</t>
  </si>
  <si>
    <t>5.82os</t>
  </si>
  <si>
    <t>6.28os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</si>
  <si>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</si>
  <si>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0.15</t>
    </r>
  </si>
  <si>
    <r>
      <rPr>
        <rFont val="Calibri"/>
        <color rgb="FFFF6600"/>
        <sz val="11.0"/>
      </rPr>
      <t>NS</t>
    </r>
  </si>
  <si>
    <t>Metformin 500mg tabs (84) AAH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</si>
  <si>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</si>
  <si>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0.53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</si>
  <si>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</si>
  <si>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0.74</t>
    </r>
  </si>
  <si>
    <r>
      <rPr>
        <rFont val="Calibri"/>
        <color rgb="FF008000"/>
        <sz val="11.0"/>
      </rPr>
      <t>0.41</t>
    </r>
  </si>
  <si>
    <r>
      <rPr>
        <rFont val="Calibri"/>
        <color rgb="FFFF6600"/>
        <sz val="11.0"/>
      </rPr>
      <t>NS</t>
    </r>
  </si>
  <si>
    <r>
      <rPr>
        <rFont val="Arial"/>
        <color theme="1"/>
        <sz val="10.0"/>
      </rPr>
      <t xml:space="preserve">Metformin </t>
    </r>
    <r>
      <rPr>
        <rFont val="Arial"/>
        <color rgb="FFFF0000"/>
        <sz val="10.0"/>
      </rPr>
      <t>Std Release, pt takes 500</t>
    </r>
  </si>
  <si>
    <t>1000mg</t>
  </si>
  <si>
    <t>Chris Low</t>
  </si>
  <si>
    <t>Metformin MR 500mg tabs (28) AAH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</si>
  <si>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</si>
  <si>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</si>
  <si>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</si>
  <si>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Metformin MR 500mg tabs (56) Yaltormin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</si>
  <si>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</si>
  <si>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1.37</t>
    </r>
  </si>
  <si>
    <r>
      <rPr>
        <rFont val="Calibri"/>
        <color rgb="FFFF6600"/>
        <sz val="11.0"/>
      </rPr>
      <t>NS</t>
    </r>
  </si>
  <si>
    <t xml:space="preserve">Metformin SR Tabs </t>
  </si>
  <si>
    <t>1.9/56</t>
  </si>
  <si>
    <r>
      <rPr>
        <rFont val="Calibri"/>
        <color rgb="FF008000"/>
        <sz val="11.0"/>
      </rPr>
      <t>3.20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</si>
  <si>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</si>
  <si>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0.87</t>
    </r>
  </si>
  <si>
    <t>Metformin MR 1000mg tabs (28) AAH</t>
  </si>
  <si>
    <t>3.3/56</t>
  </si>
  <si>
    <t>Metformin MR 1000mg tabs (56) AAH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</si>
  <si>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</si>
  <si>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1.81</t>
    </r>
  </si>
  <si>
    <r>
      <rPr>
        <rFont val="Calibri"/>
        <color rgb="FFFF6600"/>
        <sz val="11.0"/>
      </rPr>
      <t>NS</t>
    </r>
  </si>
  <si>
    <t>Metformin oral solution</t>
  </si>
  <si>
    <t>500mg/5</t>
  </si>
  <si>
    <t>28.5os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</si>
  <si>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</si>
  <si>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9.61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</si>
  <si>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</si>
  <si>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</si>
  <si>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5.62</t>
    </r>
  </si>
  <si>
    <r>
      <rPr>
        <rFont val="Calibri"/>
        <color rgb="FF008000"/>
        <sz val="11.0"/>
      </rPr>
      <t>5.38</t>
    </r>
  </si>
  <si>
    <t>3.11 100</t>
  </si>
  <si>
    <t>3.45 Otc</t>
  </si>
  <si>
    <t>Methotrexate Tab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</si>
  <si>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</si>
  <si>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2.91</t>
    </r>
  </si>
  <si>
    <r>
      <rPr>
        <rFont val="Calibri"/>
        <color rgb="FFFF6600"/>
        <sz val="11.0"/>
      </rPr>
      <t>NS</t>
    </r>
  </si>
  <si>
    <t>Methyldopa tab ALDOMET</t>
  </si>
  <si>
    <t>4.95os</t>
  </si>
  <si>
    <r>
      <rPr>
        <rFont val="Calibri"/>
        <color rgb="FF008000"/>
        <sz val="11.0"/>
      </rPr>
      <t>12.11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</si>
  <si>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</si>
  <si>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6.40</t>
    </r>
  </si>
  <si>
    <t xml:space="preserve">Methylphenidate Tabs </t>
  </si>
  <si>
    <t>2.69os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</si>
  <si>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</si>
  <si>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2.69</t>
    </r>
  </si>
  <si>
    <r>
      <rPr>
        <rFont val="Calibri"/>
        <color rgb="FFFF6600"/>
        <sz val="11.0"/>
      </rPr>
      <t>NS</t>
    </r>
  </si>
  <si>
    <t>Metoclopramide Oral Soln</t>
  </si>
  <si>
    <t xml:space="preserve">Metoclopramide Tabs 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</si>
  <si>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</si>
  <si>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0.28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</si>
  <si>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</si>
  <si>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</si>
  <si>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0.28</t>
    </r>
  </si>
  <si>
    <r>
      <rPr>
        <rFont val="Calibri"/>
        <color rgb="FFFF6600"/>
        <sz val="11.0"/>
      </rPr>
      <t>NS</t>
    </r>
  </si>
  <si>
    <t>Metoject Pen</t>
  </si>
  <si>
    <t>12.73os</t>
  </si>
  <si>
    <t>a14.74</t>
  </si>
  <si>
    <t>Metoprolol tabs</t>
  </si>
  <si>
    <t>18.65os</t>
  </si>
  <si>
    <t>Metoprolol Tabs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</si>
  <si>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</si>
  <si>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1.91</t>
    </r>
  </si>
  <si>
    <r>
      <rPr>
        <rFont val="Calibri"/>
        <color rgb="FF008000"/>
        <sz val="11.0"/>
      </rPr>
      <t>1.89</t>
    </r>
  </si>
  <si>
    <t xml:space="preserve">Metoprolol Tabs </t>
  </si>
  <si>
    <t>3.03os</t>
  </si>
  <si>
    <t>Metrogel gel (ArdinRx=40g; RozexOk)</t>
  </si>
  <si>
    <t xml:space="preserve">Metronidazole Gel </t>
  </si>
  <si>
    <t>4.5os</t>
  </si>
  <si>
    <t>4.25R</t>
  </si>
  <si>
    <r>
      <rPr>
        <rFont val="Calibri"/>
        <color rgb="FF008000"/>
        <sz val="11.0"/>
      </rPr>
      <t>11.28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</si>
  <si>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</si>
  <si>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</si>
  <si>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3.7/30g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</si>
  <si>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</si>
  <si>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4.21</t>
    </r>
  </si>
  <si>
    <r>
      <rPr>
        <rFont val="Calibri"/>
        <color rgb="FFFF6600"/>
        <sz val="11.0"/>
      </rPr>
      <t>NS</t>
    </r>
  </si>
  <si>
    <t xml:space="preserve">Metronidazole Susp </t>
  </si>
  <si>
    <t>27.69os</t>
  </si>
  <si>
    <r>
      <rPr>
        <rFont val="Calibri"/>
        <color rgb="FF008000"/>
        <sz val="11.0"/>
      </rPr>
      <t>67.75</t>
    </r>
  </si>
  <si>
    <r>
      <rPr>
        <rFont val="Calibri"/>
        <color rgb="FF008000"/>
        <sz val="11.0"/>
      </rPr>
      <t>27.69</t>
    </r>
  </si>
  <si>
    <r>
      <rPr>
        <rFont val="Calibri"/>
        <color rgb="FF008000"/>
        <sz val="11.0"/>
      </rPr>
      <t>33.69</t>
    </r>
  </si>
  <si>
    <t xml:space="preserve">Metronidazole Tabs </t>
  </si>
  <si>
    <r>
      <rPr>
        <rFont val="Calibri"/>
        <color rgb="FF008000"/>
        <sz val="11.0"/>
      </rPr>
      <t>3.56</t>
    </r>
    <r>
      <rPr>
        <rFont val="Calibri"/>
        <color rgb="FFFF0000"/>
        <sz val="11.0"/>
      </rPr>
      <t xml:space="preserve"> 1.84</t>
    </r>
  </si>
  <si>
    <r>
      <rPr>
        <rFont val="Calibri"/>
        <color rgb="FFFF0000"/>
        <sz val="11.0"/>
      </rPr>
      <t>3.95</t>
    </r>
  </si>
  <si>
    <r>
      <rPr>
        <rFont val="Calibri"/>
        <color rgb="FFFF0000"/>
        <sz val="11.0"/>
      </rPr>
      <t>0.28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</si>
  <si>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</si>
  <si>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1.58</t>
    </r>
  </si>
  <si>
    <r>
      <rPr>
        <rFont val="Calibri"/>
        <color rgb="FFFF6600"/>
        <sz val="11.0"/>
      </rPr>
      <t>NS</t>
    </r>
  </si>
  <si>
    <t>Mezavant xl tabs</t>
  </si>
  <si>
    <t>1200mg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</si>
  <si>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</si>
  <si>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31.30</t>
    </r>
  </si>
  <si>
    <r>
      <rPr>
        <rFont val="Calibri"/>
        <color rgb="FF008000"/>
        <sz val="11.0"/>
      </rPr>
      <t>32.78</t>
    </r>
  </si>
  <si>
    <r>
      <rPr>
        <rFont val="Arial"/>
        <color theme="1"/>
        <sz val="10.0"/>
      </rPr>
      <t xml:space="preserve">Miadzolam </t>
    </r>
    <r>
      <rPr>
        <rFont val="Arial"/>
        <color rgb="FFFF0000"/>
        <sz val="10.0"/>
      </rPr>
      <t>5mg/ml</t>
    </r>
    <r>
      <rPr>
        <rFont val="Arial"/>
        <color theme="1"/>
        <sz val="10.0"/>
      </rPr>
      <t xml:space="preserve"> syr Rx is generic</t>
    </r>
  </si>
  <si>
    <t>5mg/ml</t>
  </si>
  <si>
    <t>64.94g</t>
  </si>
  <si>
    <t>Micropore Tape</t>
  </si>
  <si>
    <t>1.25cm</t>
  </si>
  <si>
    <t>0.75os</t>
  </si>
  <si>
    <t>5cm</t>
  </si>
  <si>
    <t>0.99os</t>
  </si>
  <si>
    <t>0.84os</t>
  </si>
  <si>
    <t>Midodrine tabs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</si>
  <si>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</si>
  <si>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10.17</t>
    </r>
  </si>
  <si>
    <r>
      <rPr>
        <rFont val="Calibri"/>
        <color rgb="FFFF6600"/>
        <sz val="11.0"/>
      </rPr>
      <t>NS</t>
    </r>
  </si>
  <si>
    <t xml:space="preserve">Midodrine tabs 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</si>
  <si>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</si>
  <si>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13.56</t>
    </r>
  </si>
  <si>
    <r>
      <rPr>
        <rFont val="Calibri"/>
        <color rgb="FFFF6600"/>
        <sz val="11.0"/>
      </rPr>
      <t>NS</t>
    </r>
  </si>
  <si>
    <t>Migraitan Sumatriptan P</t>
  </si>
  <si>
    <t>a5</t>
  </si>
  <si>
    <t>Migraleve pink</t>
  </si>
  <si>
    <t>Migraleve Ultra Sumatriptan</t>
  </si>
  <si>
    <t xml:space="preserve">Minocycline S/R Caps </t>
  </si>
  <si>
    <t>16.5os</t>
  </si>
  <si>
    <t>Mirtazapine OroDisp Tab</t>
  </si>
  <si>
    <t xml:space="preserve">Mirtazapine OroDisp Tabs 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</si>
  <si>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</si>
  <si>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1.19</t>
    </r>
  </si>
  <si>
    <r>
      <rPr>
        <rFont val="Calibri"/>
        <color rgb="FF008000"/>
        <sz val="11.0"/>
      </rPr>
      <t>1.21</t>
    </r>
  </si>
  <si>
    <t>45mg</t>
  </si>
  <si>
    <t>1.41os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</si>
  <si>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</si>
  <si>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1.41</t>
    </r>
  </si>
  <si>
    <r>
      <rPr>
        <rFont val="Calibri"/>
        <color rgb="FFFF6600"/>
        <sz val="11.0"/>
      </rPr>
      <t>NS</t>
    </r>
  </si>
  <si>
    <t>Mirtazapine 15mg tabs  (28) AAH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</si>
  <si>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</si>
  <si>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0.45</t>
    </r>
  </si>
  <si>
    <r>
      <rPr>
        <rFont val="Calibri"/>
        <color rgb="FFFF6600"/>
        <sz val="11.0"/>
      </rPr>
      <t>NS</t>
    </r>
  </si>
  <si>
    <t>Mirtazapine 30mg tabs  (28) AAH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</si>
  <si>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</si>
  <si>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0.57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</si>
  <si>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</si>
  <si>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</si>
  <si>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0.80</t>
    </r>
  </si>
  <si>
    <r>
      <rPr>
        <rFont val="Calibri"/>
        <color rgb="FFFF6600"/>
        <sz val="11.0"/>
      </rPr>
      <t>NS</t>
    </r>
  </si>
  <si>
    <t>Mobile cassette (50) ROCHE DIABETES</t>
  </si>
  <si>
    <t xml:space="preserve">Modafinil Tabs 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</si>
  <si>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</si>
  <si>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1.37</t>
    </r>
  </si>
  <si>
    <r>
      <rPr>
        <rFont val="Calibri"/>
        <color rgb="FFFF6600"/>
        <sz val="11.0"/>
      </rPr>
      <t>NS</t>
    </r>
  </si>
  <si>
    <t>8.33os</t>
  </si>
  <si>
    <t>8.23os</t>
  </si>
  <si>
    <t>7.25os</t>
  </si>
  <si>
    <t>8.4Elo os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</si>
  <si>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</si>
  <si>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7.22</t>
    </r>
  </si>
  <si>
    <r>
      <rPr>
        <rFont val="Calibri"/>
        <color rgb="FFFF6600"/>
        <sz val="11.0"/>
      </rPr>
      <t>NS</t>
    </r>
  </si>
  <si>
    <t xml:space="preserve">Mometasone Cream </t>
  </si>
  <si>
    <t>4.07os</t>
  </si>
  <si>
    <t>2.2os?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</si>
  <si>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</si>
  <si>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4.03</t>
    </r>
  </si>
  <si>
    <r>
      <rPr>
        <rFont val="Calibri"/>
        <color rgb="FFFF6600"/>
        <sz val="11.0"/>
      </rPr>
      <t>NS</t>
    </r>
  </si>
  <si>
    <t>Mometasone 50mcg nasal spray 140 dose (1) AAH</t>
  </si>
  <si>
    <t>5.62os</t>
  </si>
  <si>
    <t>5.58os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</si>
  <si>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</si>
  <si>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</si>
  <si>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</si>
  <si>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Mometasone Oint</t>
  </si>
  <si>
    <t>all12.44</t>
  </si>
  <si>
    <t>11.13Oint</t>
  </si>
  <si>
    <t>5.22os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</si>
  <si>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</si>
  <si>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3.55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</si>
  <si>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</si>
  <si>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</si>
  <si>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5.35</t>
    </r>
  </si>
  <si>
    <r>
      <rPr>
        <rFont val="Calibri"/>
        <color rgb="FFFF6600"/>
        <sz val="11.0"/>
      </rPr>
      <t>NS</t>
    </r>
  </si>
  <si>
    <t>0.43os</t>
  </si>
  <si>
    <t xml:space="preserve">Montelukast Chewable Tabs 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</si>
  <si>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</si>
  <si>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0.65</t>
    </r>
  </si>
  <si>
    <r>
      <rPr>
        <rFont val="Calibri"/>
        <color rgb="FFFF6600"/>
        <sz val="11.0"/>
      </rPr>
      <t>NS</t>
    </r>
  </si>
  <si>
    <t>0.5os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</si>
  <si>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</si>
  <si>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0.49</t>
    </r>
  </si>
  <si>
    <r>
      <rPr>
        <rFont val="Calibri"/>
        <color rgb="FFFF6600"/>
        <sz val="11.0"/>
      </rPr>
      <t>NS</t>
    </r>
  </si>
  <si>
    <t>xb</t>
  </si>
  <si>
    <t>1.43os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</si>
  <si>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</si>
  <si>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1.46</t>
    </r>
  </si>
  <si>
    <r>
      <rPr>
        <rFont val="Calibri"/>
        <color rgb="FFFF6600"/>
        <sz val="11.0"/>
      </rPr>
      <t>NS</t>
    </r>
  </si>
  <si>
    <t>Morphine Sulphate Solution</t>
  </si>
  <si>
    <t>10mg/5ml</t>
  </si>
  <si>
    <t>4.89os</t>
  </si>
  <si>
    <t>Moxifloxacin  tabs</t>
  </si>
  <si>
    <t>1.99os</t>
  </si>
  <si>
    <t xml:space="preserve">Moxonidine tabs </t>
  </si>
  <si>
    <t>4.96os</t>
  </si>
  <si>
    <t>Moxonidine  tabs</t>
  </si>
  <si>
    <t>Mupirocin ointment</t>
  </si>
  <si>
    <t>3.99Bac</t>
  </si>
  <si>
    <t>4.65os</t>
  </si>
  <si>
    <t>Mycophenolate Caps Jan25 overstock</t>
  </si>
  <si>
    <t>6os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</si>
  <si>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</si>
  <si>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6.44</t>
    </r>
  </si>
  <si>
    <r>
      <rPr>
        <rFont val="Calibri"/>
        <color rgb="FFFF6600"/>
        <sz val="11.0"/>
      </rPr>
      <t>NS</t>
    </r>
  </si>
  <si>
    <t>Mycophenolic acid tab Ceptava</t>
  </si>
  <si>
    <t>360mg</t>
  </si>
  <si>
    <t>6.27os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</si>
  <si>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</si>
  <si>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8.16</t>
    </r>
  </si>
  <si>
    <r>
      <rPr>
        <rFont val="Calibri"/>
        <color rgb="FFFF6600"/>
        <sz val="11.0"/>
      </rPr>
      <t>NS</t>
    </r>
  </si>
  <si>
    <t>Mylife PENFine Classic</t>
  </si>
  <si>
    <t>4mm/32g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</si>
  <si>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</si>
  <si>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</si>
  <si>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</si>
  <si>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Mylife Pura Test Strips</t>
  </si>
  <si>
    <t>N-A Ultra Dressing</t>
  </si>
  <si>
    <t>9.5x9.5cm</t>
  </si>
  <si>
    <t>Naftidrofuryl capsules</t>
  </si>
  <si>
    <t>10.68os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</si>
  <si>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</si>
  <si>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8.15</t>
    </r>
  </si>
  <si>
    <r>
      <rPr>
        <rFont val="Calibri"/>
        <color rgb="FFFF6600"/>
        <sz val="11.0"/>
      </rPr>
      <t>NS</t>
    </r>
  </si>
  <si>
    <t>Nalcrom cap Sodium Cromoglicate</t>
  </si>
  <si>
    <t>30.40os</t>
  </si>
  <si>
    <t>27.56os</t>
  </si>
  <si>
    <t>32os</t>
  </si>
  <si>
    <t>25.84os</t>
  </si>
  <si>
    <t>Naproxen GR EC</t>
  </si>
  <si>
    <t>2.09os</t>
  </si>
  <si>
    <t>Naproxen EC</t>
  </si>
  <si>
    <t>a6.42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</si>
  <si>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</si>
  <si>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</si>
  <si>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</si>
  <si>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</si>
  <si>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0.36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</si>
  <si>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</si>
  <si>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1.25</t>
    </r>
  </si>
  <si>
    <r>
      <rPr>
        <rFont val="Calibri"/>
        <color rgb="FF008000"/>
        <sz val="11.0"/>
      </rPr>
      <t>0.81</t>
    </r>
  </si>
  <si>
    <r>
      <rPr>
        <rFont val="Calibri"/>
        <color rgb="FFFF6600"/>
        <sz val="11.0"/>
      </rPr>
      <t>NS</t>
    </r>
  </si>
  <si>
    <r>
      <rPr>
        <rFont val="Arial"/>
        <color theme="1"/>
        <sz val="9.0"/>
      </rPr>
      <t xml:space="preserve">Naramig Tabs </t>
    </r>
    <r>
      <rPr>
        <rFont val="Arial"/>
        <color rgb="FFFF0000"/>
        <sz val="9.0"/>
      </rPr>
      <t xml:space="preserve">BRAND </t>
    </r>
    <r>
      <rPr>
        <rFont val="Arial"/>
        <color theme="1"/>
        <sz val="9.0"/>
      </rPr>
      <t>Apr25 1 in stock</t>
    </r>
  </si>
  <si>
    <r>
      <rPr>
        <rFont val="Calibri"/>
        <color rgb="FF008000"/>
        <sz val="11.0"/>
      </rPr>
      <t>24.55</t>
    </r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</si>
  <si>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</si>
  <si>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12.99</t>
    </r>
  </si>
  <si>
    <r>
      <rPr>
        <rFont val="Arial"/>
        <color theme="1"/>
        <sz val="10.0"/>
      </rPr>
      <t xml:space="preserve">Naratriptan Tabs </t>
    </r>
    <r>
      <rPr>
        <rFont val="Arial"/>
        <color rgb="FFFF0000"/>
        <sz val="10.0"/>
      </rPr>
      <t>GENERIC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</si>
  <si>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</si>
  <si>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0.76</t>
    </r>
  </si>
  <si>
    <r>
      <rPr>
        <rFont val="Calibri"/>
        <color rgb="FFFF6600"/>
        <sz val="11.0"/>
      </rPr>
      <t>NS</t>
    </r>
  </si>
  <si>
    <t>Nasonex nasal spray</t>
  </si>
  <si>
    <t>8.6os</t>
  </si>
  <si>
    <t>Nebido</t>
  </si>
  <si>
    <t>4ml</t>
  </si>
  <si>
    <t>86.24os</t>
  </si>
  <si>
    <t xml:space="preserve">Nebivolol Tabs 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</si>
  <si>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</si>
  <si>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1.15</t>
    </r>
  </si>
  <si>
    <r>
      <rPr>
        <rFont val="Calibri"/>
        <color rgb="FF008000"/>
        <sz val="11.0"/>
      </rPr>
      <t>1.05</t>
    </r>
  </si>
  <si>
    <t>Neocate Junior powder unflavoured (400g)</t>
  </si>
  <si>
    <t>all33.16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</si>
  <si>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</si>
  <si>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27.50</t>
    </r>
  </si>
  <si>
    <r>
      <rPr>
        <rFont val="Calibri"/>
        <color rgb="FFFF6600"/>
        <sz val="11.0"/>
      </rPr>
      <t>NS</t>
    </r>
  </si>
  <si>
    <t>Neocate LCP</t>
  </si>
  <si>
    <t>400g</t>
  </si>
  <si>
    <t>alliance</t>
  </si>
  <si>
    <t>22.87os</t>
  </si>
  <si>
    <t>Nexium 40mg tabs</t>
  </si>
  <si>
    <t>K woods</t>
  </si>
  <si>
    <t>Nexplanon implant</t>
  </si>
  <si>
    <t>68mg</t>
  </si>
  <si>
    <t>83os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</si>
  <si>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</si>
  <si>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3.63</t>
    </r>
  </si>
  <si>
    <r>
      <rPr>
        <rFont val="Calibri"/>
        <color rgb="FFFF6600"/>
        <sz val="11.0"/>
      </rPr>
      <t>NS</t>
    </r>
  </si>
  <si>
    <t xml:space="preserve">Nicorandil Tabs </t>
  </si>
  <si>
    <t>Nicorette Inhalator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</si>
  <si>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</si>
  <si>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5.79</t>
    </r>
  </si>
  <si>
    <r>
      <rPr>
        <rFont val="Calibri"/>
        <color rgb="FFFF6600"/>
        <sz val="11.0"/>
      </rPr>
      <t>NS</t>
    </r>
  </si>
  <si>
    <t>Nicorette Inhalator 64 DT= 74.35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</si>
  <si>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</si>
  <si>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</si>
  <si>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</si>
  <si>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32.08os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</si>
  <si>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</si>
  <si>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31.55</t>
    </r>
  </si>
  <si>
    <r>
      <rPr>
        <rFont val="Calibri"/>
        <color rgb="FFFF6600"/>
        <sz val="11.0"/>
      </rPr>
      <t>NS</t>
    </r>
  </si>
  <si>
    <t>Nicorette Invisi Patch</t>
  </si>
  <si>
    <r>
      <rPr>
        <rFont val="Calibri"/>
        <color rgb="FF008000"/>
        <sz val="11.0"/>
      </rPr>
      <t>11.43</t>
    </r>
  </si>
  <si>
    <r>
      <rPr>
        <rFont val="Calibri"/>
        <color rgb="FF008000"/>
        <sz val="11.0"/>
      </rPr>
      <t>10.98</t>
    </r>
  </si>
  <si>
    <r>
      <rPr>
        <rFont val="Calibri"/>
        <color rgb="FF008000"/>
        <sz val="11.0"/>
      </rPr>
      <t>9.94</t>
    </r>
  </si>
  <si>
    <t>Nicorette Microtab</t>
  </si>
  <si>
    <t>Nicorette Quickmist Duo</t>
  </si>
  <si>
    <t>26.4ml</t>
  </si>
  <si>
    <t>Nicorette Quickmist Single</t>
  </si>
  <si>
    <t>13.2ml</t>
  </si>
  <si>
    <t>Nicotinell TTS 30 patch</t>
  </si>
  <si>
    <t>21mg</t>
  </si>
  <si>
    <t>Nifedipine caps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</si>
  <si>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</si>
  <si>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41.77</t>
    </r>
  </si>
  <si>
    <r>
      <rPr>
        <rFont val="Calibri"/>
        <color rgb="FF008000"/>
        <sz val="11.0"/>
      </rPr>
      <t>42.07</t>
    </r>
  </si>
  <si>
    <t>Mich Lee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</si>
  <si>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</si>
  <si>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52.55</t>
    </r>
  </si>
  <si>
    <r>
      <rPr>
        <rFont val="Calibri"/>
        <color rgb="FF008000"/>
        <sz val="11.0"/>
      </rPr>
      <t>53.29</t>
    </r>
  </si>
  <si>
    <t>Nifedipine MR Tabs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</si>
  <si>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</si>
  <si>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10.06</t>
    </r>
    <r>
      <rPr>
        <rFont val="Calibri"/>
        <color rgb="FFFF0000"/>
        <sz val="11.0"/>
      </rPr>
      <t xml:space="preserve"> 2.63</t>
    </r>
  </si>
  <si>
    <r>
      <rPr>
        <rFont val="Calibri"/>
        <color rgb="FFFF6600"/>
        <sz val="11.0"/>
      </rPr>
      <t>NS</t>
    </r>
  </si>
  <si>
    <t>Niquitin Patch Clear Step 1</t>
  </si>
  <si>
    <t>10.32os</t>
  </si>
  <si>
    <t>16.91 14</t>
  </si>
  <si>
    <t>17.38/14</t>
  </si>
  <si>
    <t>Niquitin Patch Clear Step 2</t>
  </si>
  <si>
    <t>14mg</t>
  </si>
  <si>
    <t>9.79os</t>
  </si>
  <si>
    <t>Nitrofurantoin caps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</si>
  <si>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</si>
  <si>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0.99</t>
    </r>
  </si>
  <si>
    <r>
      <rPr>
        <rFont val="Calibri"/>
        <color rgb="FFFF6600"/>
        <sz val="11.0"/>
      </rPr>
      <t>NS</t>
    </r>
  </si>
  <si>
    <r>
      <rPr>
        <rFont val="Arial"/>
        <color theme="1"/>
        <sz val="10.0"/>
      </rPr>
      <t xml:space="preserve">Nitrofurantoin Tabs </t>
    </r>
    <r>
      <rPr>
        <rFont val="Arial"/>
        <color theme="1"/>
        <sz val="9.0"/>
      </rPr>
      <t>(Caps cheaper?)</t>
    </r>
  </si>
  <si>
    <r>
      <rPr>
        <rFont val="Calibri"/>
        <color rgb="FF008000"/>
        <sz val="11.0"/>
      </rPr>
      <t>12.00</t>
    </r>
  </si>
  <si>
    <r>
      <rPr>
        <rFont val="Calibri"/>
        <color rgb="FF008000"/>
        <sz val="11.0"/>
      </rPr>
      <t>5.72</t>
    </r>
  </si>
  <si>
    <r>
      <rPr>
        <rFont val="Calibri"/>
        <color rgb="FF008000"/>
        <sz val="11.0"/>
      </rPr>
      <t>5.74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</si>
  <si>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</si>
  <si>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1.42</t>
    </r>
  </si>
  <si>
    <r>
      <rPr>
        <rFont val="Calibri"/>
        <color rgb="FFFF0000"/>
        <sz val="11.0"/>
      </rPr>
      <t>1.63</t>
    </r>
  </si>
  <si>
    <t>Nitrofurantoin Tabs</t>
  </si>
  <si>
    <r>
      <rPr>
        <rFont val="Calibri"/>
        <color rgb="FF008000"/>
        <sz val="11.0"/>
      </rPr>
      <t>12.00</t>
    </r>
  </si>
  <si>
    <r>
      <rPr>
        <rFont val="Calibri"/>
        <color rgb="FF008000"/>
        <sz val="11.0"/>
      </rPr>
      <t>8.59</t>
    </r>
  </si>
  <si>
    <r>
      <rPr>
        <rFont val="Calibri"/>
        <color rgb="FF008000"/>
        <sz val="11.0"/>
      </rPr>
      <t>6.49</t>
    </r>
  </si>
  <si>
    <t>9.09os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</si>
  <si>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</si>
  <si>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9.19</t>
    </r>
  </si>
  <si>
    <r>
      <rPr>
        <rFont val="Calibri"/>
        <color rgb="FFFF6600"/>
        <sz val="11.0"/>
      </rPr>
      <t>NS</t>
    </r>
  </si>
  <si>
    <t>Nitrolingual Pump Spray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</si>
  <si>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</si>
  <si>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2.25</t>
    </r>
  </si>
  <si>
    <r>
      <rPr>
        <rFont val="Calibri"/>
        <color rgb="FFFF6600"/>
        <sz val="11.0"/>
      </rPr>
      <t>NS</t>
    </r>
  </si>
  <si>
    <t>Nizoral Cream</t>
  </si>
  <si>
    <t>Norethisterone Tabs Utov, Primol2.19</t>
  </si>
  <si>
    <t>2.19Prim</t>
  </si>
  <si>
    <t>6.65os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</si>
  <si>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</si>
  <si>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4.15</t>
    </r>
  </si>
  <si>
    <r>
      <rPr>
        <rFont val="Calibri"/>
        <color rgb="FFFF6600"/>
        <sz val="11.0"/>
      </rPr>
      <t>NS</t>
    </r>
  </si>
  <si>
    <t>Nortriptyine Tabs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</si>
  <si>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</si>
  <si>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1.65</t>
    </r>
  </si>
  <si>
    <r>
      <rPr>
        <rFont val="Calibri"/>
        <color rgb="FFFF6600"/>
        <sz val="11.0"/>
      </rPr>
      <t>NS</t>
    </r>
  </si>
  <si>
    <t>a24.8os</t>
  </si>
  <si>
    <t>Novofine 31G Needles AgencyYes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</si>
  <si>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</si>
  <si>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</si>
  <si>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</si>
  <si>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Novofine 30G Needles AgencyYes</t>
  </si>
  <si>
    <r>
      <rPr>
        <rFont val="Arial"/>
        <color theme="1"/>
        <sz val="10.0"/>
      </rPr>
      <t xml:space="preserve">Nystatin Oral Susp </t>
    </r>
    <r>
      <rPr>
        <rFont val="Arial"/>
        <color rgb="FFFF0000"/>
        <sz val="10.0"/>
      </rPr>
      <t>Nystan = 1.80</t>
    </r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</si>
  <si>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</si>
  <si>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2.08</t>
    </r>
  </si>
  <si>
    <r>
      <rPr>
        <rFont val="Calibri"/>
        <color rgb="FFFF6600"/>
        <sz val="11.0"/>
      </rPr>
      <t>NS</t>
    </r>
  </si>
  <si>
    <t>Nytol one a night</t>
  </si>
  <si>
    <t>3.9os</t>
  </si>
  <si>
    <t>18.32os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</si>
  <si>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</si>
  <si>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</si>
  <si>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</si>
  <si>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Octasa MR 400mg gast-res tab (120) TILLOTTS</t>
  </si>
  <si>
    <t>26os</t>
  </si>
  <si>
    <t>25.86os</t>
  </si>
  <si>
    <r>
      <rPr>
        <rFont val="Calibri"/>
        <color rgb="FFFF0000"/>
        <sz val="11.0"/>
      </rPr>
      <t>26.00</t>
    </r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</si>
  <si>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</si>
  <si>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25.65</t>
    </r>
  </si>
  <si>
    <t>Octasa MR tabs (Mesalazine)</t>
  </si>
  <si>
    <t>800mg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</si>
  <si>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</si>
  <si>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</si>
  <si>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</si>
  <si>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 xml:space="preserve">Octasa MR tabs (Mesalazine) 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</si>
  <si>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</si>
  <si>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</si>
  <si>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38.54</t>
    </r>
  </si>
  <si>
    <r>
      <rPr>
        <rFont val="Arial"/>
        <color theme="1"/>
        <sz val="10.0"/>
      </rPr>
      <t xml:space="preserve">Octenil Irrigation Soln </t>
    </r>
    <r>
      <rPr>
        <rFont val="Arial"/>
        <color rgb="FFFF0000"/>
        <sz val="10.0"/>
      </rPr>
      <t>Agency</t>
    </r>
  </si>
  <si>
    <t>350ml</t>
  </si>
  <si>
    <t>a4.6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</si>
  <si>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</si>
  <si>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</si>
  <si>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</si>
  <si>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Oilatum cream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</si>
  <si>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</si>
  <si>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3.87</t>
    </r>
  </si>
  <si>
    <r>
      <rPr>
        <rFont val="Calibri"/>
        <color rgb="FFFF6600"/>
        <sz val="11.0"/>
      </rPr>
      <t>NS</t>
    </r>
  </si>
  <si>
    <t xml:space="preserve">Ofloxacin Tabs </t>
  </si>
  <si>
    <r>
      <rPr>
        <rFont val="Calibri"/>
        <color rgb="FF008000"/>
        <sz val="11.0"/>
      </rPr>
      <t>10.07</t>
    </r>
  </si>
  <si>
    <r>
      <rPr>
        <rFont val="Calibri"/>
        <color rgb="FFFF0000"/>
        <sz val="11.0"/>
      </rPr>
      <t>6.22</t>
    </r>
  </si>
  <si>
    <r>
      <rPr>
        <rFont val="Calibri"/>
        <color rgb="FF008000"/>
        <sz val="11.0"/>
      </rPr>
      <t>6.25</t>
    </r>
  </si>
  <si>
    <t xml:space="preserve">Olanzapine OroDisp Tabs </t>
  </si>
  <si>
    <t>3.17os</t>
  </si>
  <si>
    <t>4.99os</t>
  </si>
  <si>
    <r>
      <rPr>
        <rFont val="Calibri"/>
        <color rgb="FF008000"/>
        <sz val="11.0"/>
      </rPr>
      <t>20.59</t>
    </r>
  </si>
  <si>
    <r>
      <rPr>
        <rFont val="Calibri"/>
        <color rgb="FF008000"/>
        <sz val="11.0"/>
      </rPr>
      <t>4.88</t>
    </r>
  </si>
  <si>
    <r>
      <rPr>
        <rFont val="Calibri"/>
        <color rgb="FF008000"/>
        <sz val="11.0"/>
      </rPr>
      <t>3.95</t>
    </r>
  </si>
  <si>
    <t xml:space="preserve">Olanzapine 20mg OroDisp Tabs 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</si>
  <si>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</si>
  <si>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4.45</t>
    </r>
  </si>
  <si>
    <r>
      <rPr>
        <rFont val="Calibri"/>
        <color rgb="FFFF6600"/>
        <sz val="11.0"/>
      </rPr>
      <t>NS</t>
    </r>
  </si>
  <si>
    <t xml:space="preserve">OlanZapine Tabs 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</si>
  <si>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</si>
  <si>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0.58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</si>
  <si>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</si>
  <si>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</si>
  <si>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1.82</t>
    </r>
  </si>
  <si>
    <r>
      <rPr>
        <rFont val="Calibri"/>
        <color rgb="FF008000"/>
        <sz val="11.0"/>
      </rPr>
      <t>1.85</t>
    </r>
  </si>
  <si>
    <t>OlanZapine Tabs Check 28 vs 56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</si>
  <si>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</si>
  <si>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</si>
  <si>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</si>
  <si>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</si>
  <si>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1.41</t>
    </r>
  </si>
  <si>
    <r>
      <rPr>
        <rFont val="Calibri"/>
        <color rgb="FF008000"/>
        <sz val="11.0"/>
      </rPr>
      <t>1.49</t>
    </r>
  </si>
  <si>
    <t>0.59march</t>
  </si>
  <si>
    <t>3.19os</t>
  </si>
  <si>
    <t>1.31os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</si>
  <si>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</si>
  <si>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1.69</t>
    </r>
  </si>
  <si>
    <r>
      <rPr>
        <rFont val="Calibri"/>
        <color rgb="FF008000"/>
        <sz val="11.0"/>
      </rPr>
      <t>1.72</t>
    </r>
  </si>
  <si>
    <t>OlmeSartan Tabs</t>
  </si>
  <si>
    <r>
      <rPr>
        <rFont val="Calibri"/>
        <color rgb="FF008000"/>
        <sz val="11.0"/>
      </rPr>
      <t>1.16</t>
    </r>
  </si>
  <si>
    <r>
      <rPr>
        <rFont val="Calibri"/>
        <color rgb="FF008000"/>
        <sz val="11.0"/>
      </rPr>
      <t>0.57</t>
    </r>
  </si>
  <si>
    <r>
      <rPr>
        <rFont val="Calibri"/>
        <color rgb="FF008000"/>
        <sz val="11.0"/>
      </rPr>
      <t>0.55</t>
    </r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</si>
  <si>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</si>
  <si>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0.86</t>
    </r>
  </si>
  <si>
    <r>
      <rPr>
        <rFont val="Calibri"/>
        <color rgb="FFFF6600"/>
        <sz val="11.0"/>
      </rPr>
      <t>NS</t>
    </r>
  </si>
  <si>
    <t>Omeprazole 2mg/ml oral susp</t>
  </si>
  <si>
    <t>2mg/ml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</si>
  <si>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</si>
  <si>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</si>
  <si>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</si>
  <si>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Omeprazole 4mg/ml oral susp</t>
  </si>
  <si>
    <t>groves</t>
  </si>
  <si>
    <t>Omeprazole 10mg gast-res cap  (28) AAH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</si>
  <si>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</si>
  <si>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0.41</t>
    </r>
  </si>
  <si>
    <r>
      <rPr>
        <rFont val="Calibri"/>
        <color rgb="FFFF0000"/>
        <sz val="11.0"/>
      </rPr>
      <t>0.47</t>
    </r>
  </si>
  <si>
    <t>Omeprazole 20mg gast-res cap  (28) AAH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</si>
  <si>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</si>
  <si>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0.41</t>
    </r>
  </si>
  <si>
    <r>
      <rPr>
        <rFont val="Calibri"/>
        <color rgb="FFFF6600"/>
        <sz val="11.0"/>
      </rPr>
      <t>NS</t>
    </r>
  </si>
  <si>
    <t>Omeprazole 40mg gast-res cap  (28) AAH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</si>
  <si>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</si>
  <si>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0.68</t>
    </r>
  </si>
  <si>
    <r>
      <rPr>
        <rFont val="Calibri"/>
        <color rgb="FF008000"/>
        <sz val="11.0"/>
      </rPr>
      <t>0.74</t>
    </r>
  </si>
  <si>
    <t>Omeprazole Disp Tabs</t>
  </si>
  <si>
    <t>9.24os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</si>
  <si>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</si>
  <si>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9.13</t>
    </r>
  </si>
  <si>
    <r>
      <rPr>
        <rFont val="Calibri"/>
        <color rgb="FF008000"/>
        <sz val="11.0"/>
      </rPr>
      <t>9.15</t>
    </r>
  </si>
  <si>
    <t xml:space="preserve">Omeprazole Disp Tabs </t>
  </si>
  <si>
    <t xml:space="preserve">Omeprazole GR Tabs </t>
  </si>
  <si>
    <t>Morriss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</si>
  <si>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</si>
  <si>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</si>
  <si>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</si>
  <si>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 xml:space="preserve">Omnican fine needles </t>
  </si>
  <si>
    <t>4mm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</si>
  <si>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</si>
  <si>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</si>
  <si>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</si>
  <si>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Ondansetron oral solution</t>
  </si>
  <si>
    <t>4mg/5ml</t>
  </si>
  <si>
    <t>a41.98</t>
  </si>
  <si>
    <t xml:space="preserve">Ondansetron Tabs </t>
  </si>
  <si>
    <t>5.44os</t>
  </si>
  <si>
    <t>Ondansetron Tabs OroDisp</t>
  </si>
  <si>
    <t>OneTouch Select Plus Test Strips</t>
  </si>
  <si>
    <t>OneTouch Ultra Test Strips</t>
  </si>
  <si>
    <t>Ongentys 50mg caps</t>
  </si>
  <si>
    <t>57.25os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</si>
  <si>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</si>
  <si>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</si>
  <si>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</si>
  <si>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Optive Fusion Eye Drops</t>
  </si>
  <si>
    <t>4.83os</t>
  </si>
  <si>
    <t>6.55os</t>
  </si>
  <si>
    <t>Optive Lubricant Eye Drops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</si>
  <si>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</si>
  <si>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</si>
  <si>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</si>
  <si>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Optive Plus Eye drops</t>
  </si>
  <si>
    <t>Orlistat  60mg Caps</t>
  </si>
  <si>
    <t>alli os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</si>
  <si>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</si>
  <si>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</si>
  <si>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</si>
  <si>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Orlistat Caps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</si>
  <si>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</si>
  <si>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19.26</t>
    </r>
  </si>
  <si>
    <r>
      <rPr>
        <rFont val="Calibri"/>
        <color rgb="FF008000"/>
        <sz val="11.0"/>
      </rPr>
      <t>19.34</t>
    </r>
  </si>
  <si>
    <t xml:space="preserve">Orphenadrine Solution </t>
  </si>
  <si>
    <t>Ovestin Cream 15g DT 4.45</t>
  </si>
  <si>
    <t>5.33os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</si>
  <si>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</si>
  <si>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</si>
  <si>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</si>
  <si>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 xml:space="preserve">Oxybutynin Tabs 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</si>
  <si>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</si>
  <si>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</si>
  <si>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1os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</si>
  <si>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</si>
  <si>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3.89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</si>
  <si>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</si>
  <si>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</si>
  <si>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3.50</t>
    </r>
  </si>
  <si>
    <r>
      <rPr>
        <rFont val="Calibri"/>
        <color rgb="FFFF0000"/>
        <sz val="11.0"/>
      </rPr>
      <t>3.29</t>
    </r>
  </si>
  <si>
    <t>Oxybutynin Tabs</t>
  </si>
  <si>
    <t>2.82 56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</si>
  <si>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</si>
  <si>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4.50</t>
    </r>
  </si>
  <si>
    <r>
      <rPr>
        <rFont val="Calibri"/>
        <color rgb="FFFF6600"/>
        <sz val="11.0"/>
      </rPr>
      <t>NS</t>
    </r>
  </si>
  <si>
    <t>Oxybutynin XL Tabs</t>
  </si>
  <si>
    <t>27.54all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</si>
  <si>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</si>
  <si>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</si>
  <si>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</si>
  <si>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Oxycodone Oral Sol</t>
  </si>
  <si>
    <t xml:space="preserve">REST 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</si>
  <si>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</si>
  <si>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7.65</t>
    </r>
  </si>
  <si>
    <r>
      <rPr>
        <rFont val="Calibri"/>
        <color rgb="FFFF6600"/>
        <sz val="11.0"/>
      </rPr>
      <t>NS</t>
    </r>
  </si>
  <si>
    <t xml:space="preserve">Oxytetracycline Tabs </t>
  </si>
  <si>
    <r>
      <rPr>
        <rFont val="Calibri"/>
        <color rgb="FF008000"/>
        <sz val="11.0"/>
      </rPr>
      <t>1.51</t>
    </r>
  </si>
  <si>
    <r>
      <rPr>
        <rFont val="Calibri"/>
        <color rgb="FF008000"/>
        <sz val="11.0"/>
      </rPr>
      <t>0.41</t>
    </r>
  </si>
  <si>
    <r>
      <rPr>
        <rFont val="Calibri"/>
        <color rgb="FF008000"/>
        <sz val="11.0"/>
      </rPr>
      <t>0.47</t>
    </r>
  </si>
  <si>
    <t xml:space="preserve">Pantoprazole Tabs </t>
  </si>
  <si>
    <r>
      <rPr>
        <rFont val="Calibri"/>
        <color rgb="FF008000"/>
        <sz val="11.0"/>
      </rPr>
      <t>1.66</t>
    </r>
  </si>
  <si>
    <r>
      <rPr>
        <rFont val="Calibri"/>
        <color rgb="FF008000"/>
        <sz val="11.0"/>
      </rPr>
      <t>0.52</t>
    </r>
  </si>
  <si>
    <r>
      <rPr>
        <rFont val="Calibri"/>
        <color rgb="FF008000"/>
        <sz val="11.0"/>
      </rPr>
      <t>0.53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</si>
  <si>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</si>
  <si>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0.48</t>
    </r>
    <r>
      <rPr>
        <rFont val="Calibri"/>
        <color rgb="FFFF0000"/>
        <sz val="11.0"/>
      </rPr>
      <t xml:space="preserve"> 0.01</t>
    </r>
  </si>
  <si>
    <r>
      <rPr>
        <rFont val="Calibri"/>
        <color rgb="FFFF6600"/>
        <sz val="11.0"/>
      </rPr>
      <t>NS</t>
    </r>
  </si>
  <si>
    <t>Paracetamol 500mg CapSULES (32)</t>
  </si>
  <si>
    <t xml:space="preserve">counter </t>
  </si>
  <si>
    <t xml:space="preserve">Paracetamol CapSULES 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</si>
  <si>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</si>
  <si>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1.34</t>
    </r>
  </si>
  <si>
    <r>
      <rPr>
        <rFont val="Calibri"/>
        <color rgb="FF008000"/>
        <sz val="11.0"/>
      </rPr>
      <t>1.36</t>
    </r>
  </si>
  <si>
    <t>Paracetamol Soluble Tabs Eff</t>
  </si>
  <si>
    <t>1.01 24</t>
  </si>
  <si>
    <t>5.5os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</si>
  <si>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</si>
  <si>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</si>
  <si>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</si>
  <si>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Paracetamol suppositories</t>
  </si>
  <si>
    <t>Paracetamol Susp S/F</t>
  </si>
  <si>
    <t>Shead</t>
  </si>
  <si>
    <t>3.24os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</si>
  <si>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</si>
  <si>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2.16</t>
    </r>
  </si>
  <si>
    <r>
      <rPr>
        <rFont val="Calibri"/>
        <color rgb="FFFF6600"/>
        <sz val="11.0"/>
      </rPr>
      <t>NS</t>
    </r>
  </si>
  <si>
    <t>Paracetamol 250mg/5ml oral susp (200ml) AAH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</si>
  <si>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</si>
  <si>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5.99</t>
    </r>
  </si>
  <si>
    <r>
      <rPr>
        <rFont val="Calibri"/>
        <color rgb="FF008000"/>
        <sz val="11.0"/>
      </rPr>
      <t>6.01</t>
    </r>
  </si>
  <si>
    <t xml:space="preserve">Paroxetine Tabs 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</si>
  <si>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</si>
  <si>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0.55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</si>
  <si>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</si>
  <si>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</si>
  <si>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0.68</t>
    </r>
  </si>
  <si>
    <r>
      <rPr>
        <rFont val="Calibri"/>
        <color rgb="FFFF6600"/>
        <sz val="11.0"/>
      </rPr>
      <t>NS</t>
    </r>
  </si>
  <si>
    <t>1.13os</t>
  </si>
  <si>
    <t>1.05os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</si>
  <si>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</si>
  <si>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1.33</t>
    </r>
  </si>
  <si>
    <r>
      <rPr>
        <rFont val="Calibri"/>
        <color rgb="FFFF0000"/>
        <sz val="11.0"/>
      </rPr>
      <t>0.91</t>
    </r>
  </si>
  <si>
    <t>Paroxetine Tabs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</si>
  <si>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</si>
  <si>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6.62</t>
    </r>
  </si>
  <si>
    <r>
      <rPr>
        <rFont val="Calibri"/>
        <color rgb="FFFF6600"/>
        <sz val="11.0"/>
      </rPr>
      <t>NS</t>
    </r>
  </si>
  <si>
    <t>Peak Flow Meter Low Range</t>
  </si>
  <si>
    <t>Low</t>
  </si>
  <si>
    <t>4.4os</t>
  </si>
  <si>
    <t>Peak Flow Meter Std Range</t>
  </si>
  <si>
    <t>Standard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</si>
  <si>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</si>
  <si>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</si>
  <si>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</si>
  <si>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Peel-Easy Spray 300714</t>
  </si>
  <si>
    <t xml:space="preserve">Peppermint Oil EC Caps </t>
  </si>
  <si>
    <t>Peptac Aniseed</t>
  </si>
  <si>
    <t>Peptac Peppermint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</si>
  <si>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</si>
  <si>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0.53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</si>
  <si>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</si>
  <si>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</si>
  <si>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0.64</t>
    </r>
  </si>
  <si>
    <r>
      <rPr>
        <rFont val="Calibri"/>
        <color rgb="FFFF6600"/>
        <sz val="11.0"/>
      </rPr>
      <t>NS</t>
    </r>
  </si>
  <si>
    <t>1.24os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</si>
  <si>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</si>
  <si>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1.17</t>
    </r>
  </si>
  <si>
    <r>
      <rPr>
        <rFont val="Calibri"/>
        <color rgb="FFFF6600"/>
        <sz val="11.0"/>
      </rPr>
      <t>NS</t>
    </r>
  </si>
  <si>
    <t xml:space="preserve">Permethrin Cream </t>
  </si>
  <si>
    <t>5.52os</t>
  </si>
  <si>
    <t>Phenergan elixir</t>
  </si>
  <si>
    <t>2.83os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</si>
  <si>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</si>
  <si>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3.88</t>
    </r>
  </si>
  <si>
    <r>
      <rPr>
        <rFont val="Calibri"/>
        <color rgb="FFFF6600"/>
        <sz val="11.0"/>
      </rPr>
      <t>NS</t>
    </r>
  </si>
  <si>
    <t xml:space="preserve">Phenobarbitone Tabs </t>
  </si>
  <si>
    <t>0.60 3pm</t>
  </si>
  <si>
    <t>0.62mx2</t>
  </si>
  <si>
    <t>Phenobarbital tablets 30mg 28</t>
  </si>
  <si>
    <t>0.31Rst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</si>
  <si>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</si>
  <si>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0.30</t>
    </r>
  </si>
  <si>
    <r>
      <rPr>
        <rFont val="Calibri"/>
        <color rgb="FFFF6600"/>
        <sz val="11.0"/>
      </rPr>
      <t>NS</t>
    </r>
  </si>
  <si>
    <t>Phenoxymethylpenicillin Sol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</si>
  <si>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</si>
  <si>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1.98</t>
    </r>
  </si>
  <si>
    <r>
      <rPr>
        <rFont val="Calibri"/>
        <color rgb="FFFF6600"/>
        <sz val="11.0"/>
      </rPr>
      <t>NS</t>
    </r>
  </si>
  <si>
    <t xml:space="preserve">Phenoxymethylpenicillin Sol S/F 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</si>
  <si>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</si>
  <si>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5.99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</si>
  <si>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</si>
  <si>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</si>
  <si>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0.46</t>
    </r>
  </si>
  <si>
    <r>
      <rPr>
        <rFont val="Calibri"/>
        <color rgb="FFFF6600"/>
        <sz val="11.0"/>
      </rPr>
      <t>NS</t>
    </r>
  </si>
  <si>
    <t>Phenytoin Caps</t>
  </si>
  <si>
    <t>8.47/84</t>
  </si>
  <si>
    <t>6.45/100</t>
  </si>
  <si>
    <t>6.4/100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</si>
  <si>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</si>
  <si>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8.66</t>
    </r>
  </si>
  <si>
    <r>
      <rPr>
        <rFont val="Calibri"/>
        <color rgb="FFFF6600"/>
        <sz val="11.0"/>
      </rPr>
      <t>NS</t>
    </r>
  </si>
  <si>
    <t xml:space="preserve">Phenytoin Tabs </t>
  </si>
  <si>
    <r>
      <rPr>
        <rFont val="Calibri"/>
        <color rgb="FF008000"/>
        <sz val="11.0"/>
      </rPr>
      <t>8.14</t>
    </r>
  </si>
  <si>
    <r>
      <rPr>
        <rFont val="Calibri"/>
        <color rgb="FF008000"/>
        <sz val="11.0"/>
      </rPr>
      <t>5.05</t>
    </r>
  </si>
  <si>
    <r>
      <rPr>
        <rFont val="Calibri"/>
        <color rgb="FF008000"/>
        <sz val="11.0"/>
      </rPr>
      <t>5.07</t>
    </r>
  </si>
  <si>
    <t>Pholcodine Linctus SF</t>
  </si>
  <si>
    <t>Pholcodine Linctus with Sugar</t>
  </si>
  <si>
    <t>1.23os</t>
  </si>
  <si>
    <t>Pioglitazone Tabs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</si>
  <si>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</si>
  <si>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6.95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</si>
  <si>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</si>
  <si>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</si>
  <si>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13.95</t>
    </r>
  </si>
  <si>
    <r>
      <rPr>
        <rFont val="Calibri"/>
        <color rgb="FFFF6600"/>
        <sz val="11.0"/>
      </rPr>
      <t>NS</t>
    </r>
  </si>
  <si>
    <t>29.98os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</si>
  <si>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</si>
  <si>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29.95</t>
    </r>
  </si>
  <si>
    <r>
      <rPr>
        <rFont val="Calibri"/>
        <color rgb="FFFF6600"/>
        <sz val="11.0"/>
      </rPr>
      <t>NS</t>
    </r>
  </si>
  <si>
    <t>Piriton Syrup</t>
  </si>
  <si>
    <r>
      <rPr>
        <rFont val="Calibri"/>
        <color rgb="FF008000"/>
        <sz val="11.0"/>
      </rPr>
      <t>3.91</t>
    </r>
  </si>
  <si>
    <r>
      <rPr>
        <rFont val="Calibri"/>
        <color rgb="FF008000"/>
        <sz val="11.0"/>
      </rPr>
      <t>3.20</t>
    </r>
  </si>
  <si>
    <r>
      <rPr>
        <rFont val="Calibri"/>
        <color rgb="FFFF6600"/>
        <sz val="11.0"/>
      </rPr>
      <t>NS</t>
    </r>
  </si>
  <si>
    <t>Piriton Tabs</t>
  </si>
  <si>
    <t>Pivmecillinam Selexid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</si>
  <si>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</si>
  <si>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</si>
  <si>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</si>
  <si>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Pizotifen Tabs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</si>
  <si>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</si>
  <si>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</si>
  <si>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</si>
  <si>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1.5mg</t>
  </si>
  <si>
    <t xml:space="preserve">Pramipexole Tabs </t>
  </si>
  <si>
    <t>350mcg</t>
  </si>
  <si>
    <t>Fry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</si>
  <si>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</si>
  <si>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4.33</t>
    </r>
  </si>
  <si>
    <r>
      <rPr>
        <rFont val="Calibri"/>
        <color rgb="FFFF6600"/>
        <sz val="11.0"/>
      </rPr>
      <t>NS</t>
    </r>
  </si>
  <si>
    <t>0.088mg</t>
  </si>
  <si>
    <t>0.96os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</si>
  <si>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</si>
  <si>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</si>
  <si>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</si>
  <si>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0.18mg</t>
  </si>
  <si>
    <t>5.99os</t>
  </si>
  <si>
    <t>Pramipexole  MR Tabs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</si>
  <si>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</si>
  <si>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</si>
  <si>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</si>
  <si>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Prasugrel Tabs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</si>
  <si>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</si>
  <si>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2.37</t>
    </r>
  </si>
  <si>
    <r>
      <rPr>
        <rFont val="Calibri"/>
        <color rgb="FFFF6600"/>
        <sz val="11.0"/>
      </rPr>
      <t>NS</t>
    </r>
  </si>
  <si>
    <t xml:space="preserve">Pravastatin Tabs </t>
  </si>
  <si>
    <r>
      <rPr>
        <rFont val="Calibri"/>
        <color rgb="FF008000"/>
        <sz val="11.0"/>
      </rPr>
      <t>1.30</t>
    </r>
  </si>
  <si>
    <r>
      <rPr>
        <rFont val="Calibri"/>
        <color rgb="FF008000"/>
        <sz val="11.0"/>
      </rPr>
      <t>0.76</t>
    </r>
  </si>
  <si>
    <r>
      <rPr>
        <rFont val="Calibri"/>
        <color rgb="FFFF6600"/>
        <sz val="11.0"/>
      </rPr>
      <t>NS</t>
    </r>
  </si>
  <si>
    <t>0.88os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</si>
  <si>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</si>
  <si>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0.77</t>
    </r>
  </si>
  <si>
    <r>
      <rPr>
        <rFont val="Calibri"/>
        <color rgb="FFFF6600"/>
        <sz val="11.0"/>
      </rPr>
      <t>NS</t>
    </r>
  </si>
  <si>
    <t>1.02os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</si>
  <si>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</si>
  <si>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1.02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</si>
  <si>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</si>
  <si>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</si>
  <si>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0.20</t>
    </r>
  </si>
  <si>
    <r>
      <rPr>
        <rFont val="Calibri"/>
        <color rgb="FFFF6600"/>
        <sz val="11.0"/>
      </rPr>
      <t>NS</t>
    </r>
  </si>
  <si>
    <t>Prednisolone Tab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</si>
  <si>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</si>
  <si>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0.23</t>
    </r>
  </si>
  <si>
    <r>
      <rPr>
        <rFont val="Calibri"/>
        <color rgb="FFFF6600"/>
        <sz val="11.0"/>
      </rPr>
      <t>NS</t>
    </r>
  </si>
  <si>
    <t xml:space="preserve">Prednisolone Tabs </t>
  </si>
  <si>
    <t xml:space="preserve">Prednisolone EC Tabs 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</si>
  <si>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</si>
  <si>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</si>
  <si>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0.58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</si>
  <si>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</si>
  <si>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</si>
  <si>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</si>
  <si>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 xml:space="preserve">Prednisolone Soluble </t>
  </si>
  <si>
    <r>
      <rPr>
        <rFont val="Calibri"/>
        <color rgb="FF008000"/>
        <sz val="11.0"/>
      </rPr>
      <t>1.70</t>
    </r>
  </si>
  <si>
    <r>
      <rPr>
        <rFont val="Calibri"/>
        <color rgb="FFFF0000"/>
        <sz val="11.0"/>
      </rPr>
      <t>24.31</t>
    </r>
  </si>
  <si>
    <r>
      <rPr>
        <rFont val="Calibri"/>
        <color rgb="FF008000"/>
        <sz val="11.0"/>
      </rPr>
      <t>0.86</t>
    </r>
  </si>
  <si>
    <t>Pregabalin 20mg/1ml solution 473ml</t>
  </si>
  <si>
    <t>1223114 </t>
  </si>
  <si>
    <t>27os</t>
  </si>
  <si>
    <t>29.8Rst</t>
  </si>
  <si>
    <t>30.69os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</si>
  <si>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</si>
  <si>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7.64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</si>
  <si>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</si>
  <si>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</si>
  <si>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0.68</t>
    </r>
  </si>
  <si>
    <r>
      <rPr>
        <rFont val="Calibri"/>
        <color rgb="FFFF6600"/>
        <sz val="11.0"/>
      </rPr>
      <t>NS</t>
    </r>
  </si>
  <si>
    <t>Pregabalin caps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</si>
  <si>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</si>
  <si>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2.63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</si>
  <si>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</si>
  <si>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</si>
  <si>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0.75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</si>
  <si>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</si>
  <si>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</si>
  <si>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1.47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</si>
  <si>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</si>
  <si>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</si>
  <si>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2.00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</si>
  <si>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</si>
  <si>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</si>
  <si>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3.24</t>
    </r>
  </si>
  <si>
    <r>
      <rPr>
        <rFont val="Calibri"/>
        <color rgb="FFFF6600"/>
        <sz val="11.0"/>
      </rPr>
      <t>NS</t>
    </r>
  </si>
  <si>
    <t>225mg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</si>
  <si>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</si>
  <si>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1.73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</si>
  <si>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</si>
  <si>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</si>
  <si>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1.66</t>
    </r>
  </si>
  <si>
    <r>
      <rPr>
        <rFont val="Calibri"/>
        <color rgb="FFFF6600"/>
        <sz val="11.0"/>
      </rPr>
      <t>NS</t>
    </r>
  </si>
  <si>
    <t>Priadel TABS</t>
  </si>
  <si>
    <t>3.74os</t>
  </si>
  <si>
    <t>3.69os</t>
  </si>
  <si>
    <t>3.82os</t>
  </si>
  <si>
    <t>Prochlorperazine Buccastem Expsive</t>
  </si>
  <si>
    <t>Expensive</t>
  </si>
  <si>
    <t>1.9os</t>
  </si>
  <si>
    <t>17.99/50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</si>
  <si>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</si>
  <si>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</si>
  <si>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</si>
  <si>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 xml:space="preserve">Prochlorperazine Buccal Tabs </t>
  </si>
  <si>
    <t>2.4/8</t>
  </si>
  <si>
    <t>1.63/8</t>
  </si>
  <si>
    <t>1.45/8</t>
  </si>
  <si>
    <t>1.61/8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</si>
  <si>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</si>
  <si>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6.96</t>
    </r>
  </si>
  <si>
    <r>
      <rPr>
        <rFont val="Calibri"/>
        <color rgb="FFFF0000"/>
        <sz val="11.0"/>
      </rPr>
      <t>7.89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</si>
  <si>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</si>
  <si>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0.60</t>
    </r>
  </si>
  <si>
    <r>
      <rPr>
        <rFont val="Calibri"/>
        <color rgb="FFFF6600"/>
        <sz val="11.0"/>
      </rPr>
      <t>NS</t>
    </r>
  </si>
  <si>
    <t xml:space="preserve">Prochlorperazine Tabs </t>
  </si>
  <si>
    <t>2.98os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</si>
  <si>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</si>
  <si>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2.98</t>
    </r>
  </si>
  <si>
    <r>
      <rPr>
        <rFont val="Calibri"/>
        <color rgb="FF008000"/>
        <sz val="11.0"/>
      </rPr>
      <t>2.12</t>
    </r>
  </si>
  <si>
    <t xml:space="preserve">Procyclidine Tab 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</si>
  <si>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</si>
  <si>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0.64</t>
    </r>
  </si>
  <si>
    <r>
      <rPr>
        <rFont val="Calibri"/>
        <color rgb="FFFF6600"/>
        <sz val="11.0"/>
      </rPr>
      <t>NS</t>
    </r>
  </si>
  <si>
    <t>Procyclidine Tab Kemadrine only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</si>
  <si>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</si>
  <si>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7.06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</si>
  <si>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</si>
  <si>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</si>
  <si>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</si>
  <si>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</si>
  <si>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 xml:space="preserve">Prograf Caps </t>
  </si>
  <si>
    <t>37.12/30</t>
  </si>
  <si>
    <t>20.50/30</t>
  </si>
  <si>
    <t>22.95/30</t>
  </si>
  <si>
    <t>21.77/30</t>
  </si>
  <si>
    <t>21.1/30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</si>
  <si>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</si>
  <si>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</si>
  <si>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</si>
  <si>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67.7/60</t>
  </si>
  <si>
    <t>79.95/60</t>
  </si>
  <si>
    <t>67.5/60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</si>
  <si>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</si>
  <si>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</si>
  <si>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</si>
  <si>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`83/60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</si>
  <si>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</si>
  <si>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81.89</t>
    </r>
  </si>
  <si>
    <r>
      <rPr>
        <rFont val="Calibri"/>
        <color rgb="FFFF6600"/>
        <sz val="11.0"/>
      </rPr>
      <t>NS</t>
    </r>
  </si>
  <si>
    <t>Promethazine HCL Tabs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</si>
  <si>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</si>
  <si>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3.22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</si>
  <si>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</si>
  <si>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</si>
  <si>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2.64</t>
    </r>
  </si>
  <si>
    <r>
      <rPr>
        <rFont val="Calibri"/>
        <color rgb="FFFF6600"/>
        <sz val="11.0"/>
      </rPr>
      <t>NS</t>
    </r>
  </si>
  <si>
    <t>Promethazine TEOCLATE Tabs</t>
  </si>
  <si>
    <t>mcs</t>
  </si>
  <si>
    <t xml:space="preserve">Propranolol SR 80mg Caps </t>
  </si>
  <si>
    <t>BlisterOnly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</si>
  <si>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</si>
  <si>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3.87</t>
    </r>
  </si>
  <si>
    <r>
      <rPr>
        <rFont val="Calibri"/>
        <color rgb="FFFF6600"/>
        <sz val="11.0"/>
      </rPr>
      <t>NS</t>
    </r>
  </si>
  <si>
    <t xml:space="preserve">Propranolol SR Caps </t>
  </si>
  <si>
    <t>160mg</t>
  </si>
  <si>
    <r>
      <rPr>
        <rFont val="Calibri"/>
        <color rgb="FF008000"/>
        <sz val="11.0"/>
      </rPr>
      <t>8.26</t>
    </r>
    <r>
      <rPr>
        <rFont val="Calibri"/>
        <color rgb="FFFF0000"/>
        <sz val="11.0"/>
      </rPr>
      <t xml:space="preserve"> 6.11</t>
    </r>
  </si>
  <si>
    <r>
      <rPr>
        <rFont val="Calibri"/>
        <color rgb="FFFF0000"/>
        <sz val="11.0"/>
      </rPr>
      <t>3.41</t>
    </r>
  </si>
  <si>
    <r>
      <rPr>
        <rFont val="Calibri"/>
        <color rgb="FF008000"/>
        <sz val="11.0"/>
      </rPr>
      <t>3.94</t>
    </r>
  </si>
  <si>
    <t>Propranolol Tabs</t>
  </si>
  <si>
    <t>25-50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</si>
  <si>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</si>
  <si>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0.26</t>
    </r>
  </si>
  <si>
    <r>
      <rPr>
        <rFont val="Calibri"/>
        <color rgb="FFFF6600"/>
        <sz val="11.0"/>
      </rPr>
      <t>NS</t>
    </r>
  </si>
  <si>
    <t xml:space="preserve">Propranolol Tabs </t>
  </si>
  <si>
    <t>32-42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</si>
  <si>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</si>
  <si>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0.29</t>
    </r>
  </si>
  <si>
    <r>
      <rPr>
        <rFont val="Calibri"/>
        <color rgb="FFFF6600"/>
        <sz val="11.0"/>
      </rPr>
      <t>NS</t>
    </r>
  </si>
  <si>
    <t>Propranolol Oral soln</t>
  </si>
  <si>
    <t>Proshield Foam+Spr Cleanser</t>
  </si>
  <si>
    <t>235ml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</si>
  <si>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</si>
  <si>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</si>
  <si>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</si>
  <si>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Proshield Plus Protect Cr 8213</t>
  </si>
  <si>
    <t>115g</t>
  </si>
  <si>
    <r>
      <rPr>
        <rFont val="Calibri"/>
        <color rgb="FF008000"/>
        <sz val="11.0"/>
      </rPr>
      <t>9.86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</si>
  <si>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</si>
  <si>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6.27</t>
    </r>
  </si>
  <si>
    <t>Prostap 3 Depot Inj</t>
  </si>
  <si>
    <t>74os</t>
  </si>
  <si>
    <t>62.83os</t>
  </si>
  <si>
    <t>74.06os</t>
  </si>
  <si>
    <t>11.25mg</t>
  </si>
  <si>
    <t>221.63os</t>
  </si>
  <si>
    <t>218.6os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</si>
  <si>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</si>
  <si>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218.60</t>
    </r>
  </si>
  <si>
    <r>
      <rPr>
        <rFont val="Calibri"/>
        <color rgb="FFFF6600"/>
        <sz val="11.0"/>
      </rPr>
      <t>NS</t>
    </r>
  </si>
  <si>
    <t>Provera 10mg Tabs</t>
  </si>
  <si>
    <t>13.89 90</t>
  </si>
  <si>
    <t>Prucalopride tabs</t>
  </si>
  <si>
    <t>5.56os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</si>
  <si>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</si>
  <si>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7.22</t>
    </r>
  </si>
  <si>
    <r>
      <rPr>
        <rFont val="Calibri"/>
        <color rgb="FFFF6600"/>
        <sz val="11.0"/>
      </rPr>
      <t>NS</t>
    </r>
  </si>
  <si>
    <t>8.97os</t>
  </si>
  <si>
    <t>10.37os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</si>
  <si>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</si>
  <si>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8.96</t>
    </r>
  </si>
  <si>
    <r>
      <rPr>
        <rFont val="Calibri"/>
        <color rgb="FFFF6600"/>
        <sz val="11.0"/>
      </rPr>
      <t>NS</t>
    </r>
  </si>
  <si>
    <t>Pyridostigmine tabs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</si>
  <si>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</si>
  <si>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14.69</t>
    </r>
  </si>
  <si>
    <r>
      <rPr>
        <rFont val="Calibri"/>
        <color rgb="FFFF6600"/>
        <sz val="11.0"/>
      </rPr>
      <t>NS</t>
    </r>
  </si>
  <si>
    <t>Pyridoxine Tabs UNLicenced</t>
  </si>
  <si>
    <t>Quetiapine SR XL Tab</t>
  </si>
  <si>
    <t>Over Sond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</si>
  <si>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</si>
  <si>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58.85</t>
    </r>
  </si>
  <si>
    <r>
      <rPr>
        <rFont val="Calibri"/>
        <color rgb="FFFF6600"/>
        <sz val="11.0"/>
      </rPr>
      <t>NS</t>
    </r>
  </si>
  <si>
    <t>23.72os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</si>
  <si>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</si>
  <si>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23.72</t>
    </r>
  </si>
  <si>
    <r>
      <rPr>
        <rFont val="Calibri"/>
        <color rgb="FF008000"/>
        <sz val="11.0"/>
      </rPr>
      <t>26.99</t>
    </r>
  </si>
  <si>
    <t>Pipe Zal</t>
  </si>
  <si>
    <t>46.95zal</t>
  </si>
  <si>
    <t>25.98os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</si>
  <si>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</si>
  <si>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29.85</t>
    </r>
  </si>
  <si>
    <r>
      <rPr>
        <rFont val="Calibri"/>
        <color rgb="FFFF6600"/>
        <sz val="11.0"/>
      </rPr>
      <t>NS</t>
    </r>
  </si>
  <si>
    <t>Holl Zal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</si>
  <si>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</si>
  <si>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42.20</t>
    </r>
  </si>
  <si>
    <r>
      <rPr>
        <rFont val="Calibri"/>
        <color rgb="FFFF6600"/>
        <sz val="11.0"/>
      </rPr>
      <t>NS</t>
    </r>
  </si>
  <si>
    <t>55Son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</si>
  <si>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</si>
  <si>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63.93</t>
    </r>
  </si>
  <si>
    <r>
      <rPr>
        <rFont val="Calibri"/>
        <color rgb="FF008000"/>
        <sz val="11.0"/>
      </rPr>
      <t>49.95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</si>
  <si>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</si>
  <si>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</si>
  <si>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</si>
  <si>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Quetiapine Tabs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</si>
  <si>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</si>
  <si>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0.92</t>
    </r>
  </si>
  <si>
    <r>
      <rPr>
        <rFont val="Calibri"/>
        <color rgb="FFFF6600"/>
        <sz val="11.0"/>
      </rPr>
      <t>NS</t>
    </r>
  </si>
  <si>
    <t xml:space="preserve">Quetiapine Tabs </t>
  </si>
  <si>
    <t>6.2os</t>
  </si>
  <si>
    <t>14.94os</t>
  </si>
  <si>
    <r>
      <rPr>
        <rFont val="Calibri"/>
        <color rgb="FF008000"/>
        <sz val="11.0"/>
      </rPr>
      <t>14.99</t>
    </r>
  </si>
  <si>
    <r>
      <rPr>
        <rFont val="Calibri"/>
        <color rgb="FF008000"/>
        <sz val="11.0"/>
      </rPr>
      <t>9.41</t>
    </r>
  </si>
  <si>
    <r>
      <rPr>
        <rFont val="Calibri"/>
        <color rgb="FF008000"/>
        <sz val="11.0"/>
      </rPr>
      <t>9.45</t>
    </r>
  </si>
  <si>
    <t>ALMUS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</si>
  <si>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</si>
  <si>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9.51</t>
    </r>
  </si>
  <si>
    <r>
      <rPr>
        <rFont val="Calibri"/>
        <color rgb="FFFF6600"/>
        <sz val="11.0"/>
      </rPr>
      <t>NS</t>
    </r>
  </si>
  <si>
    <t>7.85os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</si>
  <si>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</si>
  <si>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9.61</t>
    </r>
  </si>
  <si>
    <r>
      <rPr>
        <rFont val="Calibri"/>
        <color rgb="FF008000"/>
        <sz val="11.0"/>
      </rPr>
      <t>10.89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</si>
  <si>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</si>
  <si>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8.09</t>
    </r>
  </si>
  <si>
    <r>
      <rPr>
        <rFont val="Calibri"/>
        <color rgb="FF008000"/>
        <sz val="11.0"/>
      </rPr>
      <t>8.04</t>
    </r>
  </si>
  <si>
    <t>Quinagolide</t>
  </si>
  <si>
    <t>75mcg</t>
  </si>
  <si>
    <t xml:space="preserve">Quinine Bisulphate Tabs </t>
  </si>
  <si>
    <r>
      <rPr>
        <rFont val="Calibri"/>
        <color rgb="FF008000"/>
        <sz val="11.0"/>
      </rPr>
      <t>5.68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</si>
  <si>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</si>
  <si>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</si>
  <si>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 xml:space="preserve">Quinine Sulphate Tabs 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</si>
  <si>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</si>
  <si>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2.91</t>
    </r>
  </si>
  <si>
    <r>
      <rPr>
        <rFont val="Calibri"/>
        <color rgb="FFFF6600"/>
        <sz val="11.0"/>
      </rPr>
      <t>NS</t>
    </r>
  </si>
  <si>
    <t>1.84os</t>
  </si>
  <si>
    <r>
      <rPr>
        <rFont val="Calibri"/>
        <color rgb="FF008000"/>
        <sz val="11.0"/>
      </rPr>
      <t>3.21</t>
    </r>
  </si>
  <si>
    <r>
      <rPr>
        <rFont val="Calibri"/>
        <color rgb="FFFF0000"/>
        <sz val="11.0"/>
      </rPr>
      <t>2.02</t>
    </r>
  </si>
  <si>
    <r>
      <rPr>
        <rFont val="Calibri"/>
        <color rgb="FF008000"/>
        <sz val="11.0"/>
      </rPr>
      <t>2.07</t>
    </r>
  </si>
  <si>
    <t>QV Cream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</si>
  <si>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</si>
  <si>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6.62</t>
    </r>
  </si>
  <si>
    <r>
      <rPr>
        <rFont val="Calibri"/>
        <color rgb="FFFF6600"/>
        <sz val="11.0"/>
      </rPr>
      <t>NS</t>
    </r>
  </si>
  <si>
    <t xml:space="preserve">Qvar AUTOhaler 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</si>
  <si>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</si>
  <si>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16.09</t>
    </r>
  </si>
  <si>
    <r>
      <rPr>
        <rFont val="Calibri"/>
        <color rgb="FF008000"/>
        <sz val="11.0"/>
      </rPr>
      <t>15.40</t>
    </r>
  </si>
  <si>
    <t>Qvar PRESS &amp; Breathe Inhaler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</si>
  <si>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</si>
  <si>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14.50</t>
    </r>
  </si>
  <si>
    <r>
      <rPr>
        <rFont val="Calibri"/>
        <color rgb="FFFF6600"/>
        <sz val="11.0"/>
      </rPr>
      <t>NS</t>
    </r>
  </si>
  <si>
    <t>Rabeprazole Tab</t>
  </si>
  <si>
    <r>
      <rPr>
        <rFont val="Calibri"/>
        <color rgb="FF008000"/>
        <sz val="11.0"/>
      </rPr>
      <t>3.82</t>
    </r>
  </si>
  <si>
    <r>
      <rPr>
        <rFont val="Calibri"/>
        <color rgb="FF008000"/>
        <sz val="11.0"/>
      </rPr>
      <t>1.67</t>
    </r>
  </si>
  <si>
    <r>
      <rPr>
        <rFont val="Calibri"/>
        <color rgb="FF008000"/>
        <sz val="11.0"/>
      </rPr>
      <t>1.87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</si>
  <si>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</si>
  <si>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0.29</t>
    </r>
  </si>
  <si>
    <r>
      <rPr>
        <rFont val="Calibri"/>
        <color rgb="FFFF0000"/>
        <sz val="11.0"/>
      </rPr>
      <t>0.31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</si>
  <si>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</si>
  <si>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0.23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</si>
  <si>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</si>
  <si>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</si>
  <si>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0.23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</si>
  <si>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</si>
  <si>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</si>
  <si>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0.29</t>
    </r>
  </si>
  <si>
    <r>
      <rPr>
        <rFont val="Calibri"/>
        <color rgb="FFFF6600"/>
        <sz val="11.0"/>
      </rPr>
      <t>NS</t>
    </r>
  </si>
  <si>
    <t>Ranolazine Tabs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</si>
  <si>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</si>
  <si>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7.67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</si>
  <si>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</si>
  <si>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</si>
  <si>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7.71</t>
    </r>
  </si>
  <si>
    <r>
      <rPr>
        <rFont val="Calibri"/>
        <color rgb="FFFF6600"/>
        <sz val="11.0"/>
      </rPr>
      <t>NS</t>
    </r>
  </si>
  <si>
    <t>Rectogesic rectal ointment</t>
  </si>
  <si>
    <t xml:space="preserve">ReplensMD Vaginal Moist 12 app </t>
  </si>
  <si>
    <t>35g</t>
  </si>
  <si>
    <t>Requip XL Tabs Wood</t>
  </si>
  <si>
    <t>Wood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</si>
  <si>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</si>
  <si>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</si>
  <si>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8.90</t>
    </r>
  </si>
  <si>
    <t>Requip XL Tabs</t>
  </si>
  <si>
    <t>Anderson</t>
  </si>
  <si>
    <t>33.23os</t>
  </si>
  <si>
    <t>16.4?</t>
  </si>
  <si>
    <t>38.35os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</si>
  <si>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</si>
  <si>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16.40</t>
    </r>
  </si>
  <si>
    <r>
      <rPr>
        <rFont val="Calibri"/>
        <color rgb="FFFF6600"/>
        <sz val="11.0"/>
      </rPr>
      <t>NS</t>
    </r>
  </si>
  <si>
    <t>Resource Thicken Up</t>
  </si>
  <si>
    <t>127g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</si>
  <si>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</si>
  <si>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</si>
  <si>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</si>
  <si>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Rifampicin Caps</t>
  </si>
  <si>
    <r>
      <rPr>
        <rFont val="Calibri"/>
        <color rgb="FFFF0000"/>
        <sz val="11.0"/>
      </rPr>
      <t>85.23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</si>
  <si>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</si>
  <si>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</si>
  <si>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Rifaximin Tabs Targaxan</t>
  </si>
  <si>
    <t>550mg</t>
  </si>
  <si>
    <t>S Smith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</si>
  <si>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</si>
  <si>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</si>
  <si>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</si>
  <si>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Riluzole tab</t>
  </si>
  <si>
    <t>APR25 CHECK STOCK</t>
  </si>
  <si>
    <r>
      <rPr>
        <rFont val="Calibri"/>
        <color rgb="FF008000"/>
        <sz val="11.0"/>
      </rPr>
      <t>560.00</t>
    </r>
  </si>
  <si>
    <r>
      <rPr>
        <rFont val="Calibri"/>
        <color rgb="FF008000"/>
        <sz val="11.0"/>
      </rPr>
      <t>249.95</t>
    </r>
  </si>
  <si>
    <r>
      <rPr>
        <rFont val="Calibri"/>
        <color rgb="FFFF6600"/>
        <sz val="11.0"/>
      </rPr>
      <t>NS</t>
    </r>
  </si>
  <si>
    <t>Risedronate Tabs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</si>
  <si>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</si>
  <si>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12.46</t>
    </r>
  </si>
  <si>
    <r>
      <rPr>
        <rFont val="Calibri"/>
        <color rgb="FFFF6600"/>
        <sz val="11.0"/>
      </rPr>
      <t>NS</t>
    </r>
  </si>
  <si>
    <t xml:space="preserve">Risedronate Tabs </t>
  </si>
  <si>
    <t>35mg</t>
  </si>
  <si>
    <r>
      <rPr>
        <rFont val="Calibri"/>
        <color rgb="FF008000"/>
        <sz val="11.0"/>
      </rPr>
      <t>1.28</t>
    </r>
  </si>
  <si>
    <r>
      <rPr>
        <rFont val="Calibri"/>
        <color rgb="FF008000"/>
        <sz val="11.0"/>
      </rPr>
      <t>0.62</t>
    </r>
  </si>
  <si>
    <r>
      <rPr>
        <rFont val="Calibri"/>
        <color rgb="FF008000"/>
        <sz val="11.0"/>
      </rPr>
      <t>0.61</t>
    </r>
  </si>
  <si>
    <t>Risperidone Liq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</si>
  <si>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</si>
  <si>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</si>
  <si>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</si>
  <si>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Risperidone Tabs (Liq is cheaper)</t>
  </si>
  <si>
    <t xml:space="preserve">Risperidone Tabs 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</si>
  <si>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</si>
  <si>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1.17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</si>
  <si>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</si>
  <si>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</si>
  <si>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1.18</t>
    </r>
  </si>
  <si>
    <r>
      <rPr>
        <rFont val="Calibri"/>
        <color rgb="FFFF6600"/>
        <sz val="11.0"/>
      </rPr>
      <t>NS</t>
    </r>
  </si>
  <si>
    <t>1.69os</t>
  </si>
  <si>
    <t>Rivaroxaban tabs</t>
  </si>
  <si>
    <t>3.04os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</si>
  <si>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</si>
  <si>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1.17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</si>
  <si>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</si>
  <si>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</si>
  <si>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1.11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</si>
  <si>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</si>
  <si>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</si>
  <si>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1.08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</si>
  <si>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</si>
  <si>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</si>
  <si>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1.08</t>
    </r>
  </si>
  <si>
    <r>
      <rPr>
        <rFont val="Calibri"/>
        <color rgb="FFFF6600"/>
        <sz val="11.0"/>
      </rPr>
      <t>NS</t>
    </r>
  </si>
  <si>
    <t>Rivastigmine Caps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</si>
  <si>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</si>
  <si>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2.01</t>
    </r>
  </si>
  <si>
    <r>
      <rPr>
        <rFont val="Calibri"/>
        <color rgb="FFFF0000"/>
        <sz val="11.0"/>
      </rPr>
      <t>2.02</t>
    </r>
  </si>
  <si>
    <t>Rivastigmine 4.6g/24h patches AAH 30</t>
  </si>
  <si>
    <t>23, 30</t>
  </si>
  <si>
    <t>30.99os</t>
  </si>
  <si>
    <t>29.49os</t>
  </si>
  <si>
    <t>Rizatriptan  tab</t>
  </si>
  <si>
    <t>9.2(3)</t>
  </si>
  <si>
    <t>10.35odt</t>
  </si>
  <si>
    <t>5.39os</t>
  </si>
  <si>
    <t>Rizatriptan Oro Disp tab</t>
  </si>
  <si>
    <t>10.51(3)</t>
  </si>
  <si>
    <t>Ropinirole Tabs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</si>
  <si>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</si>
  <si>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25.47</t>
    </r>
  </si>
  <si>
    <r>
      <rPr>
        <rFont val="Calibri"/>
        <color rgb="FFFF6600"/>
        <sz val="11.0"/>
      </rPr>
      <t>NS</t>
    </r>
  </si>
  <si>
    <t xml:space="preserve">Ropinirole XL Tabs </t>
  </si>
  <si>
    <t xml:space="preserve">Ropinirole XL Tabs OK for Anderson </t>
  </si>
  <si>
    <t xml:space="preserve">Ropinirole XL Tabs Not for Anderson 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</si>
  <si>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</si>
  <si>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0.25</t>
    </r>
  </si>
  <si>
    <r>
      <rPr>
        <rFont val="Calibri"/>
        <color rgb="FFFF6600"/>
        <sz val="11.0"/>
      </rPr>
      <t>NS</t>
    </r>
  </si>
  <si>
    <t>glenmark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</si>
  <si>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</si>
  <si>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0.36</t>
    </r>
  </si>
  <si>
    <r>
      <rPr>
        <rFont val="Calibri"/>
        <color rgb="FF008000"/>
        <sz val="11.0"/>
      </rPr>
      <t>0.56</t>
    </r>
  </si>
  <si>
    <t>Rosuvastatin Tabs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</si>
  <si>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</si>
  <si>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0.51</t>
    </r>
  </si>
  <si>
    <r>
      <rPr>
        <rFont val="Calibri"/>
        <color rgb="FF008000"/>
        <sz val="11.0"/>
      </rPr>
      <t>0.59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</si>
  <si>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</si>
  <si>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0.88</t>
    </r>
  </si>
  <si>
    <r>
      <rPr>
        <rFont val="Calibri"/>
        <color rgb="FF008000"/>
        <sz val="11.0"/>
      </rPr>
      <t>0.89</t>
    </r>
  </si>
  <si>
    <t>Rozex Cream Metronidazole</t>
  </si>
  <si>
    <t>9.88os</t>
  </si>
  <si>
    <t>3.98gel</t>
  </si>
  <si>
    <t>Rozex Gel Metronidazole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</si>
  <si>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</si>
  <si>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</si>
  <si>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</si>
  <si>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Salbutamol 100mcg/dose 200 dose inh CFCf AAH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</si>
  <si>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</si>
  <si>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1.77</t>
    </r>
  </si>
  <si>
    <r>
      <rPr>
        <rFont val="Calibri"/>
        <color rgb="FF008000"/>
        <sz val="11.0"/>
      </rPr>
      <t>1.87</t>
    </r>
  </si>
  <si>
    <t>Salbutamol Nebuliser Solution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</si>
  <si>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</si>
  <si>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</si>
  <si>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</si>
  <si>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</si>
  <si>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</si>
  <si>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</si>
  <si>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Saline Irrigation Sod Chl Clinipod</t>
  </si>
  <si>
    <t>20ml</t>
  </si>
  <si>
    <t>Clinipod,Steripod</t>
  </si>
  <si>
    <t>Saline Nebs Solution 0.9% 0976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</si>
  <si>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</si>
  <si>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</si>
  <si>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</si>
  <si>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 xml:space="preserve">Salmeterol Inh </t>
  </si>
  <si>
    <t>11.8os</t>
  </si>
  <si>
    <t>12.45os</t>
  </si>
  <si>
    <t>Scanpore Tape</t>
  </si>
  <si>
    <r>
      <rPr>
        <rFont val="Arial"/>
        <color theme="1"/>
        <sz val="10.0"/>
      </rPr>
      <t xml:space="preserve">Scanpore Tape </t>
    </r>
    <r>
      <rPr>
        <rFont val="Arial"/>
        <color rgb="FFFF0000"/>
        <sz val="10.0"/>
      </rPr>
      <t>10m NWOS</t>
    </r>
  </si>
  <si>
    <t>2.5cm</t>
  </si>
  <si>
    <t>10m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</si>
  <si>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</si>
  <si>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</si>
  <si>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</si>
  <si>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Scanpore Tape 5m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</si>
  <si>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</si>
  <si>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0.59</t>
    </r>
  </si>
  <si>
    <r>
      <rPr>
        <rFont val="Calibri"/>
        <color rgb="FFFF6600"/>
        <sz val="11.0"/>
      </rPr>
      <t>NS</t>
    </r>
  </si>
  <si>
    <t xml:space="preserve">Scopoderm patch </t>
  </si>
  <si>
    <t>12.81os</t>
  </si>
  <si>
    <t>Securon SR Tabs</t>
  </si>
  <si>
    <t>240mg</t>
  </si>
  <si>
    <t>4.6os</t>
  </si>
  <si>
    <r>
      <rPr>
        <rFont val="Calibri"/>
        <color rgb="FF008000"/>
        <sz val="11.0"/>
      </rPr>
      <t>1.93</t>
    </r>
  </si>
  <si>
    <r>
      <rPr>
        <rFont val="Calibri"/>
        <color rgb="FF008000"/>
        <sz val="11.0"/>
      </rPr>
      <t>0.73</t>
    </r>
  </si>
  <si>
    <r>
      <rPr>
        <rFont val="Calibri"/>
        <color rgb="FFFF6600"/>
        <sz val="11.0"/>
      </rPr>
      <t>NS</t>
    </r>
  </si>
  <si>
    <t>Senokot Liquid</t>
  </si>
  <si>
    <t>Sereflo inhaler</t>
  </si>
  <si>
    <t>25/250</t>
  </si>
  <si>
    <t>Seretide Accuhaler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</si>
  <si>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</si>
  <si>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15.99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</si>
  <si>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</si>
  <si>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</si>
  <si>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18.99</t>
    </r>
  </si>
  <si>
    <r>
      <rPr>
        <rFont val="Calibri"/>
        <color rgb="FFFF6600"/>
        <sz val="11.0"/>
      </rPr>
      <t>NS</t>
    </r>
  </si>
  <si>
    <t>Seretide Evohaler</t>
  </si>
  <si>
    <t>50MCG</t>
  </si>
  <si>
    <t>17.36OS</t>
  </si>
  <si>
    <t>17.29os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</si>
  <si>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</si>
  <si>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17.30</t>
    </r>
  </si>
  <si>
    <r>
      <rPr>
        <rFont val="Calibri"/>
        <color rgb="FFFF6600"/>
        <sz val="11.0"/>
      </rPr>
      <t>NS</t>
    </r>
  </si>
  <si>
    <t>125mcg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</si>
  <si>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</si>
  <si>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22.40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</si>
  <si>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</si>
  <si>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</si>
  <si>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23.20</t>
    </r>
  </si>
  <si>
    <r>
      <rPr>
        <rFont val="Calibri"/>
        <color rgb="FFFF6600"/>
        <sz val="11.0"/>
      </rPr>
      <t>NS</t>
    </r>
  </si>
  <si>
    <t>Serevent Accuhaler</t>
  </si>
  <si>
    <t>31.2os</t>
  </si>
  <si>
    <t>Serevent Evohaler</t>
  </si>
  <si>
    <r>
      <rPr>
        <rFont val="Arial"/>
        <color theme="1"/>
        <sz val="10.0"/>
      </rPr>
      <t>Sertraline tabs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</si>
  <si>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</si>
  <si>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0.33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</si>
  <si>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</si>
  <si>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</si>
  <si>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0.48</t>
    </r>
  </si>
  <si>
    <r>
      <rPr>
        <rFont val="Calibri"/>
        <color rgb="FFFF6600"/>
        <sz val="11.0"/>
      </rPr>
      <t>NS</t>
    </r>
  </si>
  <si>
    <r>
      <rPr>
        <rFont val="Arial"/>
        <color theme="1"/>
        <sz val="10.0"/>
      </rPr>
      <t>Sertraline tabs</t>
    </r>
  </si>
  <si>
    <t xml:space="preserve">200mg 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</si>
  <si>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</si>
  <si>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</si>
  <si>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</si>
  <si>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Sevelamer tab</t>
  </si>
  <si>
    <t xml:space="preserve">Sildenafil Tabs </t>
  </si>
  <si>
    <t>23.15os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</si>
  <si>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</si>
  <si>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0.14</t>
    </r>
  </si>
  <si>
    <r>
      <rPr>
        <rFont val="Calibri"/>
        <color rgb="FFFF0000"/>
        <sz val="11.0"/>
      </rPr>
      <t>0.19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</si>
  <si>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</si>
  <si>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5.45</t>
    </r>
    <r>
      <rPr>
        <rFont val="Calibri"/>
        <color rgb="FFFF0000"/>
        <sz val="11.0"/>
      </rPr>
      <t xml:space="preserve"> 0.13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</si>
  <si>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</si>
  <si>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</si>
  <si>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0.15</t>
    </r>
  </si>
  <si>
    <r>
      <rPr>
        <rFont val="Calibri"/>
        <color rgb="FFFF6600"/>
        <sz val="11.0"/>
      </rPr>
      <t>NS</t>
    </r>
  </si>
  <si>
    <t xml:space="preserve">Simple Eye Oint </t>
  </si>
  <si>
    <t>Simvastatin Tabs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</si>
  <si>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</si>
  <si>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0.18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</si>
  <si>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</si>
  <si>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</si>
  <si>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0.24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</si>
  <si>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</si>
  <si>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0.86</t>
    </r>
  </si>
  <si>
    <r>
      <rPr>
        <rFont val="Calibri"/>
        <color rgb="FF008000"/>
        <sz val="11.0"/>
      </rPr>
      <t>0.60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</si>
  <si>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</si>
  <si>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2.20</t>
    </r>
    <r>
      <rPr>
        <rFont val="Calibri"/>
        <color rgb="FFFF0000"/>
        <sz val="11.0"/>
      </rPr>
      <t xml:space="preserve"> 1.96</t>
    </r>
  </si>
  <si>
    <r>
      <rPr>
        <rFont val="Calibri"/>
        <color rgb="FF008000"/>
        <sz val="11.0"/>
      </rPr>
      <t>1.18</t>
    </r>
  </si>
  <si>
    <r>
      <rPr>
        <rFont val="Calibri"/>
        <color rgb="FF008000"/>
        <sz val="11.0"/>
      </rPr>
      <t>1.21</t>
    </r>
  </si>
  <si>
    <r>
      <rPr>
        <rFont val="Calibri"/>
        <color rgb="FFFF0000"/>
        <sz val="11.0"/>
      </rPr>
      <t>11.99</t>
    </r>
  </si>
  <si>
    <r>
      <rPr>
        <rFont val="Calibri"/>
        <color rgb="FFFF0000"/>
        <sz val="11.0"/>
      </rPr>
      <t>9.05</t>
    </r>
  </si>
  <si>
    <r>
      <rPr>
        <rFont val="Calibri"/>
        <color rgb="FFFF6600"/>
        <sz val="11.0"/>
      </rPr>
      <t>NS</t>
    </r>
  </si>
  <si>
    <t>Sirdupla Inhaler</t>
  </si>
  <si>
    <t>25/125</t>
  </si>
  <si>
    <t>24.09os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</si>
  <si>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</si>
  <si>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</si>
  <si>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</si>
  <si>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Sitagliptin Tablets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</si>
  <si>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</si>
  <si>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1.06</t>
    </r>
  </si>
  <si>
    <r>
      <rPr>
        <rFont val="Calibri"/>
        <color rgb="FFFF6600"/>
        <sz val="11.0"/>
      </rPr>
      <t>NS</t>
    </r>
  </si>
  <si>
    <t xml:space="preserve">Sitagliptin Tablets 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</si>
  <si>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</si>
  <si>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0.94</t>
    </r>
  </si>
  <si>
    <r>
      <rPr>
        <rFont val="Calibri"/>
        <color rgb="FFFF0000"/>
        <sz val="11.0"/>
      </rPr>
      <t>0.55</t>
    </r>
  </si>
  <si>
    <t>2.37os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</si>
  <si>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</si>
  <si>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2.15</t>
    </r>
  </si>
  <si>
    <r>
      <rPr>
        <rFont val="Calibri"/>
        <color rgb="FFFF6600"/>
        <sz val="11.0"/>
      </rPr>
      <t>NS</t>
    </r>
  </si>
  <si>
    <t>Slenyto MR Tabs</t>
  </si>
  <si>
    <t>Sodium Bicarbonate 420/5 SodiBic</t>
  </si>
  <si>
    <t>84mg/1ml</t>
  </si>
  <si>
    <r>
      <rPr>
        <rFont val="Calibri"/>
        <color rgb="FF008000"/>
        <sz val="11.0"/>
      </rPr>
      <t>15.10</t>
    </r>
  </si>
  <si>
    <r>
      <rPr>
        <rFont val="Calibri"/>
        <color rgb="FF008000"/>
        <sz val="11.0"/>
      </rPr>
      <t>10.91</t>
    </r>
  </si>
  <si>
    <r>
      <rPr>
        <rFont val="Calibri"/>
        <color rgb="FFFF6600"/>
        <sz val="11.0"/>
      </rPr>
      <t>NS</t>
    </r>
  </si>
  <si>
    <t>Sodium Bicarbonate Caps</t>
  </si>
  <si>
    <t>Sodium Chloride PF Eye Drops</t>
  </si>
  <si>
    <t>Sodium Cromoglycate Eye Drops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</si>
  <si>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</si>
  <si>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2.21</t>
    </r>
  </si>
  <si>
    <r>
      <rPr>
        <rFont val="Calibri"/>
        <color rgb="FF008000"/>
        <sz val="11.0"/>
      </rPr>
      <t>2.31</t>
    </r>
  </si>
  <si>
    <t>Sodium Fluoride 2800 Toothpaste</t>
  </si>
  <si>
    <t>2.93dura</t>
  </si>
  <si>
    <t>Sodium Fluoride 5000 Toothpaste</t>
  </si>
  <si>
    <t>51g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</si>
  <si>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</si>
  <si>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</si>
  <si>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</si>
  <si>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 xml:space="preserve">Sodium Pico- Dulco Pico cheaper </t>
  </si>
  <si>
    <t>2.82dulc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</si>
  <si>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</si>
  <si>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</si>
  <si>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</si>
  <si>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</si>
  <si>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</si>
  <si>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</si>
  <si>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Sodium Valproate Tab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</si>
  <si>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</si>
  <si>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1.97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</si>
  <si>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</si>
  <si>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</si>
  <si>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4.69</t>
    </r>
  </si>
  <si>
    <r>
      <rPr>
        <rFont val="Calibri"/>
        <color rgb="FFFF6600"/>
        <sz val="11.0"/>
      </rPr>
      <t>NS</t>
    </r>
  </si>
  <si>
    <t>Sodium Valproate Sol S/F</t>
  </si>
  <si>
    <t>200mg/5m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</si>
  <si>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</si>
  <si>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0.53</t>
    </r>
  </si>
  <si>
    <r>
      <rPr>
        <rFont val="Calibri"/>
        <color rgb="FFFF6600"/>
        <sz val="11.0"/>
      </rPr>
      <t>NS</t>
    </r>
  </si>
  <si>
    <t>0.82os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</si>
  <si>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</si>
  <si>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0.75</t>
    </r>
  </si>
  <si>
    <r>
      <rPr>
        <rFont val="Calibri"/>
        <color rgb="FFFF6600"/>
        <sz val="11.0"/>
      </rPr>
      <t>NS</t>
    </r>
  </si>
  <si>
    <t>Soprobec Inhaler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</si>
  <si>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</si>
  <si>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</si>
  <si>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</si>
  <si>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4.78os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</si>
  <si>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</si>
  <si>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</si>
  <si>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</si>
  <si>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 xml:space="preserve">Sotalol Tabs 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</si>
  <si>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</si>
  <si>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0.45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</si>
  <si>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</si>
  <si>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</si>
  <si>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0.86</t>
    </r>
  </si>
  <si>
    <r>
      <rPr>
        <rFont val="Calibri"/>
        <color rgb="FFFF6600"/>
        <sz val="11.0"/>
      </rPr>
      <t>NS</t>
    </r>
  </si>
  <si>
    <t>14.29alli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</si>
  <si>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</si>
  <si>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12.65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</si>
  <si>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</si>
  <si>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1.06</t>
    </r>
  </si>
  <si>
    <r>
      <rPr>
        <rFont val="Calibri"/>
        <color rgb="FF008000"/>
        <sz val="11.0"/>
      </rPr>
      <t>0.60</t>
    </r>
  </si>
  <si>
    <r>
      <rPr>
        <rFont val="Calibri"/>
        <color rgb="FFFF6600"/>
        <sz val="11.0"/>
      </rPr>
      <t>NS</t>
    </r>
  </si>
  <si>
    <t xml:space="preserve">Spironolactone Tabs 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</si>
  <si>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</si>
  <si>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1.87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</si>
  <si>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</si>
  <si>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</si>
  <si>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1.58</t>
    </r>
  </si>
  <si>
    <r>
      <rPr>
        <rFont val="Calibri"/>
        <color rgb="FFFF6600"/>
        <sz val="11.0"/>
      </rPr>
      <t>NS</t>
    </r>
  </si>
  <si>
    <t>Stalevo 100/25/200 Apr25 plenty stock</t>
  </si>
  <si>
    <t xml:space="preserve">Stalevo 125/31.25/200 </t>
  </si>
  <si>
    <r>
      <rPr>
        <rFont val="Calibri"/>
        <color rgb="FF008000"/>
        <sz val="11.0"/>
      </rPr>
      <t>59.84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</si>
  <si>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</si>
  <si>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41.49</t>
    </r>
  </si>
  <si>
    <t>Stalevo 150/37.5/200 Apr25 108in stock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</si>
  <si>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</si>
  <si>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</si>
  <si>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28.00</t>
    </r>
  </si>
  <si>
    <t>Stalevo 175/43.75/200mg tab</t>
  </si>
  <si>
    <t>Stalevo 200/50/200</t>
  </si>
  <si>
    <t xml:space="preserve">Sulfasalazine Tabs </t>
  </si>
  <si>
    <t>Alli 6.97</t>
  </si>
  <si>
    <t>g2b2</t>
  </si>
  <si>
    <t xml:space="preserve">Sulfasalazine EC Tabs </t>
  </si>
  <si>
    <t>Alli 8.43</t>
  </si>
  <si>
    <t xml:space="preserve">Sulfasalazine S/F Oral Sol </t>
  </si>
  <si>
    <t>250mg5ml</t>
  </si>
  <si>
    <t>a140.00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</si>
  <si>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</si>
  <si>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</si>
  <si>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</si>
  <si>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63..56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</si>
  <si>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</si>
  <si>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0.35</t>
    </r>
  </si>
  <si>
    <r>
      <rPr>
        <rFont val="Calibri"/>
        <color rgb="FFFF6600"/>
        <sz val="11.0"/>
      </rPr>
      <t>NS</t>
    </r>
  </si>
  <si>
    <t xml:space="preserve">Sumatriptan Tabs </t>
  </si>
  <si>
    <r>
      <rPr>
        <rFont val="Calibri"/>
        <color rgb="FF008000"/>
        <sz val="11.0"/>
      </rPr>
      <t>1.11</t>
    </r>
  </si>
  <si>
    <r>
      <rPr>
        <rFont val="Calibri"/>
        <color rgb="FF008000"/>
        <sz val="11.0"/>
      </rPr>
      <t>0.50</t>
    </r>
  </si>
  <si>
    <r>
      <rPr>
        <rFont val="Calibri"/>
        <color rgb="FFFF6600"/>
        <sz val="11.0"/>
      </rPr>
      <t>NS</t>
    </r>
  </si>
  <si>
    <t>Symbicort Turbohaler</t>
  </si>
  <si>
    <t>100/6</t>
  </si>
  <si>
    <t>a30.11os</t>
  </si>
  <si>
    <t>32.34os</t>
  </si>
  <si>
    <t>27.86os?</t>
  </si>
  <si>
    <t>26.46os</t>
  </si>
  <si>
    <t>27.98os</t>
  </si>
  <si>
    <t>30.1os</t>
  </si>
  <si>
    <t>200/6</t>
  </si>
  <si>
    <t>a26.6</t>
  </si>
  <si>
    <t>400/12</t>
  </si>
  <si>
    <t>Systane Balance Eye Drops</t>
  </si>
  <si>
    <t>6.89os</t>
  </si>
  <si>
    <t>Systane Lubricating Eye Drops (UK)</t>
  </si>
  <si>
    <r>
      <rPr>
        <rFont val="Arial"/>
        <color theme="1"/>
        <sz val="10.0"/>
      </rPr>
      <t xml:space="preserve">Tacrolimus </t>
    </r>
    <r>
      <rPr>
        <rFont val="Arial"/>
        <color theme="1"/>
        <sz val="12.0"/>
      </rPr>
      <t>0.03%</t>
    </r>
    <r>
      <rPr>
        <rFont val="Arial"/>
        <color theme="1"/>
        <sz val="10.0"/>
      </rPr>
      <t xml:space="preserve"> Ointment</t>
    </r>
  </si>
  <si>
    <t>a19.44</t>
  </si>
  <si>
    <t>Tacrolimus Ointment 0.1% 30g</t>
  </si>
  <si>
    <t>Tadalafil tabs DT3.68</t>
  </si>
  <si>
    <t>5.64os</t>
  </si>
  <si>
    <t>4.28os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</si>
  <si>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</si>
  <si>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</si>
  <si>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</si>
  <si>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Tadalafil tabs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</si>
  <si>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</si>
  <si>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0.56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</si>
  <si>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</si>
  <si>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</si>
  <si>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0.59</t>
    </r>
  </si>
  <si>
    <r>
      <rPr>
        <rFont val="Calibri"/>
        <color rgb="FFFF6600"/>
        <sz val="11.0"/>
      </rPr>
      <t>NS</t>
    </r>
  </si>
  <si>
    <t>2.15Woc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</si>
  <si>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</si>
  <si>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1.17</t>
    </r>
  </si>
  <si>
    <r>
      <rPr>
        <rFont val="Calibri"/>
        <color rgb="FFFF6600"/>
        <sz val="11.0"/>
      </rPr>
      <t>NS</t>
    </r>
  </si>
  <si>
    <t>c10s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</si>
  <si>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</si>
  <si>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0.59</t>
    </r>
  </si>
  <si>
    <r>
      <rPr>
        <rFont val="Calibri"/>
        <color rgb="FFFF6600"/>
        <sz val="11.0"/>
      </rPr>
      <t>NS</t>
    </r>
  </si>
  <si>
    <t>Tamsulosin MR TABS</t>
  </si>
  <si>
    <t>4.5F</t>
  </si>
  <si>
    <t>5.75F</t>
  </si>
  <si>
    <t>4.8F</t>
  </si>
  <si>
    <t>6.76F</t>
  </si>
  <si>
    <t>Tamsulosin+Dutasteride caps</t>
  </si>
  <si>
    <t>400/0.5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</si>
  <si>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</si>
  <si>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</si>
  <si>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</si>
  <si>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Targinact MR Tab</t>
  </si>
  <si>
    <t xml:space="preserve"> 5mg/2.5mg </t>
  </si>
  <si>
    <t>Tegaderm Film Dressing (1624)</t>
  </si>
  <si>
    <t>Tegaderm Film Dressing (1628)</t>
  </si>
  <si>
    <t>Tegaderm Foam Adh 90611</t>
  </si>
  <si>
    <t xml:space="preserve">Telmisartan Tabs </t>
  </si>
  <si>
    <r>
      <rPr>
        <rFont val="Calibri"/>
        <color rgb="FF008000"/>
        <sz val="11.0"/>
      </rPr>
      <t>9.50</t>
    </r>
  </si>
  <si>
    <r>
      <rPr>
        <rFont val="Calibri"/>
        <color rgb="FFFF0000"/>
        <sz val="11.0"/>
      </rPr>
      <t>12.35</t>
    </r>
  </si>
  <si>
    <r>
      <rPr>
        <rFont val="Calibri"/>
        <color rgb="FF008000"/>
        <sz val="11.0"/>
      </rPr>
      <t>12.51</t>
    </r>
  </si>
  <si>
    <t>Telmisartan Tabs</t>
  </si>
  <si>
    <r>
      <rPr>
        <rFont val="Calibri"/>
        <color rgb="FF008000"/>
        <sz val="11.0"/>
      </rPr>
      <t>12.98</t>
    </r>
    <r>
      <rPr>
        <rFont val="Calibri"/>
        <color rgb="FFFF0000"/>
        <sz val="11.0"/>
      </rPr>
      <t xml:space="preserve"> 3.48</t>
    </r>
  </si>
  <si>
    <r>
      <rPr>
        <rFont val="Calibri"/>
        <color rgb="FF008000"/>
        <sz val="11.0"/>
      </rPr>
      <t>12.96</t>
    </r>
  </si>
  <si>
    <r>
      <rPr>
        <rFont val="Calibri"/>
        <color rgb="FF008000"/>
        <sz val="11.0"/>
      </rPr>
      <t>9.59</t>
    </r>
  </si>
  <si>
    <t xml:space="preserve">Temazepam Tabs </t>
  </si>
  <si>
    <t>Temazepam Tabs</t>
  </si>
  <si>
    <t>24.47os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</si>
  <si>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</si>
  <si>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23.39</t>
    </r>
  </si>
  <si>
    <r>
      <rPr>
        <rFont val="Calibri"/>
        <color rgb="FFFF6600"/>
        <sz val="11.0"/>
      </rPr>
      <t>NS</t>
    </r>
  </si>
  <si>
    <t>Terazosin Tabs</t>
  </si>
  <si>
    <t>0.87os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</si>
  <si>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</si>
  <si>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0.84</t>
    </r>
  </si>
  <si>
    <r>
      <rPr>
        <rFont val="Calibri"/>
        <color rgb="FFFF6600"/>
        <sz val="11.0"/>
      </rPr>
      <t>NS</t>
    </r>
  </si>
  <si>
    <t>Terbinafine Hydrochloride Cream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</si>
  <si>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</si>
  <si>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</si>
  <si>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</si>
  <si>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Terbinafine Hydrochloride Cream 30g</t>
  </si>
  <si>
    <t>3.97os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</si>
  <si>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</si>
  <si>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</si>
  <si>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</si>
  <si>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 xml:space="preserve">Terbinafine Tabs </t>
  </si>
  <si>
    <t>10 14's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</si>
  <si>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</si>
  <si>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1.45</t>
    </r>
  </si>
  <si>
    <r>
      <rPr>
        <rFont val="Calibri"/>
        <color rgb="FF008000"/>
        <sz val="11.0"/>
      </rPr>
      <t>1.56</t>
    </r>
  </si>
  <si>
    <t>Thealoz Duo Drops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</si>
  <si>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</si>
  <si>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7.55</t>
    </r>
  </si>
  <si>
    <r>
      <rPr>
        <rFont val="Calibri"/>
        <color rgb="FFFF6600"/>
        <sz val="11.0"/>
      </rPr>
      <t>NS</t>
    </r>
  </si>
  <si>
    <t>Thiamine Vitamin B1 Tabs</t>
  </si>
  <si>
    <r>
      <rPr>
        <rFont val="Calibri"/>
        <color rgb="FF008000"/>
        <sz val="11.0"/>
      </rPr>
      <t>2.80</t>
    </r>
    <r>
      <rPr>
        <rFont val="Calibri"/>
        <color rgb="FFFF0000"/>
        <sz val="11.0"/>
      </rPr>
      <t xml:space="preserve"> 2.59</t>
    </r>
  </si>
  <si>
    <r>
      <rPr>
        <rFont val="Calibri"/>
        <color rgb="FF008000"/>
        <sz val="11.0"/>
      </rPr>
      <t>0.77</t>
    </r>
  </si>
  <si>
    <r>
      <rPr>
        <rFont val="Calibri"/>
        <color rgb="FF008000"/>
        <sz val="11.0"/>
      </rPr>
      <t>1.41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</si>
  <si>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</si>
  <si>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0.73</t>
    </r>
  </si>
  <si>
    <r>
      <rPr>
        <rFont val="Calibri"/>
        <color rgb="FF008000"/>
        <sz val="11.0"/>
      </rPr>
      <t>1.19</t>
    </r>
  </si>
  <si>
    <r>
      <rPr>
        <rFont val="Calibri"/>
        <color rgb="FF008000"/>
        <sz val="11.0"/>
      </rPr>
      <t>5.35</t>
    </r>
  </si>
  <si>
    <r>
      <rPr>
        <rFont val="Calibri"/>
        <color rgb="FF008000"/>
        <sz val="11.0"/>
      </rPr>
      <t>2.23</t>
    </r>
  </si>
  <si>
    <r>
      <rPr>
        <rFont val="Calibri"/>
        <color rgb="FFFF6600"/>
        <sz val="11.0"/>
      </rPr>
      <t>NS</t>
    </r>
  </si>
  <si>
    <t>Tibolone Tab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</si>
  <si>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</si>
  <si>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6.96</t>
    </r>
  </si>
  <si>
    <r>
      <rPr>
        <rFont val="Calibri"/>
        <color rgb="FFFF6600"/>
        <sz val="11.0"/>
      </rPr>
      <t>NS</t>
    </r>
  </si>
  <si>
    <t xml:space="preserve">Timolol Eye Drops 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</si>
  <si>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</si>
  <si>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1.54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</si>
  <si>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</si>
  <si>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</si>
  <si>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</si>
  <si>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</si>
  <si>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Tiopex Unit Dose Eye Gel 0.4g</t>
  </si>
  <si>
    <t>1mg/1g</t>
  </si>
  <si>
    <t>Dexamethasone+Tobramycin 0.1%/0.3%ED (5ml)</t>
  </si>
  <si>
    <t>4.68Gos</t>
  </si>
  <si>
    <t>5.36os</t>
  </si>
  <si>
    <t>Tobradex Eye Drop PI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</si>
  <si>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</si>
  <si>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</si>
  <si>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</si>
  <si>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 xml:space="preserve">Topiramate Tabs 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</si>
  <si>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</si>
  <si>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1.08</t>
    </r>
  </si>
  <si>
    <r>
      <rPr>
        <rFont val="Calibri"/>
        <color rgb="FFFF6600"/>
        <sz val="11.0"/>
      </rPr>
      <t>NS</t>
    </r>
  </si>
  <si>
    <t>a32.10net</t>
  </si>
  <si>
    <t>a33.26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</si>
  <si>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</si>
  <si>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0.69</t>
    </r>
  </si>
  <si>
    <r>
      <rPr>
        <rFont val="Calibri"/>
        <color rgb="FFFF6600"/>
        <sz val="11.0"/>
      </rPr>
      <t>NS</t>
    </r>
  </si>
  <si>
    <t>Tramadol SR CAPSULES</t>
  </si>
  <si>
    <t>3.95os</t>
  </si>
  <si>
    <t>4.44os</t>
  </si>
  <si>
    <t>12.14Maxit</t>
  </si>
  <si>
    <t>7.89os</t>
  </si>
  <si>
    <t>10.9os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</si>
  <si>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</si>
  <si>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4.90</t>
    </r>
  </si>
  <si>
    <r>
      <rPr>
        <rFont val="Calibri"/>
        <color rgb="FFFF6600"/>
        <sz val="11.0"/>
      </rPr>
      <t>NS</t>
    </r>
  </si>
  <si>
    <t>14.04tab</t>
  </si>
  <si>
    <t>13.5cap</t>
  </si>
  <si>
    <t>9.7tab</t>
  </si>
  <si>
    <t>Tramadol SR Tablets</t>
  </si>
  <si>
    <t xml:space="preserve">Tramadol/Paracetamol </t>
  </si>
  <si>
    <t>37.5/325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</si>
  <si>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</si>
  <si>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</si>
  <si>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</si>
  <si>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</si>
  <si>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3.32</t>
    </r>
  </si>
  <si>
    <r>
      <rPr>
        <rFont val="Calibri"/>
        <color rgb="FF008000"/>
        <sz val="11.0"/>
      </rPr>
      <t>3.34</t>
    </r>
  </si>
  <si>
    <t>TravaTAN Eye Drops</t>
  </si>
  <si>
    <t>8.2os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</si>
  <si>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</si>
  <si>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</si>
  <si>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</si>
  <si>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TravoProst Eye Drops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</si>
  <si>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</si>
  <si>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</si>
  <si>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</si>
  <si>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Travoprost/Timolol Eye Drops</t>
  </si>
  <si>
    <t>40/5mg</t>
  </si>
  <si>
    <t>10.97os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</si>
  <si>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</si>
  <si>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10.95</t>
    </r>
  </si>
  <si>
    <r>
      <rPr>
        <rFont val="Calibri"/>
        <color rgb="FFFF6600"/>
        <sz val="11.0"/>
      </rPr>
      <t>NS</t>
    </r>
  </si>
  <si>
    <t xml:space="preserve">Trazodone Caps </t>
  </si>
  <si>
    <r>
      <rPr>
        <rFont val="Calibri"/>
        <color rgb="FF008000"/>
        <sz val="11.0"/>
      </rPr>
      <t>2.40</t>
    </r>
  </si>
  <si>
    <r>
      <rPr>
        <rFont val="Calibri"/>
        <color rgb="FF008000"/>
        <sz val="11.0"/>
      </rPr>
      <t>1.19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</si>
  <si>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</si>
  <si>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2.70</t>
    </r>
  </si>
  <si>
    <r>
      <rPr>
        <rFont val="Calibri"/>
        <color rgb="FF008000"/>
        <sz val="11.0"/>
      </rPr>
      <t>1.27</t>
    </r>
  </si>
  <si>
    <r>
      <rPr>
        <rFont val="Calibri"/>
        <color rgb="FF008000"/>
        <sz val="11.0"/>
      </rPr>
      <t>1.36</t>
    </r>
  </si>
  <si>
    <t xml:space="preserve">Trimethoprim Susp 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</si>
  <si>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</si>
  <si>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</si>
  <si>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</si>
  <si>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 xml:space="preserve">Trimethoprim Tabs </t>
  </si>
  <si>
    <t>0.77mx5pd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</si>
  <si>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</si>
  <si>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0.30</t>
    </r>
  </si>
  <si>
    <r>
      <rPr>
        <rFont val="Calibri"/>
        <color rgb="FFFF6600"/>
        <sz val="11.0"/>
      </rPr>
      <t>NS</t>
    </r>
  </si>
  <si>
    <t>4.58os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</si>
  <si>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</si>
  <si>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4.21</t>
    </r>
  </si>
  <si>
    <r>
      <rPr>
        <rFont val="Calibri"/>
        <color rgb="FFFF6600"/>
        <sz val="11.0"/>
      </rPr>
      <t>NS</t>
    </r>
  </si>
  <si>
    <t>Trospium Chloride Tabs Regurin</t>
  </si>
  <si>
    <t>10.49Reg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</si>
  <si>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</si>
  <si>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19.93</t>
    </r>
  </si>
  <si>
    <r>
      <rPr>
        <rFont val="Calibri"/>
        <color rgb="FFFF6600"/>
        <sz val="11.0"/>
      </rPr>
      <t>NS</t>
    </r>
  </si>
  <si>
    <t>Trusopt UD Eye Drops Trusopt</t>
  </si>
  <si>
    <t>23.99os</t>
  </si>
  <si>
    <t>23.94os</t>
  </si>
  <si>
    <t>24.os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</si>
  <si>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</si>
  <si>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</si>
  <si>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</si>
  <si>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Tubifast Blue 7.5cm</t>
  </si>
  <si>
    <t>Tubifast Yellow 10.75cm</t>
  </si>
  <si>
    <t>Grover</t>
  </si>
  <si>
    <t xml:space="preserve">Ursodeoxycholic Acid Tabs </t>
  </si>
  <si>
    <t>32.98os</t>
  </si>
  <si>
    <t xml:space="preserve">Ursodeoxycholic Caps 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</si>
  <si>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</si>
  <si>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6.67</t>
    </r>
  </si>
  <si>
    <r>
      <rPr>
        <rFont val="Calibri"/>
        <color rgb="FFFF6600"/>
        <sz val="11.0"/>
      </rPr>
      <t>NS</t>
    </r>
  </si>
  <si>
    <t>Ursodeoxycholic Tab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</si>
  <si>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</si>
  <si>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40.89</t>
    </r>
  </si>
  <si>
    <r>
      <rPr>
        <rFont val="Calibri"/>
        <color rgb="FFFF6600"/>
        <sz val="11.0"/>
      </rPr>
      <t>NS</t>
    </r>
  </si>
  <si>
    <t>Ursofalk Susp</t>
  </si>
  <si>
    <t>250/5ml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</si>
  <si>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</si>
  <si>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22.90</t>
    </r>
  </si>
  <si>
    <r>
      <rPr>
        <rFont val="Calibri"/>
        <color rgb="FFFF6600"/>
        <sz val="11.0"/>
      </rPr>
      <t>NS</t>
    </r>
  </si>
  <si>
    <t>Valaciclovir tab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</si>
  <si>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</si>
  <si>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21.43</t>
    </r>
  </si>
  <si>
    <r>
      <rPr>
        <rFont val="Calibri"/>
        <color rgb="FF008000"/>
        <sz val="11.0"/>
      </rPr>
      <t>25.51</t>
    </r>
  </si>
  <si>
    <t>Valsartan Caps</t>
  </si>
  <si>
    <t>CAPS ONLY</t>
  </si>
  <si>
    <t>Varenicline tab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</si>
  <si>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</si>
  <si>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22.59</t>
    </r>
  </si>
  <si>
    <r>
      <rPr>
        <rFont val="Calibri"/>
        <color rgb="FFFF6600"/>
        <sz val="11.0"/>
      </rPr>
      <t>NS</t>
    </r>
  </si>
  <si>
    <t>Venlafaxine Tabs</t>
  </si>
  <si>
    <t>37.5mg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</si>
  <si>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</si>
  <si>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1.06</t>
    </r>
  </si>
  <si>
    <r>
      <rPr>
        <rFont val="Calibri"/>
        <color rgb="FFFF6600"/>
        <sz val="11.0"/>
      </rPr>
      <t>NS</t>
    </r>
  </si>
  <si>
    <t>Venlafaxine XL Caps</t>
  </si>
  <si>
    <t>Vencarm</t>
  </si>
  <si>
    <t>3.27os</t>
  </si>
  <si>
    <t>3.2os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</si>
  <si>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</si>
  <si>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</si>
  <si>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</si>
  <si>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 xml:space="preserve">Venlafaxine XL Caps 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</si>
  <si>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</si>
  <si>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1.50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</si>
  <si>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</si>
  <si>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</si>
  <si>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2.55</t>
    </r>
  </si>
  <si>
    <r>
      <rPr>
        <rFont val="Calibri"/>
        <color rgb="FFFF6600"/>
        <sz val="11.0"/>
      </rPr>
      <t>NS</t>
    </r>
  </si>
  <si>
    <t>a9.75vencarm</t>
  </si>
  <si>
    <t>a9.9vencarm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</si>
  <si>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</si>
  <si>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</si>
  <si>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</si>
  <si>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 xml:space="preserve">Venlafaxine XL Tabs </t>
  </si>
  <si>
    <t xml:space="preserve">3.23c os </t>
  </si>
  <si>
    <t>2.92os</t>
  </si>
  <si>
    <t>6.59os</t>
  </si>
  <si>
    <t>1-2</t>
  </si>
  <si>
    <t>3.68os</t>
  </si>
  <si>
    <t>2.33os</t>
  </si>
  <si>
    <t>Venlafaxine XL Tabs Mar25- 5 in stock</t>
  </si>
  <si>
    <t>2.81os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</si>
  <si>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</si>
  <si>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</si>
  <si>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</si>
  <si>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t>Verapamil Tabs</t>
  </si>
  <si>
    <t>Viagra Connect P tabs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</si>
  <si>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</si>
  <si>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13.93</t>
    </r>
  </si>
  <si>
    <r>
      <rPr>
        <rFont val="Calibri"/>
        <color rgb="FFFF6600"/>
        <sz val="11.0"/>
      </rPr>
      <t>NS</t>
    </r>
  </si>
  <si>
    <t xml:space="preserve">Vildagliptin </t>
  </si>
  <si>
    <t>3.94os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</si>
  <si>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</si>
  <si>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4.23</t>
    </r>
  </si>
  <si>
    <r>
      <rPr>
        <rFont val="Calibri"/>
        <color rgb="FFFF0000"/>
        <sz val="11.0"/>
      </rPr>
      <t>3.94</t>
    </r>
  </si>
  <si>
    <t>Vipdomet tablets</t>
  </si>
  <si>
    <t>12.5/1g</t>
  </si>
  <si>
    <t xml:space="preserve">Vipidia tabs </t>
  </si>
  <si>
    <t>6.25mg</t>
  </si>
  <si>
    <t>26.3s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</si>
  <si>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</si>
  <si>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26.08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</si>
  <si>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</si>
  <si>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</si>
  <si>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25.92</t>
    </r>
  </si>
  <si>
    <r>
      <rPr>
        <rFont val="Calibri"/>
        <color rgb="FFFF0000"/>
        <sz val="11.0"/>
      </rPr>
      <t>25.89</t>
    </r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</si>
  <si>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</si>
  <si>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26.15</t>
    </r>
  </si>
  <si>
    <r>
      <rPr>
        <rFont val="Calibri"/>
        <color rgb="FFFF6600"/>
        <sz val="11.0"/>
      </rPr>
      <t>NS</t>
    </r>
  </si>
  <si>
    <r>
      <rPr>
        <rFont val="Arial"/>
        <color theme="1"/>
        <sz val="10.0"/>
      </rPr>
      <t xml:space="preserve">Vitamin B Co </t>
    </r>
    <r>
      <rPr>
        <rFont val="Arial"/>
        <color theme="1"/>
        <sz val="12.0"/>
      </rPr>
      <t>Strong</t>
    </r>
    <r>
      <rPr>
        <rFont val="Arial"/>
        <color theme="1"/>
        <sz val="10.0"/>
      </rPr>
      <t xml:space="preserve"> Tabs 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</si>
  <si>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</si>
  <si>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0.52</t>
    </r>
    <r>
      <rPr>
        <rFont val="Calibri"/>
        <color rgb="FFFF0000"/>
        <sz val="11.0"/>
      </rPr>
      <t xml:space="preserve"> 0.22</t>
    </r>
  </si>
  <si>
    <r>
      <rPr>
        <rFont val="Calibri"/>
        <color rgb="FF008000"/>
        <sz val="11.0"/>
      </rPr>
      <t>0.54</t>
    </r>
  </si>
  <si>
    <t xml:space="preserve">Vitamin BPC Caps </t>
  </si>
  <si>
    <r>
      <rPr>
        <rFont val="Arial"/>
        <color theme="1"/>
        <sz val="10.0"/>
      </rPr>
      <t xml:space="preserve">Voltarol Emugel </t>
    </r>
    <r>
      <rPr>
        <rFont val="Arial"/>
        <color rgb="FFFF0000"/>
        <sz val="10.0"/>
      </rPr>
      <t>GENERIC ONLY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</si>
  <si>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</si>
  <si>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7.82</t>
    </r>
  </si>
  <si>
    <r>
      <rPr>
        <rFont val="Calibri"/>
        <color rgb="FFFF6600"/>
        <sz val="11.0"/>
      </rPr>
      <t>NS</t>
    </r>
  </si>
  <si>
    <t xml:space="preserve">Voltarol Emugel 12Hr </t>
  </si>
  <si>
    <t>Warfarin Tabs</t>
  </si>
  <si>
    <t>0.77os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</si>
  <si>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</si>
  <si>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0.72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</si>
  <si>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</si>
  <si>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1.10</t>
    </r>
  </si>
  <si>
    <r>
      <rPr>
        <rFont val="Calibri"/>
        <color rgb="FF008000"/>
        <sz val="11.0"/>
      </rPr>
      <t>0.69</t>
    </r>
  </si>
  <si>
    <r>
      <rPr>
        <rFont val="Calibri"/>
        <color rgb="FF008000"/>
        <sz val="11.0"/>
      </rPr>
      <t>1.02</t>
    </r>
  </si>
  <si>
    <r>
      <rPr>
        <rFont val="Calibri"/>
        <color rgb="FF008000"/>
        <sz val="11.0"/>
      </rPr>
      <t>2.16</t>
    </r>
  </si>
  <si>
    <r>
      <rPr>
        <rFont val="Calibri"/>
        <color rgb="FF008000"/>
        <sz val="11.0"/>
      </rPr>
      <t>0.73</t>
    </r>
  </si>
  <si>
    <r>
      <rPr>
        <rFont val="Calibri"/>
        <color rgb="FF008000"/>
        <sz val="11.0"/>
      </rPr>
      <t>0.82</t>
    </r>
  </si>
  <si>
    <t>Xailin eye drops</t>
  </si>
  <si>
    <t>Zolmitriptan Tabs</t>
  </si>
  <si>
    <t>9.88odt</t>
  </si>
  <si>
    <t>9.55odt</t>
  </si>
  <si>
    <t>8.89odt</t>
  </si>
  <si>
    <r>
      <rPr>
        <rFont val="Calibri"/>
        <color rgb="FF008000"/>
        <sz val="11.0"/>
      </rPr>
      <t>30.47</t>
    </r>
  </si>
  <si>
    <r>
      <rPr>
        <rFont val="Calibri"/>
        <color rgb="FF008000"/>
        <sz val="11.0"/>
      </rPr>
      <t>13.20</t>
    </r>
  </si>
  <si>
    <r>
      <rPr>
        <rFont val="Calibri"/>
        <color rgb="FF008000"/>
        <sz val="11.0"/>
      </rPr>
      <t>13.22</t>
    </r>
  </si>
  <si>
    <t>19.06odt</t>
  </si>
  <si>
    <t>5.21ODT</t>
  </si>
  <si>
    <t>5.7 ODT</t>
  </si>
  <si>
    <t>5.16ODT</t>
  </si>
  <si>
    <t>5.7ODT</t>
  </si>
  <si>
    <t>5.15odt Os</t>
  </si>
  <si>
    <t>5.79ODT</t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</si>
  <si>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</si>
  <si>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32.87</t>
    </r>
  </si>
  <si>
    <r>
      <rPr>
        <rFont val="Calibri"/>
        <color rgb="FFFF6600"/>
        <sz val="11.0"/>
      </rPr>
      <t>NS</t>
    </r>
  </si>
  <si>
    <t xml:space="preserve">Zolpidem Tabs </t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</si>
  <si>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</si>
  <si>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1.03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</si>
  <si>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</si>
  <si>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</si>
  <si>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0.61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</si>
  <si>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</si>
  <si>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0.99</t>
    </r>
  </si>
  <si>
    <r>
      <rPr>
        <rFont val="Calibri"/>
        <color rgb="FFFF0000"/>
        <sz val="11.0"/>
      </rPr>
      <t>0.42</t>
    </r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</si>
  <si>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</si>
  <si>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</si>
  <si>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FF0000"/>
        <sz val="11.0"/>
      </rPr>
      <t>0.40</t>
    </r>
  </si>
  <si>
    <r>
      <rPr>
        <rFont val="Calibri"/>
        <color rgb="FFFF6600"/>
        <sz val="11.0"/>
      </rPr>
      <t>NS</t>
    </r>
  </si>
  <si>
    <t>Zumenon Tabs</t>
  </si>
  <si>
    <t>5.14os</t>
  </si>
  <si>
    <r>
      <rPr>
        <rFont val="Calibri"/>
        <color rgb="FFFF6600"/>
        <sz val="11.0"/>
      </rPr>
      <t>NS</t>
    </r>
  </si>
  <si>
    <r>
      <rPr>
        <rFont val="Calibri"/>
        <color rgb="FFFF6600"/>
        <sz val="11.0"/>
      </rPr>
      <t>NS</t>
    </r>
  </si>
  <si>
    <r>
      <rPr>
        <rFont val="Calibri"/>
        <color rgb="FF008000"/>
        <sz val="11.0"/>
      </rPr>
      <t>5.14</t>
    </r>
  </si>
  <si>
    <t>clotrimazole cream</t>
  </si>
  <si>
    <t>2025-05-10 08:09:21</t>
  </si>
  <si>
    <t>Aciclovir 5% cream Pk: 2</t>
  </si>
  <si>
    <t>1094143</t>
  </si>
  <si>
    <t>5012489</t>
  </si>
  <si>
    <t>1122019</t>
  </si>
  <si>
    <t>1076314</t>
  </si>
  <si>
    <t>6835144</t>
  </si>
  <si>
    <t>Aciclovir 800mg dispersible tablets Pk: 35</t>
  </si>
  <si>
    <t>6633226</t>
  </si>
  <si>
    <t>7049166</t>
  </si>
  <si>
    <t>2025-05-10 10:44:44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</si>
</sst>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1">
    <numFmt numFmtId="164" formatCode="_-* #,##0.0_-;\-* #,##0.0_-;_-* &quot;-&quot;??_-;_-@"/>
    <numFmt numFmtId="165" formatCode="_-* #,##0.00_-;\-* #,##0.00_-;_-* &quot;-&quot;??_-;_-@"/>
    <numFmt numFmtId="166" formatCode="_-* #,##0_-;\-* #,##0_-;_-* &quot;-&quot;??_-;_-@"/>
    <numFmt numFmtId="167" formatCode="0.0%"/>
    <numFmt numFmtId="168" formatCode="_-* #,##0.00000_-;\-* #,##0.00000_-;_-* &quot;-&quot;??_-;_-@"/>
    <numFmt numFmtId="169" formatCode="_-* #,##0.0000_-;\-* #,##0.0000_-;_-* &quot;-&quot;??_-;_-@"/>
    <numFmt numFmtId="170" formatCode="0.0000%"/>
    <numFmt numFmtId="171" formatCode="_-* #,##0.000_-;\-* #,##0.000_-;_-* &quot;-&quot;??_-;_-@"/>
    <numFmt numFmtId="172" formatCode="&quot;£&quot;#,##0.00;[Red]\-&quot;£&quot;#,##0.00"/>
    <numFmt numFmtId="173" formatCode="0.000%"/>
    <numFmt numFmtId="174" formatCode="_-* #,##0.000000_-;\-* #,##0.000000_-;_-* &quot;-&quot;??_-;_-@"/>
  </numFmts>
  <fonts count="40">
    <font>
      <sz val="11.0"/>
      <color theme="1"/>
      <name val="Aptos Narrow"/>
      <scheme val="minor"/>
    </font>
    <font>
      <color theme="1"/>
      <name val="Aptos Narrow"/>
    </font>
    <font>
      <sz val="11.0"/>
      <color theme="1"/>
      <name val="Aptos Narrow"/>
    </font>
    <font>
      <color theme="1"/>
      <name val="Arial"/>
    </font>
    <font>
      <sz val="10.0"/>
      <color theme="1"/>
      <name val="Arial"/>
    </font>
    <font>
      <sz val="11.0"/>
      <color rgb="FF000000"/>
      <name val="Calibri"/>
    </font>
    <font>
      <sz val="11.0"/>
      <color rgb="FF008000"/>
      <name val="Calibri"/>
    </font>
    <font>
      <color theme="1"/>
      <name val="Aptos Narrow"/>
      <scheme val="minor"/>
    </font>
    <font>
      <sz val="11.0"/>
      <color rgb="FFFF0000"/>
      <name val="Calibri"/>
    </font>
    <font>
      <sz val="11.0"/>
      <color rgb="FF000000"/>
      <name val="Aptos Narrow"/>
    </font>
    <font>
      <sz val="9.0"/>
      <color theme="1"/>
      <name val="Arial"/>
    </font>
    <font>
      <sz val="8.0"/>
      <color theme="1"/>
      <name val="Arial"/>
    </font>
    <font>
      <i/>
      <sz val="10.0"/>
      <color theme="1"/>
      <name val="Arial"/>
    </font>
    <font>
      <sz val="11.0"/>
      <color theme="1"/>
      <name val="Arial"/>
    </font>
    <font>
      <sz val="10.0"/>
      <color rgb="FF000000"/>
      <name val="Arial"/>
    </font>
    <font>
      <b/>
      <sz val="10.0"/>
      <color theme="1"/>
      <name val="Arial"/>
    </font>
    <font>
      <sz val="10.0"/>
      <color rgb="FF0000FF"/>
      <name val="Arial"/>
    </font>
    <font>
      <sz val="10.0"/>
      <color rgb="FFFF0000"/>
      <name val="Arial"/>
    </font>
    <font>
      <sz val="11.0"/>
      <color rgb="FFFF0000"/>
      <name val="Arial"/>
    </font>
    <font>
      <sz val="11.0"/>
      <color rgb="FF000000"/>
      <name val="Arial"/>
    </font>
    <font>
      <sz val="12.0"/>
      <color rgb="FFFF0000"/>
      <name val="Arial"/>
    </font>
    <font>
      <b/>
      <sz val="10.0"/>
      <color rgb="FF000000"/>
      <name val="Arial"/>
    </font>
    <font>
      <sz val="14.0"/>
      <color rgb="FFFF0000"/>
      <name val="Arial"/>
    </font>
    <font>
      <sz val="14.0"/>
      <color theme="1"/>
      <name val="Arial"/>
    </font>
    <font>
      <sz val="10.0"/>
      <color theme="1"/>
      <name val="Open Sans"/>
    </font>
    <font>
      <sz val="10.0"/>
      <color theme="1"/>
      <name val="Aptos Narrow"/>
    </font>
    <font>
      <sz val="10.0"/>
      <color rgb="FF003366"/>
      <name val="Arial"/>
    </font>
    <font>
      <sz val="12.0"/>
      <color theme="1"/>
      <name val="Arial"/>
    </font>
    <font>
      <sz val="14.0"/>
      <color rgb="FF0A4740"/>
      <name val="Arial"/>
    </font>
    <font>
      <b/>
      <sz val="10.0"/>
      <color rgb="FFFF0000"/>
      <name val="Arial"/>
    </font>
    <font>
      <name val="Calibri"/>
      <sz val="11.0"/>
      <color indexed="8"/>
    </font>
    <font>
      <name val="Calibri"/>
      <sz val="11.0"/>
      <color indexed="10"/>
    </font>
    <font>
      <name val="Calibri"/>
      <sz val="11.0"/>
      <color indexed="17"/>
    </font>
    <font>
      <name val="Calibri"/>
      <sz val="11.0"/>
      <b val="true"/>
      <color indexed="17"/>
    </font>
    <font>
      <name val="Calibri"/>
      <sz val="11.0"/>
      <color indexed="53"/>
    </font>
    <font>
      <name val="Calibri"/>
      <sz val="11.0"/>
      <color indexed="8"/>
    </font>
    <font>
      <name val="Calibri"/>
      <sz val="11.0"/>
      <color indexed="10"/>
    </font>
    <font>
      <name val="Calibri"/>
      <sz val="11.0"/>
      <color indexed="17"/>
    </font>
    <font>
      <name val="Calibri"/>
      <sz val="11.0"/>
      <b val="true"/>
      <color indexed="17"/>
    </font>
    <font>
      <name val="Calibri"/>
      <sz val="11.0"/>
      <color indexed="53"/>
    </font>
  </fonts>
  <fills count="1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BC2E6"/>
        <bgColor rgb="FF9BC2E6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rgb="FFFFCC00"/>
        <bgColor rgb="FFFFCC00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rgb="FF99CC00"/>
        <bgColor rgb="FF99CC00"/>
      </patternFill>
    </fill>
    <fill>
      <patternFill patternType="none">
        <fgColor indexed="5"/>
      </patternFill>
    </fill>
    <fill>
      <patternFill patternType="solid">
        <fgColor indexed="5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bottom style="thin">
        <color rgb="FF000000"/>
      </bottom>
    </border>
    <border>
      <left style="medium">
        <color rgb="FF106B62"/>
      </left>
      <right style="medium">
        <color rgb="FFCCCCCC"/>
      </right>
      <top style="medium">
        <color rgb="FF106B62"/>
      </top>
      <bottom style="medium">
        <color rgb="FF106B62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26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3" numFmtId="0" xfId="0" applyFont="1"/>
    <xf borderId="1" fillId="0" fontId="4" numFmtId="0" xfId="0" applyAlignment="1" applyBorder="1" applyFont="1">
      <alignment horizontal="left" shrinkToFit="0" vertical="center" wrapText="1"/>
    </xf>
    <xf borderId="2" fillId="2" fontId="4" numFmtId="0" xfId="0" applyAlignment="1" applyBorder="1" applyFill="1" applyFont="1">
      <alignment horizontal="center" shrinkToFit="0" vertical="center" wrapText="1"/>
    </xf>
    <xf borderId="0" fillId="0" fontId="5" numFmtId="0" xfId="0" applyFont="1"/>
    <xf borderId="0" fillId="0" fontId="6" numFmtId="0" xfId="0" applyFont="1"/>
    <xf borderId="0" fillId="0" fontId="7" numFmtId="0" xfId="0" applyFont="1"/>
    <xf borderId="0" fillId="0" fontId="8" numFmtId="0" xfId="0" applyFont="1"/>
    <xf borderId="0" fillId="0" fontId="3" numFmtId="0" xfId="0" applyAlignment="1" applyFont="1">
      <alignment readingOrder="0"/>
    </xf>
    <xf borderId="0" fillId="0" fontId="2" numFmtId="3" xfId="0" applyFont="1" applyNumberFormat="1"/>
    <xf borderId="2" fillId="3" fontId="9" numFmtId="0" xfId="0" applyAlignment="1" applyBorder="1" applyFill="1" applyFont="1">
      <alignment horizontal="center" vertical="center"/>
    </xf>
    <xf borderId="2" fillId="3" fontId="9" numFmtId="165" xfId="0" applyAlignment="1" applyBorder="1" applyFont="1" applyNumberFormat="1">
      <alignment vertical="center"/>
    </xf>
    <xf borderId="2" fillId="4" fontId="9" numFmtId="0" xfId="0" applyAlignment="1" applyBorder="1" applyFill="1" applyFont="1">
      <alignment horizontal="center" vertical="center"/>
    </xf>
    <xf borderId="2" fillId="4" fontId="9" numFmtId="165" xfId="0" applyAlignment="1" applyBorder="1" applyFont="1" applyNumberFormat="1">
      <alignment vertical="center"/>
    </xf>
    <xf borderId="0" fillId="0" fontId="2" numFmtId="165" xfId="0" applyFont="1" applyNumberFormat="1"/>
    <xf borderId="2" fillId="0" fontId="4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horizontal="center" shrinkToFit="0" vertical="top" wrapText="1"/>
    </xf>
    <xf borderId="2" fillId="0" fontId="4" numFmtId="166" xfId="0" applyAlignment="1" applyBorder="1" applyFont="1" applyNumberFormat="1">
      <alignment horizontal="center" shrinkToFit="0" vertical="top" wrapText="1"/>
    </xf>
    <xf borderId="2" fillId="2" fontId="4" numFmtId="166" xfId="0" applyAlignment="1" applyBorder="1" applyFont="1" applyNumberFormat="1">
      <alignment horizontal="right" shrinkToFit="0" vertical="top" wrapText="1"/>
    </xf>
    <xf borderId="3" fillId="2" fontId="4" numFmtId="165" xfId="0" applyAlignment="1" applyBorder="1" applyFont="1" applyNumberFormat="1">
      <alignment horizontal="center" shrinkToFit="0" vertical="top" wrapText="1"/>
    </xf>
    <xf borderId="2" fillId="2" fontId="10" numFmtId="165" xfId="0" applyAlignment="1" applyBorder="1" applyFont="1" applyNumberFormat="1">
      <alignment horizontal="center" shrinkToFit="0" vertical="top" wrapText="1"/>
    </xf>
    <xf borderId="2" fillId="5" fontId="4" numFmtId="166" xfId="0" applyAlignment="1" applyBorder="1" applyFill="1" applyFont="1" applyNumberFormat="1">
      <alignment horizontal="right" shrinkToFit="0" vertical="top" wrapText="1"/>
    </xf>
    <xf borderId="2" fillId="6" fontId="4" numFmtId="165" xfId="0" applyAlignment="1" applyBorder="1" applyFill="1" applyFont="1" applyNumberFormat="1">
      <alignment horizontal="right" shrinkToFit="0" vertical="center" wrapText="1"/>
    </xf>
    <xf borderId="2" fillId="2" fontId="4" numFmtId="165" xfId="0" applyAlignment="1" applyBorder="1" applyFont="1" applyNumberFormat="1">
      <alignment horizontal="right" shrinkToFit="0" vertical="center" wrapText="1"/>
    </xf>
    <xf borderId="2" fillId="7" fontId="11" numFmtId="165" xfId="0" applyAlignment="1" applyBorder="1" applyFill="1" applyFont="1" applyNumberFormat="1">
      <alignment horizontal="right" shrinkToFit="0" vertical="center" wrapText="1"/>
    </xf>
    <xf borderId="2" fillId="6" fontId="12" numFmtId="165" xfId="0" applyAlignment="1" applyBorder="1" applyFont="1" applyNumberFormat="1">
      <alignment horizontal="right" shrinkToFit="0" vertical="center" wrapText="1"/>
    </xf>
    <xf borderId="2" fillId="0" fontId="13" numFmtId="0" xfId="0" applyBorder="1" applyFont="1"/>
    <xf borderId="2" fillId="4" fontId="9" numFmtId="49" xfId="0" applyAlignment="1" applyBorder="1" applyFont="1" applyNumberFormat="1">
      <alignment horizontal="center" vertical="center"/>
    </xf>
    <xf borderId="4" fillId="0" fontId="4" numFmtId="165" xfId="0" applyAlignment="1" applyBorder="1" applyFont="1" applyNumberFormat="1">
      <alignment horizontal="center" shrinkToFit="0" vertical="top" wrapText="1"/>
    </xf>
    <xf borderId="5" fillId="0" fontId="4" numFmtId="167" xfId="0" applyAlignment="1" applyBorder="1" applyFont="1" applyNumberFormat="1">
      <alignment horizontal="center" shrinkToFit="0" vertical="top" wrapText="1"/>
    </xf>
    <xf borderId="5" fillId="0" fontId="4" numFmtId="165" xfId="0" applyAlignment="1" applyBorder="1" applyFont="1" applyNumberFormat="1">
      <alignment horizontal="center" shrinkToFit="0" vertical="center" wrapText="1"/>
    </xf>
    <xf borderId="2" fillId="0" fontId="4" numFmtId="165" xfId="0" applyAlignment="1" applyBorder="1" applyFont="1" applyNumberFormat="1">
      <alignment horizontal="center" shrinkToFit="0" vertical="center" wrapText="1"/>
    </xf>
    <xf borderId="2" fillId="0" fontId="4" numFmtId="166" xfId="0" applyAlignment="1" applyBorder="1" applyFont="1" applyNumberFormat="1">
      <alignment horizontal="center" shrinkToFit="0" vertical="center" wrapText="1"/>
    </xf>
    <xf borderId="2" fillId="2" fontId="4" numFmtId="165" xfId="0" applyAlignment="1" applyBorder="1" applyFont="1" applyNumberFormat="1">
      <alignment horizontal="center" shrinkToFit="0" vertical="center" wrapText="1"/>
    </xf>
    <xf borderId="2" fillId="0" fontId="4" numFmtId="165" xfId="0" applyAlignment="1" applyBorder="1" applyFont="1" applyNumberFormat="1">
      <alignment horizontal="center" shrinkToFit="0" vertical="top" wrapText="1"/>
    </xf>
    <xf borderId="2" fillId="0" fontId="13" numFmtId="0" xfId="0" applyAlignment="1" applyBorder="1" applyFont="1">
      <alignment horizontal="left"/>
    </xf>
    <xf borderId="6" fillId="2" fontId="4" numFmtId="0" xfId="0" applyAlignment="1" applyBorder="1" applyFont="1">
      <alignment horizontal="center" shrinkToFit="0" vertical="center" wrapText="1"/>
    </xf>
    <xf borderId="5" fillId="0" fontId="4" numFmtId="166" xfId="0" applyAlignment="1" applyBorder="1" applyFont="1" applyNumberFormat="1">
      <alignment horizontal="right" vertical="center"/>
    </xf>
    <xf borderId="2" fillId="2" fontId="4" numFmtId="166" xfId="0" applyAlignment="1" applyBorder="1" applyFont="1" applyNumberFormat="1">
      <alignment horizontal="right" vertical="center"/>
    </xf>
    <xf borderId="3" fillId="2" fontId="4" numFmtId="166" xfId="0" applyAlignment="1" applyBorder="1" applyFont="1" applyNumberFormat="1">
      <alignment horizontal="right" vertical="center"/>
    </xf>
    <xf borderId="2" fillId="2" fontId="14" numFmtId="0" xfId="0" applyAlignment="1" applyBorder="1" applyFont="1">
      <alignment horizontal="right" vertical="center"/>
    </xf>
    <xf borderId="2" fillId="5" fontId="4" numFmtId="164" xfId="0" applyAlignment="1" applyBorder="1" applyFont="1" applyNumberFormat="1">
      <alignment horizontal="center" vertical="center"/>
    </xf>
    <xf borderId="2" fillId="6" fontId="15" numFmtId="165" xfId="0" applyAlignment="1" applyBorder="1" applyFont="1" applyNumberFormat="1">
      <alignment horizontal="right" vertical="center"/>
    </xf>
    <xf borderId="2" fillId="2" fontId="15" numFmtId="165" xfId="0" applyAlignment="1" applyBorder="1" applyFont="1" applyNumberFormat="1">
      <alignment horizontal="right" vertical="center"/>
    </xf>
    <xf borderId="6" fillId="6" fontId="15" numFmtId="165" xfId="0" applyAlignment="1" applyBorder="1" applyFont="1" applyNumberFormat="1">
      <alignment horizontal="right" vertical="center"/>
    </xf>
    <xf borderId="0" fillId="0" fontId="13" numFmtId="0" xfId="0" applyFont="1"/>
    <xf borderId="4" fillId="0" fontId="4" numFmtId="165" xfId="0" applyAlignment="1" applyBorder="1" applyFont="1" applyNumberFormat="1">
      <alignment horizontal="right" vertical="center"/>
    </xf>
    <xf borderId="5" fillId="0" fontId="4" numFmtId="167" xfId="0" applyAlignment="1" applyBorder="1" applyFont="1" applyNumberFormat="1">
      <alignment horizontal="right" vertical="center"/>
    </xf>
    <xf borderId="1" fillId="0" fontId="4" numFmtId="165" xfId="0" applyAlignment="1" applyBorder="1" applyFont="1" applyNumberFormat="1">
      <alignment horizontal="right" vertical="center"/>
    </xf>
    <xf borderId="2" fillId="0" fontId="4" numFmtId="0" xfId="0" applyAlignment="1" applyBorder="1" applyFont="1">
      <alignment vertical="center"/>
    </xf>
    <xf borderId="2" fillId="0" fontId="4" numFmtId="166" xfId="0" applyAlignment="1" applyBorder="1" applyFont="1" applyNumberFormat="1">
      <alignment vertical="center"/>
    </xf>
    <xf borderId="2" fillId="0" fontId="4" numFmtId="165" xfId="0" applyAlignment="1" applyBorder="1" applyFont="1" applyNumberFormat="1">
      <alignment horizontal="right" vertical="center"/>
    </xf>
    <xf borderId="2" fillId="0" fontId="4" numFmtId="165" xfId="0" applyAlignment="1" applyBorder="1" applyFont="1" applyNumberFormat="1">
      <alignment vertical="center"/>
    </xf>
    <xf borderId="2" fillId="5" fontId="4" numFmtId="166" xfId="0" applyAlignment="1" applyBorder="1" applyFont="1" applyNumberFormat="1">
      <alignment horizontal="center" vertical="center"/>
    </xf>
    <xf borderId="2" fillId="6" fontId="4" numFmtId="165" xfId="0" applyAlignment="1" applyBorder="1" applyFont="1" applyNumberFormat="1">
      <alignment horizontal="right" vertical="center"/>
    </xf>
    <xf borderId="2" fillId="6" fontId="14" numFmtId="165" xfId="0" applyAlignment="1" applyBorder="1" applyFont="1" applyNumberFormat="1">
      <alignment horizontal="right" vertical="center"/>
    </xf>
    <xf borderId="6" fillId="2" fontId="4" numFmtId="165" xfId="0" applyAlignment="1" applyBorder="1" applyFont="1" applyNumberFormat="1">
      <alignment horizontal="right" vertical="center"/>
    </xf>
    <xf borderId="2" fillId="2" fontId="4" numFmtId="165" xfId="0" applyAlignment="1" applyBorder="1" applyFont="1" applyNumberFormat="1">
      <alignment horizontal="right" vertical="center"/>
    </xf>
    <xf borderId="6" fillId="6" fontId="4" numFmtId="165" xfId="0" applyAlignment="1" applyBorder="1" applyFont="1" applyNumberFormat="1">
      <alignment horizontal="right" vertical="center"/>
    </xf>
    <xf borderId="7" fillId="5" fontId="2" numFmtId="0" xfId="0" applyBorder="1" applyFont="1"/>
    <xf borderId="2" fillId="0" fontId="4" numFmtId="0" xfId="0" applyAlignment="1" applyBorder="1" applyFont="1">
      <alignment horizontal="center" vertical="center"/>
    </xf>
    <xf borderId="3" fillId="2" fontId="4" numFmtId="165" xfId="0" applyAlignment="1" applyBorder="1" applyFont="1" applyNumberFormat="1">
      <alignment horizontal="right" vertical="center"/>
    </xf>
    <xf borderId="2" fillId="2" fontId="14" numFmtId="165" xfId="0" applyAlignment="1" applyBorder="1" applyFont="1" applyNumberFormat="1">
      <alignment horizontal="right" vertical="center"/>
    </xf>
    <xf borderId="2" fillId="6" fontId="10" numFmtId="165" xfId="0" applyAlignment="1" applyBorder="1" applyFont="1" applyNumberFormat="1">
      <alignment horizontal="right" vertical="center"/>
    </xf>
    <xf borderId="6" fillId="6" fontId="4" numFmtId="165" xfId="0" applyAlignment="1" applyBorder="1" applyFont="1" applyNumberFormat="1">
      <alignment horizontal="left" vertical="center"/>
    </xf>
    <xf borderId="2" fillId="0" fontId="4" numFmtId="9" xfId="0" applyAlignment="1" applyBorder="1" applyFont="1" applyNumberFormat="1">
      <alignment horizontal="right" vertical="center"/>
    </xf>
    <xf borderId="7" fillId="2" fontId="4" numFmtId="165" xfId="0" applyAlignment="1" applyBorder="1" applyFont="1" applyNumberFormat="1">
      <alignment horizontal="right" vertical="center"/>
    </xf>
    <xf borderId="2" fillId="0" fontId="4" numFmtId="0" xfId="0" applyAlignment="1" applyBorder="1" applyFont="1">
      <alignment horizontal="right" vertical="top"/>
    </xf>
    <xf borderId="2" fillId="0" fontId="4" numFmtId="165" xfId="0" applyAlignment="1" applyBorder="1" applyFont="1" applyNumberFormat="1">
      <alignment horizontal="right" vertical="top"/>
    </xf>
    <xf borderId="2" fillId="0" fontId="4" numFmtId="0" xfId="0" applyAlignment="1" applyBorder="1" applyFont="1">
      <alignment horizontal="right" vertical="center"/>
    </xf>
    <xf borderId="1" fillId="0" fontId="4" numFmtId="0" xfId="0" applyAlignment="1" applyBorder="1" applyFont="1">
      <alignment horizontal="left" vertical="center"/>
    </xf>
    <xf borderId="8" fillId="2" fontId="4" numFmtId="165" xfId="0" applyAlignment="1" applyBorder="1" applyFont="1" applyNumberFormat="1">
      <alignment horizontal="right" vertical="center"/>
    </xf>
    <xf borderId="3" fillId="8" fontId="4" numFmtId="167" xfId="0" applyAlignment="1" applyBorder="1" applyFill="1" applyFont="1" applyNumberFormat="1">
      <alignment horizontal="right" vertical="center"/>
    </xf>
    <xf borderId="2" fillId="5" fontId="4" numFmtId="166" xfId="0" applyAlignment="1" applyBorder="1" applyFont="1" applyNumberFormat="1">
      <alignment vertical="center"/>
    </xf>
    <xf borderId="2" fillId="8" fontId="4" numFmtId="165" xfId="0" applyAlignment="1" applyBorder="1" applyFont="1" applyNumberFormat="1">
      <alignment vertical="center"/>
    </xf>
    <xf borderId="6" fillId="2" fontId="14" numFmtId="165" xfId="0" applyAlignment="1" applyBorder="1" applyFont="1" applyNumberFormat="1">
      <alignment horizontal="right" vertical="center"/>
    </xf>
    <xf borderId="2" fillId="5" fontId="13" numFmtId="164" xfId="0" applyAlignment="1" applyBorder="1" applyFont="1" applyNumberFormat="1">
      <alignment horizontal="center" vertical="top"/>
    </xf>
    <xf borderId="2" fillId="6" fontId="4" numFmtId="0" xfId="0" applyBorder="1" applyFont="1"/>
    <xf borderId="2" fillId="6" fontId="4" numFmtId="0" xfId="0" applyAlignment="1" applyBorder="1" applyFont="1">
      <alignment horizontal="right"/>
    </xf>
    <xf borderId="6" fillId="6" fontId="4" numFmtId="0" xfId="0" applyBorder="1" applyFont="1"/>
    <xf borderId="4" fillId="0" fontId="4" numFmtId="165" xfId="0" applyBorder="1" applyFont="1" applyNumberFormat="1"/>
    <xf borderId="5" fillId="0" fontId="4" numFmtId="0" xfId="0" applyBorder="1" applyFont="1"/>
    <xf borderId="1" fillId="0" fontId="4" numFmtId="165" xfId="0" applyBorder="1" applyFont="1" applyNumberFormat="1"/>
    <xf borderId="2" fillId="0" fontId="4" numFmtId="0" xfId="0" applyAlignment="1" applyBorder="1" applyFont="1">
      <alignment horizontal="right"/>
    </xf>
    <xf borderId="2" fillId="0" fontId="4" numFmtId="166" xfId="0" applyAlignment="1" applyBorder="1" applyFont="1" applyNumberFormat="1">
      <alignment horizontal="right" vertical="center"/>
    </xf>
    <xf borderId="2" fillId="2" fontId="10" numFmtId="166" xfId="0" applyAlignment="1" applyBorder="1" applyFont="1" applyNumberFormat="1">
      <alignment horizontal="right" vertical="center"/>
    </xf>
    <xf borderId="2" fillId="2" fontId="2" numFmtId="165" xfId="0" applyAlignment="1" applyBorder="1" applyFont="1" applyNumberFormat="1">
      <alignment horizontal="right" vertical="center"/>
    </xf>
    <xf borderId="6" fillId="6" fontId="2" numFmtId="165" xfId="0" applyAlignment="1" applyBorder="1" applyFont="1" applyNumberFormat="1">
      <alignment horizontal="right" vertical="center"/>
    </xf>
    <xf borderId="0" fillId="0" fontId="4" numFmtId="166" xfId="0" applyAlignment="1" applyFont="1" applyNumberFormat="1">
      <alignment vertical="center"/>
    </xf>
    <xf borderId="0" fillId="0" fontId="4" numFmtId="165" xfId="0" applyAlignment="1" applyFont="1" applyNumberFormat="1">
      <alignment horizontal="right" vertical="center"/>
    </xf>
    <xf borderId="2" fillId="6" fontId="2" numFmtId="165" xfId="0" applyAlignment="1" applyBorder="1" applyFont="1" applyNumberFormat="1">
      <alignment horizontal="right" vertical="center"/>
    </xf>
    <xf borderId="2" fillId="0" fontId="4" numFmtId="165" xfId="0" applyAlignment="1" applyBorder="1" applyFont="1" applyNumberFormat="1">
      <alignment horizontal="right"/>
    </xf>
    <xf borderId="2" fillId="2" fontId="11" numFmtId="165" xfId="0" applyAlignment="1" applyBorder="1" applyFont="1" applyNumberFormat="1">
      <alignment horizontal="right" vertical="center"/>
    </xf>
    <xf borderId="3" fillId="2" fontId="16" numFmtId="166" xfId="0" applyAlignment="1" applyBorder="1" applyFont="1" applyNumberFormat="1">
      <alignment horizontal="right" shrinkToFit="0" vertical="center" wrapText="1"/>
    </xf>
    <xf borderId="0" fillId="0" fontId="4" numFmtId="0" xfId="0" applyFont="1"/>
    <xf borderId="2" fillId="0" fontId="17" numFmtId="165" xfId="0" applyAlignment="1" applyBorder="1" applyFont="1" applyNumberFormat="1">
      <alignment horizontal="right" vertical="center"/>
    </xf>
    <xf borderId="2" fillId="2" fontId="18" numFmtId="165" xfId="0" applyAlignment="1" applyBorder="1" applyFont="1" applyNumberFormat="1">
      <alignment horizontal="right" vertical="center"/>
    </xf>
    <xf borderId="2" fillId="2" fontId="19" numFmtId="0" xfId="0" applyAlignment="1" applyBorder="1" applyFont="1">
      <alignment horizontal="right" vertical="center"/>
    </xf>
    <xf borderId="2" fillId="5" fontId="19" numFmtId="0" xfId="0" applyAlignment="1" applyBorder="1" applyFont="1">
      <alignment horizontal="center" vertical="center"/>
    </xf>
    <xf borderId="6" fillId="6" fontId="14" numFmtId="165" xfId="0" applyAlignment="1" applyBorder="1" applyFont="1" applyNumberFormat="1">
      <alignment horizontal="right" vertical="center"/>
    </xf>
    <xf borderId="2" fillId="2" fontId="17" numFmtId="165" xfId="0" applyAlignment="1" applyBorder="1" applyFont="1" applyNumberFormat="1">
      <alignment horizontal="right" vertical="center"/>
    </xf>
    <xf borderId="2" fillId="2" fontId="4" numFmtId="0" xfId="0" applyAlignment="1" applyBorder="1" applyFont="1">
      <alignment horizontal="right" vertical="center"/>
    </xf>
    <xf borderId="2" fillId="2" fontId="20" numFmtId="165" xfId="0" applyAlignment="1" applyBorder="1" applyFont="1" applyNumberFormat="1">
      <alignment horizontal="right" vertical="center"/>
    </xf>
    <xf borderId="7" fillId="6" fontId="14" numFmtId="0" xfId="0" applyBorder="1" applyFont="1"/>
    <xf borderId="2" fillId="5" fontId="4" numFmtId="166" xfId="0" applyAlignment="1" applyBorder="1" applyFont="1" applyNumberFormat="1">
      <alignment horizontal="right" vertical="center"/>
    </xf>
    <xf borderId="9" fillId="6" fontId="2" numFmtId="0" xfId="0" applyBorder="1" applyFont="1"/>
    <xf quotePrefix="1" borderId="2" fillId="2" fontId="4" numFmtId="165" xfId="0" applyAlignment="1" applyBorder="1" applyFont="1" applyNumberFormat="1">
      <alignment horizontal="right" vertical="center"/>
    </xf>
    <xf borderId="2" fillId="2" fontId="4" numFmtId="166" xfId="0" applyAlignment="1" applyBorder="1" applyFont="1" applyNumberFormat="1">
      <alignment vertical="center"/>
    </xf>
    <xf borderId="2" fillId="2" fontId="4" numFmtId="168" xfId="0" applyAlignment="1" applyBorder="1" applyFont="1" applyNumberFormat="1">
      <alignment horizontal="right" vertical="center"/>
    </xf>
    <xf borderId="7" fillId="6" fontId="2" numFmtId="0" xfId="0" applyBorder="1" applyFont="1"/>
    <xf borderId="5" fillId="0" fontId="4" numFmtId="165" xfId="0" applyAlignment="1" applyBorder="1" applyFont="1" applyNumberFormat="1">
      <alignment horizontal="right" vertical="center"/>
    </xf>
    <xf borderId="2" fillId="2" fontId="19" numFmtId="165" xfId="0" applyAlignment="1" applyBorder="1" applyFont="1" applyNumberFormat="1">
      <alignment horizontal="right" vertical="center"/>
    </xf>
    <xf borderId="1" fillId="0" fontId="4" numFmtId="0" xfId="0" applyAlignment="1" applyBorder="1" applyFont="1">
      <alignment vertical="center"/>
    </xf>
    <xf borderId="2" fillId="0" fontId="4" numFmtId="10" xfId="0" applyAlignment="1" applyBorder="1" applyFont="1" applyNumberFormat="1">
      <alignment horizontal="right" vertical="center"/>
    </xf>
    <xf borderId="7" fillId="6" fontId="4" numFmtId="0" xfId="0" applyBorder="1" applyFont="1"/>
    <xf borderId="6" fillId="2" fontId="15" numFmtId="165" xfId="0" applyAlignment="1" applyBorder="1" applyFont="1" applyNumberFormat="1">
      <alignment horizontal="right" vertical="center"/>
    </xf>
    <xf borderId="2" fillId="0" fontId="4" numFmtId="167" xfId="0" applyAlignment="1" applyBorder="1" applyFont="1" applyNumberFormat="1">
      <alignment horizontal="right" vertical="center"/>
    </xf>
    <xf borderId="2" fillId="2" fontId="10" numFmtId="17" xfId="0" applyAlignment="1" applyBorder="1" applyFont="1" applyNumberFormat="1">
      <alignment horizontal="right" vertical="center"/>
    </xf>
    <xf borderId="2" fillId="9" fontId="4" numFmtId="165" xfId="0" applyAlignment="1" applyBorder="1" applyFill="1" applyFont="1" applyNumberFormat="1">
      <alignment horizontal="right" vertical="center"/>
    </xf>
    <xf borderId="2" fillId="9" fontId="14" numFmtId="165" xfId="0" applyAlignment="1" applyBorder="1" applyFont="1" applyNumberFormat="1">
      <alignment horizontal="right" vertical="center"/>
    </xf>
    <xf borderId="2" fillId="6" fontId="21" numFmtId="165" xfId="0" applyAlignment="1" applyBorder="1" applyFont="1" applyNumberFormat="1">
      <alignment horizontal="right" vertical="center"/>
    </xf>
    <xf borderId="6" fillId="8" fontId="4" numFmtId="165" xfId="0" applyAlignment="1" applyBorder="1" applyFont="1" applyNumberFormat="1">
      <alignment horizontal="right" vertical="center"/>
    </xf>
    <xf borderId="2" fillId="6" fontId="17" numFmtId="165" xfId="0" applyAlignment="1" applyBorder="1" applyFont="1" applyNumberFormat="1">
      <alignment horizontal="right" vertical="center"/>
    </xf>
    <xf borderId="5" fillId="0" fontId="4" numFmtId="167" xfId="0" applyBorder="1" applyFont="1" applyNumberFormat="1"/>
    <xf borderId="1" fillId="0" fontId="4" numFmtId="165" xfId="0" applyAlignment="1" applyBorder="1" applyFont="1" applyNumberFormat="1">
      <alignment vertical="center"/>
    </xf>
    <xf borderId="2" fillId="2" fontId="4" numFmtId="0" xfId="0" applyAlignment="1" applyBorder="1" applyFont="1">
      <alignment vertical="center"/>
    </xf>
    <xf borderId="1" fillId="0" fontId="11" numFmtId="0" xfId="0" applyAlignment="1" applyBorder="1" applyFont="1">
      <alignment horizontal="left" shrinkToFit="0" vertical="center" wrapText="1"/>
    </xf>
    <xf borderId="2" fillId="2" fontId="10" numFmtId="165" xfId="0" applyAlignment="1" applyBorder="1" applyFont="1" applyNumberFormat="1">
      <alignment horizontal="right" vertical="center"/>
    </xf>
    <xf borderId="2" fillId="0" fontId="14" numFmtId="0" xfId="0" applyAlignment="1" applyBorder="1" applyFont="1">
      <alignment horizontal="right" vertical="center"/>
    </xf>
    <xf borderId="2" fillId="2" fontId="4" numFmtId="165" xfId="0" applyAlignment="1" applyBorder="1" applyFont="1" applyNumberFormat="1">
      <alignment vertical="center"/>
    </xf>
    <xf borderId="2" fillId="2" fontId="4" numFmtId="17" xfId="0" applyAlignment="1" applyBorder="1" applyFont="1" applyNumberFormat="1">
      <alignment horizontal="right" vertical="center"/>
    </xf>
    <xf borderId="2" fillId="2" fontId="22" numFmtId="165" xfId="0" applyAlignment="1" applyBorder="1" applyFont="1" applyNumberFormat="1">
      <alignment horizontal="right" vertical="center"/>
    </xf>
    <xf borderId="7" fillId="6" fontId="4" numFmtId="165" xfId="0" applyAlignment="1" applyBorder="1" applyFont="1" applyNumberFormat="1">
      <alignment horizontal="right" vertical="center"/>
    </xf>
    <xf borderId="0" fillId="0" fontId="4" numFmtId="165" xfId="0" applyFont="1" applyNumberFormat="1"/>
    <xf quotePrefix="1" borderId="2" fillId="6" fontId="4" numFmtId="165" xfId="0" applyAlignment="1" applyBorder="1" applyFont="1" applyNumberFormat="1">
      <alignment horizontal="right" vertical="center"/>
    </xf>
    <xf borderId="7" fillId="6" fontId="2" numFmtId="165" xfId="0" applyAlignment="1" applyBorder="1" applyFont="1" applyNumberFormat="1">
      <alignment horizontal="right" vertical="center"/>
    </xf>
    <xf borderId="7" fillId="6" fontId="14" numFmtId="165" xfId="0" applyAlignment="1" applyBorder="1" applyFont="1" applyNumberFormat="1">
      <alignment horizontal="right" vertical="center"/>
    </xf>
    <xf borderId="5" fillId="0" fontId="4" numFmtId="0" xfId="0" applyAlignment="1" applyBorder="1" applyFont="1">
      <alignment horizontal="right" vertical="center"/>
    </xf>
    <xf borderId="2" fillId="8" fontId="4" numFmtId="165" xfId="0" applyAlignment="1" applyBorder="1" applyFont="1" applyNumberFormat="1">
      <alignment horizontal="left" shrinkToFit="0" wrapText="1"/>
    </xf>
    <xf borderId="2" fillId="6" fontId="2" numFmtId="0" xfId="0" applyBorder="1" applyFont="1"/>
    <xf borderId="6" fillId="6" fontId="14" numFmtId="0" xfId="0" applyBorder="1" applyFont="1"/>
    <xf borderId="3" fillId="2" fontId="2" numFmtId="166" xfId="0" applyBorder="1" applyFont="1" applyNumberFormat="1"/>
    <xf borderId="2" fillId="2" fontId="4" numFmtId="13" xfId="0" applyAlignment="1" applyBorder="1" applyFont="1" applyNumberFormat="1">
      <alignment horizontal="right" vertical="center"/>
    </xf>
    <xf borderId="2" fillId="6" fontId="4" numFmtId="165" xfId="0" applyAlignment="1" applyBorder="1" applyFont="1" applyNumberFormat="1">
      <alignment horizontal="right"/>
    </xf>
    <xf borderId="0" fillId="0" fontId="4" numFmtId="167" xfId="0" applyAlignment="1" applyFont="1" applyNumberFormat="1">
      <alignment horizontal="right" vertical="center"/>
    </xf>
    <xf borderId="2" fillId="2" fontId="13" numFmtId="165" xfId="0" applyAlignment="1" applyBorder="1" applyFont="1" applyNumberFormat="1">
      <alignment horizontal="right" vertical="center"/>
    </xf>
    <xf borderId="5" fillId="0" fontId="2" numFmtId="0" xfId="0" applyBorder="1" applyFont="1"/>
    <xf borderId="6" fillId="9" fontId="4" numFmtId="165" xfId="0" applyAlignment="1" applyBorder="1" applyFont="1" applyNumberFormat="1">
      <alignment horizontal="right" vertical="center"/>
    </xf>
    <xf borderId="1" fillId="0" fontId="10" numFmtId="0" xfId="0" applyAlignment="1" applyBorder="1" applyFont="1">
      <alignment horizontal="left" shrinkToFit="0" vertical="center" wrapText="1"/>
    </xf>
    <xf borderId="4" fillId="0" fontId="11" numFmtId="165" xfId="0" applyAlignment="1" applyBorder="1" applyFont="1" applyNumberFormat="1">
      <alignment horizontal="right" vertical="center"/>
    </xf>
    <xf borderId="2" fillId="2" fontId="4" numFmtId="16" xfId="0" applyAlignment="1" applyBorder="1" applyFont="1" applyNumberFormat="1">
      <alignment horizontal="right" vertical="center"/>
    </xf>
    <xf borderId="1" fillId="0" fontId="15" numFmtId="0" xfId="0" applyAlignment="1" applyBorder="1" applyFont="1">
      <alignment horizontal="left" shrinkToFit="0" vertical="center" wrapText="1"/>
    </xf>
    <xf borderId="3" fillId="2" fontId="11" numFmtId="165" xfId="0" applyAlignment="1" applyBorder="1" applyFont="1" applyNumberFormat="1">
      <alignment horizontal="right" vertical="center"/>
    </xf>
    <xf borderId="2" fillId="0" fontId="4" numFmtId="17" xfId="0" applyAlignment="1" applyBorder="1" applyFont="1" applyNumberFormat="1">
      <alignment horizontal="right" vertical="center"/>
    </xf>
    <xf borderId="2" fillId="8" fontId="4" numFmtId="165" xfId="0" applyAlignment="1" applyBorder="1" applyFont="1" applyNumberFormat="1">
      <alignment horizontal="right" vertical="center"/>
    </xf>
    <xf borderId="2" fillId="2" fontId="4" numFmtId="166" xfId="0" applyAlignment="1" applyBorder="1" applyFont="1" applyNumberFormat="1">
      <alignment horizontal="right" shrinkToFit="0" vertical="center" wrapText="1"/>
    </xf>
    <xf borderId="3" fillId="6" fontId="4" numFmtId="165" xfId="0" applyAlignment="1" applyBorder="1" applyFont="1" applyNumberFormat="1">
      <alignment horizontal="right" vertical="center"/>
    </xf>
    <xf borderId="7" fillId="2" fontId="4" numFmtId="166" xfId="0" applyAlignment="1" applyBorder="1" applyFont="1" applyNumberFormat="1">
      <alignment horizontal="right" shrinkToFit="0" vertical="center" wrapText="1"/>
    </xf>
    <xf borderId="9" fillId="6" fontId="14" numFmtId="0" xfId="0" applyBorder="1" applyFont="1"/>
    <xf borderId="2" fillId="2" fontId="13" numFmtId="0" xfId="0" applyAlignment="1" applyBorder="1" applyFont="1">
      <alignment horizontal="right"/>
    </xf>
    <xf borderId="2" fillId="2" fontId="13" numFmtId="165" xfId="0" applyAlignment="1" applyBorder="1" applyFont="1" applyNumberFormat="1">
      <alignment horizontal="right"/>
    </xf>
    <xf borderId="2" fillId="2" fontId="4" numFmtId="0" xfId="0" applyAlignment="1" applyBorder="1" applyFont="1">
      <alignment horizontal="right"/>
    </xf>
    <xf borderId="2" fillId="0" fontId="14" numFmtId="167" xfId="0" applyAlignment="1" applyBorder="1" applyFont="1" applyNumberFormat="1">
      <alignment vertical="center"/>
    </xf>
    <xf borderId="2" fillId="2" fontId="4" numFmtId="169" xfId="0" applyAlignment="1" applyBorder="1" applyFont="1" applyNumberFormat="1">
      <alignment horizontal="right" vertical="center"/>
    </xf>
    <xf borderId="0" fillId="0" fontId="9" numFmtId="0" xfId="0" applyFont="1"/>
    <xf borderId="2" fillId="0" fontId="14" numFmtId="10" xfId="0" applyAlignment="1" applyBorder="1" applyFont="1" applyNumberFormat="1">
      <alignment vertical="center"/>
    </xf>
    <xf borderId="6" fillId="10" fontId="4" numFmtId="0" xfId="0" applyAlignment="1" applyBorder="1" applyFill="1" applyFont="1">
      <alignment horizontal="left" shrinkToFit="0" vertical="center" wrapText="1"/>
    </xf>
    <xf borderId="7" fillId="2" fontId="4" numFmtId="0" xfId="0" applyBorder="1" applyFont="1"/>
    <xf borderId="2" fillId="2" fontId="23" numFmtId="165" xfId="0" applyAlignment="1" applyBorder="1" applyFont="1" applyNumberFormat="1">
      <alignment horizontal="right" vertical="center"/>
    </xf>
    <xf borderId="10" fillId="6" fontId="14" numFmtId="165" xfId="0" applyAlignment="1" applyBorder="1" applyFont="1" applyNumberFormat="1">
      <alignment horizontal="right" vertical="center"/>
    </xf>
    <xf quotePrefix="1" borderId="2" fillId="0" fontId="4" numFmtId="0" xfId="0" applyAlignment="1" applyBorder="1" applyFont="1">
      <alignment horizontal="right" vertical="center"/>
    </xf>
    <xf borderId="1" fillId="0" fontId="2" numFmtId="0" xfId="0" applyBorder="1" applyFont="1"/>
    <xf borderId="7" fillId="2" fontId="4" numFmtId="166" xfId="0" applyAlignment="1" applyBorder="1" applyFont="1" applyNumberFormat="1">
      <alignment horizontal="right" vertical="center"/>
    </xf>
    <xf borderId="5" fillId="0" fontId="4" numFmtId="10" xfId="0" applyAlignment="1" applyBorder="1" applyFont="1" applyNumberFormat="1">
      <alignment horizontal="right" vertical="center"/>
    </xf>
    <xf borderId="5" fillId="0" fontId="4" numFmtId="170" xfId="0" applyAlignment="1" applyBorder="1" applyFont="1" applyNumberFormat="1">
      <alignment horizontal="right" vertical="center"/>
    </xf>
    <xf borderId="4" fillId="0" fontId="4" numFmtId="165" xfId="0" applyAlignment="1" applyBorder="1" applyFont="1" applyNumberFormat="1">
      <alignment vertical="top"/>
    </xf>
    <xf borderId="5" fillId="0" fontId="4" numFmtId="165" xfId="0" applyAlignment="1" applyBorder="1" applyFont="1" applyNumberFormat="1">
      <alignment vertical="top"/>
    </xf>
    <xf borderId="5" fillId="0" fontId="4" numFmtId="167" xfId="0" applyAlignment="1" applyBorder="1" applyFont="1" applyNumberFormat="1">
      <alignment vertical="top"/>
    </xf>
    <xf borderId="2" fillId="6" fontId="11" numFmtId="165" xfId="0" applyAlignment="1" applyBorder="1" applyFont="1" applyNumberFormat="1">
      <alignment horizontal="left" vertical="center"/>
    </xf>
    <xf borderId="2" fillId="0" fontId="4" numFmtId="166" xfId="0" applyBorder="1" applyFont="1" applyNumberFormat="1"/>
    <xf borderId="2" fillId="0" fontId="4" numFmtId="0" xfId="0" applyBorder="1" applyFont="1"/>
    <xf borderId="2" fillId="2" fontId="21" numFmtId="165" xfId="0" applyAlignment="1" applyBorder="1" applyFont="1" applyNumberFormat="1">
      <alignment horizontal="right" vertical="center"/>
    </xf>
    <xf borderId="3" fillId="2" fontId="4" numFmtId="0" xfId="0" applyBorder="1" applyFont="1"/>
    <xf borderId="7" fillId="2" fontId="2" numFmtId="0" xfId="0" applyBorder="1" applyFont="1"/>
    <xf borderId="0" fillId="0" fontId="4" numFmtId="166" xfId="0" applyAlignment="1" applyFont="1" applyNumberFormat="1">
      <alignment horizontal="right" vertical="center"/>
    </xf>
    <xf borderId="2" fillId="0" fontId="2" numFmtId="165" xfId="0" applyBorder="1" applyFont="1" applyNumberFormat="1"/>
    <xf borderId="2" fillId="5" fontId="4" numFmtId="165" xfId="0" applyAlignment="1" applyBorder="1" applyFont="1" applyNumberFormat="1">
      <alignment horizontal="center" vertical="center"/>
    </xf>
    <xf borderId="2" fillId="2" fontId="12" numFmtId="166" xfId="0" applyAlignment="1" applyBorder="1" applyFont="1" applyNumberFormat="1">
      <alignment horizontal="right" vertical="center"/>
    </xf>
    <xf borderId="6" fillId="6" fontId="2" numFmtId="0" xfId="0" applyBorder="1" applyFont="1"/>
    <xf borderId="2" fillId="2" fontId="17" numFmtId="166" xfId="0" applyAlignment="1" applyBorder="1" applyFont="1" applyNumberFormat="1">
      <alignment horizontal="right" vertical="center"/>
    </xf>
    <xf borderId="2" fillId="6" fontId="2" numFmtId="0" xfId="0" applyAlignment="1" applyBorder="1" applyFont="1">
      <alignment horizontal="right"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horizontal="left" shrinkToFit="0" vertical="center" wrapText="1"/>
    </xf>
    <xf borderId="1" fillId="0" fontId="24" numFmtId="0" xfId="0" applyAlignment="1" applyBorder="1" applyFont="1">
      <alignment vertical="center"/>
    </xf>
    <xf borderId="3" fillId="2" fontId="10" numFmtId="166" xfId="0" applyAlignment="1" applyBorder="1" applyFont="1" applyNumberFormat="1">
      <alignment horizontal="right" vertical="center"/>
    </xf>
    <xf borderId="2" fillId="0" fontId="25" numFmtId="166" xfId="0" applyAlignment="1" applyBorder="1" applyFont="1" applyNumberFormat="1">
      <alignment vertical="center"/>
    </xf>
    <xf borderId="2" fillId="2" fontId="26" numFmtId="165" xfId="0" applyAlignment="1" applyBorder="1" applyFont="1" applyNumberFormat="1">
      <alignment horizontal="right" vertical="center"/>
    </xf>
    <xf borderId="2" fillId="2" fontId="16" numFmtId="166" xfId="0" applyAlignment="1" applyBorder="1" applyFont="1" applyNumberFormat="1">
      <alignment horizontal="right" shrinkToFit="0" vertical="center" wrapText="1"/>
    </xf>
    <xf borderId="5" fillId="0" fontId="4" numFmtId="166" xfId="0" applyAlignment="1" applyBorder="1" applyFont="1" applyNumberFormat="1">
      <alignment vertical="center"/>
    </xf>
    <xf borderId="2" fillId="5" fontId="2" numFmtId="0" xfId="0" applyBorder="1" applyFont="1"/>
    <xf borderId="6" fillId="6" fontId="17" numFmtId="165" xfId="0" applyAlignment="1" applyBorder="1" applyFont="1" applyNumberFormat="1">
      <alignment horizontal="right" vertical="center"/>
    </xf>
    <xf borderId="10" fillId="6" fontId="4" numFmtId="165" xfId="0" applyAlignment="1" applyBorder="1" applyFont="1" applyNumberFormat="1">
      <alignment horizontal="right" vertical="center"/>
    </xf>
    <xf borderId="11" fillId="0" fontId="4" numFmtId="0" xfId="0" applyAlignment="1" applyBorder="1" applyFont="1">
      <alignment horizontal="right" vertical="center"/>
    </xf>
    <xf borderId="2" fillId="2" fontId="4" numFmtId="165" xfId="0" applyAlignment="1" applyBorder="1" applyFont="1" applyNumberFormat="1">
      <alignment horizontal="left" vertical="center"/>
    </xf>
    <xf borderId="2" fillId="6" fontId="14" numFmtId="165" xfId="0" applyAlignment="1" applyBorder="1" applyFont="1" applyNumberFormat="1">
      <alignment horizontal="left" vertical="center"/>
    </xf>
    <xf borderId="4" fillId="0" fontId="2" numFmtId="0" xfId="0" applyBorder="1" applyFont="1"/>
    <xf borderId="2" fillId="2" fontId="20" numFmtId="166" xfId="0" applyAlignment="1" applyBorder="1" applyFont="1" applyNumberFormat="1">
      <alignment horizontal="right" vertical="center"/>
    </xf>
    <xf borderId="2" fillId="2" fontId="4" numFmtId="171" xfId="0" applyAlignment="1" applyBorder="1" applyFont="1" applyNumberFormat="1">
      <alignment horizontal="right" vertical="center"/>
    </xf>
    <xf borderId="2" fillId="0" fontId="17" numFmtId="167" xfId="0" applyAlignment="1" applyBorder="1" applyFont="1" applyNumberFormat="1">
      <alignment horizontal="right" vertical="center"/>
    </xf>
    <xf borderId="4" fillId="0" fontId="4" numFmtId="0" xfId="0" applyBorder="1" applyFont="1"/>
    <xf borderId="6" fillId="2" fontId="4" numFmtId="0" xfId="0" applyAlignment="1" applyBorder="1" applyFont="1">
      <alignment horizontal="left" shrinkToFit="0" vertical="center" wrapText="1"/>
    </xf>
    <xf borderId="3" fillId="2" fontId="2" numFmtId="166" xfId="0" applyAlignment="1" applyBorder="1" applyFont="1" applyNumberFormat="1">
      <alignment horizontal="right"/>
    </xf>
    <xf borderId="2" fillId="0" fontId="4" numFmtId="165" xfId="0" applyBorder="1" applyFont="1" applyNumberFormat="1"/>
    <xf borderId="1" fillId="0" fontId="4" numFmtId="167" xfId="0" applyAlignment="1" applyBorder="1" applyFont="1" applyNumberFormat="1">
      <alignment horizontal="right" vertical="center"/>
    </xf>
    <xf borderId="2" fillId="0" fontId="4" numFmtId="167" xfId="0" applyAlignment="1" applyBorder="1" applyFont="1" applyNumberFormat="1">
      <alignment horizontal="right"/>
    </xf>
    <xf borderId="2" fillId="0" fontId="2" numFmtId="167" xfId="0" applyBorder="1" applyFont="1" applyNumberFormat="1"/>
    <xf borderId="2" fillId="2" fontId="27" numFmtId="165" xfId="0" applyAlignment="1" applyBorder="1" applyFont="1" applyNumberFormat="1">
      <alignment horizontal="right" vertical="center"/>
    </xf>
    <xf borderId="5" fillId="0" fontId="17" numFmtId="166" xfId="0" applyAlignment="1" applyBorder="1" applyFont="1" applyNumberFormat="1">
      <alignment horizontal="right" vertical="center"/>
    </xf>
    <xf borderId="5" fillId="0" fontId="20" numFmtId="166" xfId="0" applyAlignment="1" applyBorder="1" applyFont="1" applyNumberFormat="1">
      <alignment horizontal="right" vertical="center"/>
    </xf>
    <xf borderId="12" fillId="0" fontId="28" numFmtId="172" xfId="0" applyAlignment="1" applyBorder="1" applyFont="1" applyNumberFormat="1">
      <alignment shrinkToFit="0" vertical="center" wrapText="1"/>
    </xf>
    <xf borderId="5" fillId="0" fontId="4" numFmtId="0" xfId="0" applyAlignment="1" applyBorder="1" applyFont="1">
      <alignment vertical="top"/>
    </xf>
    <xf borderId="1" fillId="0" fontId="4" numFmtId="165" xfId="0" applyAlignment="1" applyBorder="1" applyFont="1" applyNumberFormat="1">
      <alignment vertical="top"/>
    </xf>
    <xf borderId="2" fillId="5" fontId="2" numFmtId="166" xfId="0" applyAlignment="1" applyBorder="1" applyFont="1" applyNumberFormat="1">
      <alignment horizontal="center" vertical="center"/>
    </xf>
    <xf borderId="2" fillId="6" fontId="4" numFmtId="13" xfId="0" applyAlignment="1" applyBorder="1" applyFont="1" applyNumberFormat="1">
      <alignment horizontal="right" vertical="center"/>
    </xf>
    <xf quotePrefix="1" borderId="2" fillId="5" fontId="4" numFmtId="166" xfId="0" applyAlignment="1" applyBorder="1" applyFont="1" applyNumberFormat="1">
      <alignment horizontal="center" vertical="center"/>
    </xf>
    <xf borderId="6" fillId="9" fontId="14" numFmtId="165" xfId="0" applyAlignment="1" applyBorder="1" applyFont="1" applyNumberFormat="1">
      <alignment horizontal="right" vertical="center"/>
    </xf>
    <xf borderId="2" fillId="2" fontId="4" numFmtId="2" xfId="0" applyAlignment="1" applyBorder="1" applyFont="1" applyNumberFormat="1">
      <alignment horizontal="right" vertical="center"/>
    </xf>
    <xf quotePrefix="1" borderId="6" fillId="6" fontId="4" numFmtId="165" xfId="0" applyAlignment="1" applyBorder="1" applyFont="1" applyNumberFormat="1">
      <alignment horizontal="right" vertical="center"/>
    </xf>
    <xf borderId="2" fillId="0" fontId="4" numFmtId="173" xfId="0" applyAlignment="1" applyBorder="1" applyFont="1" applyNumberFormat="1">
      <alignment horizontal="right" vertical="center"/>
    </xf>
    <xf borderId="2" fillId="6" fontId="29" numFmtId="165" xfId="0" applyAlignment="1" applyBorder="1" applyFont="1" applyNumberFormat="1">
      <alignment horizontal="right" vertical="center"/>
    </xf>
    <xf borderId="2" fillId="2" fontId="4" numFmtId="0" xfId="0" applyBorder="1" applyFont="1"/>
    <xf borderId="2" fillId="5" fontId="10" numFmtId="166" xfId="0" applyAlignment="1" applyBorder="1" applyFont="1" applyNumberFormat="1">
      <alignment horizontal="center" vertical="center"/>
    </xf>
    <xf borderId="2" fillId="11" fontId="4" numFmtId="0" xfId="0" applyAlignment="1" applyBorder="1" applyFill="1" applyFont="1">
      <alignment horizontal="right" vertical="center"/>
    </xf>
    <xf borderId="2" fillId="2" fontId="4" numFmtId="165" xfId="0" applyAlignment="1" applyBorder="1" applyFont="1" applyNumberFormat="1">
      <alignment horizontal="right"/>
    </xf>
    <xf borderId="2" fillId="5" fontId="11" numFmtId="165" xfId="0" applyAlignment="1" applyBorder="1" applyFont="1" applyNumberFormat="1">
      <alignment horizontal="center" vertical="center"/>
    </xf>
    <xf borderId="3" fillId="2" fontId="4" numFmtId="169" xfId="0" applyAlignment="1" applyBorder="1" applyFont="1" applyNumberFormat="1">
      <alignment horizontal="right" vertical="center"/>
    </xf>
    <xf borderId="2" fillId="2" fontId="4" numFmtId="174" xfId="0" applyAlignment="1" applyBorder="1" applyFont="1" applyNumberFormat="1">
      <alignment horizontal="right" vertical="center"/>
    </xf>
    <xf borderId="4" fillId="0" fontId="4" numFmtId="0" xfId="0" applyAlignment="1" applyBorder="1" applyFont="1">
      <alignment horizontal="left" shrinkToFit="0" vertical="center" wrapText="1"/>
    </xf>
    <xf borderId="1" fillId="0" fontId="2" numFmtId="0" xfId="0" applyAlignment="1" applyBorder="1" applyFont="1">
      <alignment horizontal="left" shrinkToFit="0" vertical="center" wrapText="1"/>
    </xf>
    <xf borderId="2" fillId="0" fontId="2" numFmtId="0" xfId="0" applyAlignment="1" applyBorder="1" applyFont="1">
      <alignment vertical="center"/>
    </xf>
    <xf borderId="2" fillId="0" fontId="2" numFmtId="0" xfId="0" applyAlignment="1" applyBorder="1" applyFont="1">
      <alignment vertical="top"/>
    </xf>
    <xf borderId="2" fillId="2" fontId="10" numFmtId="165" xfId="0" applyAlignment="1" applyBorder="1" applyFont="1" applyNumberFormat="1">
      <alignment horizontal="left" vertical="center"/>
    </xf>
    <xf borderId="13" fillId="0" fontId="4" numFmtId="0" xfId="0" applyAlignment="1" applyBorder="1" applyFont="1">
      <alignment horizontal="left" shrinkToFit="0" vertical="center" wrapText="1"/>
    </xf>
    <xf borderId="0" fillId="0" fontId="13" numFmtId="9" xfId="0" applyFont="1" applyNumberFormat="1"/>
    <xf borderId="0" fillId="0" fontId="13" numFmtId="166" xfId="0" applyFont="1" applyNumberFormat="1"/>
    <xf borderId="0" fillId="0" fontId="13" numFmtId="0" xfId="0" applyAlignment="1" applyFont="1">
      <alignment horizontal="right"/>
    </xf>
    <xf borderId="0" fillId="0" fontId="13" numFmtId="0" xfId="0" applyAlignment="1" applyFont="1">
      <alignment horizontal="right" vertical="center"/>
    </xf>
    <xf borderId="0" fillId="0" fontId="13" numFmtId="167" xfId="0" applyAlignment="1" applyFont="1" applyNumberFormat="1">
      <alignment horizontal="right" vertical="center"/>
    </xf>
    <xf borderId="0" fillId="0" fontId="4" numFmtId="0" xfId="0" applyAlignment="1" applyFont="1">
      <alignment horizontal="right" vertical="center"/>
    </xf>
    <xf borderId="0" fillId="0" fontId="4" numFmtId="165" xfId="0" applyAlignment="1" applyFont="1" applyNumberFormat="1">
      <alignment vertical="center"/>
    </xf>
    <xf borderId="0" fillId="0" fontId="13" numFmtId="165" xfId="0" applyFont="1" applyNumberFormat="1"/>
    <xf borderId="0" fillId="0" fontId="13" numFmtId="0" xfId="0" applyAlignment="1" applyFont="1">
      <alignment horizontal="left"/>
    </xf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13" borderId="0" xfId="0" applyFill="true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13" borderId="0" xfId="0" applyFill="true" applyFont="true"/>
    <xf numFmtId="0" fontId="39" fillId="0" borderId="0" xfId="0" applyFont="true"/>
  </cellXfs>
  <cellStyles count="1">
    <cellStyle xfId="0" name="Normal" builtinId="0"/>
  </cellStyles>
  <dxfs count="1"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no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comments1.xml" Type="http://schemas.openxmlformats.org/officeDocument/2006/relationships/comments"/><Relationship Id="rId2" Target="../drawings/drawing3.xml" Type="http://schemas.openxmlformats.org/officeDocument/2006/relationships/drawing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dimension ref="A1:AE1782"/>
  <sheetViews>
    <sheetView workbookViewId="0"/>
  </sheetViews>
  <sheetFormatPr customHeight="1" defaultColWidth="12.63" defaultRowHeight="15.0"/>
  <cols>
    <col min="1" max="1" customWidth="true" width="80.38" collapsed="true"/>
    <col min="2" max="2" customWidth="true" width="8.63" collapsed="true"/>
    <col min="3" max="3" customWidth="true" width="9.13" collapsed="true"/>
    <col min="4" max="6" customWidth="true" width="8.63" collapsed="true"/>
    <col min="10" max="10" customWidth="true" width="18.25" collapsed="true"/>
  </cols>
  <sheetData>
    <row r="1" ht="18.0" customHeight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1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/>
      <c r="AE1" s="3"/>
    </row>
    <row r="2" ht="18.0" customHeight="1">
      <c r="A2" s="4" t="s">
        <v>28</v>
      </c>
      <c r="B2" s="5">
        <v>4235966.0</v>
      </c>
      <c r="C2" s="2">
        <v>0.8</v>
      </c>
      <c r="D2" s="1">
        <v>30.0</v>
      </c>
      <c r="E2" s="3"/>
      <c r="F2" s="3"/>
    </row>
    <row r="3" ht="18.0" customHeight="1">
      <c r="A3" s="4" t="s">
        <v>29</v>
      </c>
      <c r="B3" s="5">
        <v>4222907.0</v>
      </c>
      <c r="C3" s="2">
        <v>3.3</v>
      </c>
      <c r="D3" s="1">
        <v>30.0</v>
      </c>
      <c r="E3" s="3"/>
    </row>
    <row r="4" ht="18.0" customHeight="1">
      <c r="A4" s="4" t="s">
        <v>30</v>
      </c>
      <c r="B4" s="5">
        <v>4189148.0</v>
      </c>
      <c r="C4" s="2">
        <v>1.0</v>
      </c>
      <c r="D4" s="1">
        <v>30.0</v>
      </c>
      <c r="E4" s="3"/>
    </row>
    <row r="5" ht="18.0" customHeight="1">
      <c r="A5" s="4" t="s">
        <v>31</v>
      </c>
      <c r="B5" s="5">
        <v>4189130.0</v>
      </c>
      <c r="C5" s="2">
        <v>0.8</v>
      </c>
      <c r="D5" s="1">
        <v>30.0</v>
      </c>
      <c r="E5" s="3"/>
    </row>
    <row r="6" ht="18.0" customHeight="1">
      <c r="A6" s="4" t="s">
        <v>32</v>
      </c>
      <c r="B6" s="5">
        <v>4227369.0</v>
      </c>
      <c r="C6" s="2">
        <v>0.8</v>
      </c>
      <c r="D6" s="1">
        <v>10.0</v>
      </c>
      <c r="E6" s="3"/>
    </row>
    <row r="7" ht="18.0" customHeight="1">
      <c r="A7" s="4" t="s">
        <v>33</v>
      </c>
      <c r="B7" s="5">
        <v>4281044.0</v>
      </c>
      <c r="C7" s="2">
        <v>0.3</v>
      </c>
      <c r="D7" s="1">
        <v>10.0</v>
      </c>
      <c r="E7" s="3"/>
      <c r="F7" s="3"/>
    </row>
    <row r="8" ht="18.0" customHeight="1">
      <c r="A8" s="4" t="s">
        <v>34</v>
      </c>
      <c r="B8" s="5">
        <v>4207379.0</v>
      </c>
      <c r="C8" s="2">
        <v>3.0</v>
      </c>
      <c r="D8" s="1">
        <v>10.0</v>
      </c>
      <c r="E8" s="3"/>
    </row>
    <row r="9" ht="18.0" customHeight="1">
      <c r="A9" s="4" t="s">
        <v>35</v>
      </c>
      <c r="B9" s="5">
        <v>4261814.0</v>
      </c>
      <c r="C9" s="2" t="s">
        <v>36</v>
      </c>
      <c r="D9" s="1">
        <v>100.0</v>
      </c>
      <c r="E9" s="3"/>
    </row>
    <row r="10" ht="18.0" customHeight="1">
      <c r="A10" s="4" t="s">
        <v>37</v>
      </c>
      <c r="B10" s="5">
        <v>4025029.0</v>
      </c>
      <c r="C10" s="2">
        <v>2.0</v>
      </c>
      <c r="D10" s="1">
        <v>5.0</v>
      </c>
      <c r="E10" s="3"/>
    </row>
    <row r="11" ht="18.0" customHeight="1">
      <c r="A11" s="4" t="s">
        <v>38</v>
      </c>
      <c r="B11" s="5">
        <v>4179198.0</v>
      </c>
      <c r="C11" s="2">
        <v>0.8</v>
      </c>
      <c r="D11" s="1">
        <v>60.0</v>
      </c>
      <c r="E11" s="3"/>
    </row>
    <row r="12" ht="18.0" customHeight="1">
      <c r="A12" s="4" t="s">
        <v>39</v>
      </c>
      <c r="B12" s="5">
        <v>4186383.0</v>
      </c>
      <c r="C12" s="2">
        <v>1.5</v>
      </c>
      <c r="D12" s="1">
        <v>28.0</v>
      </c>
      <c r="E12" s="3"/>
    </row>
    <row r="13" ht="18.0" customHeight="1">
      <c r="A13" s="4" t="s">
        <v>40</v>
      </c>
      <c r="B13" s="5">
        <v>1125574.0</v>
      </c>
      <c r="C13" s="2">
        <v>1.5</v>
      </c>
      <c r="D13" s="1">
        <v>112.0</v>
      </c>
      <c r="E13" s="3"/>
    </row>
    <row r="14" ht="18.0" customHeight="1">
      <c r="A14" s="6" t="s">
        <v>41</v>
      </c>
      <c r="B14" s="5">
        <v>1105873.0</v>
      </c>
      <c r="C14" s="2">
        <v>0.5</v>
      </c>
      <c r="D14" s="1">
        <v>25.0</v>
      </c>
      <c r="E14" s="6"/>
      <c r="F14" s="6"/>
      <c r="G14" s="6"/>
      <c r="H14" s="6" t="s">
        <v>42</v>
      </c>
      <c r="I14" s="6">
        <v>1.16</v>
      </c>
      <c r="J14" s="6">
        <v>0.92</v>
      </c>
      <c r="K14" s="6" t="s">
        <v>43</v>
      </c>
      <c r="L14" s="6" t="s">
        <v>44</v>
      </c>
      <c r="M14" s="7">
        <v>0.61</v>
      </c>
      <c r="N14" s="7">
        <v>0.6</v>
      </c>
      <c r="O14" s="7">
        <v>0.58</v>
      </c>
      <c r="P14" s="7">
        <v>0.54</v>
      </c>
      <c r="Q14" s="6" t="s">
        <v>43</v>
      </c>
      <c r="R14" s="7">
        <v>0.57</v>
      </c>
      <c r="S14" s="7">
        <v>0.62</v>
      </c>
      <c r="T14" s="7">
        <v>0.75</v>
      </c>
      <c r="U14" s="8" t="s">
        <v>44</v>
      </c>
      <c r="V14" s="8" t="s">
        <v>44</v>
      </c>
      <c r="W14" s="8" t="s">
        <v>45</v>
      </c>
      <c r="X14" s="8" t="s">
        <v>46</v>
      </c>
      <c r="Y14" s="6" t="s">
        <v>43</v>
      </c>
      <c r="Z14" s="8" t="s">
        <v>44</v>
      </c>
      <c r="AA14" s="8" t="s">
        <v>47</v>
      </c>
      <c r="AB14" s="8" t="s">
        <v>48</v>
      </c>
      <c r="AC14" s="6" t="s">
        <v>49</v>
      </c>
    </row>
    <row r="15" ht="18.0" customHeight="1">
      <c r="A15" t="s" s="259">
        <v>50</v>
      </c>
      <c r="B15" s="5">
        <v>1105865.0</v>
      </c>
      <c r="C15" s="2">
        <v>6.3</v>
      </c>
      <c r="D15" s="1">
        <v>56.0</v>
      </c>
      <c r="E15" s="6">
        <v>1.0</v>
      </c>
      <c r="F15" s="6"/>
      <c r="G15" s="6"/>
      <c r="H15" t="s" s="259">
        <v>51</v>
      </c>
      <c r="I15" t="n" s="259">
        <v>2.56</v>
      </c>
      <c r="J15" t="n" s="259">
        <v>2.04</v>
      </c>
      <c r="K15" t="s" s="259">
        <v>43</v>
      </c>
      <c r="L15" t="s" s="259">
        <v>52</v>
      </c>
      <c r="M15" t="n" s="261">
        <v>2.1</v>
      </c>
      <c r="N15" t="n" s="260">
        <v>1.71</v>
      </c>
      <c r="O15" t="n" s="261">
        <v>1.7</v>
      </c>
      <c r="P15" t="n" s="260">
        <v>1.67</v>
      </c>
      <c r="Q15" t="s" s="259">
        <v>43</v>
      </c>
      <c r="R15" t="n" s="261">
        <v>1.71</v>
      </c>
      <c r="S15" t="s">
        <v>61</v>
      </c>
      <c r="T15" t="n" s="261">
        <v>2.45</v>
      </c>
      <c r="U15" t="s">
        <v>52</v>
      </c>
      <c r="V15" t="s">
        <v>52</v>
      </c>
      <c r="W15" t="s">
        <v>53</v>
      </c>
      <c r="X15" t="s">
        <v>54</v>
      </c>
      <c r="Y15" t="s" s="259">
        <v>43</v>
      </c>
      <c r="Z15" t="s">
        <v>53</v>
      </c>
      <c r="AA15" t="s">
        <v>63</v>
      </c>
      <c r="AB15" t="s">
        <v>56</v>
      </c>
      <c r="AC15" t="s" s="259">
        <v>7272</v>
      </c>
    </row>
    <row r="16" ht="18.0" customHeight="1">
      <c r="A16" t="s" s="259">
        <v>57</v>
      </c>
      <c r="B16" s="5">
        <v>1094143.0</v>
      </c>
      <c r="C16" s="2">
        <v>0.3</v>
      </c>
      <c r="D16" s="1">
        <v>2.0</v>
      </c>
      <c r="E16" s="10">
        <v>3.0</v>
      </c>
      <c r="H16" t="s" s="259">
        <v>7263</v>
      </c>
      <c r="I16" t="n" s="259">
        <v>2.39</v>
      </c>
      <c r="J16" t="n" s="259">
        <v>1.91</v>
      </c>
      <c r="K16" t="s" s="259">
        <v>43</v>
      </c>
      <c r="L16" t="s" s="259">
        <v>7264</v>
      </c>
      <c r="M16" t="n" s="260">
        <v>0.76</v>
      </c>
      <c r="N16" t="s">
        <v>61</v>
      </c>
      <c r="O16" t="n" s="261">
        <v>0.75</v>
      </c>
      <c r="P16" t="n" s="261">
        <v>1.09</v>
      </c>
      <c r="Q16" t="s" s="259">
        <v>43</v>
      </c>
      <c r="R16" t="n" s="260">
        <v>0.75</v>
      </c>
      <c r="S16" t="s">
        <v>61</v>
      </c>
      <c r="T16" t="n" s="260">
        <v>0.88</v>
      </c>
      <c r="U16" t="s">
        <v>7264</v>
      </c>
      <c r="V16" t="s">
        <v>63</v>
      </c>
      <c r="W16" t="s">
        <v>7265</v>
      </c>
      <c r="X16" t="s">
        <v>7266</v>
      </c>
      <c r="Y16" t="s" s="259">
        <v>43</v>
      </c>
      <c r="Z16" t="s">
        <v>7267</v>
      </c>
      <c r="AA16" t="s">
        <v>63</v>
      </c>
      <c r="AB16" t="s">
        <v>7268</v>
      </c>
      <c r="AC16" t="s" s="259">
        <v>7272</v>
      </c>
    </row>
    <row r="17" ht="18.0" customHeight="1">
      <c r="A17" t="s" s="259">
        <v>58</v>
      </c>
      <c r="B17" s="5">
        <v>1065556.0</v>
      </c>
      <c r="C17" s="2">
        <v>0.5</v>
      </c>
      <c r="D17" s="1">
        <v>35.0</v>
      </c>
      <c r="E17" s="3">
        <v>1.0</v>
      </c>
      <c r="H17" t="s" s="259">
        <v>7269</v>
      </c>
      <c r="I17" t="n" s="259">
        <v>5.72</v>
      </c>
      <c r="J17" t="n" s="259">
        <v>4.57</v>
      </c>
      <c r="K17" t="s" s="259">
        <v>43</v>
      </c>
      <c r="L17" t="s" s="259">
        <v>60</v>
      </c>
      <c r="M17" t="n" s="261">
        <v>2.33</v>
      </c>
      <c r="N17" t="s">
        <v>61</v>
      </c>
      <c r="O17" t="s">
        <v>61</v>
      </c>
      <c r="P17" t="n" s="261">
        <v>2.64</v>
      </c>
      <c r="Q17" t="s" s="259">
        <v>43</v>
      </c>
      <c r="R17" t="n" s="260">
        <v>2.91</v>
      </c>
      <c r="S17" t="s">
        <v>61</v>
      </c>
      <c r="T17" t="n" s="261">
        <v>4.35</v>
      </c>
      <c r="U17" t="s">
        <v>60</v>
      </c>
      <c r="V17" t="s">
        <v>63</v>
      </c>
      <c r="W17" t="s">
        <v>63</v>
      </c>
      <c r="X17" t="s">
        <v>7270</v>
      </c>
      <c r="Y17" t="s" s="259">
        <v>43</v>
      </c>
      <c r="Z17" t="s">
        <v>60</v>
      </c>
      <c r="AA17" t="s">
        <v>63</v>
      </c>
      <c r="AB17" t="s">
        <v>7271</v>
      </c>
      <c r="AC17" t="s" s="259">
        <v>7272</v>
      </c>
    </row>
    <row r="18" ht="18.0" customHeight="1">
      <c r="A18" s="4" t="s">
        <v>64</v>
      </c>
      <c r="B18" s="5">
        <v>1105857.0</v>
      </c>
      <c r="C18" s="2">
        <v>0.5</v>
      </c>
      <c r="D18" s="1">
        <v>35.0</v>
      </c>
      <c r="E18" s="3"/>
    </row>
    <row r="19" ht="18.0" customHeight="1">
      <c r="A19" s="4" t="s">
        <v>65</v>
      </c>
      <c r="B19" s="5">
        <v>4033452.0</v>
      </c>
      <c r="C19" s="2">
        <v>6.5</v>
      </c>
      <c r="D19" s="1">
        <v>500.0</v>
      </c>
      <c r="E19" s="3"/>
    </row>
    <row r="20" ht="18.0" customHeight="1">
      <c r="A20" s="4" t="s">
        <v>66</v>
      </c>
      <c r="B20" s="5">
        <v>2715431.0</v>
      </c>
      <c r="C20" s="2">
        <v>6.0</v>
      </c>
      <c r="D20" s="1">
        <v>1.0</v>
      </c>
      <c r="E20" s="3"/>
    </row>
    <row r="21" ht="18.0" customHeight="1">
      <c r="A21" s="4" t="s">
        <v>67</v>
      </c>
      <c r="B21" s="5">
        <v>4228920.0</v>
      </c>
      <c r="C21" s="2">
        <v>23.8</v>
      </c>
      <c r="D21" s="1">
        <v>5.0</v>
      </c>
      <c r="E21" s="3"/>
    </row>
    <row r="22" ht="18.0" customHeight="1">
      <c r="A22" s="4" t="s">
        <v>68</v>
      </c>
      <c r="B22" s="5">
        <v>4282877.0</v>
      </c>
      <c r="C22" s="2">
        <v>0.5</v>
      </c>
      <c r="D22" s="1">
        <v>30.0</v>
      </c>
      <c r="E22" s="3"/>
      <c r="F22" s="3"/>
    </row>
    <row r="23" ht="18.0" customHeight="1">
      <c r="A23" s="4" t="s">
        <v>69</v>
      </c>
      <c r="B23" s="5">
        <v>3170495.0</v>
      </c>
      <c r="C23" s="2">
        <v>30.0</v>
      </c>
      <c r="D23" s="1">
        <v>1.0</v>
      </c>
      <c r="E23" s="3"/>
    </row>
    <row r="24" ht="18.0" customHeight="1">
      <c r="A24" s="6" t="s">
        <v>70</v>
      </c>
      <c r="B24" s="5">
        <v>4192340.0</v>
      </c>
      <c r="C24" s="2">
        <v>0.3</v>
      </c>
      <c r="D24" s="1">
        <v>30.0</v>
      </c>
      <c r="E24" s="6"/>
      <c r="F24" s="6"/>
      <c r="G24" s="6"/>
      <c r="H24" s="6"/>
      <c r="I24" s="6"/>
      <c r="J24" s="6"/>
      <c r="K24" s="6"/>
      <c r="L24" s="6"/>
      <c r="M24" s="7"/>
      <c r="Q24" s="6"/>
      <c r="T24" s="7"/>
      <c r="Y24" s="6"/>
      <c r="AC24" s="6"/>
    </row>
    <row r="25" ht="18.0" customHeight="1">
      <c r="A25" s="4" t="s">
        <v>71</v>
      </c>
      <c r="B25" s="5">
        <v>5012505.0</v>
      </c>
      <c r="C25" s="2">
        <v>0.8</v>
      </c>
      <c r="D25" s="1">
        <v>45.0</v>
      </c>
      <c r="E25" s="3"/>
    </row>
    <row r="26" ht="18.0" customHeight="1">
      <c r="A26" s="4" t="s">
        <v>72</v>
      </c>
      <c r="B26" s="5">
        <v>5012513.0</v>
      </c>
      <c r="C26" s="2">
        <v>0.8</v>
      </c>
      <c r="D26" s="1">
        <v>45.0</v>
      </c>
      <c r="E26" s="3"/>
    </row>
    <row r="27" ht="18.0" customHeight="1">
      <c r="A27" s="4" t="s">
        <v>73</v>
      </c>
      <c r="B27" s="5">
        <v>1277151.0</v>
      </c>
      <c r="C27" s="2">
        <v>0.5</v>
      </c>
      <c r="D27" s="1">
        <v>45.0</v>
      </c>
      <c r="E27" s="3"/>
    </row>
    <row r="28" ht="18.0" customHeight="1">
      <c r="A28" s="4" t="s">
        <v>74</v>
      </c>
      <c r="B28" s="5">
        <v>2749794.0</v>
      </c>
      <c r="C28" s="2">
        <v>0.5</v>
      </c>
      <c r="D28" s="1">
        <v>100.0</v>
      </c>
      <c r="E28" s="3"/>
    </row>
    <row r="29" ht="18.0" customHeight="1">
      <c r="A29" s="4" t="s">
        <v>75</v>
      </c>
      <c r="B29" s="5">
        <v>3654779.0</v>
      </c>
      <c r="C29" s="2">
        <v>6.5</v>
      </c>
      <c r="D29" s="1">
        <v>112.0</v>
      </c>
      <c r="E29" s="3"/>
    </row>
    <row r="30" ht="18.0" customHeight="1">
      <c r="A30" s="4" t="s">
        <v>76</v>
      </c>
      <c r="B30" s="5">
        <v>3328242.0</v>
      </c>
      <c r="C30" s="2">
        <v>1.0</v>
      </c>
      <c r="D30" s="1">
        <v>56.0</v>
      </c>
      <c r="E30" s="3"/>
    </row>
    <row r="31" ht="18.0" customHeight="1">
      <c r="A31" s="4" t="s">
        <v>77</v>
      </c>
      <c r="B31" s="5">
        <v>3299195.0</v>
      </c>
      <c r="C31" s="2">
        <v>4.3</v>
      </c>
      <c r="D31" s="1">
        <v>56.0</v>
      </c>
      <c r="E31" s="3"/>
    </row>
    <row r="32" ht="18.0" customHeight="1">
      <c r="A32" s="4" t="s">
        <v>78</v>
      </c>
      <c r="B32" s="5">
        <v>2289197.0</v>
      </c>
      <c r="C32" s="2">
        <v>6.3</v>
      </c>
      <c r="D32" s="1">
        <v>56.0</v>
      </c>
      <c r="E32" s="3"/>
    </row>
    <row r="33" ht="18.0" customHeight="1">
      <c r="A33" s="4" t="s">
        <v>79</v>
      </c>
      <c r="B33" s="5">
        <v>4197687.0</v>
      </c>
      <c r="C33" s="2">
        <v>0.8</v>
      </c>
      <c r="D33" s="1">
        <v>10.0</v>
      </c>
      <c r="E33" s="3"/>
    </row>
    <row r="34" ht="18.0" customHeight="1">
      <c r="A34" s="4" t="s">
        <v>80</v>
      </c>
      <c r="B34" s="5">
        <v>2406411.0</v>
      </c>
      <c r="C34" s="2">
        <v>1.0</v>
      </c>
      <c r="D34" s="1">
        <v>28.0</v>
      </c>
      <c r="E34" s="3"/>
    </row>
    <row r="35" ht="18.0" customHeight="1">
      <c r="A35" s="4" t="s">
        <v>81</v>
      </c>
      <c r="B35" s="5">
        <v>3946951.0</v>
      </c>
      <c r="C35" s="2">
        <v>2.5</v>
      </c>
      <c r="D35" s="1">
        <v>50.0</v>
      </c>
      <c r="E35" s="3"/>
    </row>
    <row r="36" ht="18.0" customHeight="1">
      <c r="A36" s="4" t="s">
        <v>82</v>
      </c>
      <c r="B36" s="5">
        <v>2321610.0</v>
      </c>
      <c r="C36" s="2">
        <v>0.8</v>
      </c>
      <c r="D36" s="1">
        <v>1.0</v>
      </c>
      <c r="E36" s="3"/>
    </row>
    <row r="37" ht="18.0" customHeight="1">
      <c r="A37" s="4" t="s">
        <v>83</v>
      </c>
      <c r="B37" s="5">
        <v>2321628.0</v>
      </c>
      <c r="C37" s="2">
        <v>0.8</v>
      </c>
      <c r="D37" s="1">
        <v>1.0</v>
      </c>
      <c r="E37" s="3"/>
    </row>
    <row r="38" ht="18.0" customHeight="1">
      <c r="A38" s="4" t="s">
        <v>84</v>
      </c>
      <c r="B38" s="5">
        <v>4060141.0</v>
      </c>
      <c r="C38" s="2">
        <v>0.3</v>
      </c>
      <c r="D38" s="1">
        <v>1.0</v>
      </c>
      <c r="E38" s="3"/>
    </row>
    <row r="39" ht="18.0" customHeight="1">
      <c r="A39" s="4" t="s">
        <v>85</v>
      </c>
      <c r="B39" s="5">
        <v>4060158.0</v>
      </c>
      <c r="C39" s="2">
        <v>0.3</v>
      </c>
      <c r="D39" s="1">
        <v>1.0</v>
      </c>
      <c r="E39" s="3"/>
    </row>
    <row r="40" ht="18.0" customHeight="1">
      <c r="A40" s="4" t="s">
        <v>86</v>
      </c>
      <c r="B40" s="5">
        <v>2321602.0</v>
      </c>
      <c r="C40" s="2">
        <v>2.3</v>
      </c>
      <c r="D40" s="1">
        <v>1.0</v>
      </c>
      <c r="E40" s="3"/>
    </row>
    <row r="41" ht="18.0" customHeight="1">
      <c r="A41" s="4" t="s">
        <v>87</v>
      </c>
      <c r="B41" s="5">
        <v>3420601.0</v>
      </c>
      <c r="C41" s="2">
        <v>0.5</v>
      </c>
      <c r="D41" s="1">
        <v>200.0</v>
      </c>
      <c r="E41" s="3"/>
    </row>
    <row r="42" ht="18.0" customHeight="1">
      <c r="A42" s="4" t="s">
        <v>88</v>
      </c>
      <c r="B42" s="5">
        <v>4046454.0</v>
      </c>
      <c r="C42" s="2">
        <v>0.8</v>
      </c>
      <c r="D42" s="1">
        <v>1.0</v>
      </c>
      <c r="E42" s="3"/>
    </row>
    <row r="43" ht="18.0" customHeight="1">
      <c r="A43" s="4" t="s">
        <v>89</v>
      </c>
      <c r="B43" s="5">
        <v>4046462.0</v>
      </c>
      <c r="C43" s="2">
        <v>0.5</v>
      </c>
      <c r="D43" s="1">
        <v>1.0</v>
      </c>
      <c r="E43" s="3"/>
    </row>
    <row r="44" ht="18.0" customHeight="1">
      <c r="A44" s="4" t="s">
        <v>90</v>
      </c>
      <c r="B44" s="5">
        <v>1120310.0</v>
      </c>
      <c r="C44" s="2">
        <v>45.5</v>
      </c>
      <c r="D44" s="1">
        <v>4.0</v>
      </c>
      <c r="E44" s="3"/>
    </row>
    <row r="45" ht="18.0" customHeight="1">
      <c r="A45" s="4" t="s">
        <v>91</v>
      </c>
      <c r="B45" s="5">
        <v>1129741.0</v>
      </c>
      <c r="C45" s="2">
        <v>0.5</v>
      </c>
      <c r="D45" s="1">
        <v>60.0</v>
      </c>
      <c r="E45" s="3"/>
    </row>
    <row r="46" ht="18.0" customHeight="1">
      <c r="A46" s="4" t="s">
        <v>92</v>
      </c>
      <c r="B46" s="5">
        <v>1129725.0</v>
      </c>
      <c r="C46" s="2">
        <v>0.8</v>
      </c>
      <c r="D46" s="1">
        <v>30.0</v>
      </c>
      <c r="E46" s="3"/>
    </row>
    <row r="47" ht="18.0" customHeight="1">
      <c r="A47" s="4" t="s">
        <v>93</v>
      </c>
      <c r="B47" s="5">
        <v>1205897.0</v>
      </c>
      <c r="C47" s="2">
        <v>1.5</v>
      </c>
      <c r="D47" s="1">
        <v>100.0</v>
      </c>
      <c r="E47" s="3"/>
    </row>
    <row r="48" ht="18.0" customHeight="1">
      <c r="A48" s="4" t="s">
        <v>94</v>
      </c>
      <c r="B48" s="5">
        <v>2206746.0</v>
      </c>
      <c r="C48" s="2">
        <v>3.5</v>
      </c>
      <c r="D48" s="1">
        <v>1.0</v>
      </c>
      <c r="E48" s="3"/>
    </row>
    <row r="49" ht="18.0" customHeight="1">
      <c r="A49" s="4" t="s">
        <v>95</v>
      </c>
      <c r="B49" s="5">
        <v>3331188.0</v>
      </c>
      <c r="C49" s="2">
        <v>2.5</v>
      </c>
      <c r="D49" s="1">
        <v>1.0</v>
      </c>
      <c r="E49" s="3"/>
    </row>
    <row r="50" ht="18.0" customHeight="1">
      <c r="A50" s="4" t="s">
        <v>96</v>
      </c>
      <c r="B50" s="5">
        <v>3342060.0</v>
      </c>
      <c r="C50" s="2">
        <v>35.0</v>
      </c>
      <c r="D50" s="1">
        <v>1.0</v>
      </c>
      <c r="E50" s="3"/>
    </row>
    <row r="51" ht="18.0" customHeight="1">
      <c r="A51" s="4" t="s">
        <v>97</v>
      </c>
      <c r="B51" s="5">
        <v>3647765.0</v>
      </c>
      <c r="C51" s="2">
        <v>2.5</v>
      </c>
      <c r="D51" s="1">
        <v>1.0</v>
      </c>
      <c r="E51" s="3"/>
    </row>
    <row r="52" ht="18.0" customHeight="1">
      <c r="A52" s="4" t="s">
        <v>98</v>
      </c>
      <c r="B52" s="5">
        <v>4056644.0</v>
      </c>
      <c r="C52" s="2">
        <v>47.5</v>
      </c>
      <c r="D52" s="1">
        <v>1.0</v>
      </c>
      <c r="E52" s="3"/>
    </row>
    <row r="53" ht="18.0" customHeight="1">
      <c r="A53" s="4" t="s">
        <v>99</v>
      </c>
      <c r="B53" s="5">
        <v>3342102.0</v>
      </c>
      <c r="C53" s="2">
        <v>53.8</v>
      </c>
      <c r="D53" s="1">
        <v>1.0</v>
      </c>
      <c r="E53" s="3"/>
    </row>
    <row r="54" ht="18.0" customHeight="1">
      <c r="A54" s="4" t="s">
        <v>100</v>
      </c>
      <c r="B54" s="5">
        <v>3342052.0</v>
      </c>
      <c r="C54" s="2">
        <v>48.8</v>
      </c>
      <c r="D54" s="1">
        <v>1.0</v>
      </c>
      <c r="E54" s="3"/>
    </row>
    <row r="55" ht="18.0" customHeight="1">
      <c r="A55" s="4" t="s">
        <v>101</v>
      </c>
      <c r="B55" s="5">
        <v>3647781.0</v>
      </c>
      <c r="C55" s="2">
        <v>7.5</v>
      </c>
      <c r="D55" s="1">
        <v>1.0</v>
      </c>
      <c r="E55" s="3"/>
    </row>
    <row r="56" ht="18.0" customHeight="1">
      <c r="A56" s="4" t="s">
        <v>102</v>
      </c>
      <c r="B56" s="5">
        <v>1078294.0</v>
      </c>
      <c r="C56" s="2">
        <v>60.8</v>
      </c>
      <c r="D56" s="1">
        <v>28.0</v>
      </c>
      <c r="E56" s="3"/>
    </row>
    <row r="57" ht="18.0" customHeight="1">
      <c r="A57" s="4" t="s">
        <v>103</v>
      </c>
      <c r="B57" s="5">
        <v>1026699.0</v>
      </c>
      <c r="C57" s="2">
        <v>10.0</v>
      </c>
      <c r="D57" s="1">
        <v>28.0</v>
      </c>
      <c r="E57" s="3"/>
    </row>
    <row r="58" ht="18.0" customHeight="1">
      <c r="A58" s="4" t="s">
        <v>104</v>
      </c>
      <c r="B58" s="5">
        <v>1201599.0</v>
      </c>
      <c r="C58" s="2">
        <v>1.0</v>
      </c>
      <c r="D58" s="1">
        <v>3.0</v>
      </c>
      <c r="E58" s="3"/>
    </row>
    <row r="59" ht="18.0" customHeight="1">
      <c r="A59" s="4" t="s">
        <v>105</v>
      </c>
      <c r="B59" s="5">
        <v>1201607.0</v>
      </c>
      <c r="C59" s="2">
        <v>0.5</v>
      </c>
      <c r="D59" s="1">
        <v>6.0</v>
      </c>
      <c r="E59" s="3"/>
    </row>
    <row r="60" ht="18.0" customHeight="1">
      <c r="A60" s="4" t="s">
        <v>106</v>
      </c>
      <c r="B60" s="5">
        <v>4100244.0</v>
      </c>
      <c r="C60" s="2">
        <v>0.3</v>
      </c>
      <c r="D60" s="1">
        <v>50.0</v>
      </c>
      <c r="E60" s="3"/>
    </row>
    <row r="61" ht="18.0" customHeight="1">
      <c r="A61" s="4" t="s">
        <v>107</v>
      </c>
      <c r="B61" s="5">
        <v>3108271.0</v>
      </c>
      <c r="C61" s="2">
        <v>0.3</v>
      </c>
      <c r="D61" s="1">
        <v>1.0</v>
      </c>
      <c r="E61" s="3"/>
    </row>
    <row r="62" ht="18.0" customHeight="1">
      <c r="A62" s="4" t="s">
        <v>108</v>
      </c>
      <c r="B62" s="5">
        <v>3108263.0</v>
      </c>
      <c r="C62" s="2">
        <v>0.3</v>
      </c>
      <c r="D62" s="1">
        <v>1.0</v>
      </c>
      <c r="E62" s="3"/>
    </row>
    <row r="63" ht="18.0" customHeight="1">
      <c r="A63" s="4" t="s">
        <v>109</v>
      </c>
      <c r="B63" s="5">
        <v>1199173.0</v>
      </c>
      <c r="C63" s="2">
        <v>1.0</v>
      </c>
      <c r="D63" s="1">
        <v>56.0</v>
      </c>
      <c r="E63" s="3"/>
    </row>
    <row r="64" ht="18.0" customHeight="1">
      <c r="A64" s="4" t="s">
        <v>110</v>
      </c>
      <c r="B64" s="5">
        <v>4031092.0</v>
      </c>
      <c r="C64" s="2">
        <v>0.3</v>
      </c>
      <c r="D64" s="1">
        <v>30.0</v>
      </c>
      <c r="E64" s="3"/>
    </row>
    <row r="65" ht="18.0" customHeight="1">
      <c r="A65" s="4" t="s">
        <v>111</v>
      </c>
      <c r="B65" s="5">
        <v>3990124.0</v>
      </c>
      <c r="C65" s="2">
        <v>0.3</v>
      </c>
      <c r="D65" s="1">
        <v>30.0</v>
      </c>
      <c r="E65" s="3"/>
    </row>
    <row r="66" ht="18.0" customHeight="1">
      <c r="A66" s="4" t="s">
        <v>112</v>
      </c>
      <c r="B66" s="5">
        <v>1026780.0</v>
      </c>
      <c r="C66" s="2">
        <v>0.5</v>
      </c>
      <c r="D66" s="1">
        <v>28.0</v>
      </c>
      <c r="E66" s="3"/>
    </row>
    <row r="67" ht="18.0" customHeight="1">
      <c r="A67" s="4" t="s">
        <v>113</v>
      </c>
      <c r="B67" s="5">
        <v>1124395.0</v>
      </c>
      <c r="C67" s="2">
        <v>2.3</v>
      </c>
      <c r="D67" s="1">
        <v>60.0</v>
      </c>
      <c r="E67" s="3"/>
    </row>
    <row r="68" ht="18.0" customHeight="1">
      <c r="A68" s="4" t="s">
        <v>114</v>
      </c>
      <c r="B68" s="5">
        <v>1124379.0</v>
      </c>
      <c r="C68" s="2">
        <v>0.3</v>
      </c>
      <c r="D68" s="1">
        <v>60.0</v>
      </c>
      <c r="E68" s="3"/>
    </row>
    <row r="69" ht="18.0" customHeight="1">
      <c r="A69" s="4" t="s">
        <v>115</v>
      </c>
      <c r="B69" s="5">
        <v>1089903.0</v>
      </c>
      <c r="C69" s="2">
        <v>143.3</v>
      </c>
      <c r="D69" s="1">
        <v>28.0</v>
      </c>
      <c r="E69" s="3"/>
    </row>
    <row r="70" ht="18.0" customHeight="1">
      <c r="A70" s="4" t="s">
        <v>116</v>
      </c>
      <c r="B70" s="5">
        <v>1083922.0</v>
      </c>
      <c r="C70" s="2">
        <v>26.8</v>
      </c>
      <c r="D70" s="1">
        <v>28.0</v>
      </c>
      <c r="E70" s="3"/>
    </row>
    <row r="71" ht="18.0" customHeight="1">
      <c r="A71" s="4" t="s">
        <v>117</v>
      </c>
      <c r="B71" s="5">
        <v>6745392.0</v>
      </c>
      <c r="C71" s="2">
        <v>0.3</v>
      </c>
      <c r="D71" s="1">
        <v>150.0</v>
      </c>
      <c r="E71" s="3"/>
    </row>
    <row r="72" ht="18.0" customHeight="1">
      <c r="A72" s="4" t="s">
        <v>118</v>
      </c>
      <c r="B72" s="5">
        <v>1087121.0</v>
      </c>
      <c r="C72" s="2">
        <v>7.5</v>
      </c>
      <c r="D72" s="1">
        <v>28.0</v>
      </c>
      <c r="E72" s="3"/>
    </row>
    <row r="73" ht="18.0" customHeight="1">
      <c r="A73" s="4" t="s">
        <v>119</v>
      </c>
      <c r="B73" s="5">
        <v>1240753.0</v>
      </c>
      <c r="C73" s="2">
        <v>8.0</v>
      </c>
      <c r="D73" s="1">
        <v>28.0</v>
      </c>
      <c r="E73" s="3"/>
    </row>
    <row r="74" ht="18.0" customHeight="1">
      <c r="A74" s="4" t="s">
        <v>120</v>
      </c>
      <c r="B74" s="5">
        <v>1113372.0</v>
      </c>
      <c r="C74" s="2">
        <v>96.5</v>
      </c>
      <c r="D74" s="1">
        <v>28.0</v>
      </c>
      <c r="E74" s="3"/>
    </row>
    <row r="75" ht="18.0" customHeight="1">
      <c r="A75" s="4" t="s">
        <v>121</v>
      </c>
      <c r="B75" s="5">
        <v>1113364.0</v>
      </c>
      <c r="C75" s="2">
        <v>196.0</v>
      </c>
      <c r="D75" s="1">
        <v>28.0</v>
      </c>
      <c r="E75" s="3"/>
    </row>
    <row r="76" ht="18.0" customHeight="1">
      <c r="A76" s="4" t="s">
        <v>122</v>
      </c>
      <c r="B76" s="5">
        <v>1025568.0</v>
      </c>
      <c r="C76" s="2">
        <v>0.3</v>
      </c>
      <c r="D76" s="1">
        <v>100.0</v>
      </c>
      <c r="E76" s="3"/>
    </row>
    <row r="77" ht="18.0" customHeight="1">
      <c r="A77" s="4" t="s">
        <v>123</v>
      </c>
      <c r="B77" s="5">
        <v>1027218.0</v>
      </c>
      <c r="C77" s="2">
        <v>1.0</v>
      </c>
      <c r="D77" s="1">
        <v>100.0</v>
      </c>
      <c r="E77" s="3"/>
    </row>
    <row r="78" ht="18.0" customHeight="1">
      <c r="A78" s="4" t="s">
        <v>124</v>
      </c>
      <c r="B78" s="5">
        <v>1077346.0</v>
      </c>
      <c r="C78" s="2">
        <v>0.3</v>
      </c>
      <c r="D78" s="1">
        <v>21.0</v>
      </c>
      <c r="E78" s="3"/>
    </row>
    <row r="79" ht="18.0" customHeight="1">
      <c r="A79" s="4" t="s">
        <v>125</v>
      </c>
      <c r="B79" s="5">
        <v>1025576.0</v>
      </c>
      <c r="C79" s="2">
        <v>4.0</v>
      </c>
      <c r="D79" s="1">
        <v>100.0</v>
      </c>
      <c r="E79" s="3"/>
    </row>
    <row r="80" ht="18.0" customHeight="1">
      <c r="A80" s="4" t="s">
        <v>126</v>
      </c>
      <c r="B80" s="5">
        <v>1027226.0</v>
      </c>
      <c r="C80" s="2">
        <v>4.0</v>
      </c>
      <c r="D80" s="1">
        <v>100.0</v>
      </c>
      <c r="E80" s="3"/>
    </row>
    <row r="81" ht="18.0" customHeight="1">
      <c r="A81" s="4" t="s">
        <v>127</v>
      </c>
      <c r="B81" s="5">
        <v>1077338.0</v>
      </c>
      <c r="C81" s="2">
        <v>35.5</v>
      </c>
      <c r="D81" s="1">
        <v>21.0</v>
      </c>
      <c r="E81" s="3"/>
    </row>
    <row r="82" ht="18.0" customHeight="1">
      <c r="A82" s="4" t="s">
        <v>128</v>
      </c>
      <c r="B82" s="5">
        <v>1251735.0</v>
      </c>
      <c r="C82" s="2">
        <v>0.3</v>
      </c>
      <c r="D82" s="1">
        <v>100.0</v>
      </c>
      <c r="E82" s="3"/>
    </row>
    <row r="83" ht="18.0" customHeight="1">
      <c r="A83" s="4" t="s">
        <v>129</v>
      </c>
      <c r="B83" s="5">
        <v>6745285.0</v>
      </c>
      <c r="C83" s="2">
        <v>9.0</v>
      </c>
      <c r="D83" s="1">
        <v>28.0</v>
      </c>
      <c r="E83" s="3"/>
    </row>
    <row r="84" ht="18.0" customHeight="1">
      <c r="A84" s="4" t="s">
        <v>130</v>
      </c>
      <c r="B84" s="5">
        <v>2129963.0</v>
      </c>
      <c r="C84" s="2">
        <v>0.3</v>
      </c>
      <c r="D84" s="1">
        <v>56.0</v>
      </c>
      <c r="E84" s="3"/>
    </row>
    <row r="85" ht="18.0" customHeight="1">
      <c r="A85" s="4" t="s">
        <v>131</v>
      </c>
      <c r="B85" s="5">
        <v>2129955.0</v>
      </c>
      <c r="C85" s="2">
        <v>1.3</v>
      </c>
      <c r="D85" s="1">
        <v>56.0</v>
      </c>
      <c r="E85" s="3"/>
    </row>
    <row r="86" ht="18.0" customHeight="1">
      <c r="A86" s="4" t="s">
        <v>132</v>
      </c>
      <c r="B86" s="5">
        <v>3865433.0</v>
      </c>
      <c r="C86" s="2">
        <v>17.8</v>
      </c>
      <c r="D86" s="1">
        <v>1.0</v>
      </c>
      <c r="E86" s="3"/>
    </row>
    <row r="87" ht="18.0" customHeight="1">
      <c r="A87" s="4" t="s">
        <v>133</v>
      </c>
      <c r="B87" s="5">
        <v>84889.0</v>
      </c>
      <c r="C87" s="2">
        <v>1.0</v>
      </c>
      <c r="D87" s="1">
        <v>30.0</v>
      </c>
      <c r="E87" s="3"/>
    </row>
    <row r="88" ht="18.0" customHeight="1">
      <c r="A88" s="4" t="s">
        <v>134</v>
      </c>
      <c r="B88" s="5">
        <v>14928.0</v>
      </c>
      <c r="C88" s="2">
        <v>0.5</v>
      </c>
      <c r="D88" s="1">
        <v>12.0</v>
      </c>
      <c r="E88" s="3"/>
    </row>
    <row r="89" ht="18.0" customHeight="1">
      <c r="A89" s="4" t="s">
        <v>135</v>
      </c>
      <c r="B89" s="5">
        <v>1258839.0</v>
      </c>
      <c r="C89" s="2">
        <v>10.5</v>
      </c>
      <c r="D89" s="1">
        <v>60.0</v>
      </c>
      <c r="E89" s="3"/>
    </row>
    <row r="90" ht="18.0" customHeight="1">
      <c r="A90" s="4" t="s">
        <v>136</v>
      </c>
      <c r="B90" s="5">
        <v>1258813.0</v>
      </c>
      <c r="C90" s="2">
        <v>44.3</v>
      </c>
      <c r="D90" s="1">
        <v>56.0</v>
      </c>
      <c r="E90" s="3"/>
    </row>
    <row r="91" ht="18.0" customHeight="1">
      <c r="A91" s="4" t="s">
        <v>137</v>
      </c>
      <c r="B91" s="5">
        <v>3116589.0</v>
      </c>
      <c r="C91" s="2">
        <v>4.3</v>
      </c>
      <c r="D91" s="1">
        <v>50.0</v>
      </c>
      <c r="E91" s="3"/>
    </row>
    <row r="92" ht="18.0" customHeight="1">
      <c r="A92" s="4" t="s">
        <v>138</v>
      </c>
      <c r="B92" s="5">
        <v>4027520.0</v>
      </c>
      <c r="C92" s="2">
        <v>0.3</v>
      </c>
      <c r="D92" s="1">
        <v>30.0</v>
      </c>
      <c r="E92" s="3"/>
    </row>
    <row r="93" ht="18.0" customHeight="1">
      <c r="A93" s="4" t="s">
        <v>139</v>
      </c>
      <c r="B93" s="5">
        <v>4027538.0</v>
      </c>
      <c r="C93" s="2">
        <v>27.0</v>
      </c>
      <c r="D93" s="1">
        <v>100.0</v>
      </c>
      <c r="E93" s="3"/>
    </row>
    <row r="94" ht="18.0" customHeight="1">
      <c r="A94" s="4" t="s">
        <v>140</v>
      </c>
      <c r="B94" s="5">
        <v>4021218.0</v>
      </c>
      <c r="C94" s="2">
        <v>0.3</v>
      </c>
      <c r="D94" s="1">
        <v>500.0</v>
      </c>
      <c r="E94" s="3"/>
    </row>
    <row r="95" ht="18.0" customHeight="1">
      <c r="A95" s="4" t="s">
        <v>141</v>
      </c>
      <c r="B95" s="5">
        <v>4143574.0</v>
      </c>
      <c r="C95" s="2">
        <v>0.3</v>
      </c>
      <c r="D95" s="1">
        <v>1.0</v>
      </c>
      <c r="E95" s="3"/>
    </row>
    <row r="96" ht="18.0" customHeight="1">
      <c r="A96" s="4" t="s">
        <v>142</v>
      </c>
      <c r="B96" s="5">
        <v>4049995.0</v>
      </c>
      <c r="C96" s="2">
        <v>2.8</v>
      </c>
      <c r="D96" s="1">
        <v>500.0</v>
      </c>
      <c r="E96" s="3"/>
    </row>
    <row r="97" ht="18.0" customHeight="1">
      <c r="A97" s="4" t="s">
        <v>143</v>
      </c>
      <c r="B97" s="5">
        <v>3918976.0</v>
      </c>
      <c r="C97" s="2">
        <v>0.3</v>
      </c>
      <c r="D97" s="1">
        <v>800.0</v>
      </c>
      <c r="E97" s="3"/>
    </row>
    <row r="98" ht="18.0" customHeight="1">
      <c r="A98" s="4" t="s">
        <v>144</v>
      </c>
      <c r="B98" s="5">
        <v>3824810.0</v>
      </c>
      <c r="C98" s="2">
        <v>60.0</v>
      </c>
      <c r="D98" s="1">
        <v>1.0</v>
      </c>
      <c r="E98" s="3"/>
    </row>
    <row r="99" ht="18.0" customHeight="1">
      <c r="A99" s="4" t="s">
        <v>145</v>
      </c>
      <c r="B99" s="5">
        <v>3862695.0</v>
      </c>
      <c r="C99" s="2">
        <v>7.5</v>
      </c>
      <c r="D99" s="1">
        <v>1.0</v>
      </c>
      <c r="E99" s="3"/>
    </row>
    <row r="100" ht="18.0" customHeight="1">
      <c r="A100" s="4" t="s">
        <v>146</v>
      </c>
      <c r="B100" s="5">
        <v>3862729.0</v>
      </c>
      <c r="C100" s="2">
        <v>62.5</v>
      </c>
      <c r="D100" s="1">
        <v>1.0</v>
      </c>
      <c r="E100" s="3"/>
    </row>
    <row r="101" ht="18.0" customHeight="1">
      <c r="A101" s="4" t="s">
        <v>147</v>
      </c>
      <c r="B101" s="5">
        <v>3862737.0</v>
      </c>
      <c r="C101" s="2">
        <v>46.3</v>
      </c>
      <c r="D101" s="1">
        <v>1.0</v>
      </c>
      <c r="E101" s="3"/>
    </row>
    <row r="102" ht="18.0" customHeight="1">
      <c r="A102" s="4" t="s">
        <v>148</v>
      </c>
      <c r="B102" s="5">
        <v>3673290.0</v>
      </c>
      <c r="C102" s="2">
        <v>32.5</v>
      </c>
      <c r="D102" s="1">
        <v>1.0</v>
      </c>
      <c r="E102" s="3"/>
    </row>
    <row r="103" ht="18.0" customHeight="1">
      <c r="A103" s="4" t="s">
        <v>149</v>
      </c>
      <c r="B103" s="5">
        <v>3673308.0</v>
      </c>
      <c r="C103" s="2">
        <v>1.3</v>
      </c>
      <c r="D103" s="1">
        <v>1.0</v>
      </c>
      <c r="E103" s="3"/>
    </row>
    <row r="104" ht="18.0" customHeight="1">
      <c r="A104" s="4" t="s">
        <v>150</v>
      </c>
      <c r="B104" s="5">
        <v>3824778.0</v>
      </c>
      <c r="C104" s="2">
        <v>15.0</v>
      </c>
      <c r="D104" s="1">
        <v>1.0</v>
      </c>
      <c r="E104" s="3"/>
    </row>
    <row r="105" ht="18.0" customHeight="1">
      <c r="A105" s="4" t="s">
        <v>151</v>
      </c>
      <c r="B105" s="5">
        <v>3615978.0</v>
      </c>
      <c r="C105" s="2">
        <v>3.8</v>
      </c>
      <c r="D105" s="1">
        <v>1.0</v>
      </c>
      <c r="E105" s="3"/>
    </row>
    <row r="106" ht="18.0" customHeight="1">
      <c r="A106" s="4" t="s">
        <v>152</v>
      </c>
      <c r="B106" s="5">
        <v>2408565.0</v>
      </c>
      <c r="C106" s="2">
        <v>5.8</v>
      </c>
      <c r="D106" s="1">
        <v>1.0</v>
      </c>
      <c r="E106" s="3"/>
    </row>
    <row r="107" ht="18.0" customHeight="1">
      <c r="A107" s="4" t="s">
        <v>153</v>
      </c>
      <c r="B107" s="5">
        <v>1201375.0</v>
      </c>
      <c r="C107" s="2">
        <v>6.5</v>
      </c>
      <c r="D107" s="1">
        <v>28.0</v>
      </c>
      <c r="E107" s="3"/>
    </row>
    <row r="108" ht="18.0" customHeight="1">
      <c r="A108" s="4" t="s">
        <v>154</v>
      </c>
      <c r="B108" s="5">
        <v>1201359.0</v>
      </c>
      <c r="C108" s="2">
        <v>2.3</v>
      </c>
      <c r="D108" s="1">
        <v>28.0</v>
      </c>
      <c r="E108" s="3"/>
    </row>
    <row r="109" ht="18.0" customHeight="1">
      <c r="A109" s="4" t="s">
        <v>155</v>
      </c>
      <c r="B109" s="5">
        <v>1201383.0</v>
      </c>
      <c r="C109" s="2" t="s">
        <v>36</v>
      </c>
      <c r="D109" s="1">
        <v>28.0</v>
      </c>
      <c r="E109" s="3"/>
    </row>
    <row r="110" ht="18.0" customHeight="1">
      <c r="A110" s="4" t="s">
        <v>156</v>
      </c>
      <c r="B110" s="5">
        <v>3243151.0</v>
      </c>
      <c r="C110" s="2">
        <v>0.3</v>
      </c>
      <c r="D110" s="1">
        <v>500.0</v>
      </c>
      <c r="E110" s="3"/>
    </row>
    <row r="111" ht="18.0" customHeight="1">
      <c r="A111" s="4" t="s">
        <v>157</v>
      </c>
      <c r="B111" s="5">
        <v>1136050.0</v>
      </c>
      <c r="C111" s="2">
        <v>3.0</v>
      </c>
      <c r="D111" s="1">
        <v>28.0</v>
      </c>
      <c r="E111" s="3"/>
    </row>
    <row r="112" ht="18.0" customHeight="1">
      <c r="A112" s="4" t="s">
        <v>158</v>
      </c>
      <c r="B112" s="5">
        <v>1054709.0</v>
      </c>
      <c r="C112" s="2" t="s">
        <v>36</v>
      </c>
      <c r="D112" s="1">
        <v>100.0</v>
      </c>
      <c r="E112" s="3"/>
    </row>
    <row r="113" ht="18.0" customHeight="1">
      <c r="A113" s="4" t="s">
        <v>159</v>
      </c>
      <c r="B113" s="5">
        <v>7226012.0</v>
      </c>
      <c r="C113" s="2">
        <v>0.5</v>
      </c>
      <c r="D113" s="1">
        <v>100.0</v>
      </c>
      <c r="E113" s="3"/>
    </row>
    <row r="114" ht="18.0" customHeight="1">
      <c r="A114" s="4" t="s">
        <v>160</v>
      </c>
      <c r="B114" s="5">
        <v>1090018.0</v>
      </c>
      <c r="C114" s="2">
        <v>106.0</v>
      </c>
      <c r="D114" s="1">
        <v>28.0</v>
      </c>
      <c r="E114" s="3"/>
    </row>
    <row r="115" ht="18.0" customHeight="1">
      <c r="A115" s="4" t="s">
        <v>161</v>
      </c>
      <c r="B115" s="5">
        <v>1098342.0</v>
      </c>
      <c r="C115" s="2">
        <v>12.0</v>
      </c>
      <c r="D115" s="1">
        <v>28.0</v>
      </c>
      <c r="E115" s="3"/>
    </row>
    <row r="116" ht="18.0" customHeight="1">
      <c r="A116" s="4" t="s">
        <v>162</v>
      </c>
      <c r="B116" s="5">
        <v>6708242.0</v>
      </c>
      <c r="C116" s="2">
        <v>16.5</v>
      </c>
      <c r="D116" s="1">
        <v>28.0</v>
      </c>
      <c r="E116" s="3"/>
    </row>
    <row r="117" ht="18.0" customHeight="1">
      <c r="A117" s="4" t="s">
        <v>163</v>
      </c>
      <c r="B117" s="5">
        <v>1026541.0</v>
      </c>
      <c r="C117" s="2">
        <v>5.3</v>
      </c>
      <c r="D117" s="1">
        <v>28.0</v>
      </c>
      <c r="E117" s="3"/>
    </row>
    <row r="118" ht="18.0" customHeight="1">
      <c r="A118" s="4" t="s">
        <v>164</v>
      </c>
      <c r="B118" s="5">
        <v>1006295.0</v>
      </c>
      <c r="C118" s="2">
        <v>11.3</v>
      </c>
      <c r="D118" s="1">
        <v>28.0</v>
      </c>
      <c r="E118" s="3"/>
    </row>
    <row r="119" ht="18.0" customHeight="1">
      <c r="A119" s="4" t="s">
        <v>165</v>
      </c>
      <c r="B119" s="5">
        <v>1026533.0</v>
      </c>
      <c r="C119" s="2">
        <v>16.0</v>
      </c>
      <c r="D119" s="1">
        <v>28.0</v>
      </c>
      <c r="E119" s="3"/>
    </row>
    <row r="120" ht="18.0" customHeight="1">
      <c r="A120" s="4" t="s">
        <v>166</v>
      </c>
      <c r="B120" s="5">
        <v>3163706.0</v>
      </c>
      <c r="C120" s="2">
        <v>1.3</v>
      </c>
      <c r="D120" s="1">
        <v>1.0</v>
      </c>
      <c r="E120" s="3"/>
    </row>
    <row r="121" ht="18.0" customHeight="1">
      <c r="A121" s="4" t="s">
        <v>167</v>
      </c>
      <c r="B121" s="5">
        <v>1171933.0</v>
      </c>
      <c r="C121" s="2">
        <v>69.5</v>
      </c>
      <c r="D121" s="1">
        <v>28.0</v>
      </c>
      <c r="E121" s="3"/>
    </row>
    <row r="122" ht="18.0" customHeight="1">
      <c r="A122" s="4" t="s">
        <v>168</v>
      </c>
      <c r="B122" s="5">
        <v>1171941.0</v>
      </c>
      <c r="C122" s="2">
        <v>277.5</v>
      </c>
      <c r="D122" s="1">
        <v>28.0</v>
      </c>
      <c r="E122" s="3"/>
    </row>
    <row r="123" ht="18.0" customHeight="1">
      <c r="A123" s="4" t="s">
        <v>169</v>
      </c>
      <c r="B123" s="5">
        <v>1256031.0</v>
      </c>
      <c r="C123" s="2">
        <v>0.8</v>
      </c>
      <c r="D123" s="1">
        <v>150.0</v>
      </c>
      <c r="E123" s="3"/>
    </row>
    <row r="124" ht="18.0" customHeight="1">
      <c r="A124" s="4" t="s">
        <v>170</v>
      </c>
      <c r="B124" s="5">
        <v>1175322.0</v>
      </c>
      <c r="C124" s="2">
        <v>1.0</v>
      </c>
      <c r="D124" s="1">
        <v>28.0</v>
      </c>
      <c r="E124" s="3"/>
    </row>
    <row r="125" ht="18.0" customHeight="1">
      <c r="A125" s="4" t="s">
        <v>171</v>
      </c>
      <c r="B125" s="5">
        <v>1171958.0</v>
      </c>
      <c r="C125" s="2">
        <v>133.3</v>
      </c>
      <c r="D125" s="1">
        <v>28.0</v>
      </c>
      <c r="E125" s="3"/>
    </row>
    <row r="126" ht="18.0" customHeight="1">
      <c r="A126" s="4" t="s">
        <v>172</v>
      </c>
      <c r="B126" s="5">
        <v>1175314.0</v>
      </c>
      <c r="C126" s="2">
        <v>1.0</v>
      </c>
      <c r="D126" s="1">
        <v>28.0</v>
      </c>
      <c r="E126" s="3"/>
    </row>
    <row r="127" ht="18.0" customHeight="1">
      <c r="A127" s="4" t="s">
        <v>173</v>
      </c>
      <c r="B127" s="5">
        <v>1171966.0</v>
      </c>
      <c r="C127" s="2">
        <v>67.0</v>
      </c>
      <c r="D127" s="1">
        <v>28.0</v>
      </c>
      <c r="E127" s="3"/>
    </row>
    <row r="128" ht="18.0" customHeight="1">
      <c r="A128" s="4" t="s">
        <v>174</v>
      </c>
      <c r="B128" s="5">
        <v>3214517.0</v>
      </c>
      <c r="C128" s="2">
        <v>36.3</v>
      </c>
      <c r="D128" s="1">
        <v>1.0</v>
      </c>
      <c r="E128" s="3"/>
    </row>
    <row r="129" ht="18.0" customHeight="1">
      <c r="A129" s="4" t="s">
        <v>175</v>
      </c>
      <c r="B129" s="5">
        <v>2813046.0</v>
      </c>
      <c r="C129" s="2">
        <v>82.5</v>
      </c>
      <c r="D129" s="1">
        <v>1.0</v>
      </c>
      <c r="E129" s="3"/>
    </row>
    <row r="130" ht="18.0" customHeight="1">
      <c r="A130" s="4" t="s">
        <v>176</v>
      </c>
      <c r="B130" s="5">
        <v>3248697.0</v>
      </c>
      <c r="C130" s="2">
        <v>12.5</v>
      </c>
      <c r="D130" s="1">
        <v>1.0</v>
      </c>
      <c r="E130" s="3"/>
    </row>
    <row r="131" ht="18.0" customHeight="1">
      <c r="A131" s="4" t="s">
        <v>177</v>
      </c>
      <c r="B131" s="5">
        <v>3697539.0</v>
      </c>
      <c r="C131" s="2">
        <v>10.0</v>
      </c>
      <c r="D131" s="1">
        <v>1.0</v>
      </c>
      <c r="E131" s="3"/>
    </row>
    <row r="132" ht="18.0" customHeight="1">
      <c r="A132" s="4" t="s">
        <v>178</v>
      </c>
      <c r="B132" s="5">
        <v>3697547.0</v>
      </c>
      <c r="C132" s="2">
        <v>2.5</v>
      </c>
      <c r="D132" s="1">
        <v>1.0</v>
      </c>
      <c r="E132" s="3"/>
    </row>
    <row r="133" ht="18.0" customHeight="1">
      <c r="A133" s="4" t="s">
        <v>179</v>
      </c>
      <c r="B133" s="5">
        <v>2813038.0</v>
      </c>
      <c r="C133" s="2">
        <v>15.0</v>
      </c>
      <c r="D133" s="1">
        <v>1.0</v>
      </c>
      <c r="E133" s="3"/>
    </row>
    <row r="134" ht="18.0" customHeight="1">
      <c r="A134" s="4" t="s">
        <v>180</v>
      </c>
      <c r="B134" s="5">
        <v>3782778.0</v>
      </c>
      <c r="C134" s="2">
        <v>2.0</v>
      </c>
      <c r="D134" s="1">
        <v>100.0</v>
      </c>
      <c r="E134" s="3"/>
    </row>
    <row r="135" ht="18.0" customHeight="1">
      <c r="A135" s="4" t="s">
        <v>181</v>
      </c>
      <c r="B135" s="5">
        <v>3438587.0</v>
      </c>
      <c r="C135" s="2">
        <v>3.0</v>
      </c>
      <c r="D135" s="1">
        <v>1.0</v>
      </c>
      <c r="E135" s="3"/>
    </row>
    <row r="136" ht="18.0" customHeight="1">
      <c r="A136" s="4" t="s">
        <v>182</v>
      </c>
      <c r="B136" s="5">
        <v>3885894.0</v>
      </c>
      <c r="C136" s="2">
        <v>0.8</v>
      </c>
      <c r="D136" s="1">
        <v>500.0</v>
      </c>
      <c r="E136" s="3"/>
    </row>
    <row r="137" ht="18.0" customHeight="1">
      <c r="A137" s="4" t="s">
        <v>183</v>
      </c>
      <c r="B137" s="5">
        <v>3709227.0</v>
      </c>
      <c r="C137" s="2">
        <v>0.5</v>
      </c>
      <c r="D137" s="1">
        <v>500.0</v>
      </c>
      <c r="E137" s="3"/>
    </row>
    <row r="138" ht="18.0" customHeight="1">
      <c r="A138" s="4" t="s">
        <v>184</v>
      </c>
      <c r="B138" s="5">
        <v>3272911.0</v>
      </c>
      <c r="C138" s="2">
        <v>1.0</v>
      </c>
      <c r="D138" s="1">
        <v>200.0</v>
      </c>
      <c r="E138" s="3"/>
    </row>
    <row r="139" ht="18.0" customHeight="1">
      <c r="A139" s="4" t="s">
        <v>185</v>
      </c>
      <c r="B139" s="5">
        <v>4172490.0</v>
      </c>
      <c r="C139" s="2">
        <v>14.0</v>
      </c>
      <c r="D139" s="1">
        <v>200.0</v>
      </c>
      <c r="E139" s="3"/>
    </row>
    <row r="140" ht="18.0" customHeight="1">
      <c r="A140" s="4" t="s">
        <v>186</v>
      </c>
      <c r="B140" s="5" t="s">
        <v>187</v>
      </c>
      <c r="C140" s="2">
        <v>14.0</v>
      </c>
      <c r="D140" s="1">
        <v>200.0</v>
      </c>
      <c r="E140" s="3"/>
    </row>
    <row r="141" ht="18.0" customHeight="1">
      <c r="A141" s="4" t="s">
        <v>188</v>
      </c>
      <c r="B141" s="5" t="s">
        <v>187</v>
      </c>
      <c r="C141" s="2">
        <v>14.0</v>
      </c>
      <c r="D141" s="1">
        <v>200.0</v>
      </c>
      <c r="E141" s="3"/>
    </row>
    <row r="142" ht="18.0" customHeight="1">
      <c r="A142" s="4" t="s">
        <v>189</v>
      </c>
      <c r="B142" s="5">
        <v>4052601.0</v>
      </c>
      <c r="C142" s="2" t="s">
        <v>36</v>
      </c>
      <c r="D142" s="1">
        <v>500.0</v>
      </c>
      <c r="E142" s="3"/>
    </row>
    <row r="143" ht="18.0" customHeight="1">
      <c r="A143" s="4" t="s">
        <v>190</v>
      </c>
      <c r="B143" s="5">
        <v>4131397.0</v>
      </c>
      <c r="C143" s="2">
        <v>51.8</v>
      </c>
      <c r="D143" s="1">
        <v>200.0</v>
      </c>
      <c r="E143" s="3"/>
    </row>
    <row r="144" ht="18.0" customHeight="1">
      <c r="A144" s="4" t="s">
        <v>191</v>
      </c>
      <c r="B144" s="5">
        <v>4131421.0</v>
      </c>
      <c r="C144" s="2">
        <v>24.0</v>
      </c>
      <c r="D144" s="1">
        <v>200.0</v>
      </c>
      <c r="E144" s="3"/>
    </row>
    <row r="145" ht="18.0" customHeight="1">
      <c r="A145" s="4" t="s">
        <v>192</v>
      </c>
      <c r="B145" s="5">
        <v>4131405.0</v>
      </c>
      <c r="C145" s="2">
        <v>45.3</v>
      </c>
      <c r="D145" s="1">
        <v>200.0</v>
      </c>
      <c r="E145" s="3"/>
    </row>
    <row r="146" ht="18.0" customHeight="1">
      <c r="A146" s="4" t="s">
        <v>193</v>
      </c>
      <c r="B146" s="5">
        <v>4131413.0</v>
      </c>
      <c r="C146" s="2">
        <v>47.8</v>
      </c>
      <c r="D146" s="1">
        <v>200.0</v>
      </c>
      <c r="E146" s="3"/>
    </row>
    <row r="147" ht="18.0" customHeight="1">
      <c r="A147" s="4" t="s">
        <v>194</v>
      </c>
      <c r="B147" s="5">
        <v>4173084.0</v>
      </c>
      <c r="C147" s="2">
        <v>6.0</v>
      </c>
      <c r="D147" s="1">
        <v>200.0</v>
      </c>
      <c r="E147" s="3"/>
    </row>
    <row r="148" ht="18.0" customHeight="1">
      <c r="A148" s="4" t="s">
        <v>195</v>
      </c>
      <c r="B148" s="5">
        <v>3972833.0</v>
      </c>
      <c r="C148" s="2">
        <v>2.3</v>
      </c>
      <c r="D148" s="1">
        <v>7.0</v>
      </c>
      <c r="E148" s="3"/>
    </row>
    <row r="149" ht="18.0" customHeight="1">
      <c r="A149" s="4" t="s">
        <v>196</v>
      </c>
      <c r="B149" s="5">
        <v>4084711.0</v>
      </c>
      <c r="C149" s="2">
        <v>7.0</v>
      </c>
      <c r="D149" s="1">
        <v>4.0</v>
      </c>
      <c r="E149" s="3"/>
    </row>
    <row r="150" ht="18.0" customHeight="1">
      <c r="A150" s="4" t="s">
        <v>197</v>
      </c>
      <c r="B150" s="5">
        <v>3972841.0</v>
      </c>
      <c r="C150" s="2">
        <v>1.0</v>
      </c>
      <c r="D150" s="1">
        <v>7.0</v>
      </c>
      <c r="E150" s="3"/>
    </row>
    <row r="151" ht="18.0" customHeight="1">
      <c r="A151" s="4" t="s">
        <v>198</v>
      </c>
      <c r="B151" s="5">
        <v>3749033.0</v>
      </c>
      <c r="C151" s="2">
        <v>2.0</v>
      </c>
      <c r="D151" s="1">
        <v>7.0</v>
      </c>
      <c r="E151" s="3"/>
    </row>
    <row r="152" ht="18.0" customHeight="1">
      <c r="A152" s="4" t="s">
        <v>199</v>
      </c>
      <c r="B152" s="5">
        <v>3749025.0</v>
      </c>
      <c r="C152" s="2">
        <v>1.3</v>
      </c>
      <c r="D152" s="1">
        <v>7.0</v>
      </c>
      <c r="E152" s="3"/>
    </row>
    <row r="153" ht="18.0" customHeight="1">
      <c r="A153" s="4" t="s">
        <v>200</v>
      </c>
      <c r="B153" s="5">
        <v>4087110.0</v>
      </c>
      <c r="C153" s="2">
        <v>0.3</v>
      </c>
      <c r="D153" s="11">
        <v>1600.0</v>
      </c>
      <c r="E153" s="3"/>
    </row>
    <row r="154" ht="18.0" customHeight="1">
      <c r="A154" s="4" t="s">
        <v>201</v>
      </c>
      <c r="B154" s="5">
        <v>4222212.0</v>
      </c>
      <c r="C154" s="2">
        <v>0.8</v>
      </c>
      <c r="D154" s="1">
        <v>6.0</v>
      </c>
      <c r="E154" s="3"/>
    </row>
    <row r="155" ht="18.0" customHeight="1">
      <c r="A155" s="4" t="s">
        <v>202</v>
      </c>
      <c r="B155" s="5">
        <v>4150397.0</v>
      </c>
      <c r="C155" s="2">
        <v>1.0</v>
      </c>
      <c r="D155" s="1">
        <v>7.0</v>
      </c>
      <c r="E155" s="3"/>
    </row>
    <row r="156" ht="18.0" customHeight="1">
      <c r="A156" s="4" t="s">
        <v>203</v>
      </c>
      <c r="B156" s="5">
        <v>3748993.0</v>
      </c>
      <c r="C156" s="2">
        <v>2.0</v>
      </c>
      <c r="D156" s="1">
        <v>7.0</v>
      </c>
      <c r="E156" s="3"/>
    </row>
    <row r="157" ht="18.0" customHeight="1">
      <c r="A157" s="4" t="s">
        <v>204</v>
      </c>
      <c r="B157" s="5">
        <v>3749009.0</v>
      </c>
      <c r="C157" s="2">
        <v>3.0</v>
      </c>
      <c r="D157" s="1">
        <v>7.0</v>
      </c>
      <c r="E157" s="3"/>
    </row>
    <row r="158" ht="18.0" customHeight="1">
      <c r="A158" s="4" t="s">
        <v>205</v>
      </c>
      <c r="B158" s="5">
        <v>4087102.0</v>
      </c>
      <c r="C158" s="2">
        <v>0.3</v>
      </c>
      <c r="D158" s="11">
        <v>1600.0</v>
      </c>
      <c r="E158" s="3"/>
    </row>
    <row r="159" ht="18.0" customHeight="1">
      <c r="A159" s="4" t="s">
        <v>206</v>
      </c>
      <c r="B159" s="5">
        <v>3749017.0</v>
      </c>
      <c r="C159" s="2">
        <v>6.0</v>
      </c>
      <c r="D159" s="1">
        <v>7.0</v>
      </c>
      <c r="E159" s="3"/>
    </row>
    <row r="160" ht="18.0" customHeight="1">
      <c r="A160" s="4" t="s">
        <v>207</v>
      </c>
      <c r="B160" s="5">
        <v>3465614.0</v>
      </c>
      <c r="C160" s="2">
        <v>1.0</v>
      </c>
      <c r="D160" s="1">
        <v>5.0</v>
      </c>
      <c r="E160" s="3"/>
    </row>
    <row r="161" ht="18.0" customHeight="1">
      <c r="A161" s="4" t="s">
        <v>208</v>
      </c>
      <c r="B161" s="5">
        <v>1077395.0</v>
      </c>
      <c r="C161" s="2">
        <v>8.5</v>
      </c>
      <c r="D161" s="1">
        <v>28.0</v>
      </c>
      <c r="E161" s="3"/>
    </row>
    <row r="162" ht="18.0" customHeight="1">
      <c r="A162" s="4" t="s">
        <v>209</v>
      </c>
      <c r="B162" s="5">
        <v>1077379.0</v>
      </c>
      <c r="C162" s="2">
        <v>7.8</v>
      </c>
      <c r="D162" s="1">
        <v>56.0</v>
      </c>
      <c r="E162" s="3"/>
    </row>
    <row r="163" ht="18.0" customHeight="1">
      <c r="A163" s="4" t="s">
        <v>210</v>
      </c>
      <c r="B163" s="5">
        <v>1134394.0</v>
      </c>
      <c r="C163" s="2">
        <v>9.8</v>
      </c>
      <c r="D163" s="1">
        <v>4.0</v>
      </c>
      <c r="E163" s="3"/>
    </row>
    <row r="164" ht="18.0" customHeight="1">
      <c r="A164" s="4" t="s">
        <v>211</v>
      </c>
      <c r="B164" s="5">
        <v>1134402.0</v>
      </c>
      <c r="C164" s="2">
        <v>7.8</v>
      </c>
      <c r="D164" s="1">
        <v>3.0</v>
      </c>
      <c r="E164" s="3"/>
    </row>
    <row r="165" ht="18.0" customHeight="1">
      <c r="A165" s="4" t="s">
        <v>212</v>
      </c>
      <c r="B165" s="5">
        <v>2701472.0</v>
      </c>
      <c r="C165" s="2">
        <v>3.8</v>
      </c>
      <c r="D165" s="1">
        <v>5.0</v>
      </c>
      <c r="E165" s="3"/>
    </row>
    <row r="166" ht="18.0" customHeight="1">
      <c r="A166" s="4" t="s">
        <v>213</v>
      </c>
      <c r="B166" s="5">
        <v>1078120.0</v>
      </c>
      <c r="C166" s="2">
        <v>9.3</v>
      </c>
      <c r="D166" s="1">
        <v>84.0</v>
      </c>
      <c r="E166" s="3"/>
    </row>
    <row r="167" ht="18.0" customHeight="1">
      <c r="A167" s="4" t="s">
        <v>214</v>
      </c>
      <c r="B167" s="5">
        <v>1126226.0</v>
      </c>
      <c r="C167" s="2">
        <v>11.5</v>
      </c>
      <c r="D167" s="1">
        <v>300.0</v>
      </c>
      <c r="E167" s="3"/>
    </row>
    <row r="168" ht="18.0" customHeight="1">
      <c r="A168" s="4" t="s">
        <v>215</v>
      </c>
      <c r="B168" s="5">
        <v>2702751.0</v>
      </c>
      <c r="C168" s="2">
        <v>0.5</v>
      </c>
      <c r="D168" s="1">
        <v>15.0</v>
      </c>
      <c r="E168" s="3"/>
    </row>
    <row r="169" ht="18.0" customHeight="1">
      <c r="A169" s="4" t="s">
        <v>216</v>
      </c>
      <c r="B169" s="5">
        <v>171991.0</v>
      </c>
      <c r="C169" s="2">
        <v>0.5</v>
      </c>
      <c r="D169" s="1">
        <v>3.0</v>
      </c>
      <c r="E169" s="3"/>
    </row>
    <row r="170" ht="18.0" customHeight="1">
      <c r="A170" s="4" t="s">
        <v>217</v>
      </c>
      <c r="B170" s="5">
        <v>29769.0</v>
      </c>
      <c r="C170" s="2">
        <v>0.3</v>
      </c>
      <c r="D170" s="1">
        <v>15.0</v>
      </c>
      <c r="E170" s="3"/>
    </row>
    <row r="171" ht="18.0" customHeight="1">
      <c r="A171" s="4" t="s">
        <v>218</v>
      </c>
      <c r="B171" s="5">
        <v>4166195.0</v>
      </c>
      <c r="C171" s="2">
        <v>0.5</v>
      </c>
      <c r="D171" s="1">
        <v>1.0</v>
      </c>
      <c r="E171" s="3"/>
    </row>
    <row r="172" ht="18.0" customHeight="1">
      <c r="A172" s="4" t="s">
        <v>219</v>
      </c>
      <c r="B172" s="5">
        <v>3512878.0</v>
      </c>
      <c r="C172" s="2">
        <v>1.8</v>
      </c>
      <c r="D172" s="1">
        <v>100.0</v>
      </c>
      <c r="E172" s="3"/>
    </row>
    <row r="173" ht="18.0" customHeight="1">
      <c r="A173" s="4" t="s">
        <v>220</v>
      </c>
      <c r="B173" s="5">
        <v>4230405.0</v>
      </c>
      <c r="C173" s="2">
        <v>1.0</v>
      </c>
      <c r="D173" s="1">
        <v>100.0</v>
      </c>
      <c r="E173" s="3"/>
    </row>
    <row r="174" ht="18.0" customHeight="1">
      <c r="A174" s="4" t="s">
        <v>221</v>
      </c>
      <c r="B174" s="5">
        <v>2393452.0</v>
      </c>
      <c r="C174" s="2">
        <v>0.5</v>
      </c>
      <c r="D174" s="1">
        <v>100.0</v>
      </c>
      <c r="E174" s="3"/>
    </row>
    <row r="175" ht="18.0" customHeight="1">
      <c r="A175" s="4" t="s">
        <v>222</v>
      </c>
      <c r="B175" s="5">
        <v>377606.0</v>
      </c>
      <c r="C175" s="2">
        <v>0.3</v>
      </c>
      <c r="D175" s="1">
        <v>10.0</v>
      </c>
      <c r="E175" s="3"/>
    </row>
    <row r="176" ht="18.0" customHeight="1">
      <c r="A176" s="4" t="s">
        <v>223</v>
      </c>
      <c r="B176" s="5">
        <v>1062884.0</v>
      </c>
      <c r="C176" s="2">
        <v>2.0</v>
      </c>
      <c r="D176" s="1">
        <v>1.0</v>
      </c>
      <c r="E176" s="3"/>
    </row>
    <row r="177" ht="18.0" customHeight="1">
      <c r="A177" s="4" t="s">
        <v>224</v>
      </c>
      <c r="B177" s="5">
        <v>383307.0</v>
      </c>
      <c r="C177" s="2">
        <v>2.0</v>
      </c>
      <c r="D177" s="1">
        <v>1.0</v>
      </c>
      <c r="E177" s="3"/>
    </row>
    <row r="178" ht="18.0" customHeight="1">
      <c r="A178" s="4" t="s">
        <v>225</v>
      </c>
      <c r="B178" s="5">
        <v>1083971.0</v>
      </c>
      <c r="C178" s="2">
        <v>43.5</v>
      </c>
      <c r="D178" s="1">
        <v>28.0</v>
      </c>
      <c r="E178" s="3"/>
    </row>
    <row r="179" ht="18.0" customHeight="1">
      <c r="A179" s="4" t="s">
        <v>226</v>
      </c>
      <c r="B179" s="5">
        <v>1087139.0</v>
      </c>
      <c r="C179" s="2">
        <v>3.8</v>
      </c>
      <c r="D179" s="1">
        <v>28.0</v>
      </c>
      <c r="E179" s="3"/>
    </row>
    <row r="180" ht="18.0" customHeight="1">
      <c r="A180" s="4" t="s">
        <v>227</v>
      </c>
      <c r="B180" s="5">
        <v>1249069.0</v>
      </c>
      <c r="C180" s="2">
        <v>1.5</v>
      </c>
      <c r="D180" s="1">
        <v>30.0</v>
      </c>
      <c r="E180" s="3"/>
    </row>
    <row r="181" ht="18.0" customHeight="1">
      <c r="A181" s="4" t="s">
        <v>228</v>
      </c>
      <c r="B181" s="5">
        <v>1178102.0</v>
      </c>
      <c r="C181" s="2">
        <v>0.3</v>
      </c>
      <c r="D181" s="1">
        <v>300.0</v>
      </c>
      <c r="E181" s="3"/>
    </row>
    <row r="182" ht="18.0" customHeight="1">
      <c r="A182" s="4" t="s">
        <v>229</v>
      </c>
      <c r="B182" s="5">
        <v>6707848.0</v>
      </c>
      <c r="C182" s="2" t="s">
        <v>36</v>
      </c>
      <c r="D182" s="1">
        <v>30.0</v>
      </c>
      <c r="E182" s="3"/>
    </row>
    <row r="183" ht="18.0" customHeight="1">
      <c r="A183" s="4" t="s">
        <v>230</v>
      </c>
      <c r="B183" s="5">
        <v>2186062.0</v>
      </c>
      <c r="C183" s="2">
        <v>1.3</v>
      </c>
      <c r="D183" s="1">
        <v>100.0</v>
      </c>
      <c r="E183" s="3"/>
    </row>
    <row r="184" ht="18.0" customHeight="1">
      <c r="A184" s="4" t="s">
        <v>231</v>
      </c>
      <c r="B184" s="5">
        <v>1058221.0</v>
      </c>
      <c r="C184" s="2">
        <v>2.5</v>
      </c>
      <c r="D184" s="1">
        <v>84.0</v>
      </c>
      <c r="E184" s="3"/>
    </row>
    <row r="185" ht="18.0" customHeight="1">
      <c r="A185" s="4" t="s">
        <v>232</v>
      </c>
      <c r="B185" s="5">
        <v>1092584.0</v>
      </c>
      <c r="C185" s="2">
        <v>6.5</v>
      </c>
      <c r="D185" s="1">
        <v>84.0</v>
      </c>
      <c r="E185" s="3"/>
    </row>
    <row r="186" ht="18.0" customHeight="1">
      <c r="A186" s="4" t="s">
        <v>233</v>
      </c>
      <c r="B186" s="5">
        <v>1133032.0</v>
      </c>
      <c r="C186" s="2">
        <v>1.5</v>
      </c>
      <c r="D186" s="1">
        <v>100.0</v>
      </c>
      <c r="E186" s="3"/>
    </row>
    <row r="187" ht="18.0" customHeight="1">
      <c r="A187" s="4" t="s">
        <v>234</v>
      </c>
      <c r="B187" s="5">
        <v>1090554.0</v>
      </c>
      <c r="C187" s="2">
        <v>2.5</v>
      </c>
      <c r="D187" s="1">
        <v>30.0</v>
      </c>
      <c r="E187" s="3"/>
    </row>
    <row r="188" ht="18.0" customHeight="1">
      <c r="A188" s="4" t="s">
        <v>235</v>
      </c>
      <c r="B188" s="5">
        <v>1133024.0</v>
      </c>
      <c r="C188" s="2">
        <v>0.5</v>
      </c>
      <c r="D188" s="1">
        <v>100.0</v>
      </c>
      <c r="E188" s="3"/>
    </row>
    <row r="189" ht="18.0" customHeight="1">
      <c r="A189" s="4" t="s">
        <v>236</v>
      </c>
      <c r="B189" s="5">
        <v>1211416.0</v>
      </c>
      <c r="C189" s="2">
        <v>5.3</v>
      </c>
      <c r="D189" s="1">
        <v>30.0</v>
      </c>
      <c r="E189" s="3"/>
    </row>
    <row r="190" ht="18.0" customHeight="1">
      <c r="A190" s="4" t="s">
        <v>237</v>
      </c>
      <c r="B190" s="5">
        <v>3777398.0</v>
      </c>
      <c r="C190" s="2">
        <v>2.3</v>
      </c>
      <c r="D190" s="1">
        <v>30.0</v>
      </c>
      <c r="E190" s="3"/>
    </row>
    <row r="191" ht="18.0" customHeight="1">
      <c r="A191" s="4" t="s">
        <v>238</v>
      </c>
      <c r="B191" s="5">
        <v>3777380.0</v>
      </c>
      <c r="C191" s="2">
        <v>14.8</v>
      </c>
      <c r="D191" s="1">
        <v>30.0</v>
      </c>
      <c r="E191" s="3"/>
    </row>
    <row r="192" ht="18.0" customHeight="1">
      <c r="A192" s="4" t="s">
        <v>239</v>
      </c>
      <c r="B192" s="5">
        <v>29355.0</v>
      </c>
      <c r="C192" s="2">
        <v>1.0</v>
      </c>
      <c r="D192" s="1">
        <v>10.0</v>
      </c>
      <c r="E192" s="3"/>
    </row>
    <row r="193" ht="18.0" customHeight="1">
      <c r="A193" s="4" t="s">
        <v>240</v>
      </c>
      <c r="B193" s="5">
        <v>29496.0</v>
      </c>
      <c r="C193" s="2">
        <v>0.3</v>
      </c>
      <c r="D193" s="1">
        <v>100.0</v>
      </c>
      <c r="E193" s="3"/>
    </row>
    <row r="194" ht="18.0" customHeight="1">
      <c r="A194" s="4" t="s">
        <v>241</v>
      </c>
      <c r="B194" s="5">
        <v>485219.0</v>
      </c>
      <c r="C194" s="2">
        <v>0.8</v>
      </c>
      <c r="D194" s="1">
        <v>100.0</v>
      </c>
      <c r="E194" s="3"/>
    </row>
    <row r="195" ht="18.0" customHeight="1">
      <c r="A195" s="4" t="s">
        <v>242</v>
      </c>
      <c r="B195" s="5">
        <v>29520.0</v>
      </c>
      <c r="C195" s="2">
        <v>0.5</v>
      </c>
      <c r="D195" s="1">
        <v>100.0</v>
      </c>
      <c r="E195" s="3"/>
    </row>
    <row r="196" ht="18.0" customHeight="1">
      <c r="A196" s="4" t="s">
        <v>243</v>
      </c>
      <c r="B196" s="5">
        <v>1079219.0</v>
      </c>
      <c r="C196" s="2">
        <v>0.3</v>
      </c>
      <c r="D196" s="1">
        <v>100.0</v>
      </c>
      <c r="E196" s="3"/>
    </row>
    <row r="197" ht="18.0" customHeight="1">
      <c r="A197" s="4" t="s">
        <v>244</v>
      </c>
      <c r="B197" s="5">
        <v>5014311.0</v>
      </c>
      <c r="C197" s="2">
        <v>1.8</v>
      </c>
      <c r="D197" s="1">
        <v>30.0</v>
      </c>
      <c r="E197" s="3"/>
    </row>
    <row r="198" ht="18.0" customHeight="1">
      <c r="A198" s="4" t="s">
        <v>245</v>
      </c>
      <c r="B198" s="5">
        <v>3270451.0</v>
      </c>
      <c r="C198" s="2">
        <v>2.5</v>
      </c>
      <c r="D198" s="1">
        <v>1.0</v>
      </c>
      <c r="E198" s="3"/>
    </row>
    <row r="199" ht="18.0" customHeight="1">
      <c r="A199" s="4" t="s">
        <v>246</v>
      </c>
      <c r="B199" s="5">
        <v>3569811.0</v>
      </c>
      <c r="C199" s="2">
        <v>32.5</v>
      </c>
      <c r="D199" s="1">
        <v>1.0</v>
      </c>
      <c r="E199" s="3"/>
    </row>
    <row r="200" ht="18.0" customHeight="1">
      <c r="A200" s="4" t="s">
        <v>247</v>
      </c>
      <c r="B200" s="5">
        <v>3533817.0</v>
      </c>
      <c r="C200" s="2">
        <v>5.0</v>
      </c>
      <c r="D200" s="1">
        <v>1.0</v>
      </c>
      <c r="E200" s="3"/>
    </row>
    <row r="201" ht="18.0" customHeight="1">
      <c r="A201" s="4" t="s">
        <v>248</v>
      </c>
      <c r="B201" s="5">
        <v>3806312.0</v>
      </c>
      <c r="C201" s="2">
        <v>7.5</v>
      </c>
      <c r="D201" s="1">
        <v>1.0</v>
      </c>
      <c r="E201" s="3"/>
    </row>
    <row r="202" ht="18.0" customHeight="1">
      <c r="A202" s="4" t="s">
        <v>249</v>
      </c>
      <c r="B202" s="5">
        <v>7389588.0</v>
      </c>
      <c r="C202" s="2">
        <v>3.0</v>
      </c>
      <c r="D202" s="1">
        <v>28.0</v>
      </c>
      <c r="E202" s="3"/>
    </row>
    <row r="203" ht="18.0" customHeight="1">
      <c r="A203" s="4" t="s">
        <v>250</v>
      </c>
      <c r="B203" s="5">
        <v>7389570.0</v>
      </c>
      <c r="C203" s="2">
        <v>2.3</v>
      </c>
      <c r="D203" s="1">
        <v>28.0</v>
      </c>
      <c r="E203" s="3"/>
    </row>
    <row r="204" ht="18.0" customHeight="1">
      <c r="A204" s="4" t="s">
        <v>251</v>
      </c>
      <c r="B204" s="5">
        <v>4191938.0</v>
      </c>
      <c r="C204" s="2">
        <v>0.8</v>
      </c>
      <c r="D204" s="1">
        <v>28.0</v>
      </c>
      <c r="E204" s="3"/>
    </row>
    <row r="205" ht="18.0" customHeight="1">
      <c r="A205" s="4" t="s">
        <v>252</v>
      </c>
      <c r="B205" s="5">
        <v>1235308.0</v>
      </c>
      <c r="C205" s="2">
        <v>5.3</v>
      </c>
      <c r="D205" s="1">
        <v>3.0</v>
      </c>
      <c r="E205" s="3"/>
    </row>
    <row r="206" ht="18.0" customHeight="1">
      <c r="A206" s="4" t="s">
        <v>253</v>
      </c>
      <c r="B206" s="5">
        <v>1244375.0</v>
      </c>
      <c r="C206" s="2">
        <v>1.8</v>
      </c>
      <c r="D206" s="1">
        <v>30.0</v>
      </c>
      <c r="E206" s="3"/>
    </row>
    <row r="207" ht="18.0" customHeight="1">
      <c r="A207" s="4" t="s">
        <v>254</v>
      </c>
      <c r="B207" s="5">
        <v>4227344.0</v>
      </c>
      <c r="C207" s="2">
        <v>1.3</v>
      </c>
      <c r="D207" s="1">
        <v>3.0</v>
      </c>
      <c r="E207" s="3"/>
    </row>
    <row r="208" ht="18.0" customHeight="1">
      <c r="A208" s="4" t="s">
        <v>255</v>
      </c>
      <c r="B208" s="5">
        <v>3964897.0</v>
      </c>
      <c r="C208" s="2">
        <v>0.5</v>
      </c>
      <c r="D208" s="1">
        <v>63.0</v>
      </c>
      <c r="E208" s="3"/>
    </row>
    <row r="209" ht="18.0" customHeight="1">
      <c r="A209" s="4" t="s">
        <v>256</v>
      </c>
      <c r="B209" s="5">
        <v>3990249.0</v>
      </c>
      <c r="C209" s="2">
        <v>1.0</v>
      </c>
      <c r="D209" s="1">
        <v>4.0</v>
      </c>
      <c r="E209" s="3"/>
    </row>
    <row r="210" ht="18.0" customHeight="1">
      <c r="A210" s="4" t="s">
        <v>257</v>
      </c>
      <c r="B210" s="5">
        <v>2338788.0</v>
      </c>
      <c r="C210" s="2">
        <v>0.3</v>
      </c>
      <c r="D210" s="1">
        <v>50.0</v>
      </c>
      <c r="E210" s="3"/>
    </row>
    <row r="211" ht="18.0" customHeight="1">
      <c r="A211" s="4" t="s">
        <v>258</v>
      </c>
      <c r="B211" s="5">
        <v>2727873.0</v>
      </c>
      <c r="C211" s="2">
        <v>2.0</v>
      </c>
      <c r="D211" s="1">
        <v>50.0</v>
      </c>
      <c r="E211" s="3"/>
    </row>
    <row r="212" ht="18.0" customHeight="1">
      <c r="A212" s="4" t="s">
        <v>259</v>
      </c>
      <c r="B212" s="5">
        <v>1133651.0</v>
      </c>
      <c r="C212" s="2">
        <v>59.0</v>
      </c>
      <c r="D212" s="1">
        <v>28.0</v>
      </c>
      <c r="E212" s="3"/>
    </row>
    <row r="213" ht="18.0" customHeight="1">
      <c r="A213" s="4" t="s">
        <v>260</v>
      </c>
      <c r="B213" s="5">
        <v>1092105.0</v>
      </c>
      <c r="C213" s="2">
        <v>31.0</v>
      </c>
      <c r="D213" s="1">
        <v>28.0</v>
      </c>
      <c r="E213" s="3"/>
    </row>
    <row r="214" ht="18.0" customHeight="1">
      <c r="A214" s="4" t="s">
        <v>261</v>
      </c>
      <c r="B214" s="5">
        <v>1129667.0</v>
      </c>
      <c r="C214" s="2">
        <v>93.8</v>
      </c>
      <c r="D214" s="1">
        <v>28.0</v>
      </c>
      <c r="E214" s="3"/>
    </row>
    <row r="215" ht="18.0" customHeight="1">
      <c r="A215" s="4" t="s">
        <v>262</v>
      </c>
      <c r="B215" s="5">
        <v>7389596.0</v>
      </c>
      <c r="C215" s="2">
        <v>11.5</v>
      </c>
      <c r="D215" s="1">
        <v>28.0</v>
      </c>
      <c r="E215" s="3"/>
    </row>
    <row r="216" ht="18.0" customHeight="1">
      <c r="A216" s="4" t="s">
        <v>263</v>
      </c>
      <c r="B216" s="5">
        <v>1092139.0</v>
      </c>
      <c r="C216" s="2">
        <v>46.0</v>
      </c>
      <c r="D216" s="1">
        <v>28.0</v>
      </c>
      <c r="E216" s="3"/>
    </row>
    <row r="217" ht="18.0" customHeight="1">
      <c r="A217" s="4" t="s">
        <v>264</v>
      </c>
      <c r="B217" s="5">
        <v>7389612.0</v>
      </c>
      <c r="C217" s="2">
        <v>11.0</v>
      </c>
      <c r="D217" s="1">
        <v>28.0</v>
      </c>
      <c r="E217" s="3"/>
    </row>
    <row r="218" ht="18.0" customHeight="1">
      <c r="A218" s="4" t="s">
        <v>265</v>
      </c>
      <c r="B218" s="5">
        <v>3355179.0</v>
      </c>
      <c r="C218" s="2">
        <v>3.5</v>
      </c>
      <c r="D218" s="1">
        <v>20.0</v>
      </c>
      <c r="E218" s="3"/>
    </row>
    <row r="219" ht="18.0" customHeight="1">
      <c r="A219" s="4" t="s">
        <v>266</v>
      </c>
      <c r="B219" s="5">
        <v>3394798.0</v>
      </c>
      <c r="C219" s="2">
        <v>3.3</v>
      </c>
      <c r="D219" s="1">
        <v>10.0</v>
      </c>
      <c r="E219" s="3"/>
    </row>
    <row r="220" ht="18.0" customHeight="1">
      <c r="A220" s="4" t="s">
        <v>267</v>
      </c>
      <c r="B220" s="5">
        <v>4106803.0</v>
      </c>
      <c r="C220" s="2">
        <v>0.8</v>
      </c>
      <c r="D220" s="1">
        <v>30.0</v>
      </c>
      <c r="E220" s="3"/>
    </row>
    <row r="221" ht="18.0" customHeight="1">
      <c r="A221" s="4" t="s">
        <v>268</v>
      </c>
      <c r="B221" s="5">
        <v>3816592.0</v>
      </c>
      <c r="C221" s="2">
        <v>0.3</v>
      </c>
      <c r="D221" s="1">
        <v>15.0</v>
      </c>
      <c r="E221" s="3"/>
    </row>
    <row r="222" ht="18.0" customHeight="1">
      <c r="A222" s="4" t="s">
        <v>269</v>
      </c>
      <c r="B222" s="5"/>
      <c r="C222" s="2">
        <v>0.5</v>
      </c>
      <c r="D222" s="1">
        <v>1.0</v>
      </c>
      <c r="E222" s="3"/>
    </row>
    <row r="223" ht="18.0" customHeight="1">
      <c r="A223" s="4" t="s">
        <v>270</v>
      </c>
      <c r="B223" s="5">
        <v>1212240.0</v>
      </c>
      <c r="C223" s="2">
        <v>5.0</v>
      </c>
      <c r="D223" s="1">
        <v>30.0</v>
      </c>
      <c r="E223" s="3"/>
    </row>
    <row r="224" ht="18.0" customHeight="1">
      <c r="A224" s="4" t="s">
        <v>271</v>
      </c>
      <c r="B224" s="5">
        <v>4019345.0</v>
      </c>
      <c r="C224" s="2">
        <v>3.8</v>
      </c>
      <c r="D224" s="1">
        <v>56.0</v>
      </c>
      <c r="E224" s="3"/>
    </row>
    <row r="225" ht="18.0" customHeight="1">
      <c r="A225" s="4" t="s">
        <v>272</v>
      </c>
      <c r="B225" s="5">
        <v>3591211.0</v>
      </c>
      <c r="C225" s="2">
        <v>5.0</v>
      </c>
      <c r="D225" s="1">
        <v>56.0</v>
      </c>
      <c r="E225" s="3"/>
    </row>
    <row r="226" ht="18.0" customHeight="1">
      <c r="A226" s="4" t="s">
        <v>273</v>
      </c>
      <c r="B226" s="5">
        <v>2855864.0</v>
      </c>
      <c r="C226" s="2">
        <v>2.0</v>
      </c>
      <c r="D226" s="1">
        <v>1.0</v>
      </c>
      <c r="E226" s="3"/>
    </row>
    <row r="227" ht="18.0" customHeight="1">
      <c r="A227" s="4" t="s">
        <v>274</v>
      </c>
      <c r="B227" s="5">
        <v>2856235.0</v>
      </c>
      <c r="C227" s="2">
        <v>2.3</v>
      </c>
      <c r="D227" s="1">
        <v>1.0</v>
      </c>
      <c r="E227" s="3"/>
    </row>
    <row r="228" ht="18.0" customHeight="1">
      <c r="A228" s="4" t="s">
        <v>275</v>
      </c>
      <c r="B228" s="5">
        <v>2856250.0</v>
      </c>
      <c r="C228" s="2">
        <v>1.5</v>
      </c>
      <c r="D228" s="1">
        <v>1.0</v>
      </c>
      <c r="E228" s="3"/>
    </row>
    <row r="229" ht="18.0" customHeight="1">
      <c r="A229" s="4" t="s">
        <v>276</v>
      </c>
      <c r="B229" s="5">
        <v>6708077.0</v>
      </c>
      <c r="C229" s="2">
        <v>1.5</v>
      </c>
      <c r="D229" s="1">
        <v>5.0</v>
      </c>
      <c r="E229" s="3"/>
    </row>
    <row r="230" ht="18.0" customHeight="1">
      <c r="A230" s="4" t="s">
        <v>277</v>
      </c>
      <c r="B230" s="5">
        <v>3976958.0</v>
      </c>
      <c r="C230" s="2">
        <v>1.3</v>
      </c>
      <c r="D230" s="1">
        <v>28.0</v>
      </c>
      <c r="E230" s="3"/>
    </row>
    <row r="231" ht="18.0" customHeight="1">
      <c r="A231" s="4" t="s">
        <v>278</v>
      </c>
      <c r="B231" s="5">
        <v>3976966.0</v>
      </c>
      <c r="C231" s="2">
        <v>2.3</v>
      </c>
      <c r="D231" s="1">
        <v>28.0</v>
      </c>
      <c r="E231" s="3"/>
    </row>
    <row r="232" ht="18.0" customHeight="1">
      <c r="A232" s="4" t="s">
        <v>279</v>
      </c>
      <c r="B232" s="5">
        <v>3976941.0</v>
      </c>
      <c r="C232" s="2">
        <v>1.3</v>
      </c>
      <c r="D232" s="1">
        <v>28.0</v>
      </c>
      <c r="E232" s="3"/>
    </row>
    <row r="233" ht="18.0" customHeight="1">
      <c r="A233" s="4" t="s">
        <v>280</v>
      </c>
      <c r="B233" s="5">
        <v>1203454.0</v>
      </c>
      <c r="C233" s="2">
        <v>7.0</v>
      </c>
      <c r="D233" s="1">
        <v>5.0</v>
      </c>
      <c r="E233" s="3"/>
    </row>
    <row r="234" ht="18.0" customHeight="1">
      <c r="A234" s="4" t="s">
        <v>281</v>
      </c>
      <c r="B234" s="5">
        <v>1240084.0</v>
      </c>
      <c r="C234" s="2">
        <v>2.8</v>
      </c>
      <c r="D234" s="1">
        <v>5.0</v>
      </c>
      <c r="E234" s="3"/>
    </row>
    <row r="235" ht="18.0" customHeight="1">
      <c r="A235" s="4" t="s">
        <v>282</v>
      </c>
      <c r="B235" s="5">
        <v>4006573.0</v>
      </c>
      <c r="C235" s="2">
        <v>0.5</v>
      </c>
      <c r="D235" s="1">
        <v>56.0</v>
      </c>
      <c r="E235" s="3"/>
    </row>
    <row r="236" ht="18.0" customHeight="1">
      <c r="A236" s="4" t="s">
        <v>283</v>
      </c>
      <c r="B236" s="5">
        <v>4006581.0</v>
      </c>
      <c r="C236" s="2">
        <v>1.3</v>
      </c>
      <c r="D236" s="1">
        <v>56.0</v>
      </c>
      <c r="E236" s="3"/>
    </row>
    <row r="237" ht="18.0" customHeight="1">
      <c r="A237" s="4" t="s">
        <v>284</v>
      </c>
      <c r="B237" s="5">
        <v>1086909.0</v>
      </c>
      <c r="C237" s="2">
        <v>0.8</v>
      </c>
      <c r="D237" s="1">
        <v>30.0</v>
      </c>
      <c r="E237" s="3"/>
    </row>
    <row r="238" ht="18.0" customHeight="1">
      <c r="A238" s="4" t="s">
        <v>285</v>
      </c>
      <c r="B238" s="5">
        <v>4174843.0</v>
      </c>
      <c r="C238" s="2">
        <v>0.5</v>
      </c>
      <c r="D238" s="1">
        <v>60.0</v>
      </c>
      <c r="E238" s="3"/>
    </row>
    <row r="239" ht="18.0" customHeight="1">
      <c r="A239" s="4" t="s">
        <v>286</v>
      </c>
      <c r="B239" s="5">
        <v>2832590.0</v>
      </c>
      <c r="C239" s="2">
        <v>4.0</v>
      </c>
      <c r="D239" s="1">
        <v>8.0</v>
      </c>
      <c r="E239" s="3"/>
    </row>
    <row r="240" ht="18.0" customHeight="1">
      <c r="A240" s="4" t="s">
        <v>287</v>
      </c>
      <c r="B240" s="5">
        <v>3671294.0</v>
      </c>
      <c r="C240" s="2">
        <v>0.3</v>
      </c>
      <c r="D240" s="1">
        <v>4.0</v>
      </c>
      <c r="E240" s="3"/>
    </row>
    <row r="241" ht="18.0" customHeight="1">
      <c r="A241" s="4" t="s">
        <v>288</v>
      </c>
      <c r="B241" s="5">
        <v>1127794.0</v>
      </c>
      <c r="C241" s="2">
        <v>0.5</v>
      </c>
      <c r="D241" s="1">
        <v>20.0</v>
      </c>
      <c r="E241" s="3"/>
    </row>
    <row r="242" ht="18.0" customHeight="1">
      <c r="A242" s="4" t="s">
        <v>289</v>
      </c>
      <c r="B242" s="5">
        <v>1066158.0</v>
      </c>
      <c r="C242" s="2">
        <v>4.5</v>
      </c>
      <c r="D242" s="1">
        <v>28.0</v>
      </c>
      <c r="E242" s="3"/>
    </row>
    <row r="243" ht="18.0" customHeight="1">
      <c r="A243" s="4" t="s">
        <v>290</v>
      </c>
      <c r="B243" s="5">
        <v>6707384.0</v>
      </c>
      <c r="C243" s="2">
        <v>0.3</v>
      </c>
      <c r="D243" s="1">
        <v>7.0</v>
      </c>
      <c r="E243" s="3"/>
    </row>
    <row r="244" ht="18.0" customHeight="1">
      <c r="A244" s="4" t="s">
        <v>291</v>
      </c>
      <c r="B244" s="5">
        <v>7389620.0</v>
      </c>
      <c r="C244" s="2" t="s">
        <v>36</v>
      </c>
      <c r="D244" s="1">
        <v>7.0</v>
      </c>
      <c r="E244" s="3"/>
    </row>
    <row r="245" ht="18.0" customHeight="1">
      <c r="A245" s="4" t="s">
        <v>292</v>
      </c>
      <c r="B245" s="5">
        <v>3531738.0</v>
      </c>
      <c r="C245" s="2">
        <v>0.8</v>
      </c>
      <c r="D245" s="1">
        <v>20.0</v>
      </c>
      <c r="E245" s="3"/>
    </row>
    <row r="246" ht="18.0" customHeight="1">
      <c r="A246" s="4" t="s">
        <v>293</v>
      </c>
      <c r="B246" s="5">
        <v>1108000.0</v>
      </c>
      <c r="C246" s="2">
        <v>0.3</v>
      </c>
      <c r="D246" s="1">
        <v>30.0</v>
      </c>
      <c r="E246" s="3"/>
    </row>
    <row r="247" ht="18.0" customHeight="1">
      <c r="A247" s="4" t="s">
        <v>294</v>
      </c>
      <c r="B247" s="5">
        <v>4007423.0</v>
      </c>
      <c r="C247" s="2">
        <v>2.3</v>
      </c>
      <c r="D247" s="1">
        <v>4.0</v>
      </c>
      <c r="E247" s="3"/>
    </row>
    <row r="248" ht="18.0" customHeight="1">
      <c r="A248" s="4" t="s">
        <v>295</v>
      </c>
      <c r="B248" s="5">
        <v>4038592.0</v>
      </c>
      <c r="C248" s="2">
        <v>1.3</v>
      </c>
      <c r="D248" s="1">
        <v>4.0</v>
      </c>
      <c r="E248" s="3"/>
    </row>
    <row r="249" ht="18.0" customHeight="1">
      <c r="A249" s="4" t="s">
        <v>296</v>
      </c>
      <c r="B249" s="5">
        <v>4007431.0</v>
      </c>
      <c r="C249" s="2">
        <v>1.8</v>
      </c>
      <c r="D249" s="1">
        <v>4.0</v>
      </c>
      <c r="E249" s="3"/>
    </row>
    <row r="250" ht="18.0" customHeight="1">
      <c r="A250" s="4" t="s">
        <v>297</v>
      </c>
      <c r="B250" s="5">
        <v>3537222.0</v>
      </c>
      <c r="C250" s="2">
        <v>0.3</v>
      </c>
      <c r="D250" s="1">
        <v>4.0</v>
      </c>
      <c r="E250" s="3"/>
    </row>
    <row r="251" ht="18.0" customHeight="1">
      <c r="A251" s="4" t="s">
        <v>298</v>
      </c>
      <c r="B251" s="5">
        <v>2364750.0</v>
      </c>
      <c r="C251" s="2">
        <v>0.5</v>
      </c>
      <c r="D251" s="1">
        <v>30.0</v>
      </c>
      <c r="E251" s="3"/>
    </row>
    <row r="252" ht="18.0" customHeight="1">
      <c r="A252" s="4" t="s">
        <v>299</v>
      </c>
      <c r="B252" s="5">
        <v>1030873.0</v>
      </c>
      <c r="C252" s="2">
        <v>0.3</v>
      </c>
      <c r="D252" s="1">
        <v>200.0</v>
      </c>
      <c r="E252" s="3"/>
    </row>
    <row r="253" ht="18.0" customHeight="1">
      <c r="A253" s="4" t="s">
        <v>300</v>
      </c>
      <c r="B253" s="5">
        <v>2381051.0</v>
      </c>
      <c r="C253" s="2">
        <v>0.8</v>
      </c>
      <c r="D253" s="1">
        <v>60.0</v>
      </c>
      <c r="E253" s="3"/>
    </row>
    <row r="254" ht="18.0" customHeight="1">
      <c r="A254" s="4" t="s">
        <v>301</v>
      </c>
      <c r="B254" s="5">
        <v>204305.0</v>
      </c>
      <c r="C254" s="2">
        <v>0.5</v>
      </c>
      <c r="D254" s="1">
        <v>100.0</v>
      </c>
      <c r="E254" s="3"/>
    </row>
    <row r="255" ht="18.0" customHeight="1">
      <c r="A255" s="4" t="s">
        <v>302</v>
      </c>
      <c r="B255" s="5">
        <v>798280.0</v>
      </c>
      <c r="C255" s="2">
        <v>0.3</v>
      </c>
      <c r="D255" s="1">
        <v>100.0</v>
      </c>
      <c r="E255" s="3"/>
    </row>
    <row r="256" ht="18.0" customHeight="1">
      <c r="A256" s="4" t="s">
        <v>303</v>
      </c>
      <c r="B256" s="5">
        <v>3172657.0</v>
      </c>
      <c r="C256" s="2">
        <v>1.0</v>
      </c>
      <c r="D256" s="1">
        <v>60.0</v>
      </c>
      <c r="E256" s="3"/>
    </row>
    <row r="257" ht="18.0" customHeight="1">
      <c r="A257" s="4" t="s">
        <v>304</v>
      </c>
      <c r="B257" s="5">
        <v>3933256.0</v>
      </c>
      <c r="C257" s="2">
        <v>1.0</v>
      </c>
      <c r="D257" s="1">
        <v>30.0</v>
      </c>
      <c r="E257" s="3"/>
    </row>
    <row r="258" ht="18.0" customHeight="1">
      <c r="A258" s="4" t="s">
        <v>305</v>
      </c>
      <c r="B258" s="5">
        <v>4017919.0</v>
      </c>
      <c r="C258" s="2">
        <v>91.3</v>
      </c>
      <c r="D258" s="1">
        <v>28.0</v>
      </c>
      <c r="E258" s="3"/>
    </row>
    <row r="259" ht="18.0" customHeight="1">
      <c r="A259" s="4" t="s">
        <v>306</v>
      </c>
      <c r="B259" s="5">
        <v>1204411.0</v>
      </c>
      <c r="C259" s="2">
        <v>1.5</v>
      </c>
      <c r="D259" s="1">
        <v>30.0</v>
      </c>
      <c r="E259" s="3"/>
    </row>
    <row r="260" ht="18.0" customHeight="1">
      <c r="A260" s="4" t="s">
        <v>307</v>
      </c>
      <c r="B260" s="5">
        <v>1204429.0</v>
      </c>
      <c r="C260" s="2">
        <v>0.3</v>
      </c>
      <c r="D260" s="1">
        <v>60.0</v>
      </c>
      <c r="E260" s="3"/>
    </row>
    <row r="261" ht="18.0" customHeight="1">
      <c r="A261" s="4" t="s">
        <v>308</v>
      </c>
      <c r="B261" s="5">
        <v>1252865.0</v>
      </c>
      <c r="C261" s="2">
        <v>2.5</v>
      </c>
      <c r="D261" s="1">
        <v>60.0</v>
      </c>
      <c r="E261" s="3"/>
    </row>
    <row r="262" ht="18.0" customHeight="1">
      <c r="A262" s="4" t="s">
        <v>309</v>
      </c>
      <c r="B262" s="5">
        <v>1207224.0</v>
      </c>
      <c r="C262" s="2">
        <v>2.8</v>
      </c>
      <c r="D262" s="1">
        <v>30.0</v>
      </c>
      <c r="E262" s="3"/>
    </row>
    <row r="263" ht="18.0" customHeight="1">
      <c r="A263" s="4" t="s">
        <v>310</v>
      </c>
      <c r="B263" s="5">
        <v>3273414.0</v>
      </c>
      <c r="C263" s="2">
        <v>3.0</v>
      </c>
      <c r="D263" s="1">
        <v>200.0</v>
      </c>
      <c r="E263" s="3"/>
    </row>
    <row r="264" ht="18.0" customHeight="1">
      <c r="A264" s="4" t="s">
        <v>311</v>
      </c>
      <c r="B264" s="5">
        <v>4154308.0</v>
      </c>
      <c r="C264" s="2">
        <v>1.0</v>
      </c>
      <c r="D264" s="1">
        <v>30.0</v>
      </c>
      <c r="E264" s="3"/>
    </row>
    <row r="265" ht="18.0" customHeight="1">
      <c r="A265" s="4" t="s">
        <v>312</v>
      </c>
      <c r="B265" s="5">
        <v>1172063.0</v>
      </c>
      <c r="C265" s="2">
        <v>14.5</v>
      </c>
      <c r="D265" s="1">
        <v>28.0</v>
      </c>
      <c r="E265" s="3"/>
    </row>
    <row r="266" ht="18.0" customHeight="1">
      <c r="A266" s="4" t="s">
        <v>313</v>
      </c>
      <c r="B266" s="5">
        <v>1180066.0</v>
      </c>
      <c r="C266" s="2">
        <v>4.0</v>
      </c>
      <c r="D266" s="1">
        <v>7.0</v>
      </c>
      <c r="E266" s="3"/>
    </row>
    <row r="267" ht="18.0" customHeight="1">
      <c r="A267" s="4" t="s">
        <v>314</v>
      </c>
      <c r="B267" s="5">
        <v>1172071.0</v>
      </c>
      <c r="C267" s="2">
        <v>4.8</v>
      </c>
      <c r="D267" s="1">
        <v>28.0</v>
      </c>
      <c r="E267" s="3"/>
    </row>
    <row r="268" ht="18.0" customHeight="1">
      <c r="A268" s="4" t="s">
        <v>315</v>
      </c>
      <c r="B268" s="5">
        <v>1172048.0</v>
      </c>
      <c r="C268" s="2">
        <v>14.3</v>
      </c>
      <c r="D268" s="1">
        <v>28.0</v>
      </c>
      <c r="E268" s="3"/>
    </row>
    <row r="269" ht="18.0" customHeight="1">
      <c r="A269" s="4" t="s">
        <v>316</v>
      </c>
      <c r="B269" s="5">
        <v>1172055.0</v>
      </c>
      <c r="C269" s="2">
        <v>30.3</v>
      </c>
      <c r="D269" s="1">
        <v>28.0</v>
      </c>
      <c r="E269" s="3"/>
    </row>
    <row r="270" ht="18.0" customHeight="1">
      <c r="A270" s="4" t="s">
        <v>317</v>
      </c>
      <c r="B270" s="5">
        <v>355776.0</v>
      </c>
      <c r="C270" s="2">
        <v>0.3</v>
      </c>
      <c r="D270" s="1">
        <v>3.0</v>
      </c>
      <c r="E270" s="3"/>
    </row>
    <row r="271" ht="18.0" customHeight="1">
      <c r="A271" s="4" t="s">
        <v>318</v>
      </c>
      <c r="B271" s="5">
        <v>2823557.0</v>
      </c>
      <c r="C271" s="2">
        <v>0.3</v>
      </c>
      <c r="D271" s="1">
        <v>1.0</v>
      </c>
      <c r="E271" s="3"/>
    </row>
    <row r="272" ht="18.0" customHeight="1">
      <c r="A272" s="4" t="s">
        <v>319</v>
      </c>
      <c r="B272" s="5">
        <v>34462.0</v>
      </c>
      <c r="C272" s="2">
        <v>1.0</v>
      </c>
      <c r="D272" s="1">
        <v>30.0</v>
      </c>
      <c r="E272" s="3"/>
    </row>
    <row r="273" ht="18.0" customHeight="1">
      <c r="A273" s="4" t="s">
        <v>320</v>
      </c>
      <c r="B273" s="5">
        <v>2391449.0</v>
      </c>
      <c r="C273" s="2">
        <v>0.3</v>
      </c>
      <c r="D273" s="1">
        <v>15.0</v>
      </c>
      <c r="E273" s="3"/>
    </row>
    <row r="274" ht="18.0" customHeight="1">
      <c r="A274" s="4" t="s">
        <v>321</v>
      </c>
      <c r="B274" s="5">
        <v>119222.0</v>
      </c>
      <c r="C274" s="2">
        <v>0.5</v>
      </c>
      <c r="D274" s="1">
        <v>20.0</v>
      </c>
      <c r="E274" s="3"/>
    </row>
    <row r="275" ht="18.0" customHeight="1">
      <c r="A275" s="4" t="s">
        <v>322</v>
      </c>
      <c r="B275" s="5">
        <v>3020328.0</v>
      </c>
      <c r="C275" s="2">
        <v>0.3</v>
      </c>
      <c r="D275" s="1">
        <v>1.0</v>
      </c>
      <c r="E275" s="3"/>
    </row>
    <row r="276" ht="18.0" customHeight="1">
      <c r="A276" s="4" t="s">
        <v>323</v>
      </c>
      <c r="B276" s="5">
        <v>2635209.0</v>
      </c>
      <c r="C276" s="2">
        <v>1.0</v>
      </c>
      <c r="D276" s="1">
        <v>20.0</v>
      </c>
      <c r="E276" s="3"/>
    </row>
    <row r="277" ht="18.0" customHeight="1">
      <c r="A277" s="4" t="s">
        <v>324</v>
      </c>
      <c r="B277" s="5">
        <v>253567.0</v>
      </c>
      <c r="C277" s="2">
        <v>4.0</v>
      </c>
      <c r="D277" s="1">
        <v>250.0</v>
      </c>
      <c r="E277" s="3"/>
    </row>
    <row r="278" ht="18.0" customHeight="1">
      <c r="A278" s="4" t="s">
        <v>325</v>
      </c>
      <c r="B278" s="5">
        <v>1078344.0</v>
      </c>
      <c r="C278" s="2">
        <v>0.8</v>
      </c>
      <c r="D278" s="1">
        <v>56.0</v>
      </c>
      <c r="E278" s="3"/>
    </row>
    <row r="279" ht="18.0" customHeight="1">
      <c r="A279" s="4" t="s">
        <v>326</v>
      </c>
      <c r="B279" s="5">
        <v>6152979.0</v>
      </c>
      <c r="C279" s="2">
        <v>0.8</v>
      </c>
      <c r="D279" s="1">
        <v>100.0</v>
      </c>
      <c r="E279" s="3"/>
    </row>
    <row r="280" ht="18.0" customHeight="1">
      <c r="A280" s="4" t="s">
        <v>327</v>
      </c>
      <c r="B280" s="5">
        <v>1182294.0</v>
      </c>
      <c r="C280" s="2">
        <v>1.0</v>
      </c>
      <c r="D280" s="1">
        <v>100.0</v>
      </c>
      <c r="E280" s="3"/>
    </row>
    <row r="281" ht="18.0" customHeight="1">
      <c r="A281" s="4" t="s">
        <v>328</v>
      </c>
      <c r="B281" s="5">
        <v>1182302.0</v>
      </c>
      <c r="C281" s="2">
        <v>1.0</v>
      </c>
      <c r="D281" s="1">
        <v>100.0</v>
      </c>
      <c r="E281" s="3"/>
    </row>
    <row r="282" ht="18.0" customHeight="1">
      <c r="A282" s="4" t="s">
        <v>329</v>
      </c>
      <c r="B282" s="5">
        <v>1220425.0</v>
      </c>
      <c r="C282" s="2">
        <v>3.0</v>
      </c>
      <c r="D282" s="1">
        <v>300.0</v>
      </c>
      <c r="E282" s="3"/>
    </row>
    <row r="283" ht="18.0" customHeight="1">
      <c r="A283" s="4" t="s">
        <v>330</v>
      </c>
      <c r="B283" s="5">
        <v>1227628.0</v>
      </c>
      <c r="C283" s="2">
        <v>3.5</v>
      </c>
      <c r="D283" s="1">
        <v>300.0</v>
      </c>
      <c r="E283" s="3"/>
    </row>
    <row r="284" ht="18.0" customHeight="1">
      <c r="A284" s="4" t="s">
        <v>331</v>
      </c>
      <c r="B284" s="5">
        <v>1185644.0</v>
      </c>
      <c r="C284" s="2">
        <v>29.8</v>
      </c>
      <c r="D284" s="1">
        <v>120.0</v>
      </c>
      <c r="E284" s="3"/>
    </row>
    <row r="285" ht="18.0" customHeight="1">
      <c r="A285" s="4" t="s">
        <v>332</v>
      </c>
      <c r="B285" s="5">
        <v>1248657.0</v>
      </c>
      <c r="C285" s="2">
        <v>0.5</v>
      </c>
      <c r="D285" s="1">
        <v>60.0</v>
      </c>
      <c r="E285" s="3"/>
    </row>
    <row r="286" ht="18.0" customHeight="1">
      <c r="A286" s="4" t="s">
        <v>333</v>
      </c>
      <c r="B286" s="5">
        <v>2371920.0</v>
      </c>
      <c r="C286" s="2">
        <v>0.3</v>
      </c>
      <c r="D286" s="1">
        <v>56.0</v>
      </c>
      <c r="E286" s="3"/>
    </row>
    <row r="287" ht="18.0" customHeight="1">
      <c r="A287" s="4" t="s">
        <v>334</v>
      </c>
      <c r="B287" s="5">
        <v>2991826.0</v>
      </c>
      <c r="C287" s="2">
        <v>1.0</v>
      </c>
      <c r="D287" s="1">
        <v>28.0</v>
      </c>
      <c r="E287" s="3"/>
    </row>
    <row r="288" ht="18.0" customHeight="1">
      <c r="A288" s="4" t="s">
        <v>335</v>
      </c>
      <c r="B288" s="5">
        <v>2991834.0</v>
      </c>
      <c r="C288" s="2">
        <v>3.5</v>
      </c>
      <c r="D288" s="1">
        <v>28.0</v>
      </c>
      <c r="E288" s="3"/>
    </row>
    <row r="289" ht="18.0" customHeight="1">
      <c r="A289" s="4" t="s">
        <v>336</v>
      </c>
      <c r="B289" s="5">
        <v>3854924.0</v>
      </c>
      <c r="C289" s="2">
        <v>0.8</v>
      </c>
      <c r="D289" s="1">
        <v>100.0</v>
      </c>
      <c r="E289" s="3"/>
    </row>
    <row r="290" ht="18.0" customHeight="1">
      <c r="A290" s="4" t="s">
        <v>337</v>
      </c>
      <c r="B290" s="5">
        <v>3484615.0</v>
      </c>
      <c r="C290" s="2">
        <v>0.3</v>
      </c>
      <c r="D290" s="1">
        <v>100.0</v>
      </c>
      <c r="E290" s="3"/>
    </row>
    <row r="291" ht="18.0" customHeight="1">
      <c r="A291" s="4" t="s">
        <v>338</v>
      </c>
      <c r="B291" s="5">
        <v>8154916.0</v>
      </c>
      <c r="C291" s="2">
        <v>0.3</v>
      </c>
      <c r="D291" s="1">
        <v>30.0</v>
      </c>
      <c r="E291" s="3"/>
    </row>
    <row r="292" ht="18.0" customHeight="1">
      <c r="A292" s="4" t="s">
        <v>339</v>
      </c>
      <c r="B292" s="5">
        <v>1243211.0</v>
      </c>
      <c r="C292" s="2">
        <v>5.5</v>
      </c>
      <c r="D292" s="1">
        <v>10.0</v>
      </c>
      <c r="E292" s="3"/>
    </row>
    <row r="293" ht="18.0" customHeight="1">
      <c r="A293" s="4" t="s">
        <v>340</v>
      </c>
      <c r="B293" s="5">
        <v>6470447.0</v>
      </c>
      <c r="C293" s="2">
        <v>1.5</v>
      </c>
      <c r="D293" s="1">
        <v>30.0</v>
      </c>
      <c r="E293" s="3"/>
    </row>
    <row r="294" ht="18.0" customHeight="1">
      <c r="A294" s="4" t="s">
        <v>341</v>
      </c>
      <c r="B294" s="5">
        <v>1115500.0</v>
      </c>
      <c r="C294" s="2">
        <v>0.8</v>
      </c>
      <c r="D294" s="1">
        <v>28.0</v>
      </c>
      <c r="E294" s="3"/>
    </row>
    <row r="295" ht="18.0" customHeight="1">
      <c r="A295" s="4" t="s">
        <v>342</v>
      </c>
      <c r="B295" s="5">
        <v>1115518.0</v>
      </c>
      <c r="C295" s="2">
        <v>5.8</v>
      </c>
      <c r="D295" s="1">
        <v>28.0</v>
      </c>
      <c r="E295" s="3"/>
    </row>
    <row r="296" ht="18.0" customHeight="1">
      <c r="A296" s="4" t="s">
        <v>343</v>
      </c>
      <c r="B296" s="5">
        <v>1115534.0</v>
      </c>
      <c r="C296" s="2">
        <v>1.0</v>
      </c>
      <c r="D296" s="1">
        <v>28.0</v>
      </c>
      <c r="E296" s="3"/>
    </row>
    <row r="297" ht="18.0" customHeight="1">
      <c r="A297" s="4" t="s">
        <v>344</v>
      </c>
      <c r="B297" s="5">
        <v>4078994.0</v>
      </c>
      <c r="C297" s="2">
        <v>0.3</v>
      </c>
      <c r="D297" s="1">
        <v>13.0</v>
      </c>
      <c r="E297" s="3"/>
    </row>
    <row r="298" ht="18.0" customHeight="1">
      <c r="A298" s="4" t="s">
        <v>345</v>
      </c>
      <c r="B298" s="5">
        <v>3252822.0</v>
      </c>
      <c r="C298" s="2">
        <v>1.5</v>
      </c>
      <c r="D298" s="1">
        <v>13.0</v>
      </c>
      <c r="E298" s="3"/>
    </row>
    <row r="299" ht="18.0" customHeight="1">
      <c r="A299" s="4" t="s">
        <v>346</v>
      </c>
      <c r="B299" s="5">
        <v>3285939.0</v>
      </c>
      <c r="C299" s="2">
        <v>2.0</v>
      </c>
      <c r="D299" s="1">
        <v>9.0</v>
      </c>
      <c r="E299" s="3"/>
    </row>
    <row r="300" ht="18.0" customHeight="1">
      <c r="A300" s="4" t="s">
        <v>347</v>
      </c>
      <c r="B300" s="5">
        <v>3701042.0</v>
      </c>
      <c r="C300" s="2">
        <v>2.0</v>
      </c>
      <c r="D300" s="1">
        <v>1.0</v>
      </c>
      <c r="E300" s="3"/>
    </row>
    <row r="301" ht="18.0" customHeight="1">
      <c r="A301" s="4" t="s">
        <v>348</v>
      </c>
      <c r="B301" s="5">
        <v>4137899.0</v>
      </c>
      <c r="C301" s="2">
        <v>6.0</v>
      </c>
      <c r="D301" s="1">
        <v>3.0</v>
      </c>
      <c r="E301" s="3"/>
    </row>
    <row r="302" ht="18.0" customHeight="1">
      <c r="A302" s="4" t="s">
        <v>349</v>
      </c>
      <c r="B302" s="5">
        <v>2771079.0</v>
      </c>
      <c r="C302" s="2">
        <v>1.3</v>
      </c>
      <c r="D302" s="1">
        <v>92.0</v>
      </c>
      <c r="E302" s="3"/>
    </row>
    <row r="303" ht="18.0" customHeight="1">
      <c r="A303" s="4" t="s">
        <v>350</v>
      </c>
      <c r="B303" s="5">
        <v>1019637.0</v>
      </c>
      <c r="C303" s="2">
        <v>0.3</v>
      </c>
      <c r="D303" s="1">
        <v>100.0</v>
      </c>
      <c r="E303" s="3"/>
    </row>
    <row r="304" ht="18.0" customHeight="1">
      <c r="A304" s="4" t="s">
        <v>351</v>
      </c>
      <c r="B304" s="5">
        <v>1077437.0</v>
      </c>
      <c r="C304" s="2">
        <v>4.0</v>
      </c>
      <c r="D304" s="1">
        <v>28.0</v>
      </c>
      <c r="E304" s="3"/>
    </row>
    <row r="305" ht="18.0" customHeight="1">
      <c r="A305" s="4" t="s">
        <v>352</v>
      </c>
      <c r="B305" s="5">
        <v>1077478.0</v>
      </c>
      <c r="C305" s="2">
        <v>0.3</v>
      </c>
      <c r="D305" s="1">
        <v>28.0</v>
      </c>
      <c r="E305" s="3"/>
    </row>
    <row r="306" ht="18.0" customHeight="1">
      <c r="A306" s="4" t="s">
        <v>353</v>
      </c>
      <c r="B306" s="5">
        <v>1019645.0</v>
      </c>
      <c r="C306" s="2">
        <v>1.3</v>
      </c>
      <c r="D306" s="1">
        <v>100.0</v>
      </c>
      <c r="E306" s="3"/>
    </row>
    <row r="307" ht="18.0" customHeight="1">
      <c r="A307" s="4" t="s">
        <v>354</v>
      </c>
      <c r="B307" s="5">
        <v>1077452.0</v>
      </c>
      <c r="C307" s="2">
        <v>1.8</v>
      </c>
      <c r="D307" s="1">
        <v>21.0</v>
      </c>
      <c r="E307" s="3"/>
    </row>
    <row r="308" ht="18.0" customHeight="1">
      <c r="A308" s="4" t="s">
        <v>355</v>
      </c>
      <c r="B308" s="5">
        <v>1077510.0</v>
      </c>
      <c r="C308" s="2">
        <v>0.3</v>
      </c>
      <c r="D308" s="1">
        <v>21.0</v>
      </c>
      <c r="E308" s="3"/>
    </row>
    <row r="309" ht="18.0" customHeight="1">
      <c r="A309" s="4" t="s">
        <v>356</v>
      </c>
      <c r="B309" s="5">
        <v>1200328.0</v>
      </c>
      <c r="C309" s="2">
        <v>1.0</v>
      </c>
      <c r="D309" s="1">
        <v>60.0</v>
      </c>
      <c r="E309" s="3"/>
    </row>
    <row r="310" ht="18.0" customHeight="1">
      <c r="A310" s="4" t="s">
        <v>357</v>
      </c>
      <c r="B310" s="5">
        <v>3249661.0</v>
      </c>
      <c r="C310" s="2">
        <v>1.3</v>
      </c>
      <c r="D310" s="1">
        <v>30.0</v>
      </c>
      <c r="E310" s="3"/>
    </row>
    <row r="311" ht="18.0" customHeight="1">
      <c r="A311" s="4" t="s">
        <v>358</v>
      </c>
      <c r="B311" s="5">
        <v>4174983.0</v>
      </c>
      <c r="C311" s="2">
        <v>0.3</v>
      </c>
      <c r="D311" s="1">
        <v>20.0</v>
      </c>
      <c r="E311" s="3"/>
    </row>
    <row r="312" ht="18.0" customHeight="1">
      <c r="A312" s="4" t="s">
        <v>359</v>
      </c>
      <c r="B312" s="5">
        <v>3772423.0</v>
      </c>
      <c r="C312" s="2">
        <v>1.0</v>
      </c>
      <c r="D312" s="1">
        <v>84.0</v>
      </c>
      <c r="E312" s="3"/>
    </row>
    <row r="313" ht="18.0" customHeight="1">
      <c r="A313" s="4" t="s">
        <v>360</v>
      </c>
      <c r="B313" s="5">
        <v>1099159.0</v>
      </c>
      <c r="C313" s="2">
        <v>4.8</v>
      </c>
      <c r="D313" s="1">
        <v>30.0</v>
      </c>
      <c r="E313" s="3"/>
    </row>
    <row r="314" ht="18.0" customHeight="1">
      <c r="A314" s="4" t="s">
        <v>361</v>
      </c>
      <c r="B314" s="5">
        <v>1102367.0</v>
      </c>
      <c r="C314" s="2">
        <v>3.8</v>
      </c>
      <c r="D314" s="1">
        <v>200.0</v>
      </c>
      <c r="E314" s="3"/>
    </row>
    <row r="315" ht="18.0" customHeight="1">
      <c r="A315" s="4" t="s">
        <v>362</v>
      </c>
      <c r="B315" s="5">
        <v>2831006.0</v>
      </c>
      <c r="C315" s="2">
        <v>2.5</v>
      </c>
      <c r="D315" s="1">
        <v>500.0</v>
      </c>
      <c r="E315" s="3"/>
    </row>
    <row r="316" ht="18.0" customHeight="1">
      <c r="A316" s="4" t="s">
        <v>363</v>
      </c>
      <c r="B316" s="5">
        <v>2861615.0</v>
      </c>
      <c r="C316" s="2">
        <v>0.3</v>
      </c>
      <c r="D316" s="1">
        <v>50.0</v>
      </c>
      <c r="E316" s="3"/>
    </row>
    <row r="317" ht="18.0" customHeight="1">
      <c r="A317" s="4" t="s">
        <v>364</v>
      </c>
      <c r="B317" s="5">
        <v>3785417.0</v>
      </c>
      <c r="C317" s="2">
        <v>0.3</v>
      </c>
      <c r="D317" s="1">
        <v>500.0</v>
      </c>
      <c r="E317" s="3"/>
    </row>
    <row r="318" ht="18.0" customHeight="1">
      <c r="A318" s="4" t="s">
        <v>365</v>
      </c>
      <c r="B318" s="5">
        <v>3935871.0</v>
      </c>
      <c r="C318" s="2">
        <v>0.5</v>
      </c>
      <c r="D318" s="1">
        <v>450.0</v>
      </c>
      <c r="E318" s="3"/>
    </row>
    <row r="319" ht="18.0" customHeight="1">
      <c r="A319" s="4" t="s">
        <v>366</v>
      </c>
      <c r="B319" s="5">
        <v>4063566.0</v>
      </c>
      <c r="C319" s="2">
        <v>0.8</v>
      </c>
      <c r="D319" s="1">
        <v>15.0</v>
      </c>
      <c r="E319" s="3"/>
    </row>
    <row r="320" ht="18.0" customHeight="1">
      <c r="A320" s="4" t="s">
        <v>367</v>
      </c>
      <c r="B320" s="5">
        <v>3252731.0</v>
      </c>
      <c r="C320" s="2">
        <v>1.0</v>
      </c>
      <c r="D320" s="1">
        <v>28.0</v>
      </c>
      <c r="E320" s="3"/>
    </row>
    <row r="321" ht="18.0" customHeight="1">
      <c r="A321" s="4" t="s">
        <v>368</v>
      </c>
      <c r="B321" s="5">
        <v>2490787.0</v>
      </c>
      <c r="C321" s="2">
        <v>3.3</v>
      </c>
      <c r="D321" s="1">
        <v>28.0</v>
      </c>
      <c r="E321" s="3"/>
    </row>
    <row r="322" ht="18.0" customHeight="1">
      <c r="A322" s="4" t="s">
        <v>369</v>
      </c>
      <c r="B322" s="5">
        <v>1041839.0</v>
      </c>
      <c r="C322" s="2">
        <v>2.5</v>
      </c>
      <c r="D322" s="1">
        <v>10.0</v>
      </c>
      <c r="E322" s="3"/>
    </row>
    <row r="323" ht="18.0" customHeight="1">
      <c r="A323" s="4" t="s">
        <v>370</v>
      </c>
      <c r="B323" s="5">
        <v>1041847.0</v>
      </c>
      <c r="C323" s="2">
        <v>2.5</v>
      </c>
      <c r="D323" s="1">
        <v>4.0</v>
      </c>
      <c r="E323" s="3"/>
    </row>
    <row r="324" ht="18.0" customHeight="1">
      <c r="A324" s="4" t="s">
        <v>371</v>
      </c>
      <c r="B324" s="5">
        <v>1094150.0</v>
      </c>
      <c r="C324" s="2">
        <v>0.3</v>
      </c>
      <c r="D324" s="1">
        <v>150.0</v>
      </c>
      <c r="E324" s="3"/>
    </row>
    <row r="325" ht="18.0" customHeight="1">
      <c r="A325" s="4" t="s">
        <v>372</v>
      </c>
      <c r="B325" s="5">
        <v>2917250.0</v>
      </c>
      <c r="C325" s="2">
        <v>3.3</v>
      </c>
      <c r="D325" s="1">
        <v>4.0</v>
      </c>
      <c r="E325" s="3"/>
    </row>
    <row r="326" ht="18.0" customHeight="1">
      <c r="A326" s="4" t="s">
        <v>373</v>
      </c>
      <c r="B326" s="5">
        <v>1280023.0</v>
      </c>
      <c r="C326" s="2">
        <v>0.3</v>
      </c>
      <c r="D326" s="1">
        <v>1.0</v>
      </c>
      <c r="E326" s="3"/>
    </row>
    <row r="327" ht="18.0" customHeight="1">
      <c r="A327" s="4" t="s">
        <v>374</v>
      </c>
      <c r="B327" s="5">
        <v>3988581.0</v>
      </c>
      <c r="C327" s="2">
        <v>3.8</v>
      </c>
      <c r="D327" s="1">
        <v>5.0</v>
      </c>
      <c r="E327" s="3"/>
    </row>
    <row r="328" ht="18.0" customHeight="1">
      <c r="A328" s="4" t="s">
        <v>375</v>
      </c>
      <c r="B328" s="5">
        <v>2065381.0</v>
      </c>
      <c r="C328" s="2">
        <v>1.0</v>
      </c>
      <c r="D328" s="1">
        <v>5.0</v>
      </c>
      <c r="E328" s="3"/>
    </row>
    <row r="329" ht="18.0" customHeight="1">
      <c r="A329" s="4" t="s">
        <v>376</v>
      </c>
      <c r="B329" s="5">
        <v>1239391.0</v>
      </c>
      <c r="C329" s="2">
        <v>0.3</v>
      </c>
      <c r="D329" s="1">
        <v>28.0</v>
      </c>
      <c r="E329" s="3"/>
    </row>
    <row r="330" ht="18.0" customHeight="1">
      <c r="A330" s="4" t="s">
        <v>377</v>
      </c>
      <c r="B330" s="5">
        <v>1079045.0</v>
      </c>
      <c r="C330" s="2">
        <v>0.5</v>
      </c>
      <c r="D330" s="1">
        <v>84.0</v>
      </c>
      <c r="E330" s="3"/>
    </row>
    <row r="331" ht="18.0" customHeight="1">
      <c r="A331" s="4" t="s">
        <v>378</v>
      </c>
      <c r="B331" s="5">
        <v>2866341.0</v>
      </c>
      <c r="C331" s="2">
        <v>0.5</v>
      </c>
      <c r="D331" s="1">
        <v>28.0</v>
      </c>
      <c r="E331" s="3"/>
    </row>
    <row r="332" ht="18.0" customHeight="1">
      <c r="A332" s="4" t="s">
        <v>379</v>
      </c>
      <c r="B332" s="5">
        <v>1095314.0</v>
      </c>
      <c r="C332" s="2">
        <v>0.3</v>
      </c>
      <c r="D332" s="1">
        <v>10.0</v>
      </c>
      <c r="E332" s="3"/>
    </row>
    <row r="333" ht="18.0" customHeight="1">
      <c r="A333" s="4" t="s">
        <v>380</v>
      </c>
      <c r="B333" s="5">
        <v>1095355.0</v>
      </c>
      <c r="C333" s="2">
        <v>2.3</v>
      </c>
      <c r="D333" s="1">
        <v>10.0</v>
      </c>
      <c r="E333" s="3"/>
    </row>
    <row r="334" ht="18.0" customHeight="1">
      <c r="A334" s="4" t="s">
        <v>381</v>
      </c>
      <c r="B334" s="5">
        <v>3685468.0</v>
      </c>
      <c r="C334" s="2">
        <v>4.8</v>
      </c>
      <c r="D334" s="1">
        <v>30.0</v>
      </c>
      <c r="E334" s="3"/>
    </row>
    <row r="335" ht="18.0" customHeight="1">
      <c r="A335" s="4" t="s">
        <v>382</v>
      </c>
      <c r="B335" s="5">
        <v>1098805.0</v>
      </c>
      <c r="C335" s="2">
        <v>25.3</v>
      </c>
      <c r="D335" s="1">
        <v>28.0</v>
      </c>
      <c r="E335" s="3"/>
    </row>
    <row r="336" ht="18.0" customHeight="1">
      <c r="A336" s="4" t="s">
        <v>383</v>
      </c>
      <c r="B336" s="5">
        <v>1098813.0</v>
      </c>
      <c r="C336" s="2">
        <v>41.0</v>
      </c>
      <c r="D336" s="1">
        <v>28.0</v>
      </c>
      <c r="E336" s="3"/>
    </row>
    <row r="337" ht="18.0" customHeight="1">
      <c r="A337" s="4" t="s">
        <v>384</v>
      </c>
      <c r="B337" s="5">
        <v>1098821.0</v>
      </c>
      <c r="C337" s="2">
        <v>7.8</v>
      </c>
      <c r="D337" s="1">
        <v>28.0</v>
      </c>
      <c r="E337" s="3"/>
    </row>
    <row r="338" ht="18.0" customHeight="1">
      <c r="A338" s="4" t="s">
        <v>385</v>
      </c>
      <c r="B338" s="5">
        <v>6045413.0</v>
      </c>
      <c r="C338" s="2">
        <v>1.8</v>
      </c>
      <c r="D338" s="1">
        <v>15.0</v>
      </c>
      <c r="E338" s="3"/>
    </row>
    <row r="339" ht="18.0" customHeight="1">
      <c r="A339" s="4" t="s">
        <v>386</v>
      </c>
      <c r="B339" s="5">
        <v>1122118.0</v>
      </c>
      <c r="C339" s="2">
        <v>0.3</v>
      </c>
      <c r="D339" s="1">
        <v>70.0</v>
      </c>
      <c r="E339" s="3"/>
    </row>
    <row r="340" ht="18.0" customHeight="1">
      <c r="A340" s="4" t="s">
        <v>387</v>
      </c>
      <c r="B340" s="5">
        <v>1119049.0</v>
      </c>
      <c r="C340" s="2">
        <v>0.8</v>
      </c>
      <c r="D340" s="1">
        <v>14.0</v>
      </c>
      <c r="E340" s="3"/>
    </row>
    <row r="341" ht="18.0" customHeight="1">
      <c r="A341" s="4" t="s">
        <v>388</v>
      </c>
      <c r="B341" s="5">
        <v>1122134.0</v>
      </c>
      <c r="C341" s="2">
        <v>1.0</v>
      </c>
      <c r="D341" s="1">
        <v>70.0</v>
      </c>
      <c r="E341" s="3"/>
    </row>
    <row r="342" ht="18.0" customHeight="1">
      <c r="A342" s="4" t="s">
        <v>389</v>
      </c>
      <c r="B342" s="5">
        <v>1119031.0</v>
      </c>
      <c r="C342" s="2">
        <v>5.5</v>
      </c>
      <c r="D342" s="1">
        <v>14.0</v>
      </c>
      <c r="E342" s="3"/>
    </row>
    <row r="343" ht="18.0" customHeight="1">
      <c r="A343" s="4" t="s">
        <v>390</v>
      </c>
      <c r="B343" s="5">
        <v>2771400.0</v>
      </c>
      <c r="C343" s="2">
        <v>5.5</v>
      </c>
      <c r="D343" s="1">
        <v>1.0</v>
      </c>
      <c r="E343" s="3"/>
    </row>
    <row r="344" ht="18.0" customHeight="1">
      <c r="A344" s="4" t="s">
        <v>391</v>
      </c>
      <c r="B344" s="5">
        <v>2771376.0</v>
      </c>
      <c r="C344" s="2">
        <v>3.5</v>
      </c>
      <c r="D344" s="1">
        <v>1.0</v>
      </c>
      <c r="E344" s="3"/>
    </row>
    <row r="345" ht="18.0" customHeight="1">
      <c r="A345" s="4" t="s">
        <v>392</v>
      </c>
      <c r="B345" s="5">
        <v>179309.0</v>
      </c>
      <c r="C345" s="2">
        <v>3.5</v>
      </c>
      <c r="D345" s="1">
        <v>10.0</v>
      </c>
      <c r="E345" s="3"/>
    </row>
    <row r="346" ht="18.0" customHeight="1">
      <c r="A346" s="4" t="s">
        <v>393</v>
      </c>
      <c r="B346" s="5">
        <v>1181213.0</v>
      </c>
      <c r="C346" s="2">
        <v>1.5</v>
      </c>
      <c r="D346" s="1">
        <v>30.0</v>
      </c>
      <c r="E346" s="3"/>
    </row>
    <row r="347" ht="18.0" customHeight="1">
      <c r="A347" s="4" t="s">
        <v>394</v>
      </c>
      <c r="B347" s="5">
        <v>2840213.0</v>
      </c>
      <c r="C347" s="2">
        <v>1.3</v>
      </c>
      <c r="D347" s="1">
        <v>100.0</v>
      </c>
      <c r="E347" s="3"/>
    </row>
    <row r="348" ht="18.0" customHeight="1">
      <c r="A348" s="4" t="s">
        <v>395</v>
      </c>
      <c r="B348" s="5">
        <v>2989903.0</v>
      </c>
      <c r="C348" s="2" t="s">
        <v>36</v>
      </c>
      <c r="D348" s="1">
        <v>100.0</v>
      </c>
      <c r="E348" s="3"/>
    </row>
    <row r="349" ht="18.0" customHeight="1">
      <c r="A349" s="4" t="s">
        <v>396</v>
      </c>
      <c r="B349" s="5">
        <v>3590858.0</v>
      </c>
      <c r="C349" s="2">
        <v>1.3</v>
      </c>
      <c r="D349" s="1">
        <v>10.0</v>
      </c>
      <c r="E349" s="3"/>
    </row>
    <row r="350" ht="18.0" customHeight="1">
      <c r="A350" s="4" t="s">
        <v>397</v>
      </c>
      <c r="B350" s="5">
        <v>1128222.0</v>
      </c>
      <c r="C350" s="2">
        <v>5.0</v>
      </c>
      <c r="D350" s="1">
        <v>30.0</v>
      </c>
      <c r="E350" s="3"/>
    </row>
    <row r="351" ht="18.0" customHeight="1">
      <c r="A351" s="4" t="s">
        <v>398</v>
      </c>
      <c r="B351" s="5">
        <v>1078179.0</v>
      </c>
      <c r="C351" s="2">
        <v>3.0</v>
      </c>
      <c r="D351" s="1">
        <v>28.0</v>
      </c>
      <c r="E351" s="3"/>
    </row>
    <row r="352" ht="18.0" customHeight="1">
      <c r="A352" s="4" t="s">
        <v>399</v>
      </c>
      <c r="B352" s="5">
        <v>7389646.0</v>
      </c>
      <c r="C352" s="2">
        <v>1.8</v>
      </c>
      <c r="D352" s="1">
        <v>100.0</v>
      </c>
      <c r="E352" s="3"/>
    </row>
    <row r="353" ht="18.0" customHeight="1">
      <c r="A353" s="4" t="s">
        <v>400</v>
      </c>
      <c r="B353" s="5">
        <v>7389653.0</v>
      </c>
      <c r="C353" s="2">
        <v>1.8</v>
      </c>
      <c r="D353" s="1">
        <v>100.0</v>
      </c>
      <c r="E353" s="3"/>
    </row>
    <row r="354" ht="18.0" customHeight="1">
      <c r="A354" s="4" t="s">
        <v>401</v>
      </c>
      <c r="B354" s="5">
        <v>1138155.0</v>
      </c>
      <c r="C354" s="2">
        <v>2.3</v>
      </c>
      <c r="D354" s="1">
        <v>112.0</v>
      </c>
      <c r="E354" s="3"/>
    </row>
    <row r="355" ht="18.0" customHeight="1">
      <c r="A355" s="4" t="s">
        <v>402</v>
      </c>
      <c r="B355" s="5">
        <v>1231927.0</v>
      </c>
      <c r="C355" s="2">
        <v>0.5</v>
      </c>
      <c r="D355" s="1">
        <v>100.0</v>
      </c>
      <c r="E355" s="3"/>
    </row>
    <row r="356" ht="18.0" customHeight="1">
      <c r="A356" s="4" t="s">
        <v>403</v>
      </c>
      <c r="B356" s="5">
        <v>6708358.0</v>
      </c>
      <c r="C356" s="2">
        <v>76.3</v>
      </c>
      <c r="D356" s="1">
        <v>28.0</v>
      </c>
      <c r="E356" s="3"/>
    </row>
    <row r="357" ht="18.0" customHeight="1">
      <c r="A357" s="4" t="s">
        <v>404</v>
      </c>
      <c r="B357" s="5">
        <v>1025675.0</v>
      </c>
      <c r="C357" s="2">
        <v>0.8</v>
      </c>
      <c r="D357" s="1">
        <v>20.0</v>
      </c>
      <c r="E357" s="3"/>
    </row>
    <row r="358" ht="18.0" customHeight="1">
      <c r="A358" s="4" t="s">
        <v>405</v>
      </c>
      <c r="B358" s="5">
        <v>1093814.0</v>
      </c>
      <c r="C358" s="2">
        <v>0.3</v>
      </c>
      <c r="D358" s="1">
        <v>50.0</v>
      </c>
      <c r="E358" s="3"/>
    </row>
    <row r="359" ht="18.0" customHeight="1">
      <c r="A359" s="4" t="s">
        <v>406</v>
      </c>
      <c r="B359" s="5">
        <v>1008267.0</v>
      </c>
      <c r="C359" s="2">
        <v>1.5</v>
      </c>
      <c r="D359" s="1">
        <v>28.0</v>
      </c>
      <c r="E359" s="3"/>
    </row>
    <row r="360" ht="18.0" customHeight="1">
      <c r="A360" s="4" t="s">
        <v>407</v>
      </c>
      <c r="B360" s="5">
        <v>1084169.0</v>
      </c>
      <c r="C360" s="2">
        <v>0.5</v>
      </c>
      <c r="D360" s="1">
        <v>100.0</v>
      </c>
      <c r="E360" s="3"/>
    </row>
    <row r="361" ht="18.0" customHeight="1">
      <c r="A361" s="4" t="s">
        <v>408</v>
      </c>
      <c r="B361" s="5">
        <v>8562399.0</v>
      </c>
      <c r="C361" s="2">
        <v>0.5</v>
      </c>
      <c r="D361" s="1">
        <v>100.0</v>
      </c>
      <c r="E361" s="3"/>
    </row>
    <row r="362" ht="18.0" customHeight="1">
      <c r="A362" s="4" t="s">
        <v>409</v>
      </c>
      <c r="B362" s="5">
        <v>1084144.0</v>
      </c>
      <c r="C362" s="2">
        <v>1.3</v>
      </c>
      <c r="D362" s="1">
        <v>21.0</v>
      </c>
      <c r="E362" s="3"/>
    </row>
    <row r="363" ht="18.0" customHeight="1">
      <c r="A363" s="4" t="s">
        <v>410</v>
      </c>
      <c r="B363" s="5">
        <v>1084151.0</v>
      </c>
      <c r="C363" s="2">
        <v>0.3</v>
      </c>
      <c r="D363" s="1">
        <v>100.0</v>
      </c>
      <c r="E363" s="3"/>
    </row>
    <row r="364" ht="18.0" customHeight="1">
      <c r="A364" s="4" t="s">
        <v>411</v>
      </c>
      <c r="B364" s="5">
        <v>1233733.0</v>
      </c>
      <c r="C364" s="2">
        <v>0.8</v>
      </c>
      <c r="D364" s="1">
        <v>100.0</v>
      </c>
      <c r="E364" s="3"/>
    </row>
    <row r="365" ht="18.0" customHeight="1">
      <c r="A365" s="4" t="s">
        <v>412</v>
      </c>
      <c r="B365" s="5">
        <v>1179233.0</v>
      </c>
      <c r="C365" s="2">
        <v>0.3</v>
      </c>
      <c r="D365" s="1">
        <v>70.0</v>
      </c>
      <c r="E365" s="3"/>
    </row>
    <row r="366" ht="18.0" customHeight="1">
      <c r="A366" s="4" t="s">
        <v>413</v>
      </c>
      <c r="B366" s="5">
        <v>1084946.0</v>
      </c>
      <c r="C366" s="2">
        <v>11.0</v>
      </c>
      <c r="D366" s="1">
        <v>21.0</v>
      </c>
      <c r="E366" s="3"/>
    </row>
    <row r="367" ht="18.0" customHeight="1">
      <c r="A367" s="4" t="s">
        <v>414</v>
      </c>
      <c r="B367" s="5">
        <v>3223062.0</v>
      </c>
      <c r="C367" s="2">
        <v>1.5</v>
      </c>
      <c r="D367" s="1">
        <v>1.0</v>
      </c>
      <c r="E367" s="3"/>
    </row>
    <row r="368" ht="18.0" customHeight="1">
      <c r="A368" s="4" t="s">
        <v>415</v>
      </c>
      <c r="B368" s="5">
        <v>1139815.0</v>
      </c>
      <c r="C368" s="2">
        <v>4.0</v>
      </c>
      <c r="D368" s="1">
        <v>100.0</v>
      </c>
      <c r="E368" s="3"/>
    </row>
    <row r="369" ht="18.0" customHeight="1">
      <c r="A369" s="4" t="s">
        <v>416</v>
      </c>
      <c r="B369" s="5">
        <v>6045439.0</v>
      </c>
      <c r="C369" s="2">
        <v>3.8</v>
      </c>
      <c r="D369" s="1">
        <v>90.0</v>
      </c>
      <c r="E369" s="3"/>
    </row>
    <row r="370" ht="18.0" customHeight="1">
      <c r="A370" s="4" t="s">
        <v>417</v>
      </c>
      <c r="B370" s="5">
        <v>1124353.0</v>
      </c>
      <c r="C370" s="2">
        <v>4.8</v>
      </c>
      <c r="D370" s="1">
        <v>100.0</v>
      </c>
      <c r="E370" s="3"/>
    </row>
    <row r="371" ht="18.0" customHeight="1">
      <c r="A371" s="4" t="s">
        <v>418</v>
      </c>
      <c r="B371" s="5">
        <v>1218684.0</v>
      </c>
      <c r="C371" s="2" t="s">
        <v>36</v>
      </c>
      <c r="D371" s="1">
        <v>60.0</v>
      </c>
      <c r="E371" s="3"/>
    </row>
    <row r="372" ht="18.0" customHeight="1">
      <c r="A372" s="4" t="s">
        <v>419</v>
      </c>
      <c r="B372" s="5">
        <v>1218031.0</v>
      </c>
      <c r="C372" s="2">
        <v>1.0</v>
      </c>
      <c r="D372" s="1">
        <v>100.0</v>
      </c>
      <c r="E372" s="3"/>
    </row>
    <row r="373" ht="18.0" customHeight="1">
      <c r="A373" s="4" t="s">
        <v>420</v>
      </c>
      <c r="B373" s="5">
        <v>6470355.0</v>
      </c>
      <c r="C373" s="2">
        <v>6.0</v>
      </c>
      <c r="D373" s="1">
        <v>100.0</v>
      </c>
      <c r="E373" s="3"/>
    </row>
    <row r="374" ht="18.0" customHeight="1">
      <c r="A374" s="4" t="s">
        <v>421</v>
      </c>
      <c r="B374" s="5">
        <v>8564718.0</v>
      </c>
      <c r="C374" s="2">
        <v>0.3</v>
      </c>
      <c r="D374" s="1">
        <v>100.0</v>
      </c>
      <c r="E374" s="3"/>
    </row>
    <row r="375" ht="18.0" customHeight="1">
      <c r="A375" s="4" t="s">
        <v>422</v>
      </c>
      <c r="B375" s="5">
        <v>1184951.0</v>
      </c>
      <c r="C375" s="2">
        <v>46.3</v>
      </c>
      <c r="D375" s="1">
        <v>100.0</v>
      </c>
      <c r="E375" s="3"/>
    </row>
    <row r="376" ht="18.0" customHeight="1">
      <c r="A376" s="4" t="s">
        <v>423</v>
      </c>
      <c r="B376" s="5">
        <v>1125269.0</v>
      </c>
      <c r="C376" s="2">
        <v>1.5</v>
      </c>
      <c r="D376" s="1">
        <v>100.0</v>
      </c>
      <c r="E376" s="3"/>
    </row>
    <row r="377" ht="18.0" customHeight="1">
      <c r="A377" s="4" t="s">
        <v>424</v>
      </c>
      <c r="B377" s="5">
        <v>1202019.0</v>
      </c>
      <c r="C377" s="2">
        <v>4.8</v>
      </c>
      <c r="D377" s="1">
        <v>32.0</v>
      </c>
      <c r="E377" s="3"/>
    </row>
    <row r="378" ht="18.0" customHeight="1">
      <c r="A378" s="4" t="s">
        <v>425</v>
      </c>
      <c r="B378" s="5">
        <v>1139708.0</v>
      </c>
      <c r="C378" s="2">
        <v>0.3</v>
      </c>
      <c r="D378" s="1">
        <v>100.0</v>
      </c>
      <c r="E378" s="3"/>
    </row>
    <row r="379" ht="18.0" customHeight="1">
      <c r="A379" s="4" t="s">
        <v>426</v>
      </c>
      <c r="B379" s="5">
        <v>1073832.0</v>
      </c>
      <c r="C379" s="2">
        <v>5.0</v>
      </c>
      <c r="D379" s="1">
        <v>100.0</v>
      </c>
      <c r="E379" s="3"/>
    </row>
    <row r="380" ht="18.0" customHeight="1">
      <c r="A380" s="4" t="s">
        <v>427</v>
      </c>
      <c r="B380" s="5">
        <v>1030949.0</v>
      </c>
      <c r="C380" s="2">
        <v>0.8</v>
      </c>
      <c r="D380" s="1">
        <v>200.0</v>
      </c>
      <c r="E380" s="3"/>
    </row>
    <row r="381" ht="18.0" customHeight="1">
      <c r="A381" s="4" t="s">
        <v>428</v>
      </c>
      <c r="B381" s="5">
        <v>1027044.0</v>
      </c>
      <c r="C381" s="2" t="s">
        <v>36</v>
      </c>
      <c r="D381" s="11">
        <v>2000.0</v>
      </c>
      <c r="E381" s="3"/>
    </row>
    <row r="382" ht="18.0" customHeight="1">
      <c r="A382" s="4" t="s">
        <v>429</v>
      </c>
      <c r="B382" s="5">
        <v>1084003.0</v>
      </c>
      <c r="C382" s="2">
        <v>5.3</v>
      </c>
      <c r="D382" s="1">
        <v>28.0</v>
      </c>
      <c r="E382" s="3"/>
    </row>
    <row r="383" ht="18.0" customHeight="1">
      <c r="A383" s="4" t="s">
        <v>430</v>
      </c>
      <c r="B383" s="5">
        <v>1084011.0</v>
      </c>
      <c r="C383" s="2">
        <v>19.0</v>
      </c>
      <c r="D383" s="1">
        <v>28.0</v>
      </c>
      <c r="E383" s="3"/>
    </row>
    <row r="384" ht="18.0" customHeight="1">
      <c r="A384" s="4" t="s">
        <v>431</v>
      </c>
      <c r="B384" s="5">
        <v>3647831.0</v>
      </c>
      <c r="C384" s="2">
        <v>0.5</v>
      </c>
      <c r="D384" s="1">
        <v>100.0</v>
      </c>
      <c r="E384" s="3"/>
    </row>
    <row r="385" ht="18.0" customHeight="1">
      <c r="A385" s="4" t="s">
        <v>432</v>
      </c>
      <c r="B385" s="5">
        <v>2896066.0</v>
      </c>
      <c r="C385" s="2">
        <v>5.5</v>
      </c>
      <c r="D385" s="1">
        <v>100.0</v>
      </c>
      <c r="E385" s="3"/>
    </row>
    <row r="386" ht="18.0" customHeight="1">
      <c r="A386" s="4" t="s">
        <v>433</v>
      </c>
      <c r="B386" s="5">
        <v>1091834.0</v>
      </c>
      <c r="C386" s="2">
        <v>14.5</v>
      </c>
      <c r="D386" s="1">
        <v>100.0</v>
      </c>
      <c r="E386" s="3"/>
    </row>
    <row r="387" ht="18.0" customHeight="1">
      <c r="A387" s="4" t="s">
        <v>434</v>
      </c>
      <c r="B387" s="5">
        <v>1053198.0</v>
      </c>
      <c r="C387" s="2">
        <v>0.5</v>
      </c>
      <c r="D387" s="1">
        <v>100.0</v>
      </c>
      <c r="E387" s="3"/>
    </row>
    <row r="388" ht="16.5" customHeight="1">
      <c r="A388" s="4" t="s">
        <v>435</v>
      </c>
      <c r="B388" s="5">
        <v>1264290.0</v>
      </c>
      <c r="C388" s="2">
        <v>0.3</v>
      </c>
      <c r="D388" s="1">
        <v>30.0</v>
      </c>
      <c r="E388" s="3"/>
    </row>
    <row r="389" ht="18.0" customHeight="1">
      <c r="A389" s="4" t="s">
        <v>436</v>
      </c>
      <c r="B389" s="5">
        <v>6003784.0</v>
      </c>
      <c r="C389" s="2">
        <v>3.0</v>
      </c>
      <c r="D389" s="1">
        <v>30.0</v>
      </c>
      <c r="E389" s="3"/>
    </row>
    <row r="390" ht="18.0" customHeight="1">
      <c r="A390" s="4" t="s">
        <v>437</v>
      </c>
      <c r="B390" s="5">
        <v>4110334.0</v>
      </c>
      <c r="C390" s="2">
        <v>0.8</v>
      </c>
      <c r="D390" s="1">
        <v>10.0</v>
      </c>
      <c r="E390" s="3"/>
    </row>
    <row r="391" ht="18.0" customHeight="1">
      <c r="A391" s="4" t="s">
        <v>438</v>
      </c>
      <c r="B391" s="5">
        <v>4102331.0</v>
      </c>
      <c r="C391" s="2">
        <v>0.5</v>
      </c>
      <c r="D391" s="1">
        <v>56.0</v>
      </c>
      <c r="E391" s="3"/>
    </row>
    <row r="392" ht="18.0" customHeight="1">
      <c r="A392" s="4" t="s">
        <v>439</v>
      </c>
      <c r="B392" s="5">
        <v>1252527.0</v>
      </c>
      <c r="C392" s="2">
        <v>1.3</v>
      </c>
      <c r="D392" s="1">
        <v>180.0</v>
      </c>
      <c r="E392" s="3"/>
    </row>
    <row r="393" ht="18.0" customHeight="1">
      <c r="A393" s="4" t="s">
        <v>440</v>
      </c>
      <c r="B393" s="5">
        <v>2850345.0</v>
      </c>
      <c r="C393" s="2">
        <v>0.8</v>
      </c>
      <c r="D393" s="1">
        <v>75.0</v>
      </c>
      <c r="E393" s="3"/>
    </row>
    <row r="394" ht="18.0" customHeight="1">
      <c r="A394" s="4" t="s">
        <v>441</v>
      </c>
      <c r="B394" s="5">
        <v>3207776.0</v>
      </c>
      <c r="C394" s="2">
        <v>12.0</v>
      </c>
      <c r="D394" s="1">
        <v>51.0</v>
      </c>
      <c r="E394" s="3"/>
    </row>
    <row r="395" ht="18.0" customHeight="1">
      <c r="A395" s="4" t="s">
        <v>442</v>
      </c>
      <c r="B395" s="5">
        <v>3149630.0</v>
      </c>
      <c r="C395" s="2">
        <v>1.5</v>
      </c>
      <c r="D395" s="1">
        <v>5.0</v>
      </c>
      <c r="E395" s="3"/>
    </row>
    <row r="396" ht="18.0" customHeight="1">
      <c r="A396" s="4" t="s">
        <v>443</v>
      </c>
      <c r="B396" s="5">
        <v>4079067.0</v>
      </c>
      <c r="C396" s="2">
        <v>1.0</v>
      </c>
      <c r="D396" s="1">
        <v>1.0</v>
      </c>
      <c r="E396" s="3"/>
    </row>
    <row r="397" ht="18.0" customHeight="1">
      <c r="A397" s="4" t="s">
        <v>444</v>
      </c>
      <c r="B397" s="5">
        <v>4079083.0</v>
      </c>
      <c r="C397" s="2">
        <v>1.8</v>
      </c>
      <c r="D397" s="1">
        <v>1.0</v>
      </c>
      <c r="E397" s="3"/>
    </row>
    <row r="398" ht="18.0" customHeight="1">
      <c r="A398" s="4" t="s">
        <v>445</v>
      </c>
      <c r="B398" s="5">
        <v>4079075.0</v>
      </c>
      <c r="C398" s="2">
        <v>1.0</v>
      </c>
      <c r="D398" s="1">
        <v>1.0</v>
      </c>
      <c r="E398" s="3"/>
    </row>
    <row r="399" ht="18.0" customHeight="1">
      <c r="A399" s="4" t="s">
        <v>446</v>
      </c>
      <c r="B399" s="5">
        <v>2891786.0</v>
      </c>
      <c r="C399" s="2">
        <v>5.0</v>
      </c>
      <c r="D399" s="1">
        <v>1.0</v>
      </c>
      <c r="E399" s="3"/>
    </row>
    <row r="400" ht="18.0" customHeight="1">
      <c r="A400" s="4" t="s">
        <v>447</v>
      </c>
      <c r="B400" s="5">
        <v>2891810.0</v>
      </c>
      <c r="C400" s="2">
        <v>1.5</v>
      </c>
      <c r="D400" s="1">
        <v>1.0</v>
      </c>
      <c r="E400" s="3"/>
    </row>
    <row r="401" ht="18.0" customHeight="1">
      <c r="A401" s="4" t="s">
        <v>448</v>
      </c>
      <c r="B401" s="5">
        <v>2891844.0</v>
      </c>
      <c r="C401" s="2">
        <v>11.0</v>
      </c>
      <c r="D401" s="1">
        <v>1.0</v>
      </c>
      <c r="E401" s="3"/>
    </row>
    <row r="402" ht="18.0" customHeight="1">
      <c r="A402" s="4" t="s">
        <v>449</v>
      </c>
      <c r="B402" s="5">
        <v>2860351.0</v>
      </c>
      <c r="C402" s="2">
        <v>0.5</v>
      </c>
      <c r="D402" s="1">
        <v>30.0</v>
      </c>
      <c r="E402" s="3"/>
    </row>
    <row r="403" ht="18.0" customHeight="1">
      <c r="A403" s="4" t="s">
        <v>450</v>
      </c>
      <c r="B403" s="5">
        <v>3590791.0</v>
      </c>
      <c r="C403" s="2">
        <v>0.3</v>
      </c>
      <c r="D403" s="1">
        <v>18.0</v>
      </c>
      <c r="E403" s="3"/>
    </row>
    <row r="404" ht="18.0" customHeight="1">
      <c r="A404" s="4" t="s">
        <v>451</v>
      </c>
      <c r="B404" s="5">
        <v>4099776.0</v>
      </c>
      <c r="C404" s="2">
        <v>11.0</v>
      </c>
      <c r="D404" s="1">
        <v>50.0</v>
      </c>
      <c r="E404" s="3"/>
    </row>
    <row r="405" ht="18.0" customHeight="1">
      <c r="A405" s="4" t="s">
        <v>452</v>
      </c>
      <c r="B405" s="5">
        <v>3209855.0</v>
      </c>
      <c r="C405" s="2">
        <v>0.3</v>
      </c>
      <c r="D405" s="1">
        <v>30.0</v>
      </c>
      <c r="E405" s="3"/>
    </row>
    <row r="406" ht="18.0" customHeight="1">
      <c r="A406" s="4" t="s">
        <v>453</v>
      </c>
      <c r="B406" s="5">
        <v>3209798.0</v>
      </c>
      <c r="C406" s="2">
        <v>1.5</v>
      </c>
      <c r="D406" s="1">
        <v>30.0</v>
      </c>
      <c r="E406" s="3"/>
    </row>
    <row r="407" ht="18.0" customHeight="1">
      <c r="A407" s="4" t="s">
        <v>454</v>
      </c>
      <c r="B407" s="5">
        <v>2577724.0</v>
      </c>
      <c r="C407" s="2">
        <v>1.0</v>
      </c>
      <c r="D407" s="1">
        <v>28.0</v>
      </c>
      <c r="E407" s="3"/>
    </row>
    <row r="408" ht="18.0" customHeight="1">
      <c r="A408" s="4" t="s">
        <v>455</v>
      </c>
      <c r="B408" s="5">
        <v>469247.0</v>
      </c>
      <c r="C408" s="2">
        <v>0.3</v>
      </c>
      <c r="D408" s="1">
        <v>50.0</v>
      </c>
      <c r="E408" s="3"/>
    </row>
    <row r="409" ht="18.0" customHeight="1">
      <c r="A409" s="4" t="s">
        <v>456</v>
      </c>
      <c r="B409" s="5">
        <v>3946159.0</v>
      </c>
      <c r="C409" s="2">
        <v>0.5</v>
      </c>
      <c r="D409" s="1">
        <v>30.0</v>
      </c>
      <c r="E409" s="3"/>
    </row>
    <row r="410" ht="18.0" customHeight="1">
      <c r="A410" s="4" t="s">
        <v>457</v>
      </c>
      <c r="B410" s="5">
        <v>3740149.0</v>
      </c>
      <c r="C410" s="2">
        <v>12.5</v>
      </c>
      <c r="D410" s="1">
        <v>1.0</v>
      </c>
      <c r="E410" s="3"/>
    </row>
    <row r="411" ht="18.0" customHeight="1">
      <c r="A411" s="4" t="s">
        <v>458</v>
      </c>
      <c r="B411" s="5">
        <v>3740123.0</v>
      </c>
      <c r="C411" s="2">
        <v>17.5</v>
      </c>
      <c r="D411" s="1">
        <v>1.0</v>
      </c>
      <c r="E411" s="3"/>
    </row>
    <row r="412" ht="18.0" customHeight="1">
      <c r="A412" s="4" t="s">
        <v>459</v>
      </c>
      <c r="B412" s="5">
        <v>2731222.0</v>
      </c>
      <c r="C412" s="2">
        <v>12.5</v>
      </c>
      <c r="D412" s="1">
        <v>1.0</v>
      </c>
      <c r="E412" s="3"/>
    </row>
    <row r="413" ht="18.0" customHeight="1">
      <c r="A413" s="4" t="s">
        <v>460</v>
      </c>
      <c r="B413" s="5">
        <v>2731255.0</v>
      </c>
      <c r="C413" s="2">
        <v>7.5</v>
      </c>
      <c r="D413" s="1">
        <v>1.0</v>
      </c>
      <c r="E413" s="3"/>
    </row>
    <row r="414" ht="18.0" customHeight="1">
      <c r="A414" s="4" t="s">
        <v>461</v>
      </c>
      <c r="B414" s="5">
        <v>2731263.0</v>
      </c>
      <c r="C414" s="2">
        <v>8.8</v>
      </c>
      <c r="D414" s="1">
        <v>1.0</v>
      </c>
      <c r="E414" s="3"/>
    </row>
    <row r="415" ht="18.0" customHeight="1">
      <c r="A415" s="4" t="s">
        <v>462</v>
      </c>
      <c r="B415" s="5">
        <v>2574663.0</v>
      </c>
      <c r="C415" s="2">
        <v>0.8</v>
      </c>
      <c r="D415" s="1">
        <v>5.0</v>
      </c>
      <c r="E415" s="3"/>
    </row>
    <row r="416" ht="18.0" customHeight="1">
      <c r="A416" s="4" t="s">
        <v>463</v>
      </c>
      <c r="B416" s="5">
        <v>3252848.0</v>
      </c>
      <c r="C416" s="2">
        <v>0.5</v>
      </c>
      <c r="D416" s="1">
        <v>60.0</v>
      </c>
      <c r="E416" s="3"/>
    </row>
    <row r="417" ht="18.0" customHeight="1">
      <c r="A417" s="4" t="s">
        <v>464</v>
      </c>
      <c r="B417" s="5">
        <v>1206234.0</v>
      </c>
      <c r="C417" s="2" t="s">
        <v>36</v>
      </c>
      <c r="D417" s="1">
        <v>100.0</v>
      </c>
      <c r="E417" s="3"/>
    </row>
    <row r="418" ht="18.0" customHeight="1">
      <c r="A418" s="4" t="s">
        <v>465</v>
      </c>
      <c r="B418" s="5">
        <v>1131390.0</v>
      </c>
      <c r="C418" s="2">
        <v>1.3</v>
      </c>
      <c r="D418" s="1">
        <v>28.0</v>
      </c>
      <c r="E418" s="3"/>
    </row>
    <row r="419" ht="18.0" customHeight="1">
      <c r="A419" s="4" t="s">
        <v>466</v>
      </c>
      <c r="B419" s="5">
        <v>2291847.0</v>
      </c>
      <c r="C419" s="2">
        <v>1.3</v>
      </c>
      <c r="D419" s="1">
        <v>100.0</v>
      </c>
      <c r="E419" s="3"/>
    </row>
    <row r="420" ht="18.0" customHeight="1">
      <c r="A420" s="4" t="s">
        <v>467</v>
      </c>
      <c r="B420" s="5">
        <v>2553436.0</v>
      </c>
      <c r="C420" s="2">
        <v>6.8</v>
      </c>
      <c r="D420" s="1">
        <v>100.0</v>
      </c>
      <c r="E420" s="3"/>
    </row>
    <row r="421" ht="18.0" customHeight="1">
      <c r="A421" s="4" t="s">
        <v>468</v>
      </c>
      <c r="B421" s="5" t="s">
        <v>469</v>
      </c>
      <c r="C421" s="2">
        <v>1.0</v>
      </c>
      <c r="D421" s="1">
        <v>100.0</v>
      </c>
      <c r="E421" s="3"/>
    </row>
    <row r="422" ht="18.0" customHeight="1">
      <c r="A422" s="4" t="s">
        <v>470</v>
      </c>
      <c r="B422" s="5">
        <v>3694924.0</v>
      </c>
      <c r="C422" s="2">
        <v>0.8</v>
      </c>
      <c r="D422" s="1">
        <v>90.0</v>
      </c>
      <c r="E422" s="3"/>
    </row>
    <row r="423" ht="18.0" customHeight="1">
      <c r="A423" s="4" t="s">
        <v>471</v>
      </c>
      <c r="B423" s="5">
        <v>3694890.0</v>
      </c>
      <c r="C423" s="2">
        <v>1.8</v>
      </c>
      <c r="D423" s="1">
        <v>5.0</v>
      </c>
      <c r="E423" s="3"/>
    </row>
    <row r="424" ht="18.0" customHeight="1">
      <c r="A424" s="4" t="s">
        <v>472</v>
      </c>
      <c r="B424" s="5">
        <v>3694882.0</v>
      </c>
      <c r="C424" s="2">
        <v>2.5</v>
      </c>
      <c r="D424" s="1">
        <v>28.0</v>
      </c>
      <c r="E424" s="3"/>
    </row>
    <row r="425" ht="18.0" customHeight="1">
      <c r="A425" s="4" t="s">
        <v>473</v>
      </c>
      <c r="B425" s="5">
        <v>2324333.0</v>
      </c>
      <c r="C425" s="2">
        <v>61.3</v>
      </c>
      <c r="D425" s="1">
        <v>1.0</v>
      </c>
      <c r="E425" s="3"/>
    </row>
    <row r="426" ht="18.0" customHeight="1">
      <c r="A426" s="4" t="s">
        <v>474</v>
      </c>
      <c r="B426" s="5">
        <v>2324291.0</v>
      </c>
      <c r="C426" s="2">
        <v>2.5</v>
      </c>
      <c r="D426" s="1">
        <v>1.0</v>
      </c>
      <c r="E426" s="3"/>
    </row>
    <row r="427" ht="18.0" customHeight="1">
      <c r="A427" s="4" t="s">
        <v>475</v>
      </c>
      <c r="B427" s="5">
        <v>4160230.0</v>
      </c>
      <c r="C427" s="2">
        <v>6.8</v>
      </c>
      <c r="D427" s="1">
        <v>50.0</v>
      </c>
      <c r="E427" s="3"/>
    </row>
    <row r="428" ht="18.0" customHeight="1">
      <c r="A428" s="4" t="s">
        <v>476</v>
      </c>
      <c r="B428" s="5">
        <v>4198164.0</v>
      </c>
      <c r="C428" s="2">
        <v>4.0</v>
      </c>
      <c r="D428" s="1">
        <v>28.0</v>
      </c>
      <c r="E428" s="3"/>
    </row>
    <row r="429" ht="18.0" customHeight="1">
      <c r="A429" s="4" t="s">
        <v>477</v>
      </c>
      <c r="B429" s="5">
        <v>4101127.0</v>
      </c>
      <c r="C429" s="2">
        <v>0.3</v>
      </c>
      <c r="D429" s="1">
        <v>50.0</v>
      </c>
      <c r="E429" s="3"/>
    </row>
    <row r="430" ht="18.0" customHeight="1">
      <c r="A430" s="4" t="s">
        <v>478</v>
      </c>
      <c r="B430" s="5">
        <v>4101135.0</v>
      </c>
      <c r="C430" s="2">
        <v>1.0</v>
      </c>
      <c r="D430" s="1">
        <v>50.0</v>
      </c>
      <c r="E430" s="3"/>
    </row>
    <row r="431" ht="18.0" customHeight="1">
      <c r="A431" s="4" t="s">
        <v>479</v>
      </c>
      <c r="B431" s="5">
        <v>1227099.0</v>
      </c>
      <c r="C431" s="2">
        <v>5.5</v>
      </c>
      <c r="D431" s="1">
        <v>50.0</v>
      </c>
      <c r="E431" s="3"/>
    </row>
    <row r="432" ht="18.0" customHeight="1">
      <c r="A432" s="4" t="s">
        <v>480</v>
      </c>
      <c r="B432" s="5">
        <v>1174572.0</v>
      </c>
      <c r="C432" s="2">
        <v>1.0</v>
      </c>
      <c r="D432" s="1">
        <v>100.0</v>
      </c>
      <c r="E432" s="3"/>
    </row>
    <row r="433" ht="18.0" customHeight="1">
      <c r="A433" s="4" t="s">
        <v>481</v>
      </c>
      <c r="B433" s="5">
        <v>1233949.0</v>
      </c>
      <c r="C433" s="2" t="s">
        <v>36</v>
      </c>
      <c r="D433" s="1">
        <v>10.0</v>
      </c>
      <c r="E433" s="3"/>
    </row>
    <row r="434" ht="18.0" customHeight="1">
      <c r="A434" s="4" t="s">
        <v>482</v>
      </c>
      <c r="B434" s="5">
        <v>1132869.0</v>
      </c>
      <c r="C434" s="2" t="s">
        <v>36</v>
      </c>
      <c r="D434" s="1">
        <v>84.0</v>
      </c>
      <c r="E434" s="3"/>
    </row>
    <row r="435" ht="18.0" customHeight="1">
      <c r="A435" s="4" t="s">
        <v>483</v>
      </c>
      <c r="B435" s="5">
        <v>1052489.0</v>
      </c>
      <c r="C435" s="2">
        <v>0.3</v>
      </c>
      <c r="D435" s="1">
        <v>56.0</v>
      </c>
      <c r="E435" s="3"/>
    </row>
    <row r="436" ht="18.0" customHeight="1">
      <c r="A436" s="4" t="s">
        <v>484</v>
      </c>
      <c r="B436" s="5">
        <v>6783252.0</v>
      </c>
      <c r="C436" s="2">
        <v>0.5</v>
      </c>
      <c r="D436" s="1">
        <v>60.0</v>
      </c>
      <c r="E436" s="3"/>
    </row>
    <row r="437" ht="18.0" customHeight="1">
      <c r="A437" s="4" t="s">
        <v>485</v>
      </c>
      <c r="B437" s="5">
        <v>2813202.0</v>
      </c>
      <c r="C437" s="2">
        <v>5.8</v>
      </c>
      <c r="D437" s="1">
        <v>15.0</v>
      </c>
      <c r="E437" s="3"/>
    </row>
    <row r="438" ht="18.0" customHeight="1">
      <c r="A438" s="4" t="s">
        <v>486</v>
      </c>
      <c r="B438" s="5">
        <v>423210.0</v>
      </c>
      <c r="C438" s="2">
        <v>2.5</v>
      </c>
      <c r="D438" s="1">
        <v>30.0</v>
      </c>
      <c r="E438" s="3"/>
    </row>
    <row r="439" ht="18.0" customHeight="1">
      <c r="A439" s="4" t="s">
        <v>487</v>
      </c>
      <c r="B439" s="5">
        <v>229369.0</v>
      </c>
      <c r="C439" s="2">
        <v>0.3</v>
      </c>
      <c r="D439" s="1">
        <v>100.0</v>
      </c>
      <c r="E439" s="3"/>
    </row>
    <row r="440" ht="18.0" customHeight="1">
      <c r="A440" s="4" t="s">
        <v>488</v>
      </c>
      <c r="B440" s="5">
        <v>256966.0</v>
      </c>
      <c r="C440" s="2">
        <v>0.3</v>
      </c>
      <c r="D440" s="1">
        <v>30.0</v>
      </c>
      <c r="E440" s="3"/>
    </row>
    <row r="441" ht="18.0" customHeight="1">
      <c r="A441" s="4" t="s">
        <v>489</v>
      </c>
      <c r="B441" s="5">
        <v>2152460.0</v>
      </c>
      <c r="C441" s="2">
        <v>0.3</v>
      </c>
      <c r="D441" s="1">
        <v>60.0</v>
      </c>
      <c r="E441" s="3"/>
    </row>
    <row r="442" ht="18.0" customHeight="1">
      <c r="A442" s="4" t="s">
        <v>490</v>
      </c>
      <c r="B442" s="5">
        <v>3207990.0</v>
      </c>
      <c r="C442" s="2">
        <v>0.5</v>
      </c>
      <c r="D442" s="1">
        <v>100.0</v>
      </c>
      <c r="E442" s="3"/>
    </row>
    <row r="443" ht="18.0" customHeight="1">
      <c r="A443" s="4" t="s">
        <v>491</v>
      </c>
      <c r="B443" s="5">
        <v>3581287.0</v>
      </c>
      <c r="C443" s="2">
        <v>2.5</v>
      </c>
      <c r="D443" s="1">
        <v>1.0</v>
      </c>
      <c r="E443" s="3"/>
    </row>
    <row r="444" ht="18.0" customHeight="1">
      <c r="A444" s="4" t="s">
        <v>492</v>
      </c>
      <c r="B444" s="5">
        <v>3020534.0</v>
      </c>
      <c r="C444" s="2">
        <v>0.3</v>
      </c>
      <c r="D444" s="1">
        <v>1.0</v>
      </c>
      <c r="E444" s="3"/>
    </row>
    <row r="445" ht="18.0" customHeight="1">
      <c r="A445" s="4" t="s">
        <v>493</v>
      </c>
      <c r="B445" s="5">
        <v>2444818.0</v>
      </c>
      <c r="C445" s="2">
        <v>0.3</v>
      </c>
      <c r="D445" s="1">
        <v>30.0</v>
      </c>
      <c r="E445" s="3"/>
    </row>
    <row r="446" ht="18.0" customHeight="1">
      <c r="A446" s="4" t="s">
        <v>494</v>
      </c>
      <c r="B446" s="5">
        <v>2114890.0</v>
      </c>
      <c r="C446" s="2">
        <v>1.0</v>
      </c>
      <c r="D446" s="1">
        <v>50.0</v>
      </c>
      <c r="E446" s="3"/>
    </row>
    <row r="447" ht="18.0" customHeight="1">
      <c r="A447" s="4" t="s">
        <v>495</v>
      </c>
      <c r="B447" s="5">
        <v>4095733.0</v>
      </c>
      <c r="C447" s="2">
        <v>0.8</v>
      </c>
      <c r="D447" s="1">
        <v>30.0</v>
      </c>
      <c r="E447" s="3"/>
    </row>
    <row r="448" ht="18.0" customHeight="1">
      <c r="A448" s="4" t="s">
        <v>496</v>
      </c>
      <c r="B448" s="5">
        <v>4093076.0</v>
      </c>
      <c r="C448" s="2">
        <v>2.8</v>
      </c>
      <c r="D448" s="1">
        <v>30.0</v>
      </c>
      <c r="E448" s="3"/>
    </row>
    <row r="449" ht="18.0" customHeight="1">
      <c r="A449" s="4" t="s">
        <v>497</v>
      </c>
      <c r="B449" s="5">
        <v>2151793.0</v>
      </c>
      <c r="C449" s="2">
        <v>1.3</v>
      </c>
      <c r="D449" s="1">
        <v>10.0</v>
      </c>
      <c r="E449" s="3"/>
    </row>
    <row r="450" ht="18.0" customHeight="1">
      <c r="A450" s="4" t="s">
        <v>498</v>
      </c>
      <c r="B450" s="5">
        <v>294892.0</v>
      </c>
      <c r="C450" s="2">
        <v>0.3</v>
      </c>
      <c r="D450" s="1">
        <v>1.0</v>
      </c>
      <c r="E450" s="3"/>
    </row>
    <row r="451" ht="18.0" customHeight="1">
      <c r="A451" s="4" t="s">
        <v>499</v>
      </c>
      <c r="B451" s="5">
        <v>2151801.0</v>
      </c>
      <c r="C451" s="2">
        <v>0.8</v>
      </c>
      <c r="D451" s="1">
        <v>10.0</v>
      </c>
      <c r="E451" s="3"/>
    </row>
    <row r="452" ht="18.0" customHeight="1">
      <c r="A452" s="4" t="s">
        <v>500</v>
      </c>
      <c r="B452" s="5">
        <v>2333292.0</v>
      </c>
      <c r="C452" s="2">
        <v>2.0</v>
      </c>
      <c r="D452" s="1">
        <v>1.0</v>
      </c>
      <c r="E452" s="3"/>
    </row>
    <row r="453" ht="18.0" customHeight="1">
      <c r="A453" s="4" t="s">
        <v>501</v>
      </c>
      <c r="B453" s="5">
        <v>4044897.0</v>
      </c>
      <c r="C453" s="2">
        <v>1.3</v>
      </c>
      <c r="D453" s="1">
        <v>500.0</v>
      </c>
      <c r="E453" s="3"/>
    </row>
    <row r="454" ht="18.0" customHeight="1">
      <c r="A454" s="4" t="s">
        <v>502</v>
      </c>
      <c r="B454" s="5">
        <v>2542090.0</v>
      </c>
      <c r="C454" s="2">
        <v>1.5</v>
      </c>
      <c r="D454" s="1">
        <v>200.0</v>
      </c>
      <c r="E454" s="3"/>
    </row>
    <row r="455" ht="18.0" customHeight="1">
      <c r="A455" s="4" t="s">
        <v>503</v>
      </c>
      <c r="B455" s="5">
        <v>2322808.0</v>
      </c>
      <c r="C455" s="2">
        <v>10.0</v>
      </c>
      <c r="D455" s="1">
        <v>500.0</v>
      </c>
      <c r="E455" s="3"/>
    </row>
    <row r="456" ht="18.0" customHeight="1">
      <c r="A456" s="4" t="s">
        <v>504</v>
      </c>
      <c r="B456" s="5">
        <v>2643443.0</v>
      </c>
      <c r="C456" s="2">
        <v>0.5</v>
      </c>
      <c r="D456" s="1">
        <v>600.0</v>
      </c>
      <c r="E456" s="3"/>
    </row>
    <row r="457" ht="18.0" customHeight="1">
      <c r="A457" s="4" t="s">
        <v>505</v>
      </c>
      <c r="B457" s="5">
        <v>3064375.0</v>
      </c>
      <c r="C457" s="2">
        <v>0.8</v>
      </c>
      <c r="D457" s="1">
        <v>100.0</v>
      </c>
      <c r="E457" s="3"/>
    </row>
    <row r="458" ht="18.0" customHeight="1">
      <c r="A458" s="4" t="s">
        <v>506</v>
      </c>
      <c r="B458" s="5">
        <v>3064383.0</v>
      </c>
      <c r="C458" s="2">
        <v>5.5</v>
      </c>
      <c r="D458" s="1">
        <v>500.0</v>
      </c>
      <c r="E458" s="3"/>
    </row>
    <row r="459" ht="18.0" customHeight="1">
      <c r="A459" s="4" t="s">
        <v>507</v>
      </c>
      <c r="B459" s="5">
        <v>3637519.0</v>
      </c>
      <c r="C459" s="2">
        <v>0.8</v>
      </c>
      <c r="D459" s="1">
        <v>200.0</v>
      </c>
      <c r="E459" s="3"/>
    </row>
    <row r="460" ht="18.0" customHeight="1">
      <c r="A460" s="4" t="s">
        <v>508</v>
      </c>
      <c r="B460" s="5">
        <v>141838.0</v>
      </c>
      <c r="C460" s="2">
        <v>0.5</v>
      </c>
      <c r="D460" s="1">
        <v>30.0</v>
      </c>
      <c r="E460" s="3"/>
    </row>
    <row r="461" ht="18.0" customHeight="1">
      <c r="A461" s="4" t="s">
        <v>509</v>
      </c>
      <c r="B461" s="5">
        <v>369785.0</v>
      </c>
      <c r="C461" s="2">
        <v>0.3</v>
      </c>
      <c r="D461" s="1">
        <v>100.0</v>
      </c>
      <c r="E461" s="3"/>
    </row>
    <row r="462" ht="18.0" customHeight="1">
      <c r="A462" s="4" t="s">
        <v>510</v>
      </c>
      <c r="B462" s="5">
        <v>141895.0</v>
      </c>
      <c r="C462" s="2">
        <v>1.8</v>
      </c>
      <c r="D462" s="1">
        <v>30.0</v>
      </c>
      <c r="E462" s="3"/>
    </row>
    <row r="463" ht="18.0" customHeight="1">
      <c r="A463" s="4" t="s">
        <v>511</v>
      </c>
      <c r="B463" s="5">
        <v>406629.0</v>
      </c>
      <c r="C463" s="2">
        <v>0.3</v>
      </c>
      <c r="D463" s="1">
        <v>100.0</v>
      </c>
      <c r="E463" s="3"/>
    </row>
    <row r="464" ht="18.0" customHeight="1">
      <c r="A464" s="4" t="s">
        <v>512</v>
      </c>
      <c r="B464" s="5">
        <v>1167162.0</v>
      </c>
      <c r="C464" s="2">
        <v>0.5</v>
      </c>
      <c r="D464" s="1">
        <v>30.0</v>
      </c>
      <c r="E464" s="3"/>
    </row>
    <row r="465" ht="18.0" customHeight="1">
      <c r="A465" s="4" t="s">
        <v>513</v>
      </c>
      <c r="B465" s="5">
        <v>3251709.0</v>
      </c>
      <c r="C465" s="2">
        <v>0.5</v>
      </c>
      <c r="D465" s="1">
        <v>30.0</v>
      </c>
      <c r="E465" s="3"/>
    </row>
    <row r="466" ht="18.0" customHeight="1">
      <c r="A466" s="4" t="s">
        <v>514</v>
      </c>
      <c r="B466" s="5">
        <v>6529465.0</v>
      </c>
      <c r="C466" s="2">
        <v>0.3</v>
      </c>
      <c r="D466" s="1">
        <v>30.0</v>
      </c>
      <c r="E466" s="3"/>
    </row>
    <row r="467" ht="18.0" customHeight="1">
      <c r="A467" s="4" t="s">
        <v>515</v>
      </c>
      <c r="B467" s="5">
        <v>1266733.0</v>
      </c>
      <c r="C467" s="2">
        <v>1.0</v>
      </c>
      <c r="D467" s="1">
        <v>30.0</v>
      </c>
      <c r="E467" s="3"/>
    </row>
    <row r="468" ht="18.0" customHeight="1">
      <c r="A468" s="4" t="s">
        <v>516</v>
      </c>
      <c r="B468" s="5">
        <v>1181221.0</v>
      </c>
      <c r="C468" s="2">
        <v>11.0</v>
      </c>
      <c r="D468" s="1">
        <v>84.0</v>
      </c>
      <c r="E468" s="3"/>
    </row>
    <row r="469" ht="18.0" customHeight="1">
      <c r="A469" s="4" t="s">
        <v>517</v>
      </c>
      <c r="B469" s="5">
        <v>4018073.0</v>
      </c>
      <c r="C469" s="2">
        <v>0.3</v>
      </c>
      <c r="D469" s="1">
        <v>70.0</v>
      </c>
      <c r="E469" s="3"/>
    </row>
    <row r="470" ht="18.0" customHeight="1">
      <c r="A470" s="4" t="s">
        <v>518</v>
      </c>
      <c r="B470" s="5">
        <v>3727757.0</v>
      </c>
      <c r="C470" s="2">
        <v>1.8</v>
      </c>
      <c r="D470" s="1">
        <v>30.0</v>
      </c>
      <c r="E470" s="3"/>
    </row>
    <row r="471" ht="18.0" customHeight="1">
      <c r="A471" s="4" t="s">
        <v>519</v>
      </c>
      <c r="B471" s="5">
        <v>3942026.0</v>
      </c>
      <c r="C471" s="2">
        <v>0.3</v>
      </c>
      <c r="D471" s="1">
        <v>2.0</v>
      </c>
      <c r="E471" s="3"/>
    </row>
    <row r="472" ht="18.0" customHeight="1">
      <c r="A472" s="4" t="s">
        <v>520</v>
      </c>
      <c r="B472" s="5">
        <v>1134519.0</v>
      </c>
      <c r="C472" s="2">
        <v>0.3</v>
      </c>
      <c r="D472" s="1">
        <v>50.0</v>
      </c>
      <c r="E472" s="3"/>
    </row>
    <row r="473" ht="18.0" customHeight="1">
      <c r="A473" s="4" t="s">
        <v>521</v>
      </c>
      <c r="B473" s="5">
        <v>4214722.0</v>
      </c>
      <c r="C473" s="2">
        <v>0.3</v>
      </c>
      <c r="D473" s="1">
        <v>3.0</v>
      </c>
      <c r="E473" s="3"/>
    </row>
    <row r="474" ht="18.0" customHeight="1">
      <c r="A474" s="4" t="s">
        <v>522</v>
      </c>
      <c r="B474" s="5">
        <v>4214730.0</v>
      </c>
      <c r="C474" s="2">
        <v>0.3</v>
      </c>
      <c r="D474" s="1">
        <v>1.0</v>
      </c>
      <c r="E474" s="3"/>
    </row>
    <row r="475" ht="18.0" customHeight="1">
      <c r="A475" s="4" t="s">
        <v>523</v>
      </c>
      <c r="B475" s="5">
        <v>94805.0</v>
      </c>
      <c r="C475" s="2">
        <v>0.5</v>
      </c>
      <c r="D475" s="1">
        <v>63.0</v>
      </c>
      <c r="E475" s="3"/>
    </row>
    <row r="476" ht="18.0" customHeight="1">
      <c r="A476" s="4" t="s">
        <v>524</v>
      </c>
      <c r="B476" s="5">
        <v>1084052.0</v>
      </c>
      <c r="C476" s="2">
        <v>2.0</v>
      </c>
      <c r="D476" s="1">
        <v>28.0</v>
      </c>
      <c r="E476" s="3"/>
    </row>
    <row r="477" ht="18.0" customHeight="1">
      <c r="A477" s="4" t="s">
        <v>525</v>
      </c>
      <c r="B477" s="5">
        <v>1084037.0</v>
      </c>
      <c r="C477" s="2">
        <v>13.5</v>
      </c>
      <c r="D477" s="1">
        <v>28.0</v>
      </c>
      <c r="E477" s="3"/>
    </row>
    <row r="478" ht="18.0" customHeight="1">
      <c r="A478" s="4" t="s">
        <v>526</v>
      </c>
      <c r="B478" s="5">
        <v>1084045.0</v>
      </c>
      <c r="C478" s="2">
        <v>9.3</v>
      </c>
      <c r="D478" s="1">
        <v>28.0</v>
      </c>
      <c r="E478" s="3"/>
    </row>
    <row r="479" ht="18.0" customHeight="1">
      <c r="A479" s="4" t="s">
        <v>527</v>
      </c>
      <c r="B479" s="5">
        <v>1098201.0</v>
      </c>
      <c r="C479" s="2">
        <v>0.3</v>
      </c>
      <c r="D479" s="1">
        <v>10.0</v>
      </c>
      <c r="E479" s="3"/>
    </row>
    <row r="480" ht="18.0" customHeight="1">
      <c r="A480" s="4" t="s">
        <v>528</v>
      </c>
      <c r="B480" s="5">
        <v>1269877.0</v>
      </c>
      <c r="C480" s="2">
        <v>1.8</v>
      </c>
      <c r="D480" s="1">
        <v>100.0</v>
      </c>
      <c r="E480" s="3"/>
    </row>
    <row r="481" ht="18.0" customHeight="1">
      <c r="A481" s="4" t="s">
        <v>529</v>
      </c>
      <c r="B481" s="5">
        <v>8883126.0</v>
      </c>
      <c r="C481" s="2">
        <v>1.8</v>
      </c>
      <c r="D481" s="1">
        <v>50.0</v>
      </c>
      <c r="E481" s="3"/>
    </row>
    <row r="482" ht="18.0" customHeight="1">
      <c r="A482" s="4" t="s">
        <v>530</v>
      </c>
      <c r="B482" s="5">
        <v>2905784.0</v>
      </c>
      <c r="C482" s="2">
        <v>2.0</v>
      </c>
      <c r="D482" s="1">
        <v>45.0</v>
      </c>
      <c r="E482" s="3"/>
    </row>
    <row r="483" ht="18.0" customHeight="1">
      <c r="A483" s="4" t="s">
        <v>531</v>
      </c>
      <c r="B483" s="5">
        <v>349472.0</v>
      </c>
      <c r="C483" s="2">
        <v>0.3</v>
      </c>
      <c r="D483" s="1">
        <v>30.0</v>
      </c>
      <c r="E483" s="3"/>
    </row>
    <row r="484" ht="18.0" customHeight="1">
      <c r="A484" s="4" t="s">
        <v>532</v>
      </c>
      <c r="B484" s="5">
        <v>485896.0</v>
      </c>
      <c r="C484" s="2">
        <v>0.8</v>
      </c>
      <c r="D484" s="1">
        <v>300.0</v>
      </c>
      <c r="E484" s="3"/>
    </row>
    <row r="485" ht="18.0" customHeight="1">
      <c r="A485" s="4" t="s">
        <v>533</v>
      </c>
      <c r="B485" s="5">
        <v>1063262.0</v>
      </c>
      <c r="C485" s="2">
        <v>15.5</v>
      </c>
      <c r="D485" s="1">
        <v>28.0</v>
      </c>
      <c r="E485" s="3"/>
    </row>
    <row r="486" ht="18.0" customHeight="1">
      <c r="A486" s="4" t="s">
        <v>534</v>
      </c>
      <c r="B486" s="5">
        <v>1078385.0</v>
      </c>
      <c r="C486" s="2">
        <v>3.8</v>
      </c>
      <c r="D486" s="1">
        <v>100.0</v>
      </c>
      <c r="E486" s="3"/>
    </row>
    <row r="487" ht="18.0" customHeight="1">
      <c r="A487" s="4" t="s">
        <v>535</v>
      </c>
      <c r="B487" s="5">
        <v>1078377.0</v>
      </c>
      <c r="C487" s="2">
        <v>2.5</v>
      </c>
      <c r="D487" s="1">
        <v>28.0</v>
      </c>
      <c r="E487" s="3"/>
    </row>
    <row r="488" ht="18.0" customHeight="1">
      <c r="A488" s="4" t="s">
        <v>536</v>
      </c>
      <c r="B488" s="5">
        <v>1275973.0</v>
      </c>
      <c r="C488" s="2">
        <v>0.8</v>
      </c>
      <c r="D488" s="1">
        <v>56.0</v>
      </c>
      <c r="E488" s="3"/>
    </row>
    <row r="489" ht="18.0" customHeight="1">
      <c r="A489" s="4" t="s">
        <v>537</v>
      </c>
      <c r="B489" s="5">
        <v>6470561.0</v>
      </c>
      <c r="C489" s="2">
        <v>0.5</v>
      </c>
      <c r="D489" s="1">
        <v>84.0</v>
      </c>
      <c r="E489" s="3"/>
    </row>
    <row r="490" ht="18.0" customHeight="1">
      <c r="A490" s="4" t="s">
        <v>538</v>
      </c>
      <c r="B490" s="5">
        <v>579409.0</v>
      </c>
      <c r="C490" s="2">
        <v>5.8</v>
      </c>
      <c r="D490" s="1">
        <v>100.0</v>
      </c>
      <c r="E490" s="3"/>
    </row>
    <row r="491" ht="18.0" customHeight="1">
      <c r="A491" s="4" t="s">
        <v>539</v>
      </c>
      <c r="B491" s="5">
        <v>2016855.0</v>
      </c>
      <c r="C491" s="2">
        <v>3.3</v>
      </c>
      <c r="D491" s="1">
        <v>30.0</v>
      </c>
      <c r="E491" s="3"/>
    </row>
    <row r="492" ht="18.0" customHeight="1">
      <c r="A492" s="4" t="s">
        <v>540</v>
      </c>
      <c r="B492" s="5">
        <v>118414.0</v>
      </c>
      <c r="C492" s="2">
        <v>3.0</v>
      </c>
      <c r="D492" s="1">
        <v>20.0</v>
      </c>
      <c r="E492" s="3"/>
    </row>
    <row r="493" ht="18.0" customHeight="1">
      <c r="A493" s="4" t="s">
        <v>541</v>
      </c>
      <c r="B493" s="5">
        <v>4196036.0</v>
      </c>
      <c r="C493" s="2">
        <v>1.3</v>
      </c>
      <c r="D493" s="1">
        <v>500.0</v>
      </c>
      <c r="E493" s="3"/>
    </row>
    <row r="494" ht="18.0" customHeight="1">
      <c r="A494" s="4" t="s">
        <v>542</v>
      </c>
      <c r="B494" s="5">
        <v>52506.0</v>
      </c>
      <c r="C494" s="2">
        <v>0.5</v>
      </c>
      <c r="D494" s="1">
        <v>100.0</v>
      </c>
      <c r="E494" s="3"/>
    </row>
    <row r="495" ht="18.0" customHeight="1">
      <c r="A495" s="4" t="s">
        <v>543</v>
      </c>
      <c r="B495" s="5">
        <v>1197094.0</v>
      </c>
      <c r="C495" s="2">
        <v>0.5</v>
      </c>
      <c r="D495" s="1">
        <v>60.0</v>
      </c>
      <c r="E495" s="3"/>
    </row>
    <row r="496" ht="18.0" customHeight="1">
      <c r="A496" s="4" t="s">
        <v>544</v>
      </c>
      <c r="B496" s="5">
        <v>207845.0</v>
      </c>
      <c r="C496" s="2">
        <v>1.0</v>
      </c>
      <c r="D496" s="1">
        <v>14.0</v>
      </c>
      <c r="E496" s="3"/>
    </row>
    <row r="497" ht="18.0" customHeight="1">
      <c r="A497" s="4" t="s">
        <v>545</v>
      </c>
      <c r="B497" s="5">
        <v>1068865.0</v>
      </c>
      <c r="C497" s="2">
        <v>2.8</v>
      </c>
      <c r="D497" s="1">
        <v>30.0</v>
      </c>
      <c r="E497" s="3"/>
    </row>
    <row r="498" ht="18.0" customHeight="1">
      <c r="A498" s="4" t="s">
        <v>546</v>
      </c>
      <c r="B498" s="5">
        <v>1164755.0</v>
      </c>
      <c r="C498" s="2">
        <v>3.0</v>
      </c>
      <c r="D498" s="1">
        <v>200.0</v>
      </c>
      <c r="E498" s="3"/>
    </row>
    <row r="499" ht="18.0" customHeight="1">
      <c r="A499" s="4" t="s">
        <v>547</v>
      </c>
      <c r="B499" s="5">
        <v>1170331.0</v>
      </c>
      <c r="C499" s="2">
        <v>6.8</v>
      </c>
      <c r="D499" s="1">
        <v>28.0</v>
      </c>
      <c r="E499" s="3"/>
    </row>
    <row r="500" ht="18.0" customHeight="1">
      <c r="A500" s="4" t="s">
        <v>548</v>
      </c>
      <c r="B500" s="5">
        <v>1170323.0</v>
      </c>
      <c r="C500" s="2">
        <v>1.5</v>
      </c>
      <c r="D500" s="1">
        <v>28.0</v>
      </c>
      <c r="E500" s="3"/>
    </row>
    <row r="501" ht="18.0" customHeight="1">
      <c r="A501" s="4" t="s">
        <v>549</v>
      </c>
      <c r="B501" s="5">
        <v>1170356.0</v>
      </c>
      <c r="C501" s="2">
        <v>0.3</v>
      </c>
      <c r="D501" s="1">
        <v>28.0</v>
      </c>
      <c r="E501" s="3"/>
    </row>
    <row r="502" ht="18.0" customHeight="1">
      <c r="A502" s="4" t="s">
        <v>550</v>
      </c>
      <c r="B502" s="5">
        <v>6708192.0</v>
      </c>
      <c r="C502" s="2">
        <v>6.8</v>
      </c>
      <c r="D502" s="1">
        <v>5.0</v>
      </c>
      <c r="E502" s="3"/>
    </row>
    <row r="503" ht="18.0" customHeight="1">
      <c r="A503" s="4" t="s">
        <v>551</v>
      </c>
      <c r="B503" s="5">
        <v>6470603.0</v>
      </c>
      <c r="C503" s="2">
        <v>3.3</v>
      </c>
      <c r="D503" s="1">
        <v>5.0</v>
      </c>
      <c r="E503" s="3"/>
    </row>
    <row r="504" ht="18.0" customHeight="1">
      <c r="A504" s="4" t="s">
        <v>552</v>
      </c>
      <c r="B504" s="5">
        <v>1242874.0</v>
      </c>
      <c r="C504" s="2">
        <v>1.8</v>
      </c>
      <c r="D504" s="1">
        <v>60.0</v>
      </c>
      <c r="E504" s="3"/>
    </row>
    <row r="505" ht="18.0" customHeight="1">
      <c r="A505" s="4" t="s">
        <v>553</v>
      </c>
      <c r="B505" s="5">
        <v>1077312.0</v>
      </c>
      <c r="C505" s="2">
        <v>3.8</v>
      </c>
      <c r="D505" s="1">
        <v>28.0</v>
      </c>
      <c r="E505" s="3"/>
    </row>
    <row r="506" ht="18.0" customHeight="1">
      <c r="A506" s="4" t="s">
        <v>554</v>
      </c>
      <c r="B506" s="5">
        <v>2799344.0</v>
      </c>
      <c r="C506" s="2">
        <v>0.3</v>
      </c>
      <c r="D506" s="1">
        <v>100.0</v>
      </c>
      <c r="E506" s="3"/>
    </row>
    <row r="507" ht="18.0" customHeight="1">
      <c r="A507" s="4" t="s">
        <v>555</v>
      </c>
      <c r="B507" s="5">
        <v>2799377.0</v>
      </c>
      <c r="C507" s="2">
        <v>0.8</v>
      </c>
      <c r="D507" s="1">
        <v>500.0</v>
      </c>
      <c r="E507" s="3"/>
    </row>
    <row r="508" ht="18.0" customHeight="1">
      <c r="A508" s="4" t="s">
        <v>556</v>
      </c>
      <c r="B508" s="5">
        <v>3561594.0</v>
      </c>
      <c r="C508" s="2">
        <v>0.3</v>
      </c>
      <c r="D508" s="1">
        <v>60.0</v>
      </c>
      <c r="E508" s="3"/>
    </row>
    <row r="509" ht="18.0" customHeight="1">
      <c r="A509" s="4" t="s">
        <v>557</v>
      </c>
      <c r="B509" s="5">
        <v>3821295.0</v>
      </c>
      <c r="C509" s="2">
        <v>0.3</v>
      </c>
      <c r="D509" s="1">
        <v>30.0</v>
      </c>
      <c r="E509" s="3"/>
    </row>
    <row r="510" ht="18.0" customHeight="1">
      <c r="A510" s="4" t="s">
        <v>558</v>
      </c>
      <c r="B510" s="5">
        <v>3705993.0</v>
      </c>
      <c r="C510" s="2">
        <v>0.3</v>
      </c>
      <c r="D510" s="1">
        <v>30.0</v>
      </c>
      <c r="E510" s="3"/>
    </row>
    <row r="511" ht="18.0" customHeight="1">
      <c r="A511" s="4" t="s">
        <v>559</v>
      </c>
      <c r="B511" s="5">
        <v>2133312.0</v>
      </c>
      <c r="C511" s="2">
        <v>1.0</v>
      </c>
      <c r="D511" s="1">
        <v>60.0</v>
      </c>
      <c r="E511" s="3"/>
    </row>
    <row r="512" ht="18.0" customHeight="1">
      <c r="A512" s="4" t="s">
        <v>560</v>
      </c>
      <c r="B512" s="5">
        <v>1087261.0</v>
      </c>
      <c r="C512" s="2">
        <v>11.0</v>
      </c>
      <c r="D512" s="1">
        <v>28.0</v>
      </c>
      <c r="E512" s="3"/>
    </row>
    <row r="513" ht="18.0" customHeight="1">
      <c r="A513" s="4" t="s">
        <v>561</v>
      </c>
      <c r="B513" s="5">
        <v>1087279.0</v>
      </c>
      <c r="C513" s="2">
        <v>32.5</v>
      </c>
      <c r="D513" s="1">
        <v>28.0</v>
      </c>
      <c r="E513" s="3"/>
    </row>
    <row r="514" ht="18.0" customHeight="1">
      <c r="A514" s="4" t="s">
        <v>562</v>
      </c>
      <c r="B514" s="5">
        <v>1087287.0</v>
      </c>
      <c r="C514" s="2">
        <v>44.8</v>
      </c>
      <c r="D514" s="1">
        <v>28.0</v>
      </c>
      <c r="E514" s="3"/>
    </row>
    <row r="515" ht="18.0" customHeight="1">
      <c r="A515" s="4" t="s">
        <v>563</v>
      </c>
      <c r="B515" s="5">
        <v>1231539.0</v>
      </c>
      <c r="C515" s="2">
        <v>3.3</v>
      </c>
      <c r="D515" s="1">
        <v>28.0</v>
      </c>
      <c r="E515" s="3"/>
    </row>
    <row r="516" ht="18.0" customHeight="1">
      <c r="A516" s="4" t="s">
        <v>564</v>
      </c>
      <c r="B516" s="5">
        <v>1134410.0</v>
      </c>
      <c r="C516" s="2">
        <v>1.0</v>
      </c>
      <c r="D516" s="1">
        <v>28.0</v>
      </c>
      <c r="E516" s="3"/>
    </row>
    <row r="517" ht="18.0" customHeight="1">
      <c r="A517" s="4" t="s">
        <v>565</v>
      </c>
      <c r="B517" s="5">
        <v>1078195.0</v>
      </c>
      <c r="C517" s="2">
        <v>39.5</v>
      </c>
      <c r="D517" s="1">
        <v>8.0</v>
      </c>
      <c r="E517" s="3"/>
    </row>
    <row r="518" ht="18.0" customHeight="1">
      <c r="A518" s="4" t="s">
        <v>566</v>
      </c>
      <c r="B518" s="5">
        <v>1026848.0</v>
      </c>
      <c r="C518" s="2">
        <v>1.3</v>
      </c>
      <c r="D518" s="1">
        <v>50.0</v>
      </c>
      <c r="E518" s="3"/>
    </row>
    <row r="519" ht="18.0" customHeight="1">
      <c r="A519" s="4" t="s">
        <v>567</v>
      </c>
      <c r="B519" s="5">
        <v>1047422.0</v>
      </c>
      <c r="C519" s="2">
        <v>0.3</v>
      </c>
      <c r="D519" s="1">
        <v>28.0</v>
      </c>
      <c r="E519" s="3"/>
    </row>
    <row r="520" ht="18.0" customHeight="1">
      <c r="A520" s="4" t="s">
        <v>568</v>
      </c>
      <c r="B520" s="5">
        <v>78196.0</v>
      </c>
      <c r="C520" s="2">
        <v>0.3</v>
      </c>
      <c r="D520" s="1">
        <v>100.0</v>
      </c>
      <c r="E520" s="3"/>
    </row>
    <row r="521" ht="18.0" customHeight="1">
      <c r="A521" s="4" t="s">
        <v>569</v>
      </c>
      <c r="B521" s="5">
        <v>3808276.0</v>
      </c>
      <c r="C521" s="2">
        <v>1.5</v>
      </c>
      <c r="D521" s="1">
        <v>30.0</v>
      </c>
      <c r="E521" s="3"/>
    </row>
    <row r="522" ht="18.0" customHeight="1">
      <c r="A522" s="4" t="s">
        <v>570</v>
      </c>
      <c r="B522" s="5">
        <v>3952595.0</v>
      </c>
      <c r="C522" s="2">
        <v>1.0</v>
      </c>
      <c r="D522" s="1">
        <v>30.0</v>
      </c>
      <c r="E522" s="3"/>
    </row>
    <row r="523" ht="18.0" customHeight="1">
      <c r="A523" s="4" t="s">
        <v>571</v>
      </c>
      <c r="B523" s="5">
        <v>3207925.0</v>
      </c>
      <c r="C523" s="2">
        <v>0.5</v>
      </c>
      <c r="D523" s="1">
        <v>30.0</v>
      </c>
      <c r="E523" s="3"/>
    </row>
    <row r="524" ht="18.0" customHeight="1">
      <c r="A524" s="4" t="s">
        <v>572</v>
      </c>
      <c r="B524" s="5">
        <v>3120342.0</v>
      </c>
      <c r="C524" s="2">
        <v>1.8</v>
      </c>
      <c r="D524" s="1">
        <v>100.0</v>
      </c>
      <c r="E524" s="3"/>
    </row>
    <row r="525" ht="18.0" customHeight="1">
      <c r="A525" s="4" t="s">
        <v>573</v>
      </c>
      <c r="B525" s="5">
        <v>1261353.0</v>
      </c>
      <c r="C525" s="2">
        <v>0.3</v>
      </c>
      <c r="D525" s="1">
        <v>28.0</v>
      </c>
      <c r="E525" s="3"/>
    </row>
    <row r="526" ht="18.0" customHeight="1">
      <c r="A526" s="4" t="s">
        <v>574</v>
      </c>
      <c r="B526" s="5">
        <v>1203041.0</v>
      </c>
      <c r="C526" s="2">
        <v>2.5</v>
      </c>
      <c r="D526" s="1">
        <v>28.0</v>
      </c>
      <c r="E526" s="3"/>
    </row>
    <row r="527" ht="18.0" customHeight="1">
      <c r="A527" s="4" t="s">
        <v>575</v>
      </c>
      <c r="B527" s="5">
        <v>1203058.0</v>
      </c>
      <c r="C527" s="2">
        <v>18.0</v>
      </c>
      <c r="D527" s="1">
        <v>28.0</v>
      </c>
      <c r="E527" s="3"/>
    </row>
    <row r="528" ht="18.0" customHeight="1">
      <c r="A528" s="4" t="s">
        <v>576</v>
      </c>
      <c r="B528" s="5">
        <v>1203074.0</v>
      </c>
      <c r="C528" s="2">
        <v>25.3</v>
      </c>
      <c r="D528" s="1">
        <v>28.0</v>
      </c>
      <c r="E528" s="3"/>
    </row>
    <row r="529" ht="18.0" customHeight="1">
      <c r="A529" s="4" t="s">
        <v>577</v>
      </c>
      <c r="B529" s="5">
        <v>1250208.0</v>
      </c>
      <c r="C529" s="2">
        <v>1.0</v>
      </c>
      <c r="D529" s="1">
        <v>28.0</v>
      </c>
      <c r="E529" s="3"/>
    </row>
    <row r="530" ht="18.0" customHeight="1">
      <c r="A530" s="4" t="s">
        <v>578</v>
      </c>
      <c r="B530" s="5">
        <v>278036.0</v>
      </c>
      <c r="C530" s="2">
        <v>2.5</v>
      </c>
      <c r="D530" s="1">
        <v>1.0</v>
      </c>
      <c r="E530" s="3"/>
    </row>
    <row r="531" ht="18.0" customHeight="1">
      <c r="A531" s="4" t="s">
        <v>579</v>
      </c>
      <c r="B531" s="5">
        <v>277798.0</v>
      </c>
      <c r="C531" s="2">
        <v>2.5</v>
      </c>
      <c r="D531" s="1">
        <v>1.0</v>
      </c>
      <c r="E531" s="3"/>
    </row>
    <row r="532" ht="18.0" customHeight="1">
      <c r="A532" s="4" t="s">
        <v>580</v>
      </c>
      <c r="B532" s="5">
        <v>4171963.0</v>
      </c>
      <c r="C532" s="2">
        <v>0.3</v>
      </c>
      <c r="D532" s="1">
        <v>2.0</v>
      </c>
      <c r="E532" s="3"/>
    </row>
    <row r="533" ht="18.0" customHeight="1">
      <c r="A533" s="4" t="s">
        <v>581</v>
      </c>
      <c r="B533" s="5">
        <v>3882073.0</v>
      </c>
      <c r="C533" s="2">
        <v>0.3</v>
      </c>
      <c r="D533" s="1">
        <v>2.0</v>
      </c>
      <c r="E533" s="3"/>
    </row>
    <row r="534" ht="18.0" customHeight="1">
      <c r="A534" s="4" t="s">
        <v>582</v>
      </c>
      <c r="B534" s="5">
        <v>3886298.0</v>
      </c>
      <c r="C534" s="2">
        <v>0.8</v>
      </c>
      <c r="D534" s="1">
        <v>1.0</v>
      </c>
      <c r="E534" s="3"/>
    </row>
    <row r="535" ht="18.0" customHeight="1">
      <c r="A535" s="4" t="s">
        <v>583</v>
      </c>
      <c r="B535" s="5">
        <v>3886280.0</v>
      </c>
      <c r="C535" s="2">
        <v>0.8</v>
      </c>
      <c r="D535" s="1">
        <v>1.0</v>
      </c>
      <c r="E535" s="3"/>
    </row>
    <row r="536" ht="18.0" customHeight="1">
      <c r="A536" s="4" t="s">
        <v>584</v>
      </c>
      <c r="B536" s="5">
        <v>3221918.0</v>
      </c>
      <c r="C536" s="2">
        <v>0.8</v>
      </c>
      <c r="D536" s="1">
        <v>3.0</v>
      </c>
      <c r="E536" s="3"/>
    </row>
    <row r="537" ht="18.0" customHeight="1">
      <c r="A537" s="4" t="s">
        <v>585</v>
      </c>
      <c r="B537" s="5">
        <v>3564309.0</v>
      </c>
      <c r="C537" s="2">
        <v>5.0</v>
      </c>
      <c r="D537" s="1">
        <v>1.0</v>
      </c>
      <c r="E537" s="3"/>
    </row>
    <row r="538" ht="18.0" customHeight="1">
      <c r="A538" s="4" t="s">
        <v>586</v>
      </c>
      <c r="B538" s="5">
        <v>3135035.0</v>
      </c>
      <c r="C538" s="2">
        <v>2.5</v>
      </c>
      <c r="D538" s="1">
        <v>5.0</v>
      </c>
      <c r="E538" s="3"/>
    </row>
    <row r="539" ht="18.0" customHeight="1">
      <c r="A539" s="4" t="s">
        <v>587</v>
      </c>
      <c r="B539" s="5">
        <v>1218346.0</v>
      </c>
      <c r="C539" s="2">
        <v>3.8</v>
      </c>
      <c r="D539" s="1">
        <v>30.0</v>
      </c>
      <c r="E539" s="3"/>
    </row>
    <row r="540" ht="18.0" customHeight="1">
      <c r="A540" s="4" t="s">
        <v>588</v>
      </c>
      <c r="B540" s="5">
        <v>3748282.0</v>
      </c>
      <c r="C540" s="2">
        <v>7.5</v>
      </c>
      <c r="D540" s="1">
        <v>1.0</v>
      </c>
      <c r="E540" s="3"/>
    </row>
    <row r="541" ht="18.0" customHeight="1">
      <c r="A541" s="4" t="s">
        <v>589</v>
      </c>
      <c r="B541" s="5">
        <v>4029096.0</v>
      </c>
      <c r="C541" s="2">
        <v>0.3</v>
      </c>
      <c r="D541" s="1">
        <v>2.0</v>
      </c>
      <c r="E541" s="3"/>
    </row>
    <row r="542" ht="18.0" customHeight="1">
      <c r="A542" s="4" t="s">
        <v>590</v>
      </c>
      <c r="B542" s="5">
        <v>198523.0</v>
      </c>
      <c r="C542" s="2">
        <v>2.0</v>
      </c>
      <c r="D542" s="1">
        <v>125.0</v>
      </c>
      <c r="E542" s="3"/>
    </row>
    <row r="543" ht="18.0" customHeight="1">
      <c r="A543" s="4" t="s">
        <v>591</v>
      </c>
      <c r="B543" s="5">
        <v>2799153.0</v>
      </c>
      <c r="C543" s="2">
        <v>0.3</v>
      </c>
      <c r="D543" s="1">
        <v>500.0</v>
      </c>
      <c r="E543" s="3"/>
    </row>
    <row r="544" ht="18.0" customHeight="1">
      <c r="A544" s="4" t="s">
        <v>592</v>
      </c>
      <c r="B544" s="5">
        <v>2853331.0</v>
      </c>
      <c r="C544" s="2">
        <v>0.8</v>
      </c>
      <c r="D544" s="1">
        <v>500.0</v>
      </c>
      <c r="E544" s="3"/>
    </row>
    <row r="545" ht="18.0" customHeight="1">
      <c r="A545" s="4" t="s">
        <v>593</v>
      </c>
      <c r="B545" s="5">
        <v>4073227.0</v>
      </c>
      <c r="C545" s="2">
        <v>0.5</v>
      </c>
      <c r="D545" s="1">
        <v>1.0</v>
      </c>
      <c r="E545" s="3"/>
    </row>
    <row r="546" ht="18.0" customHeight="1">
      <c r="A546" s="4" t="s">
        <v>594</v>
      </c>
      <c r="B546" s="5">
        <v>4073193.0</v>
      </c>
      <c r="C546" s="2">
        <v>0.3</v>
      </c>
      <c r="D546" s="1">
        <v>1.0</v>
      </c>
      <c r="E546" s="3"/>
    </row>
    <row r="547" ht="18.0" customHeight="1">
      <c r="A547" s="4" t="s">
        <v>595</v>
      </c>
      <c r="B547" s="5">
        <v>4073219.0</v>
      </c>
      <c r="C547" s="2">
        <v>0.5</v>
      </c>
      <c r="D547" s="1">
        <v>1.0</v>
      </c>
      <c r="E547" s="3"/>
    </row>
    <row r="548" ht="18.0" customHeight="1">
      <c r="A548" s="4" t="s">
        <v>596</v>
      </c>
      <c r="B548" s="5">
        <v>3175825.0</v>
      </c>
      <c r="C548" s="2">
        <v>1.0</v>
      </c>
      <c r="D548" s="1">
        <v>1.0</v>
      </c>
      <c r="E548" s="3"/>
    </row>
    <row r="549" ht="18.0" customHeight="1">
      <c r="A549" s="4" t="s">
        <v>597</v>
      </c>
      <c r="B549" s="5">
        <v>3100955.0</v>
      </c>
      <c r="C549" s="2">
        <v>0.5</v>
      </c>
      <c r="D549" s="1">
        <v>1.0</v>
      </c>
      <c r="E549" s="3"/>
    </row>
    <row r="550" ht="18.0" customHeight="1">
      <c r="A550" s="4" t="s">
        <v>598</v>
      </c>
      <c r="B550" s="5">
        <v>3100963.0</v>
      </c>
      <c r="C550" s="2">
        <v>0.3</v>
      </c>
      <c r="D550" s="1">
        <v>1.0</v>
      </c>
      <c r="E550" s="3"/>
    </row>
    <row r="551" ht="18.0" customHeight="1">
      <c r="A551" s="4" t="s">
        <v>599</v>
      </c>
      <c r="B551" s="5">
        <v>3093465.0</v>
      </c>
      <c r="C551" s="2">
        <v>2.5</v>
      </c>
      <c r="D551" s="1">
        <v>1.0</v>
      </c>
      <c r="E551" s="3"/>
    </row>
    <row r="552" ht="18.0" customHeight="1">
      <c r="A552" s="4" t="s">
        <v>600</v>
      </c>
      <c r="B552" s="5">
        <v>2669950.0</v>
      </c>
      <c r="C552" s="2">
        <v>0.3</v>
      </c>
      <c r="D552" s="1">
        <v>1.0</v>
      </c>
      <c r="E552" s="3"/>
    </row>
    <row r="553" ht="18.0" customHeight="1">
      <c r="A553" s="4" t="s">
        <v>601</v>
      </c>
      <c r="B553" s="5">
        <v>3246782.0</v>
      </c>
      <c r="C553" s="2">
        <v>2.0</v>
      </c>
      <c r="D553" s="1">
        <v>40.0</v>
      </c>
      <c r="E553" s="3"/>
    </row>
    <row r="554" ht="18.0" customHeight="1">
      <c r="A554" s="4" t="s">
        <v>602</v>
      </c>
      <c r="B554" s="5">
        <v>2900462.0</v>
      </c>
      <c r="C554" s="2">
        <v>1.0</v>
      </c>
      <c r="D554" s="1">
        <v>30.0</v>
      </c>
      <c r="E554" s="3"/>
    </row>
    <row r="555" ht="18.0" customHeight="1">
      <c r="A555" s="4" t="s">
        <v>603</v>
      </c>
      <c r="B555" s="5">
        <v>2933349.0</v>
      </c>
      <c r="C555" s="2" t="s">
        <v>36</v>
      </c>
      <c r="D555" s="1">
        <v>60.0</v>
      </c>
      <c r="E555" s="3"/>
    </row>
    <row r="556" ht="18.0" customHeight="1">
      <c r="A556" s="4" t="s">
        <v>604</v>
      </c>
      <c r="B556" s="5">
        <v>2392694.0</v>
      </c>
      <c r="C556" s="2">
        <v>0.3</v>
      </c>
      <c r="D556" s="1">
        <v>84.0</v>
      </c>
      <c r="E556" s="3"/>
    </row>
    <row r="557" ht="18.0" customHeight="1">
      <c r="A557" s="4" t="s">
        <v>605</v>
      </c>
      <c r="B557" s="5">
        <v>2270908.0</v>
      </c>
      <c r="C557" s="2">
        <v>0.8</v>
      </c>
      <c r="D557" s="1">
        <v>84.0</v>
      </c>
      <c r="E557" s="3"/>
    </row>
    <row r="558" ht="18.0" customHeight="1">
      <c r="A558" s="4" t="s">
        <v>606</v>
      </c>
      <c r="B558" s="5">
        <v>2469419.0</v>
      </c>
      <c r="C558" s="2">
        <v>0.3</v>
      </c>
      <c r="D558" s="1">
        <v>84.0</v>
      </c>
      <c r="E558" s="3"/>
    </row>
    <row r="559" ht="18.0" customHeight="1">
      <c r="A559" s="4" t="s">
        <v>607</v>
      </c>
      <c r="B559" s="5">
        <v>2270882.0</v>
      </c>
      <c r="C559" s="2">
        <v>1.0</v>
      </c>
      <c r="D559" s="1">
        <v>84.0</v>
      </c>
      <c r="E559" s="3"/>
    </row>
    <row r="560" ht="18.0" customHeight="1">
      <c r="A560" s="4" t="s">
        <v>608</v>
      </c>
      <c r="B560" s="5">
        <v>2270890.0</v>
      </c>
      <c r="C560" s="2">
        <v>0.8</v>
      </c>
      <c r="D560" s="1">
        <v>84.0</v>
      </c>
      <c r="E560" s="3"/>
    </row>
    <row r="561" ht="18.0" customHeight="1">
      <c r="A561" s="4" t="s">
        <v>609</v>
      </c>
      <c r="B561" s="5">
        <v>915694.0</v>
      </c>
      <c r="C561" s="2">
        <v>0.3</v>
      </c>
      <c r="D561" s="1">
        <v>30.0</v>
      </c>
      <c r="E561" s="3"/>
    </row>
    <row r="562" ht="18.0" customHeight="1">
      <c r="A562" s="4" t="s">
        <v>610</v>
      </c>
      <c r="B562" s="5">
        <v>915686.0</v>
      </c>
      <c r="C562" s="2">
        <v>0.5</v>
      </c>
      <c r="D562" s="1">
        <v>30.0</v>
      </c>
      <c r="E562" s="3"/>
    </row>
    <row r="563" ht="18.0" customHeight="1">
      <c r="A563" s="4" t="s">
        <v>611</v>
      </c>
      <c r="B563" s="5">
        <v>4011615.0</v>
      </c>
      <c r="C563" s="2">
        <v>0.3</v>
      </c>
      <c r="D563" s="1">
        <v>28.0</v>
      </c>
      <c r="E563" s="3"/>
    </row>
    <row r="564" ht="18.0" customHeight="1">
      <c r="A564" s="4" t="s">
        <v>612</v>
      </c>
      <c r="B564" s="5">
        <v>4011623.0</v>
      </c>
      <c r="C564" s="2">
        <v>1.0</v>
      </c>
      <c r="D564" s="1">
        <v>28.0</v>
      </c>
      <c r="E564" s="3"/>
    </row>
    <row r="565" ht="18.0" customHeight="1">
      <c r="A565" s="4" t="s">
        <v>613</v>
      </c>
      <c r="B565" s="5">
        <v>3784360.0</v>
      </c>
      <c r="C565" s="2">
        <v>1.3</v>
      </c>
      <c r="D565" s="1">
        <v>28.0</v>
      </c>
      <c r="E565" s="3"/>
    </row>
    <row r="566" ht="18.0" customHeight="1">
      <c r="A566" s="4" t="s">
        <v>614</v>
      </c>
      <c r="B566" s="5">
        <v>4011631.0</v>
      </c>
      <c r="C566" s="2">
        <v>0.8</v>
      </c>
      <c r="D566" s="1">
        <v>28.0</v>
      </c>
      <c r="E566" s="3"/>
    </row>
    <row r="567" ht="18.0" customHeight="1">
      <c r="A567" s="4" t="s">
        <v>615</v>
      </c>
      <c r="B567" s="5">
        <v>3979010.0</v>
      </c>
      <c r="C567" s="2">
        <v>0.3</v>
      </c>
      <c r="D567" s="1">
        <v>28.0</v>
      </c>
      <c r="E567" s="3"/>
    </row>
    <row r="568" ht="18.0" customHeight="1">
      <c r="A568" s="4" t="s">
        <v>616</v>
      </c>
      <c r="B568" s="5">
        <v>4066437.0</v>
      </c>
      <c r="C568" s="2">
        <v>1.3</v>
      </c>
      <c r="D568" s="1">
        <v>100.0</v>
      </c>
      <c r="E568" s="3"/>
    </row>
    <row r="569" ht="18.0" customHeight="1">
      <c r="A569" s="4" t="s">
        <v>617</v>
      </c>
      <c r="B569" s="5">
        <v>406298.0</v>
      </c>
      <c r="C569" s="2">
        <v>0.3</v>
      </c>
      <c r="D569" s="1">
        <v>5.0</v>
      </c>
      <c r="E569" s="3"/>
    </row>
    <row r="570" ht="18.0" customHeight="1">
      <c r="A570" s="4" t="s">
        <v>618</v>
      </c>
      <c r="B570" s="5">
        <v>3287794.0</v>
      </c>
      <c r="C570" s="2">
        <v>0.5</v>
      </c>
      <c r="D570" s="1">
        <v>240.0</v>
      </c>
      <c r="E570" s="3"/>
    </row>
    <row r="571" ht="18.0" customHeight="1">
      <c r="A571" s="4" t="s">
        <v>619</v>
      </c>
      <c r="B571" s="5">
        <v>3564838.0</v>
      </c>
      <c r="C571" s="2">
        <v>1.5</v>
      </c>
      <c r="D571" s="1">
        <v>28.0</v>
      </c>
      <c r="E571" s="3"/>
    </row>
    <row r="572" ht="18.0" customHeight="1">
      <c r="A572" s="4" t="s">
        <v>620</v>
      </c>
      <c r="B572" s="5">
        <v>1079623.0</v>
      </c>
      <c r="C572" s="2">
        <v>4.3</v>
      </c>
      <c r="D572" s="1">
        <v>28.0</v>
      </c>
      <c r="E572" s="3"/>
    </row>
    <row r="573" ht="18.0" customHeight="1">
      <c r="A573" s="4" t="s">
        <v>621</v>
      </c>
      <c r="B573" s="5">
        <v>1079615.0</v>
      </c>
      <c r="C573" s="2">
        <v>2.0</v>
      </c>
      <c r="D573" s="1">
        <v>28.0</v>
      </c>
      <c r="E573" s="3"/>
    </row>
    <row r="574" ht="18.0" customHeight="1">
      <c r="A574" s="4" t="s">
        <v>622</v>
      </c>
      <c r="B574" s="5">
        <v>1079631.0</v>
      </c>
      <c r="C574" s="2">
        <v>2.5</v>
      </c>
      <c r="D574" s="1">
        <v>28.0</v>
      </c>
      <c r="E574" s="3"/>
    </row>
    <row r="575" ht="18.0" customHeight="1">
      <c r="A575" s="4" t="s">
        <v>623</v>
      </c>
      <c r="B575" s="5">
        <v>4019568.0</v>
      </c>
      <c r="C575" s="2">
        <v>5.3</v>
      </c>
      <c r="D575" s="1">
        <v>60.0</v>
      </c>
      <c r="E575" s="3"/>
    </row>
    <row r="576" ht="18.0" customHeight="1">
      <c r="A576" s="4" t="s">
        <v>624</v>
      </c>
      <c r="B576" s="5">
        <v>3831146.0</v>
      </c>
      <c r="C576" s="2">
        <v>10.3</v>
      </c>
      <c r="D576" s="1">
        <v>500.0</v>
      </c>
      <c r="E576" s="3"/>
    </row>
    <row r="577" ht="18.0" customHeight="1">
      <c r="A577" s="4" t="s">
        <v>625</v>
      </c>
      <c r="B577" s="5">
        <v>4040234.0</v>
      </c>
      <c r="C577" s="2">
        <v>2.5</v>
      </c>
      <c r="D577" s="1">
        <v>500.0</v>
      </c>
      <c r="E577" s="3"/>
    </row>
    <row r="578" ht="18.0" customHeight="1">
      <c r="A578" s="4" t="s">
        <v>626</v>
      </c>
      <c r="B578" s="5">
        <v>3831138.0</v>
      </c>
      <c r="C578" s="2">
        <v>11.3</v>
      </c>
      <c r="D578" s="1">
        <v>500.0</v>
      </c>
      <c r="E578" s="3"/>
    </row>
    <row r="579" ht="18.0" customHeight="1">
      <c r="A579" s="4" t="s">
        <v>627</v>
      </c>
      <c r="B579" s="5">
        <v>3831120.0</v>
      </c>
      <c r="C579" s="2">
        <v>2.3</v>
      </c>
      <c r="D579" s="1">
        <v>500.0</v>
      </c>
      <c r="E579" s="3"/>
    </row>
    <row r="580" ht="18.0" customHeight="1">
      <c r="A580" s="4" t="s">
        <v>628</v>
      </c>
      <c r="B580" s="5">
        <v>3290590.0</v>
      </c>
      <c r="C580" s="2">
        <v>5.0</v>
      </c>
      <c r="D580" s="1">
        <v>220.0</v>
      </c>
      <c r="E580" s="3"/>
    </row>
    <row r="581" ht="18.0" customHeight="1">
      <c r="A581" s="4" t="s">
        <v>629</v>
      </c>
      <c r="B581" s="5">
        <v>3533692.0</v>
      </c>
      <c r="C581" s="2">
        <v>10.3</v>
      </c>
      <c r="D581" s="1">
        <v>200.0</v>
      </c>
      <c r="E581" s="3"/>
    </row>
    <row r="582" ht="18.0" customHeight="1">
      <c r="A582" s="4" t="s">
        <v>630</v>
      </c>
      <c r="B582" s="5">
        <v>3533601.0</v>
      </c>
      <c r="C582" s="2">
        <v>40.5</v>
      </c>
      <c r="D582" s="1">
        <v>200.0</v>
      </c>
      <c r="E582" s="3"/>
    </row>
    <row r="583" ht="18.0" customHeight="1">
      <c r="A583" s="4" t="s">
        <v>631</v>
      </c>
      <c r="B583" s="5">
        <v>3533635.0</v>
      </c>
      <c r="C583" s="2">
        <v>21.0</v>
      </c>
      <c r="D583" s="1">
        <v>200.0</v>
      </c>
      <c r="E583" s="3"/>
    </row>
    <row r="584" ht="18.0" customHeight="1">
      <c r="A584" s="4" t="s">
        <v>632</v>
      </c>
      <c r="B584" s="5">
        <v>3533676.0</v>
      </c>
      <c r="C584" s="2">
        <v>5.3</v>
      </c>
      <c r="D584" s="1">
        <v>200.0</v>
      </c>
      <c r="E584" s="3"/>
    </row>
    <row r="585" ht="18.0" customHeight="1">
      <c r="A585" s="4" t="s">
        <v>633</v>
      </c>
      <c r="B585" s="5">
        <v>3533619.0</v>
      </c>
      <c r="C585" s="2">
        <v>5.3</v>
      </c>
      <c r="D585" s="1">
        <v>200.0</v>
      </c>
      <c r="E585" s="3"/>
    </row>
    <row r="586" ht="18.0" customHeight="1">
      <c r="A586" s="4" t="s">
        <v>634</v>
      </c>
      <c r="B586" s="5">
        <v>3533593.0</v>
      </c>
      <c r="C586" s="2">
        <v>5.0</v>
      </c>
      <c r="D586" s="1">
        <v>200.0</v>
      </c>
      <c r="E586" s="3"/>
    </row>
    <row r="587" ht="18.0" customHeight="1">
      <c r="A587" s="4" t="s">
        <v>635</v>
      </c>
      <c r="B587" s="5">
        <v>3831187.0</v>
      </c>
      <c r="C587" s="2">
        <v>5.0</v>
      </c>
      <c r="D587" s="1">
        <v>7.0</v>
      </c>
      <c r="E587" s="3"/>
    </row>
    <row r="588" ht="18.0" customHeight="1">
      <c r="A588" s="4" t="s">
        <v>636</v>
      </c>
      <c r="B588" s="5">
        <v>3833944.0</v>
      </c>
      <c r="C588" s="2">
        <v>1.0</v>
      </c>
      <c r="D588" s="1">
        <v>7.0</v>
      </c>
      <c r="E588" s="3"/>
    </row>
    <row r="589" ht="18.0" customHeight="1">
      <c r="A589" s="4" t="s">
        <v>637</v>
      </c>
      <c r="B589" s="5">
        <v>3833936.0</v>
      </c>
      <c r="C589" s="2">
        <v>1.3</v>
      </c>
      <c r="D589" s="1">
        <v>7.0</v>
      </c>
      <c r="E589" s="3"/>
    </row>
    <row r="590" ht="18.0" customHeight="1">
      <c r="A590" s="4" t="s">
        <v>638</v>
      </c>
      <c r="B590" s="5">
        <v>3831161.0</v>
      </c>
      <c r="C590" s="2">
        <v>1.0</v>
      </c>
      <c r="D590" s="1">
        <v>7.0</v>
      </c>
      <c r="E590" s="3"/>
    </row>
    <row r="591" ht="18.0" customHeight="1">
      <c r="A591" s="4" t="s">
        <v>639</v>
      </c>
      <c r="B591" s="5">
        <v>1180728.0</v>
      </c>
      <c r="C591" s="2">
        <v>1.3</v>
      </c>
      <c r="D591" s="1">
        <v>100.0</v>
      </c>
      <c r="E591" s="3"/>
    </row>
    <row r="592" ht="18.0" customHeight="1">
      <c r="A592" s="4" t="s">
        <v>640</v>
      </c>
      <c r="B592" s="5">
        <v>2276509.0</v>
      </c>
      <c r="C592" s="2">
        <v>0.5</v>
      </c>
      <c r="D592" s="1">
        <v>100.0</v>
      </c>
      <c r="E592" s="3"/>
    </row>
    <row r="593" ht="18.0" customHeight="1">
      <c r="A593" s="4" t="s">
        <v>641</v>
      </c>
      <c r="B593" s="5">
        <v>3992633.0</v>
      </c>
      <c r="C593" s="2">
        <v>15.8</v>
      </c>
      <c r="D593" s="1">
        <v>28.0</v>
      </c>
      <c r="E593" s="3"/>
    </row>
    <row r="594" ht="18.0" customHeight="1">
      <c r="A594" s="4" t="s">
        <v>642</v>
      </c>
      <c r="B594" s="5">
        <v>3992658.0</v>
      </c>
      <c r="C594" s="2">
        <v>3.8</v>
      </c>
      <c r="D594" s="1">
        <v>56.0</v>
      </c>
      <c r="E594" s="3"/>
    </row>
    <row r="595" ht="18.0" customHeight="1">
      <c r="A595" s="4" t="s">
        <v>643</v>
      </c>
      <c r="B595" s="5">
        <v>3992666.0</v>
      </c>
      <c r="C595" s="2">
        <v>3.8</v>
      </c>
      <c r="D595" s="1">
        <v>56.0</v>
      </c>
      <c r="E595" s="3"/>
    </row>
    <row r="596" ht="18.0" customHeight="1">
      <c r="A596" s="4" t="s">
        <v>644</v>
      </c>
      <c r="B596" s="5">
        <v>3432549.0</v>
      </c>
      <c r="C596" s="2">
        <v>0.8</v>
      </c>
      <c r="D596" s="1">
        <v>500.0</v>
      </c>
      <c r="E596" s="3"/>
    </row>
    <row r="597" ht="18.0" customHeight="1">
      <c r="A597" s="4" t="s">
        <v>645</v>
      </c>
      <c r="B597" s="5">
        <v>270652.0</v>
      </c>
      <c r="C597" s="2">
        <v>0.5</v>
      </c>
      <c r="D597" s="1">
        <v>500.0</v>
      </c>
      <c r="E597" s="3"/>
    </row>
    <row r="598" ht="18.0" customHeight="1">
      <c r="A598" s="4" t="s">
        <v>646</v>
      </c>
      <c r="B598" s="5" t="s">
        <v>187</v>
      </c>
      <c r="C598" s="2">
        <v>1.0</v>
      </c>
      <c r="D598" s="1">
        <v>45.0</v>
      </c>
      <c r="E598" s="3"/>
    </row>
    <row r="599" ht="18.0" customHeight="1">
      <c r="A599" s="4" t="s">
        <v>647</v>
      </c>
      <c r="B599" s="5">
        <v>4143681.0</v>
      </c>
      <c r="C599" s="2">
        <v>0.8</v>
      </c>
      <c r="D599" s="1">
        <v>45.0</v>
      </c>
      <c r="E599" s="3"/>
    </row>
    <row r="600" ht="18.0" customHeight="1">
      <c r="A600" s="4" t="s">
        <v>648</v>
      </c>
      <c r="B600" s="5" t="s">
        <v>187</v>
      </c>
      <c r="C600" s="2">
        <v>0.5</v>
      </c>
      <c r="D600" s="1">
        <v>45.0</v>
      </c>
      <c r="E600" s="3"/>
    </row>
    <row r="601" ht="18.0" customHeight="1">
      <c r="A601" s="4" t="s">
        <v>649</v>
      </c>
      <c r="B601" s="5">
        <v>4093092.0</v>
      </c>
      <c r="C601" s="2">
        <v>6.8</v>
      </c>
      <c r="D601" s="1">
        <v>30.0</v>
      </c>
      <c r="E601" s="3"/>
    </row>
    <row r="602" ht="18.0" customHeight="1">
      <c r="A602" s="4" t="s">
        <v>650</v>
      </c>
      <c r="B602" s="5">
        <v>4093118.0</v>
      </c>
      <c r="C602" s="2">
        <v>11.3</v>
      </c>
      <c r="D602" s="1">
        <v>30.0</v>
      </c>
      <c r="E602" s="3"/>
    </row>
    <row r="603" ht="18.0" customHeight="1">
      <c r="A603" s="4" t="s">
        <v>651</v>
      </c>
      <c r="B603" s="5">
        <v>4094934.0</v>
      </c>
      <c r="C603" s="2">
        <v>1.0</v>
      </c>
      <c r="D603" s="1">
        <v>30.0</v>
      </c>
      <c r="E603" s="3"/>
    </row>
    <row r="604" ht="18.0" customHeight="1">
      <c r="A604" s="4" t="s">
        <v>652</v>
      </c>
      <c r="B604" s="5">
        <v>4093563.0</v>
      </c>
      <c r="C604" s="2">
        <v>0.5</v>
      </c>
      <c r="D604" s="1">
        <v>30.0</v>
      </c>
      <c r="E604" s="3"/>
    </row>
    <row r="605" ht="18.0" customHeight="1">
      <c r="A605" s="4" t="s">
        <v>653</v>
      </c>
      <c r="B605" s="5">
        <v>4094355.0</v>
      </c>
      <c r="C605" s="2">
        <v>3.5</v>
      </c>
      <c r="D605" s="1">
        <v>30.0</v>
      </c>
      <c r="E605" s="3"/>
    </row>
    <row r="606" ht="18.0" customHeight="1">
      <c r="A606" s="4" t="s">
        <v>654</v>
      </c>
      <c r="B606" s="5">
        <v>484741.0</v>
      </c>
      <c r="C606" s="2">
        <v>5.8</v>
      </c>
      <c r="D606" s="1">
        <v>300.0</v>
      </c>
      <c r="E606" s="3"/>
    </row>
    <row r="607" ht="18.0" customHeight="1">
      <c r="A607" s="4" t="s">
        <v>655</v>
      </c>
      <c r="B607" s="5">
        <v>4052452.0</v>
      </c>
      <c r="C607" s="2">
        <v>0.8</v>
      </c>
      <c r="D607" s="1">
        <v>500.0</v>
      </c>
      <c r="E607" s="3"/>
    </row>
    <row r="608" ht="18.0" customHeight="1">
      <c r="A608" s="4" t="s">
        <v>656</v>
      </c>
      <c r="B608" s="5">
        <v>4223913.0</v>
      </c>
      <c r="C608" s="2">
        <v>0.3</v>
      </c>
      <c r="D608" s="1">
        <v>500.0</v>
      </c>
      <c r="E608" s="3"/>
    </row>
    <row r="609" ht="18.0" customHeight="1">
      <c r="A609" s="4" t="s">
        <v>657</v>
      </c>
      <c r="B609" s="5">
        <v>3940194.0</v>
      </c>
      <c r="C609" s="2">
        <v>3.5</v>
      </c>
      <c r="D609" s="1">
        <v>500.0</v>
      </c>
      <c r="E609" s="3"/>
    </row>
    <row r="610" ht="18.0" customHeight="1">
      <c r="A610" s="4" t="s">
        <v>658</v>
      </c>
      <c r="B610" s="5">
        <v>4139606.0</v>
      </c>
      <c r="C610" s="2">
        <v>3.8</v>
      </c>
      <c r="D610" s="1">
        <v>500.0</v>
      </c>
      <c r="E610" s="3"/>
    </row>
    <row r="611" ht="18.0" customHeight="1">
      <c r="A611" s="4" t="s">
        <v>659</v>
      </c>
      <c r="B611" s="5">
        <v>4075594.0</v>
      </c>
      <c r="C611" s="2">
        <v>1.3</v>
      </c>
      <c r="D611" s="1">
        <v>500.0</v>
      </c>
      <c r="E611" s="3"/>
    </row>
    <row r="612" ht="18.0" customHeight="1">
      <c r="A612" s="4" t="s">
        <v>660</v>
      </c>
      <c r="B612" s="5">
        <v>4069514.0</v>
      </c>
      <c r="C612" s="2">
        <v>1.0</v>
      </c>
      <c r="D612" s="1">
        <v>125.0</v>
      </c>
      <c r="E612" s="3"/>
    </row>
    <row r="613" ht="18.0" customHeight="1">
      <c r="A613" s="4" t="s">
        <v>661</v>
      </c>
      <c r="B613" s="5">
        <v>4069498.0</v>
      </c>
      <c r="C613" s="2">
        <v>0.3</v>
      </c>
      <c r="D613" s="1">
        <v>500.0</v>
      </c>
      <c r="E613" s="3"/>
    </row>
    <row r="614" ht="18.0" customHeight="1">
      <c r="A614" s="4" t="s">
        <v>662</v>
      </c>
      <c r="B614" s="5">
        <v>3934262.0</v>
      </c>
      <c r="C614" s="2">
        <v>1.8</v>
      </c>
      <c r="D614" s="1">
        <v>100.0</v>
      </c>
      <c r="E614" s="3"/>
    </row>
    <row r="615" ht="18.0" customHeight="1">
      <c r="A615" s="4" t="s">
        <v>663</v>
      </c>
      <c r="B615" s="5">
        <v>3934270.0</v>
      </c>
      <c r="C615" s="2">
        <v>23.0</v>
      </c>
      <c r="D615" s="1">
        <v>500.0</v>
      </c>
      <c r="E615" s="3"/>
    </row>
    <row r="616" ht="18.0" customHeight="1">
      <c r="A616" s="4" t="s">
        <v>664</v>
      </c>
      <c r="B616" s="5">
        <v>4083945.0</v>
      </c>
      <c r="C616" s="2">
        <v>0.3</v>
      </c>
      <c r="D616" s="1">
        <v>500.0</v>
      </c>
      <c r="E616" s="3"/>
    </row>
    <row r="617" ht="18.0" customHeight="1">
      <c r="A617" s="4" t="s">
        <v>665</v>
      </c>
      <c r="B617" s="5">
        <v>2279602.0</v>
      </c>
      <c r="C617" s="2">
        <v>3.3</v>
      </c>
      <c r="D617" s="1">
        <v>1.0</v>
      </c>
      <c r="E617" s="3"/>
    </row>
    <row r="618" ht="18.0" customHeight="1">
      <c r="A618" s="4" t="s">
        <v>666</v>
      </c>
      <c r="B618" s="5">
        <v>1198738.0</v>
      </c>
      <c r="C618" s="2">
        <v>13.8</v>
      </c>
      <c r="D618" s="1">
        <v>28.0</v>
      </c>
      <c r="E618" s="3"/>
    </row>
    <row r="619" ht="18.0" customHeight="1">
      <c r="A619" s="4" t="s">
        <v>667</v>
      </c>
      <c r="B619" s="5">
        <v>2100626.0</v>
      </c>
      <c r="C619" s="2" t="s">
        <v>36</v>
      </c>
      <c r="D619" s="1">
        <v>6.0</v>
      </c>
      <c r="E619" s="3"/>
    </row>
    <row r="620" ht="18.0" customHeight="1">
      <c r="A620" s="4" t="s">
        <v>668</v>
      </c>
      <c r="B620" s="5">
        <v>3036019.0</v>
      </c>
      <c r="C620" s="2">
        <v>2.3</v>
      </c>
      <c r="D620" s="1">
        <v>30.0</v>
      </c>
      <c r="E620" s="3"/>
    </row>
    <row r="621" ht="18.0" customHeight="1">
      <c r="A621" s="4" t="s">
        <v>669</v>
      </c>
      <c r="B621" s="5">
        <v>3036027.0</v>
      </c>
      <c r="C621" s="2">
        <v>1.3</v>
      </c>
      <c r="D621" s="1">
        <v>30.0</v>
      </c>
      <c r="E621" s="3"/>
    </row>
    <row r="622" ht="18.0" customHeight="1">
      <c r="A622" s="4" t="s">
        <v>670</v>
      </c>
      <c r="B622" s="5">
        <v>4157616.0</v>
      </c>
      <c r="C622" s="2">
        <v>1.5</v>
      </c>
      <c r="D622" s="1">
        <v>4.0</v>
      </c>
      <c r="E622" s="3"/>
    </row>
    <row r="623" ht="18.0" customHeight="1">
      <c r="A623" s="4" t="s">
        <v>671</v>
      </c>
      <c r="B623" s="5">
        <v>1081546.0</v>
      </c>
      <c r="C623" s="2">
        <v>3.3</v>
      </c>
      <c r="D623" s="1">
        <v>28.0</v>
      </c>
      <c r="E623" s="3"/>
    </row>
    <row r="624" ht="18.0" customHeight="1">
      <c r="A624" s="4" t="s">
        <v>672</v>
      </c>
      <c r="B624" s="5">
        <v>1053149.0</v>
      </c>
      <c r="C624" s="2">
        <v>0.8</v>
      </c>
      <c r="D624" s="1">
        <v>100.0</v>
      </c>
      <c r="E624" s="3"/>
    </row>
    <row r="625" ht="18.0" customHeight="1">
      <c r="A625" s="4" t="s">
        <v>673</v>
      </c>
      <c r="B625" s="5">
        <v>1026640.0</v>
      </c>
      <c r="C625" s="2">
        <v>0.5</v>
      </c>
      <c r="D625" s="1">
        <v>100.0</v>
      </c>
      <c r="E625" s="3"/>
    </row>
    <row r="626" ht="18.0" customHeight="1">
      <c r="A626" s="4" t="s">
        <v>674</v>
      </c>
      <c r="B626" s="5">
        <v>1271709.0</v>
      </c>
      <c r="C626" s="2">
        <v>1.0</v>
      </c>
      <c r="D626" s="1">
        <v>30.0</v>
      </c>
      <c r="E626" s="3"/>
    </row>
    <row r="627" ht="18.0" customHeight="1">
      <c r="A627" s="4" t="s">
        <v>675</v>
      </c>
      <c r="B627" s="5">
        <v>1197193.0</v>
      </c>
      <c r="C627" s="2">
        <v>15.5</v>
      </c>
      <c r="D627" s="1">
        <v>28.0</v>
      </c>
      <c r="E627" s="3"/>
    </row>
    <row r="628" ht="18.0" customHeight="1">
      <c r="A628" s="4" t="s">
        <v>676</v>
      </c>
      <c r="B628" s="5">
        <v>1197201.0</v>
      </c>
      <c r="C628" s="2">
        <v>4.8</v>
      </c>
      <c r="D628" s="1">
        <v>28.0</v>
      </c>
      <c r="E628" s="3"/>
    </row>
    <row r="629" ht="18.0" customHeight="1">
      <c r="A629" s="4" t="s">
        <v>677</v>
      </c>
      <c r="B629" s="5">
        <v>1197219.0</v>
      </c>
      <c r="C629" s="2">
        <v>7.0</v>
      </c>
      <c r="D629" s="1">
        <v>28.0</v>
      </c>
      <c r="E629" s="3"/>
    </row>
    <row r="630" ht="18.0" customHeight="1">
      <c r="A630" s="4" t="s">
        <v>678</v>
      </c>
      <c r="B630" s="5">
        <v>1187798.0</v>
      </c>
      <c r="C630" s="2">
        <v>0.8</v>
      </c>
      <c r="D630" s="1">
        <v>28.0</v>
      </c>
      <c r="E630" s="3"/>
    </row>
    <row r="631" ht="18.0" customHeight="1">
      <c r="A631" s="4" t="s">
        <v>679</v>
      </c>
      <c r="B631" s="5">
        <v>1167204.0</v>
      </c>
      <c r="C631" s="2">
        <v>8.3</v>
      </c>
      <c r="D631" s="1">
        <v>28.0</v>
      </c>
      <c r="E631" s="3"/>
    </row>
    <row r="632" ht="18.0" customHeight="1">
      <c r="A632" s="4" t="s">
        <v>680</v>
      </c>
      <c r="B632" s="5">
        <v>1167220.0</v>
      </c>
      <c r="C632" s="2">
        <v>4.3</v>
      </c>
      <c r="D632" s="1">
        <v>28.0</v>
      </c>
      <c r="E632" s="3"/>
    </row>
    <row r="633" ht="18.0" customHeight="1">
      <c r="A633" s="4" t="s">
        <v>681</v>
      </c>
      <c r="B633" s="5">
        <v>1167212.0</v>
      </c>
      <c r="C633" s="2">
        <v>5.8</v>
      </c>
      <c r="D633" s="1">
        <v>28.0</v>
      </c>
      <c r="E633" s="3"/>
    </row>
    <row r="634" ht="18.0" customHeight="1">
      <c r="A634" s="4" t="s">
        <v>682</v>
      </c>
      <c r="B634" s="5">
        <v>1167238.0</v>
      </c>
      <c r="C634" s="2">
        <v>0.5</v>
      </c>
      <c r="D634" s="1">
        <v>28.0</v>
      </c>
      <c r="E634" s="3"/>
    </row>
    <row r="635" ht="18.0" customHeight="1">
      <c r="A635" s="4" t="s">
        <v>683</v>
      </c>
      <c r="B635" s="5">
        <v>4146882.0</v>
      </c>
      <c r="C635" s="2" t="s">
        <v>36</v>
      </c>
      <c r="D635" s="1">
        <v>28.0</v>
      </c>
      <c r="E635" s="3"/>
    </row>
    <row r="636" ht="18.0" customHeight="1">
      <c r="A636" s="4" t="s">
        <v>684</v>
      </c>
      <c r="B636" s="5">
        <v>4146890.0</v>
      </c>
      <c r="C636" s="2" t="s">
        <v>36</v>
      </c>
      <c r="D636" s="1">
        <v>28.0</v>
      </c>
      <c r="E636" s="3"/>
    </row>
    <row r="637" ht="18.0" customHeight="1">
      <c r="A637" s="4" t="s">
        <v>685</v>
      </c>
      <c r="B637" s="5">
        <v>2272748.0</v>
      </c>
      <c r="C637" s="2">
        <v>0.8</v>
      </c>
      <c r="D637" s="1">
        <v>8.0</v>
      </c>
      <c r="E637" s="3"/>
    </row>
    <row r="638" ht="18.0" customHeight="1">
      <c r="A638" s="4" t="s">
        <v>686</v>
      </c>
      <c r="B638" s="5">
        <v>2272698.0</v>
      </c>
      <c r="C638" s="2">
        <v>2.3</v>
      </c>
      <c r="D638" s="1">
        <v>8.0</v>
      </c>
      <c r="E638" s="3"/>
    </row>
    <row r="639" ht="18.0" customHeight="1">
      <c r="A639" s="4" t="s">
        <v>687</v>
      </c>
      <c r="B639" s="5">
        <v>2272714.0</v>
      </c>
      <c r="C639" s="2">
        <v>2.5</v>
      </c>
      <c r="D639" s="1">
        <v>8.0</v>
      </c>
      <c r="E639" s="3"/>
    </row>
    <row r="640" ht="18.0" customHeight="1">
      <c r="A640" s="4" t="s">
        <v>688</v>
      </c>
      <c r="B640" s="5">
        <v>1243070.0</v>
      </c>
      <c r="C640" s="2">
        <v>4.8</v>
      </c>
      <c r="D640" s="1">
        <v>24.0</v>
      </c>
      <c r="E640" s="3"/>
    </row>
    <row r="641" ht="18.0" customHeight="1">
      <c r="A641" s="4" t="s">
        <v>689</v>
      </c>
      <c r="B641" s="5">
        <v>3127099.0</v>
      </c>
      <c r="C641" s="2" t="s">
        <v>36</v>
      </c>
      <c r="D641" s="1">
        <v>8.0</v>
      </c>
      <c r="E641" s="3"/>
    </row>
    <row r="642" ht="18.0" customHeight="1">
      <c r="A642" s="4" t="s">
        <v>690</v>
      </c>
      <c r="B642" s="5">
        <v>3127073.0</v>
      </c>
      <c r="C642" s="2">
        <v>1.5</v>
      </c>
      <c r="D642" s="1">
        <v>8.0</v>
      </c>
      <c r="E642" s="3"/>
    </row>
    <row r="643" ht="18.0" customHeight="1">
      <c r="A643" s="4" t="s">
        <v>691</v>
      </c>
      <c r="B643" s="5">
        <v>1195841.0</v>
      </c>
      <c r="C643" s="2">
        <v>13.8</v>
      </c>
      <c r="D643" s="1">
        <v>1.0</v>
      </c>
      <c r="E643" s="3"/>
    </row>
    <row r="644" ht="18.0" customHeight="1">
      <c r="A644" s="4" t="s">
        <v>692</v>
      </c>
      <c r="B644" s="5">
        <v>1234079.0</v>
      </c>
      <c r="C644" s="2">
        <v>2.0</v>
      </c>
      <c r="D644" s="1">
        <v>56.0</v>
      </c>
      <c r="E644" s="3"/>
    </row>
    <row r="645" ht="18.0" customHeight="1">
      <c r="A645" s="4" t="s">
        <v>693</v>
      </c>
      <c r="B645" s="5">
        <v>1217967.0</v>
      </c>
      <c r="C645" s="2">
        <v>0.5</v>
      </c>
      <c r="D645" s="1">
        <v>28.0</v>
      </c>
      <c r="E645" s="3"/>
    </row>
    <row r="646" ht="18.0" customHeight="1">
      <c r="A646" s="4" t="s">
        <v>694</v>
      </c>
      <c r="B646" s="5">
        <v>143198.0</v>
      </c>
      <c r="C646" s="2">
        <v>1.0</v>
      </c>
      <c r="D646" s="1">
        <v>30.0</v>
      </c>
      <c r="E646" s="3"/>
    </row>
    <row r="647" ht="18.0" customHeight="1">
      <c r="A647" s="4" t="s">
        <v>695</v>
      </c>
      <c r="B647" s="5">
        <v>143214.0</v>
      </c>
      <c r="C647" s="2">
        <v>2.3</v>
      </c>
      <c r="D647" s="1">
        <v>30.0</v>
      </c>
      <c r="E647" s="3"/>
    </row>
    <row r="648" ht="18.0" customHeight="1">
      <c r="A648" s="4" t="s">
        <v>696</v>
      </c>
      <c r="B648" s="5">
        <v>451567.0</v>
      </c>
      <c r="C648" s="2">
        <v>0.3</v>
      </c>
      <c r="D648" s="1">
        <v>100.0</v>
      </c>
      <c r="E648" s="3"/>
    </row>
    <row r="649" ht="18.0" customHeight="1">
      <c r="A649" s="4" t="s">
        <v>697</v>
      </c>
      <c r="B649" s="5">
        <v>3819885.0</v>
      </c>
      <c r="C649" s="2">
        <v>7.5</v>
      </c>
      <c r="D649" s="1">
        <v>56.0</v>
      </c>
      <c r="E649" s="3"/>
    </row>
    <row r="650" ht="18.0" customHeight="1">
      <c r="A650" s="4" t="s">
        <v>698</v>
      </c>
      <c r="B650" s="5">
        <v>3984572.0</v>
      </c>
      <c r="C650" s="2">
        <v>2.5</v>
      </c>
      <c r="D650" s="1">
        <v>10.0</v>
      </c>
      <c r="E650" s="3"/>
    </row>
    <row r="651" ht="18.0" customHeight="1">
      <c r="A651" s="4" t="s">
        <v>699</v>
      </c>
      <c r="B651" s="5">
        <v>3999760.0</v>
      </c>
      <c r="C651" s="2">
        <v>0.3</v>
      </c>
      <c r="D651" s="1">
        <v>10.0</v>
      </c>
      <c r="E651" s="3"/>
    </row>
    <row r="652" ht="18.0" customHeight="1">
      <c r="A652" s="4" t="s">
        <v>700</v>
      </c>
      <c r="B652" s="5">
        <v>3984564.0</v>
      </c>
      <c r="C652" s="2">
        <v>0.8</v>
      </c>
      <c r="D652" s="1">
        <v>10.0</v>
      </c>
      <c r="E652" s="3"/>
    </row>
    <row r="653" ht="18.0" customHeight="1">
      <c r="A653" s="4" t="s">
        <v>701</v>
      </c>
      <c r="B653" s="5">
        <v>2146520.0</v>
      </c>
      <c r="C653" s="2">
        <v>5.5</v>
      </c>
      <c r="D653" s="1">
        <v>8.0</v>
      </c>
      <c r="E653" s="3"/>
    </row>
    <row r="654" ht="18.0" customHeight="1">
      <c r="A654" s="4" t="s">
        <v>702</v>
      </c>
      <c r="B654" s="5">
        <v>2146504.0</v>
      </c>
      <c r="C654" s="2">
        <v>7.3</v>
      </c>
      <c r="D654" s="1">
        <v>8.0</v>
      </c>
      <c r="E654" s="3"/>
    </row>
    <row r="655" ht="18.0" customHeight="1">
      <c r="A655" s="4" t="s">
        <v>703</v>
      </c>
      <c r="B655" s="5">
        <v>2722122.0</v>
      </c>
      <c r="C655" s="2">
        <v>3.0</v>
      </c>
      <c r="D655" s="1">
        <v>24.0</v>
      </c>
      <c r="E655" s="3"/>
    </row>
    <row r="656" ht="18.0" customHeight="1">
      <c r="A656" s="4" t="s">
        <v>704</v>
      </c>
      <c r="B656" s="5">
        <v>2146512.0</v>
      </c>
      <c r="C656" s="2">
        <v>8.0</v>
      </c>
      <c r="D656" s="1">
        <v>8.0</v>
      </c>
      <c r="E656" s="3"/>
    </row>
    <row r="657" ht="18.0" customHeight="1">
      <c r="A657" s="4" t="s">
        <v>705</v>
      </c>
      <c r="B657" s="5">
        <v>2722114.0</v>
      </c>
      <c r="C657" s="2">
        <v>5.5</v>
      </c>
      <c r="D657" s="1">
        <v>24.0</v>
      </c>
      <c r="E657" s="3"/>
    </row>
    <row r="658" ht="18.0" customHeight="1">
      <c r="A658" s="4" t="s">
        <v>706</v>
      </c>
      <c r="B658" s="5">
        <v>2421659.0</v>
      </c>
      <c r="C658" s="2">
        <v>10.8</v>
      </c>
      <c r="D658" s="1">
        <v>8.0</v>
      </c>
      <c r="E658" s="3"/>
    </row>
    <row r="659" ht="18.0" customHeight="1">
      <c r="A659" s="4" t="s">
        <v>707</v>
      </c>
      <c r="B659" s="5">
        <v>2305951.0</v>
      </c>
      <c r="C659" s="2">
        <v>35.0</v>
      </c>
      <c r="D659" s="1">
        <v>1.0</v>
      </c>
      <c r="E659" s="3"/>
    </row>
    <row r="660" ht="18.0" customHeight="1">
      <c r="A660" s="4" t="s">
        <v>708</v>
      </c>
      <c r="B660" s="5">
        <v>1164763.0</v>
      </c>
      <c r="C660" s="2">
        <v>3.8</v>
      </c>
      <c r="D660" s="1">
        <v>30.0</v>
      </c>
      <c r="E660" s="3"/>
    </row>
    <row r="661" ht="18.0" customHeight="1">
      <c r="A661" s="4" t="s">
        <v>709</v>
      </c>
      <c r="B661" s="5">
        <v>4045621.0</v>
      </c>
      <c r="C661" s="2">
        <v>1.5</v>
      </c>
      <c r="D661" s="1">
        <v>5.0</v>
      </c>
      <c r="E661" s="3"/>
    </row>
    <row r="662" ht="18.0" customHeight="1">
      <c r="A662" s="4" t="s">
        <v>710</v>
      </c>
      <c r="B662" s="5">
        <v>1223858.0</v>
      </c>
      <c r="C662" s="2">
        <v>21.3</v>
      </c>
      <c r="D662" s="1">
        <v>28.0</v>
      </c>
      <c r="E662" s="3"/>
    </row>
    <row r="663" ht="18.0" customHeight="1">
      <c r="A663" s="4" t="s">
        <v>711</v>
      </c>
      <c r="B663" s="5">
        <v>1081397.0</v>
      </c>
      <c r="C663" s="2">
        <v>18.0</v>
      </c>
      <c r="D663" s="1">
        <v>28.0</v>
      </c>
      <c r="E663" s="3"/>
    </row>
    <row r="664" ht="18.0" customHeight="1">
      <c r="A664" s="4" t="s">
        <v>712</v>
      </c>
      <c r="B664" s="5">
        <v>1081405.0</v>
      </c>
      <c r="C664" s="2">
        <v>1.0</v>
      </c>
      <c r="D664" s="1">
        <v>28.0</v>
      </c>
      <c r="E664" s="3"/>
    </row>
    <row r="665" ht="18.0" customHeight="1">
      <c r="A665" s="4" t="s">
        <v>713</v>
      </c>
      <c r="B665" s="5">
        <v>3512795.0</v>
      </c>
      <c r="C665" s="2">
        <v>0.5</v>
      </c>
      <c r="D665" s="1">
        <v>204.0</v>
      </c>
      <c r="E665" s="3"/>
    </row>
    <row r="666" ht="18.0" customHeight="1">
      <c r="A666" s="4" t="s">
        <v>714</v>
      </c>
      <c r="B666" s="5">
        <v>1109735.0</v>
      </c>
      <c r="C666" s="2">
        <v>5.3</v>
      </c>
      <c r="D666" s="1">
        <v>28.0</v>
      </c>
      <c r="E666" s="3"/>
    </row>
    <row r="667" ht="18.0" customHeight="1">
      <c r="A667" s="4" t="s">
        <v>715</v>
      </c>
      <c r="B667" s="5">
        <v>1109743.0</v>
      </c>
      <c r="C667" s="2">
        <v>3.8</v>
      </c>
      <c r="D667" s="1">
        <v>28.0</v>
      </c>
      <c r="E667" s="3"/>
    </row>
    <row r="668" ht="18.0" customHeight="1">
      <c r="A668" s="4" t="s">
        <v>716</v>
      </c>
      <c r="B668" s="5">
        <v>1117456.0</v>
      </c>
      <c r="C668" s="2">
        <v>7.8</v>
      </c>
      <c r="D668" s="1">
        <v>28.0</v>
      </c>
      <c r="E668" s="3"/>
    </row>
    <row r="669" ht="18.0" customHeight="1">
      <c r="A669" s="4" t="s">
        <v>717</v>
      </c>
      <c r="B669" s="5">
        <v>204255.0</v>
      </c>
      <c r="C669" s="2">
        <v>0.5</v>
      </c>
      <c r="D669" s="1">
        <v>63.0</v>
      </c>
      <c r="E669" s="3"/>
    </row>
    <row r="670" ht="18.0" customHeight="1">
      <c r="A670" s="4" t="s">
        <v>718</v>
      </c>
      <c r="B670" s="5">
        <v>3710795.0</v>
      </c>
      <c r="C670" s="2">
        <v>0.5</v>
      </c>
      <c r="D670" s="1">
        <v>84.0</v>
      </c>
      <c r="E670" s="3"/>
    </row>
    <row r="671" ht="18.0" customHeight="1">
      <c r="A671" s="4" t="s">
        <v>719</v>
      </c>
      <c r="B671" s="5">
        <v>2492676.0</v>
      </c>
      <c r="C671" s="2">
        <v>0.3</v>
      </c>
      <c r="D671" s="1">
        <v>84.0</v>
      </c>
      <c r="E671" s="3"/>
    </row>
    <row r="672" ht="18.0" customHeight="1">
      <c r="A672" s="4" t="s">
        <v>720</v>
      </c>
      <c r="B672" s="5">
        <v>2325538.0</v>
      </c>
      <c r="C672" s="2">
        <v>2.5</v>
      </c>
      <c r="D672" s="1">
        <v>100.0</v>
      </c>
      <c r="E672" s="3"/>
    </row>
    <row r="673" ht="18.0" customHeight="1">
      <c r="A673" s="4" t="s">
        <v>721</v>
      </c>
      <c r="B673" s="5">
        <v>2606309.0</v>
      </c>
      <c r="C673" s="2">
        <v>0.3</v>
      </c>
      <c r="D673" s="1">
        <v>100.0</v>
      </c>
      <c r="E673" s="3"/>
    </row>
    <row r="674" ht="18.0" customHeight="1">
      <c r="A674" s="4" t="s">
        <v>722</v>
      </c>
      <c r="B674" s="5">
        <v>1134576.0</v>
      </c>
      <c r="C674" s="2" t="s">
        <v>36</v>
      </c>
      <c r="D674" s="1">
        <v>5.0</v>
      </c>
      <c r="E674" s="3"/>
    </row>
    <row r="675" ht="18.0" customHeight="1">
      <c r="A675" s="4" t="s">
        <v>723</v>
      </c>
      <c r="B675" s="5">
        <v>1134584.0</v>
      </c>
      <c r="C675" s="2">
        <v>1.5</v>
      </c>
      <c r="D675" s="1">
        <v>5.0</v>
      </c>
      <c r="E675" s="3"/>
    </row>
    <row r="676" ht="18.0" customHeight="1">
      <c r="A676" s="4" t="s">
        <v>724</v>
      </c>
      <c r="B676" s="5">
        <v>4164547.0</v>
      </c>
      <c r="C676" s="2">
        <v>0.5</v>
      </c>
      <c r="D676" s="1">
        <v>200.0</v>
      </c>
      <c r="E676" s="3"/>
    </row>
    <row r="677" ht="18.0" customHeight="1">
      <c r="A677" s="4" t="s">
        <v>725</v>
      </c>
      <c r="B677" s="5">
        <v>4164554.0</v>
      </c>
      <c r="C677" s="2">
        <v>0.5</v>
      </c>
      <c r="D677" s="1">
        <v>500.0</v>
      </c>
      <c r="E677" s="3"/>
    </row>
    <row r="678" ht="18.0" customHeight="1">
      <c r="A678" s="4" t="s">
        <v>726</v>
      </c>
      <c r="B678" s="5">
        <v>4101408.0</v>
      </c>
      <c r="C678" s="2">
        <v>1.3</v>
      </c>
      <c r="D678" s="1">
        <v>100.0</v>
      </c>
      <c r="E678" s="3"/>
    </row>
    <row r="679" ht="18.0" customHeight="1">
      <c r="A679" s="4" t="s">
        <v>727</v>
      </c>
      <c r="B679" s="5">
        <v>2667053.0</v>
      </c>
      <c r="C679" s="2">
        <v>1.3</v>
      </c>
      <c r="D679" s="1">
        <v>30.0</v>
      </c>
      <c r="E679" s="3"/>
    </row>
    <row r="680" ht="18.0" customHeight="1">
      <c r="A680" s="4" t="s">
        <v>728</v>
      </c>
      <c r="B680" s="5">
        <v>1177310.0</v>
      </c>
      <c r="C680" s="2">
        <v>2.8</v>
      </c>
      <c r="D680" s="1">
        <v>200.0</v>
      </c>
      <c r="E680" s="3"/>
    </row>
    <row r="681" ht="18.0" customHeight="1">
      <c r="A681" s="4" t="s">
        <v>729</v>
      </c>
      <c r="B681" s="5">
        <v>1177302.0</v>
      </c>
      <c r="C681" s="2">
        <v>14.3</v>
      </c>
      <c r="D681" s="1">
        <v>84.0</v>
      </c>
      <c r="E681" s="3"/>
    </row>
    <row r="682" ht="18.0" customHeight="1">
      <c r="A682" s="4" t="s">
        <v>730</v>
      </c>
      <c r="B682" s="5">
        <v>1210640.0</v>
      </c>
      <c r="C682" s="2">
        <v>5.0</v>
      </c>
      <c r="D682" s="1">
        <v>28.0</v>
      </c>
      <c r="E682" s="3"/>
    </row>
    <row r="683" ht="18.0" customHeight="1">
      <c r="A683" s="4" t="s">
        <v>731</v>
      </c>
      <c r="B683" s="5">
        <v>1122845.0</v>
      </c>
      <c r="C683" s="2">
        <v>4.5</v>
      </c>
      <c r="D683" s="1">
        <v>28.0</v>
      </c>
      <c r="E683" s="3"/>
    </row>
    <row r="684" ht="18.0" customHeight="1">
      <c r="A684" s="4" t="s">
        <v>732</v>
      </c>
      <c r="B684" s="5">
        <v>1089994.0</v>
      </c>
      <c r="C684" s="2">
        <v>36.8</v>
      </c>
      <c r="D684" s="1">
        <v>28.0</v>
      </c>
      <c r="E684" s="3"/>
    </row>
    <row r="685" ht="18.0" customHeight="1">
      <c r="A685" s="4" t="s">
        <v>733</v>
      </c>
      <c r="B685" s="5">
        <v>6775258.0</v>
      </c>
      <c r="C685" s="2">
        <v>1.0</v>
      </c>
      <c r="D685" s="1">
        <v>28.0</v>
      </c>
      <c r="E685" s="3"/>
    </row>
    <row r="686" ht="18.0" customHeight="1">
      <c r="A686" s="4" t="s">
        <v>734</v>
      </c>
      <c r="B686" s="5">
        <v>1133552.0</v>
      </c>
      <c r="C686" s="2">
        <v>12.0</v>
      </c>
      <c r="D686" s="1">
        <v>30.0</v>
      </c>
      <c r="E686" s="3"/>
    </row>
    <row r="687" ht="18.0" customHeight="1">
      <c r="A687" s="4" t="s">
        <v>735</v>
      </c>
      <c r="B687" s="5">
        <v>1133560.0</v>
      </c>
      <c r="C687" s="2">
        <v>32.8</v>
      </c>
      <c r="D687" s="1">
        <v>30.0</v>
      </c>
      <c r="E687" s="3"/>
    </row>
    <row r="688" ht="18.0" customHeight="1">
      <c r="A688" s="4" t="s">
        <v>736</v>
      </c>
      <c r="B688" s="5">
        <v>4039913.0</v>
      </c>
      <c r="C688" s="2">
        <v>7.8</v>
      </c>
      <c r="D688" s="1">
        <v>5.0</v>
      </c>
      <c r="E688" s="3"/>
    </row>
    <row r="689" ht="18.0" customHeight="1">
      <c r="A689" s="4" t="s">
        <v>737</v>
      </c>
      <c r="B689" s="5">
        <v>3640646.0</v>
      </c>
      <c r="C689" s="2">
        <v>0.5</v>
      </c>
      <c r="D689" s="1">
        <v>500.0</v>
      </c>
      <c r="E689" s="3"/>
    </row>
    <row r="690" ht="18.0" customHeight="1">
      <c r="A690" s="4" t="s">
        <v>738</v>
      </c>
      <c r="B690" s="5">
        <v>3243706.0</v>
      </c>
      <c r="C690" s="2">
        <v>1.0</v>
      </c>
      <c r="D690" s="1">
        <v>30.0</v>
      </c>
      <c r="E690" s="3"/>
    </row>
    <row r="691" ht="18.0" customHeight="1">
      <c r="A691" s="4" t="s">
        <v>739</v>
      </c>
      <c r="B691" s="5">
        <v>1135862.0</v>
      </c>
      <c r="C691" s="2">
        <v>42.0</v>
      </c>
      <c r="D691" s="1">
        <v>28.0</v>
      </c>
      <c r="E691" s="3"/>
    </row>
    <row r="692" ht="18.0" customHeight="1">
      <c r="A692" s="4" t="s">
        <v>740</v>
      </c>
      <c r="B692" s="5">
        <v>1147636.0</v>
      </c>
      <c r="C692" s="2">
        <v>2.3</v>
      </c>
      <c r="D692" s="1">
        <v>1.0</v>
      </c>
      <c r="E692" s="3"/>
    </row>
    <row r="693" ht="18.0" customHeight="1">
      <c r="A693" s="4" t="s">
        <v>741</v>
      </c>
      <c r="B693" s="5">
        <v>4094231.0</v>
      </c>
      <c r="C693" s="2">
        <v>1.0</v>
      </c>
      <c r="D693" s="1">
        <v>30.0</v>
      </c>
      <c r="E693" s="3"/>
    </row>
    <row r="694" ht="18.0" customHeight="1">
      <c r="A694" s="4" t="s">
        <v>742</v>
      </c>
      <c r="B694" s="5">
        <v>3242963.0</v>
      </c>
      <c r="C694" s="2">
        <v>13.8</v>
      </c>
      <c r="D694" s="1">
        <v>15.0</v>
      </c>
      <c r="E694" s="3"/>
    </row>
    <row r="695" ht="18.0" customHeight="1">
      <c r="A695" s="4" t="s">
        <v>743</v>
      </c>
      <c r="B695" s="5">
        <v>3449592.0</v>
      </c>
      <c r="C695" s="2">
        <v>0.3</v>
      </c>
      <c r="D695" s="1">
        <v>50.0</v>
      </c>
      <c r="E695" s="3"/>
    </row>
    <row r="696" ht="18.0" customHeight="1">
      <c r="A696" s="4" t="s">
        <v>744</v>
      </c>
      <c r="B696" s="5">
        <v>1081421.0</v>
      </c>
      <c r="C696" s="2">
        <v>2.0</v>
      </c>
      <c r="D696" s="1">
        <v>60.0</v>
      </c>
      <c r="E696" s="3"/>
    </row>
    <row r="697" ht="18.0" customHeight="1">
      <c r="A697" s="4" t="s">
        <v>745</v>
      </c>
      <c r="B697" s="5">
        <v>1081413.0</v>
      </c>
      <c r="C697" s="2">
        <v>3.0</v>
      </c>
      <c r="D697" s="1">
        <v>60.0</v>
      </c>
      <c r="E697" s="3"/>
    </row>
    <row r="698" ht="18.0" customHeight="1">
      <c r="A698" s="4" t="s">
        <v>746</v>
      </c>
      <c r="B698" s="5">
        <v>3667573.0</v>
      </c>
      <c r="C698" s="2">
        <v>0.3</v>
      </c>
      <c r="D698" s="1">
        <v>150.0</v>
      </c>
      <c r="E698" s="3"/>
    </row>
    <row r="699" ht="18.0" customHeight="1">
      <c r="A699" s="4" t="s">
        <v>747</v>
      </c>
      <c r="B699" s="5">
        <v>3675931.0</v>
      </c>
      <c r="C699" s="2">
        <v>0.5</v>
      </c>
      <c r="D699" s="1">
        <v>500.0</v>
      </c>
      <c r="E699" s="3"/>
    </row>
    <row r="700" ht="18.0" customHeight="1">
      <c r="A700" s="4" t="s">
        <v>748</v>
      </c>
      <c r="B700" s="5">
        <v>2656106.0</v>
      </c>
      <c r="C700" s="2">
        <v>0.3</v>
      </c>
      <c r="D700" s="1">
        <v>1.0</v>
      </c>
      <c r="E700" s="3"/>
    </row>
    <row r="701" ht="18.0" customHeight="1">
      <c r="A701" s="4" t="s">
        <v>749</v>
      </c>
      <c r="B701" s="5">
        <v>2183515.0</v>
      </c>
      <c r="C701" s="2">
        <v>1.0</v>
      </c>
      <c r="D701" s="1">
        <v>1.0</v>
      </c>
      <c r="E701" s="3"/>
    </row>
    <row r="702" ht="18.0" customHeight="1">
      <c r="A702" s="4" t="s">
        <v>750</v>
      </c>
      <c r="B702" s="5">
        <v>2714566.0</v>
      </c>
      <c r="C702" s="2">
        <v>0.3</v>
      </c>
      <c r="D702" s="1">
        <v>1.0</v>
      </c>
      <c r="E702" s="3"/>
    </row>
    <row r="703" ht="18.0" customHeight="1">
      <c r="A703" s="4" t="s">
        <v>751</v>
      </c>
      <c r="B703" s="5">
        <v>1026087.0</v>
      </c>
      <c r="C703" s="2">
        <v>0.5</v>
      </c>
      <c r="D703" s="1">
        <v>100.0</v>
      </c>
      <c r="E703" s="3"/>
    </row>
    <row r="704" ht="18.0" customHeight="1">
      <c r="A704" s="4" t="s">
        <v>752</v>
      </c>
      <c r="B704" s="5">
        <v>6707889.0</v>
      </c>
      <c r="C704" s="2">
        <v>0.3</v>
      </c>
      <c r="D704" s="1">
        <v>100.0</v>
      </c>
      <c r="E704" s="3"/>
    </row>
    <row r="705" ht="18.0" customHeight="1">
      <c r="A705" s="4" t="s">
        <v>753</v>
      </c>
      <c r="B705" s="5">
        <v>771790.0</v>
      </c>
      <c r="C705" s="2">
        <v>1.0</v>
      </c>
      <c r="D705" s="1">
        <v>28.0</v>
      </c>
      <c r="E705" s="3"/>
    </row>
    <row r="706" ht="18.0" customHeight="1">
      <c r="A706" s="4" t="s">
        <v>754</v>
      </c>
      <c r="B706" s="5">
        <v>1072883.0</v>
      </c>
      <c r="C706" s="2">
        <v>1.3</v>
      </c>
      <c r="D706" s="1">
        <v>100.0</v>
      </c>
      <c r="E706" s="3"/>
    </row>
    <row r="707" ht="18.0" customHeight="1">
      <c r="A707" s="4" t="s">
        <v>755</v>
      </c>
      <c r="B707" s="5">
        <v>771816.0</v>
      </c>
      <c r="C707" s="2">
        <v>12.8</v>
      </c>
      <c r="D707" s="1">
        <v>28.0</v>
      </c>
      <c r="E707" s="3"/>
    </row>
    <row r="708" ht="18.0" customHeight="1">
      <c r="A708" s="4" t="s">
        <v>756</v>
      </c>
      <c r="B708" s="5">
        <v>1105907.0</v>
      </c>
      <c r="C708" s="2">
        <v>0.3</v>
      </c>
      <c r="D708" s="1">
        <v>1.0</v>
      </c>
      <c r="E708" s="3"/>
    </row>
    <row r="709" ht="18.0" customHeight="1">
      <c r="A709" s="4" t="s">
        <v>757</v>
      </c>
      <c r="B709" s="5">
        <v>1105899.0</v>
      </c>
      <c r="C709" s="2">
        <v>0.5</v>
      </c>
      <c r="D709" s="1">
        <v>7.0</v>
      </c>
      <c r="E709" s="3"/>
    </row>
    <row r="710" ht="18.0" customHeight="1">
      <c r="A710" s="4" t="s">
        <v>758</v>
      </c>
      <c r="B710" s="5">
        <v>1170182.0</v>
      </c>
      <c r="C710" s="2">
        <v>1.3</v>
      </c>
      <c r="D710" s="1">
        <v>35.0</v>
      </c>
      <c r="E710" s="3"/>
    </row>
    <row r="711" ht="18.0" customHeight="1">
      <c r="A711" s="4" t="s">
        <v>759</v>
      </c>
      <c r="B711" s="5">
        <v>1217470.0</v>
      </c>
      <c r="C711" s="2">
        <v>8.5</v>
      </c>
      <c r="D711" s="1">
        <v>30.0</v>
      </c>
      <c r="E711" s="3"/>
    </row>
    <row r="712" ht="18.0" customHeight="1">
      <c r="A712" s="4" t="s">
        <v>760</v>
      </c>
      <c r="B712" s="5">
        <v>1274893.0</v>
      </c>
      <c r="C712" s="2">
        <v>0.3</v>
      </c>
      <c r="D712" s="1">
        <v>30.0</v>
      </c>
      <c r="E712" s="3"/>
    </row>
    <row r="713" ht="18.0" customHeight="1">
      <c r="A713" s="4" t="s">
        <v>761</v>
      </c>
      <c r="B713" s="5">
        <v>1235837.0</v>
      </c>
      <c r="C713" s="2">
        <v>1.0</v>
      </c>
      <c r="D713" s="1">
        <v>50.0</v>
      </c>
      <c r="E713" s="3"/>
    </row>
    <row r="714" ht="18.0" customHeight="1">
      <c r="A714" s="4" t="s">
        <v>762</v>
      </c>
      <c r="B714" s="5">
        <v>1264803.0</v>
      </c>
      <c r="C714" s="2">
        <v>0.8</v>
      </c>
      <c r="D714" s="1">
        <v>51.0</v>
      </c>
      <c r="E714" s="3"/>
    </row>
    <row r="715" ht="18.0" customHeight="1">
      <c r="A715" s="4" t="s">
        <v>763</v>
      </c>
      <c r="B715" s="5">
        <v>1226430.0</v>
      </c>
      <c r="C715" s="2">
        <v>3.0</v>
      </c>
      <c r="D715" s="1">
        <v>30.0</v>
      </c>
      <c r="E715" s="3"/>
    </row>
    <row r="716" ht="18.0" customHeight="1">
      <c r="A716" s="4" t="s">
        <v>764</v>
      </c>
      <c r="B716" s="5">
        <v>1092097.0</v>
      </c>
      <c r="C716" s="2">
        <v>45.3</v>
      </c>
      <c r="D716" s="1">
        <v>30.0</v>
      </c>
      <c r="E716" s="3"/>
    </row>
    <row r="717" ht="18.0" customHeight="1">
      <c r="A717" s="4" t="s">
        <v>765</v>
      </c>
      <c r="B717" s="5">
        <v>1102631.0</v>
      </c>
      <c r="C717" s="2">
        <v>0.5</v>
      </c>
      <c r="D717" s="1">
        <v>70.0</v>
      </c>
      <c r="E717" s="3"/>
    </row>
    <row r="718" ht="18.0" customHeight="1">
      <c r="A718" s="4" t="s">
        <v>766</v>
      </c>
      <c r="B718" s="5">
        <v>1215052.0</v>
      </c>
      <c r="C718" s="2">
        <v>3.8</v>
      </c>
      <c r="D718" s="1">
        <v>70.0</v>
      </c>
      <c r="E718" s="3"/>
    </row>
    <row r="719" ht="18.0" customHeight="1">
      <c r="A719" s="4" t="s">
        <v>767</v>
      </c>
      <c r="B719" s="5">
        <v>1212018.0</v>
      </c>
      <c r="C719" s="2">
        <v>1.0</v>
      </c>
      <c r="D719" s="1">
        <v>30.0</v>
      </c>
      <c r="E719" s="3"/>
    </row>
    <row r="720" ht="18.0" customHeight="1">
      <c r="A720" s="4" t="s">
        <v>768</v>
      </c>
      <c r="B720" s="5">
        <v>1212026.0</v>
      </c>
      <c r="C720" s="2">
        <v>1.8</v>
      </c>
      <c r="D720" s="1">
        <v>30.0</v>
      </c>
      <c r="E720" s="3"/>
    </row>
    <row r="721" ht="18.0" customHeight="1">
      <c r="A721" s="4" t="s">
        <v>769</v>
      </c>
      <c r="B721" s="5">
        <v>1122159.0</v>
      </c>
      <c r="C721" s="2">
        <v>2.8</v>
      </c>
      <c r="D721" s="1">
        <v>1.0</v>
      </c>
      <c r="E721" s="3"/>
    </row>
    <row r="722" ht="18.0" customHeight="1">
      <c r="A722" s="4" t="s">
        <v>770</v>
      </c>
      <c r="B722" s="5">
        <v>1279223.0</v>
      </c>
      <c r="C722" s="2">
        <v>2.3</v>
      </c>
      <c r="D722" s="1">
        <v>1.0</v>
      </c>
      <c r="E722" s="3"/>
    </row>
    <row r="723" ht="18.0" customHeight="1">
      <c r="A723" s="4" t="s">
        <v>771</v>
      </c>
      <c r="B723" s="5">
        <v>3727583.0</v>
      </c>
      <c r="C723" s="2">
        <v>2.0</v>
      </c>
      <c r="D723" s="1">
        <v>1.0</v>
      </c>
      <c r="E723" s="3"/>
    </row>
    <row r="724" ht="18.0" customHeight="1">
      <c r="A724" s="4" t="s">
        <v>772</v>
      </c>
      <c r="B724" s="5">
        <v>3727575.0</v>
      </c>
      <c r="C724" s="2">
        <v>1.3</v>
      </c>
      <c r="D724" s="1">
        <v>1.0</v>
      </c>
      <c r="E724" s="3"/>
    </row>
    <row r="725" ht="18.0" customHeight="1">
      <c r="A725" s="4" t="s">
        <v>773</v>
      </c>
      <c r="B725" s="5">
        <v>3727591.0</v>
      </c>
      <c r="C725" s="2">
        <v>1.0</v>
      </c>
      <c r="D725" s="1">
        <v>1.0</v>
      </c>
      <c r="E725" s="3"/>
    </row>
    <row r="726" ht="18.0" customHeight="1">
      <c r="A726" s="4" t="s">
        <v>774</v>
      </c>
      <c r="B726" s="5">
        <v>309153.0</v>
      </c>
      <c r="C726" s="2">
        <v>1.0</v>
      </c>
      <c r="D726" s="1">
        <v>5.0</v>
      </c>
      <c r="E726" s="3"/>
    </row>
    <row r="727" ht="18.0" customHeight="1">
      <c r="A727" s="4" t="s">
        <v>775</v>
      </c>
      <c r="B727" s="5">
        <v>1091842.0</v>
      </c>
      <c r="C727" s="2">
        <v>32.3</v>
      </c>
      <c r="D727" s="1">
        <v>28.0</v>
      </c>
      <c r="E727" s="3"/>
    </row>
    <row r="728" ht="18.0" customHeight="1">
      <c r="A728" s="4" t="s">
        <v>776</v>
      </c>
      <c r="B728" s="5">
        <v>1212505.0</v>
      </c>
      <c r="C728" s="2">
        <v>2.0</v>
      </c>
      <c r="D728" s="1">
        <v>150.0</v>
      </c>
      <c r="E728" s="3"/>
    </row>
    <row r="729" ht="18.0" customHeight="1">
      <c r="A729" s="4" t="s">
        <v>777</v>
      </c>
      <c r="B729" s="5">
        <v>3250883.0</v>
      </c>
      <c r="C729" s="2">
        <v>0.5</v>
      </c>
      <c r="D729" s="1">
        <v>1.0</v>
      </c>
      <c r="E729" s="3"/>
    </row>
    <row r="730" ht="18.0" customHeight="1">
      <c r="A730" s="4" t="s">
        <v>778</v>
      </c>
      <c r="B730" s="5">
        <v>3223500.0</v>
      </c>
      <c r="C730" s="2">
        <v>4.5</v>
      </c>
      <c r="D730" s="1">
        <v>200.0</v>
      </c>
      <c r="E730" s="3"/>
    </row>
    <row r="731" ht="18.0" customHeight="1">
      <c r="A731" s="4" t="s">
        <v>779</v>
      </c>
      <c r="B731" s="5">
        <v>3223575.0</v>
      </c>
      <c r="C731" s="2">
        <v>1.0</v>
      </c>
      <c r="D731" s="1">
        <v>200.0</v>
      </c>
      <c r="E731" s="3"/>
    </row>
    <row r="732" ht="18.0" customHeight="1">
      <c r="A732" s="4" t="s">
        <v>780</v>
      </c>
      <c r="B732" s="5">
        <v>3223567.0</v>
      </c>
      <c r="C732" s="2">
        <v>15.5</v>
      </c>
      <c r="D732" s="1">
        <v>200.0</v>
      </c>
      <c r="E732" s="3"/>
    </row>
    <row r="733" ht="18.0" customHeight="1">
      <c r="A733" s="4" t="s">
        <v>781</v>
      </c>
      <c r="B733" s="5">
        <v>3223484.0</v>
      </c>
      <c r="C733" s="2">
        <v>1.0</v>
      </c>
      <c r="D733" s="1">
        <v>200.0</v>
      </c>
      <c r="E733" s="3"/>
    </row>
    <row r="734" ht="18.0" customHeight="1">
      <c r="A734" s="4" t="s">
        <v>782</v>
      </c>
      <c r="B734" s="5">
        <v>3223534.0</v>
      </c>
      <c r="C734" s="2">
        <v>2.8</v>
      </c>
      <c r="D734" s="1">
        <v>200.0</v>
      </c>
      <c r="E734" s="3"/>
    </row>
    <row r="735" ht="18.0" customHeight="1">
      <c r="A735" s="4" t="s">
        <v>783</v>
      </c>
      <c r="B735" s="5">
        <v>3223542.0</v>
      </c>
      <c r="C735" s="2">
        <v>2.8</v>
      </c>
      <c r="D735" s="1">
        <v>200.0</v>
      </c>
      <c r="E735" s="3"/>
    </row>
    <row r="736" ht="18.0" customHeight="1">
      <c r="A736" s="4" t="s">
        <v>784</v>
      </c>
      <c r="B736" s="5">
        <v>3223559.0</v>
      </c>
      <c r="C736" s="2">
        <v>1.0</v>
      </c>
      <c r="D736" s="1">
        <v>200.0</v>
      </c>
      <c r="E736" s="3"/>
    </row>
    <row r="737" ht="18.0" customHeight="1">
      <c r="A737" s="4" t="s">
        <v>785</v>
      </c>
      <c r="B737" s="5">
        <v>3716719.0</v>
      </c>
      <c r="C737" s="2">
        <v>38.8</v>
      </c>
      <c r="D737" s="1">
        <v>28.0</v>
      </c>
      <c r="E737" s="3"/>
    </row>
    <row r="738" ht="18.0" customHeight="1">
      <c r="A738" s="4" t="s">
        <v>786</v>
      </c>
      <c r="B738" s="5">
        <v>3716701.0</v>
      </c>
      <c r="C738" s="2">
        <v>2.3</v>
      </c>
      <c r="D738" s="1">
        <v>28.0</v>
      </c>
      <c r="E738" s="3"/>
    </row>
    <row r="739" ht="18.0" customHeight="1">
      <c r="A739" s="4" t="s">
        <v>787</v>
      </c>
      <c r="B739" s="5">
        <v>1205210.0</v>
      </c>
      <c r="C739" s="2">
        <v>0.5</v>
      </c>
      <c r="D739" s="1">
        <v>1.0</v>
      </c>
      <c r="E739" s="3"/>
    </row>
    <row r="740" ht="18.0" customHeight="1">
      <c r="A740" s="4" t="s">
        <v>788</v>
      </c>
      <c r="B740" s="5">
        <v>3262524.0</v>
      </c>
      <c r="C740" s="2">
        <v>27.8</v>
      </c>
      <c r="D740" s="1">
        <v>1.0</v>
      </c>
      <c r="E740" s="3"/>
    </row>
    <row r="741" ht="18.0" customHeight="1">
      <c r="A741" s="4" t="s">
        <v>789</v>
      </c>
      <c r="B741" s="5">
        <v>3998598.0</v>
      </c>
      <c r="C741" s="2">
        <v>8.8</v>
      </c>
      <c r="D741" s="1">
        <v>1.0</v>
      </c>
      <c r="E741" s="3"/>
    </row>
    <row r="742" ht="18.0" customHeight="1">
      <c r="A742" s="4" t="s">
        <v>790</v>
      </c>
      <c r="B742" s="5">
        <v>3886785.0</v>
      </c>
      <c r="C742" s="2">
        <v>7.3</v>
      </c>
      <c r="D742" s="1">
        <v>1.0</v>
      </c>
      <c r="E742" s="3"/>
    </row>
    <row r="743" ht="18.0" customHeight="1">
      <c r="A743" s="4" t="s">
        <v>791</v>
      </c>
      <c r="B743" s="5">
        <v>3998531.0</v>
      </c>
      <c r="C743" s="2">
        <v>1.5</v>
      </c>
      <c r="D743" s="1">
        <v>1.0</v>
      </c>
      <c r="E743" s="3"/>
    </row>
    <row r="744" ht="18.0" customHeight="1">
      <c r="A744" s="4" t="s">
        <v>792</v>
      </c>
      <c r="B744" s="5">
        <v>4280194.0</v>
      </c>
      <c r="C744" s="2">
        <v>29.5</v>
      </c>
      <c r="D744" s="1">
        <v>1.0</v>
      </c>
      <c r="E744" s="3"/>
    </row>
    <row r="745" ht="18.0" customHeight="1">
      <c r="A745" s="4" t="s">
        <v>793</v>
      </c>
      <c r="B745" s="5">
        <v>4163416.0</v>
      </c>
      <c r="C745" s="2">
        <v>24.5</v>
      </c>
      <c r="D745" s="1">
        <v>1.0</v>
      </c>
      <c r="E745" s="3"/>
    </row>
    <row r="746" ht="18.0" customHeight="1">
      <c r="A746" s="4" t="s">
        <v>794</v>
      </c>
      <c r="B746" s="5">
        <v>4266391.0</v>
      </c>
      <c r="C746" s="2">
        <v>12.3</v>
      </c>
      <c r="D746" s="1">
        <v>1.0</v>
      </c>
      <c r="E746" s="3"/>
    </row>
    <row r="747" ht="18.0" customHeight="1">
      <c r="A747" s="4" t="s">
        <v>795</v>
      </c>
      <c r="B747" s="5">
        <v>3296571.0</v>
      </c>
      <c r="C747" s="2">
        <v>1.5</v>
      </c>
      <c r="D747" s="1">
        <v>50.0</v>
      </c>
      <c r="E747" s="3"/>
    </row>
    <row r="748" ht="18.0" customHeight="1">
      <c r="A748" s="4" t="s">
        <v>796</v>
      </c>
      <c r="B748" s="5">
        <v>2879922.0</v>
      </c>
      <c r="C748" s="2">
        <v>1.0</v>
      </c>
      <c r="D748" s="1">
        <v>50.0</v>
      </c>
      <c r="E748" s="3"/>
    </row>
    <row r="749" ht="18.0" customHeight="1">
      <c r="A749" s="4" t="s">
        <v>797</v>
      </c>
      <c r="B749" s="5">
        <v>3438256.0</v>
      </c>
      <c r="C749" s="2">
        <v>3.5</v>
      </c>
      <c r="D749" s="1">
        <v>200.0</v>
      </c>
      <c r="E749" s="3"/>
    </row>
    <row r="750" ht="18.0" customHeight="1">
      <c r="A750" s="4" t="s">
        <v>798</v>
      </c>
      <c r="B750" s="5">
        <v>3438264.0</v>
      </c>
      <c r="C750" s="2">
        <v>7.0</v>
      </c>
      <c r="D750" s="1">
        <v>200.0</v>
      </c>
      <c r="E750" s="3"/>
    </row>
    <row r="751" ht="18.0" customHeight="1">
      <c r="A751" s="4" t="s">
        <v>799</v>
      </c>
      <c r="B751" s="5">
        <v>3442977.0</v>
      </c>
      <c r="C751" s="2">
        <v>3.5</v>
      </c>
      <c r="D751" s="1">
        <v>200.0</v>
      </c>
      <c r="E751" s="3"/>
    </row>
    <row r="752" ht="18.0" customHeight="1">
      <c r="A752" s="4" t="s">
        <v>800</v>
      </c>
      <c r="B752" s="5">
        <v>4261541.0</v>
      </c>
      <c r="C752" s="2">
        <v>31.0</v>
      </c>
      <c r="D752" s="1">
        <v>125.0</v>
      </c>
      <c r="E752" s="3"/>
    </row>
    <row r="753" ht="18.0" customHeight="1">
      <c r="A753" s="4" t="s">
        <v>801</v>
      </c>
      <c r="B753" s="5">
        <v>3388592.0</v>
      </c>
      <c r="C753" s="2">
        <v>8.8</v>
      </c>
      <c r="D753" s="1">
        <v>200.0</v>
      </c>
      <c r="E753" s="3"/>
    </row>
    <row r="754" ht="18.0" customHeight="1">
      <c r="A754" s="4" t="s">
        <v>802</v>
      </c>
      <c r="B754" s="5">
        <v>372912.0</v>
      </c>
      <c r="C754" s="2">
        <v>2.0</v>
      </c>
      <c r="D754" s="1">
        <v>30.0</v>
      </c>
      <c r="E754" s="3"/>
    </row>
    <row r="755" ht="18.0" customHeight="1">
      <c r="A755" s="4" t="s">
        <v>803</v>
      </c>
      <c r="B755" s="5">
        <v>283648.0</v>
      </c>
      <c r="C755" s="2">
        <v>0.3</v>
      </c>
      <c r="D755" s="1">
        <v>15.0</v>
      </c>
      <c r="E755" s="3"/>
    </row>
    <row r="756" ht="18.0" customHeight="1">
      <c r="A756" s="4" t="s">
        <v>804</v>
      </c>
      <c r="B756" s="5">
        <v>372862.0</v>
      </c>
      <c r="C756" s="2">
        <v>3.3</v>
      </c>
      <c r="D756" s="1">
        <v>30.0</v>
      </c>
      <c r="E756" s="3"/>
    </row>
    <row r="757" ht="18.0" customHeight="1">
      <c r="A757" s="4" t="s">
        <v>805</v>
      </c>
      <c r="B757" s="5">
        <v>3686243.0</v>
      </c>
      <c r="C757" s="2">
        <v>2.0</v>
      </c>
      <c r="D757" s="1">
        <v>30.0</v>
      </c>
      <c r="E757" s="3"/>
    </row>
    <row r="758" ht="18.0" customHeight="1">
      <c r="A758" s="4" t="s">
        <v>806</v>
      </c>
      <c r="B758" s="5">
        <v>1078427.0</v>
      </c>
      <c r="C758" s="2">
        <v>43.0</v>
      </c>
      <c r="D758" s="1">
        <v>28.0</v>
      </c>
      <c r="E758" s="3"/>
    </row>
    <row r="759" ht="18.0" customHeight="1">
      <c r="A759" s="4" t="s">
        <v>807</v>
      </c>
      <c r="B759" s="5">
        <v>1126580.0</v>
      </c>
      <c r="C759" s="2">
        <v>0.8</v>
      </c>
      <c r="D759" s="1">
        <v>150.0</v>
      </c>
      <c r="E759" s="3"/>
    </row>
    <row r="760" ht="18.0" customHeight="1">
      <c r="A760" s="4" t="s">
        <v>808</v>
      </c>
      <c r="B760" s="5">
        <v>1084060.0</v>
      </c>
      <c r="C760" s="2">
        <v>40.3</v>
      </c>
      <c r="D760" s="1">
        <v>28.0</v>
      </c>
      <c r="E760" s="3"/>
    </row>
    <row r="761" ht="18.0" customHeight="1">
      <c r="A761" s="4" t="s">
        <v>809</v>
      </c>
      <c r="B761" s="5">
        <v>1126598.0</v>
      </c>
      <c r="C761" s="2">
        <v>1.0</v>
      </c>
      <c r="D761" s="1">
        <v>150.0</v>
      </c>
      <c r="E761" s="3"/>
    </row>
    <row r="762" ht="18.0" customHeight="1">
      <c r="A762" s="4" t="s">
        <v>810</v>
      </c>
      <c r="B762" s="5">
        <v>1177401.0</v>
      </c>
      <c r="C762" s="2">
        <v>4.3</v>
      </c>
      <c r="D762" s="1">
        <v>15.0</v>
      </c>
      <c r="E762" s="3"/>
    </row>
    <row r="763" ht="18.0" customHeight="1">
      <c r="A763" s="4" t="s">
        <v>811</v>
      </c>
      <c r="B763" s="5">
        <v>1177419.0</v>
      </c>
      <c r="C763" s="2">
        <v>0.5</v>
      </c>
      <c r="D763" s="1">
        <v>30.0</v>
      </c>
      <c r="E763" s="3"/>
    </row>
    <row r="764" ht="18.0" customHeight="1">
      <c r="A764" s="4" t="s">
        <v>812</v>
      </c>
      <c r="B764" s="5">
        <v>1196997.0</v>
      </c>
      <c r="C764" s="2">
        <v>0.5</v>
      </c>
      <c r="D764" s="1">
        <v>5.0</v>
      </c>
      <c r="E764" s="3"/>
    </row>
    <row r="765" ht="18.0" customHeight="1">
      <c r="A765" s="4" t="s">
        <v>813</v>
      </c>
      <c r="B765" s="5">
        <v>3344868.0</v>
      </c>
      <c r="C765" s="2">
        <v>0.3</v>
      </c>
      <c r="D765" s="1">
        <v>30.0</v>
      </c>
      <c r="E765" s="3"/>
    </row>
    <row r="766" ht="18.0" customHeight="1">
      <c r="A766" s="4" t="s">
        <v>814</v>
      </c>
      <c r="B766" s="5">
        <v>2150514.0</v>
      </c>
      <c r="C766" s="2">
        <v>1.0</v>
      </c>
      <c r="D766" s="1">
        <v>30.0</v>
      </c>
      <c r="E766" s="3"/>
    </row>
    <row r="767" ht="18.0" customHeight="1">
      <c r="A767" s="4" t="s">
        <v>815</v>
      </c>
      <c r="B767" s="5">
        <v>282608.0</v>
      </c>
      <c r="C767" s="2">
        <v>0.8</v>
      </c>
      <c r="D767" s="1">
        <v>10.0</v>
      </c>
      <c r="E767" s="3"/>
    </row>
    <row r="768" ht="18.0" customHeight="1">
      <c r="A768" s="4" t="s">
        <v>816</v>
      </c>
      <c r="B768" s="5">
        <v>1111772.0</v>
      </c>
      <c r="C768" s="2">
        <v>3.3</v>
      </c>
      <c r="D768" s="1">
        <v>100.0</v>
      </c>
      <c r="E768" s="3"/>
    </row>
    <row r="769" ht="18.0" customHeight="1">
      <c r="A769" s="4" t="s">
        <v>817</v>
      </c>
      <c r="B769" s="5">
        <v>1111780.0</v>
      </c>
      <c r="C769" s="2">
        <v>16.3</v>
      </c>
      <c r="D769" s="1">
        <v>100.0</v>
      </c>
      <c r="E769" s="3"/>
    </row>
    <row r="770" ht="18.0" customHeight="1">
      <c r="A770" s="4" t="s">
        <v>818</v>
      </c>
      <c r="B770" s="5">
        <v>1181379.0</v>
      </c>
      <c r="C770" s="2">
        <v>10.0</v>
      </c>
      <c r="D770" s="1">
        <v>150.0</v>
      </c>
      <c r="E770" s="3"/>
    </row>
    <row r="771" ht="18.0" customHeight="1">
      <c r="A771" s="4" t="s">
        <v>819</v>
      </c>
      <c r="B771" s="5">
        <v>1111806.0</v>
      </c>
      <c r="C771" s="2">
        <v>1.0</v>
      </c>
      <c r="D771" s="1">
        <v>100.0</v>
      </c>
      <c r="E771" s="3"/>
    </row>
    <row r="772" ht="18.0" customHeight="1">
      <c r="A772" s="4" t="s">
        <v>820</v>
      </c>
      <c r="B772" s="5">
        <v>1167832.0</v>
      </c>
      <c r="C772" s="2">
        <v>0.3</v>
      </c>
      <c r="D772" s="1">
        <v>28.0</v>
      </c>
      <c r="E772" s="3"/>
    </row>
    <row r="773" ht="18.0" customHeight="1">
      <c r="A773" s="4" t="s">
        <v>821</v>
      </c>
      <c r="B773" s="5">
        <v>2091882.0</v>
      </c>
      <c r="C773" s="2">
        <v>0.3</v>
      </c>
      <c r="D773" s="1">
        <v>300.0</v>
      </c>
      <c r="E773" s="3"/>
    </row>
    <row r="774" ht="18.0" customHeight="1">
      <c r="A774" s="4" t="s">
        <v>822</v>
      </c>
      <c r="B774" s="5">
        <v>1195411.0</v>
      </c>
      <c r="C774" s="2">
        <v>1.0</v>
      </c>
      <c r="D774" s="1">
        <v>28.0</v>
      </c>
      <c r="E774" s="3"/>
    </row>
    <row r="775" ht="18.0" customHeight="1">
      <c r="A775" s="4" t="s">
        <v>823</v>
      </c>
      <c r="B775" s="5">
        <v>3811304.0</v>
      </c>
      <c r="C775" s="2">
        <v>3.5</v>
      </c>
      <c r="D775" s="1">
        <v>30.0</v>
      </c>
      <c r="E775" s="3"/>
    </row>
    <row r="776" ht="18.0" customHeight="1">
      <c r="A776" s="4" t="s">
        <v>824</v>
      </c>
      <c r="B776" s="5">
        <v>3225687.0</v>
      </c>
      <c r="C776" s="2">
        <v>9.3</v>
      </c>
      <c r="D776" s="1">
        <v>3.0</v>
      </c>
      <c r="E776" s="3"/>
    </row>
    <row r="777" ht="18.0" customHeight="1">
      <c r="A777" s="4" t="s">
        <v>825</v>
      </c>
      <c r="B777" s="5">
        <v>2954022.0</v>
      </c>
      <c r="C777" s="2">
        <v>1.5</v>
      </c>
      <c r="D777" s="1">
        <v>150.0</v>
      </c>
      <c r="E777" s="3"/>
    </row>
    <row r="778" ht="18.0" customHeight="1">
      <c r="A778" s="4" t="s">
        <v>826</v>
      </c>
      <c r="B778" s="5">
        <v>3092244.0</v>
      </c>
      <c r="C778" s="2">
        <v>2.3</v>
      </c>
      <c r="D778" s="1">
        <v>60.0</v>
      </c>
      <c r="E778" s="3"/>
    </row>
    <row r="779" ht="18.0" customHeight="1">
      <c r="A779" s="4" t="s">
        <v>827</v>
      </c>
      <c r="B779" s="5">
        <v>2819985.0</v>
      </c>
      <c r="C779" s="2">
        <v>2.0</v>
      </c>
      <c r="D779" s="1">
        <v>500.0</v>
      </c>
      <c r="E779" s="3"/>
    </row>
    <row r="780" ht="18.0" customHeight="1">
      <c r="A780" s="4" t="s">
        <v>828</v>
      </c>
      <c r="B780" s="5">
        <v>3379583.0</v>
      </c>
      <c r="C780" s="2">
        <v>0.3</v>
      </c>
      <c r="D780" s="1">
        <v>300.0</v>
      </c>
      <c r="E780" s="3"/>
    </row>
    <row r="781" ht="18.0" customHeight="1">
      <c r="A781" s="4" t="s">
        <v>829</v>
      </c>
      <c r="B781" s="5">
        <v>3229606.0</v>
      </c>
      <c r="C781" s="2">
        <v>0.3</v>
      </c>
      <c r="D781" s="1">
        <v>150.0</v>
      </c>
      <c r="E781" s="3"/>
    </row>
    <row r="782" ht="18.0" customHeight="1">
      <c r="A782" s="4" t="s">
        <v>830</v>
      </c>
      <c r="B782" s="5">
        <v>4037222.0</v>
      </c>
      <c r="C782" s="2">
        <v>0.3</v>
      </c>
      <c r="D782" s="1">
        <v>48.0</v>
      </c>
      <c r="E782" s="3"/>
    </row>
    <row r="783" ht="18.0" customHeight="1">
      <c r="A783" s="4" t="s">
        <v>831</v>
      </c>
      <c r="B783" s="5">
        <v>219063.0</v>
      </c>
      <c r="C783" s="2">
        <v>0.5</v>
      </c>
      <c r="D783" s="1">
        <v>30.0</v>
      </c>
      <c r="E783" s="3"/>
    </row>
    <row r="784" ht="18.0" customHeight="1">
      <c r="A784" s="4" t="s">
        <v>832</v>
      </c>
      <c r="B784" s="5">
        <v>4037230.0</v>
      </c>
      <c r="C784" s="2">
        <v>1.0</v>
      </c>
      <c r="D784" s="1">
        <v>24.0</v>
      </c>
      <c r="E784" s="3"/>
    </row>
    <row r="785" ht="18.0" customHeight="1">
      <c r="A785" s="4" t="s">
        <v>833</v>
      </c>
      <c r="B785" s="5">
        <v>2816759.0</v>
      </c>
      <c r="C785" s="2">
        <v>0.3</v>
      </c>
      <c r="D785" s="1">
        <v>150.0</v>
      </c>
      <c r="E785" s="3"/>
    </row>
    <row r="786" ht="18.0" customHeight="1">
      <c r="A786" s="4" t="s">
        <v>834</v>
      </c>
      <c r="B786" s="5">
        <v>3559275.0</v>
      </c>
      <c r="C786" s="2">
        <v>0.8</v>
      </c>
      <c r="D786" s="1">
        <v>63.0</v>
      </c>
      <c r="E786" s="3"/>
    </row>
    <row r="787" ht="18.0" customHeight="1">
      <c r="A787" s="4" t="s">
        <v>835</v>
      </c>
      <c r="B787" s="5">
        <v>3559309.0</v>
      </c>
      <c r="C787" s="2">
        <v>0.5</v>
      </c>
      <c r="D787" s="1">
        <v>63.0</v>
      </c>
      <c r="E787" s="3"/>
    </row>
    <row r="788" ht="18.0" customHeight="1">
      <c r="A788" s="4" t="s">
        <v>836</v>
      </c>
      <c r="B788" s="5">
        <v>1251503.0</v>
      </c>
      <c r="C788" s="2">
        <v>2.0</v>
      </c>
      <c r="D788" s="1">
        <v>28.0</v>
      </c>
      <c r="E788" s="3"/>
    </row>
    <row r="789" ht="18.0" customHeight="1">
      <c r="A789" s="4" t="s">
        <v>837</v>
      </c>
      <c r="B789" s="5">
        <v>6708374.0</v>
      </c>
      <c r="C789" s="2">
        <v>22.8</v>
      </c>
      <c r="D789" s="1">
        <v>28.0</v>
      </c>
      <c r="E789" s="3"/>
    </row>
    <row r="790" ht="18.0" customHeight="1">
      <c r="A790" s="4" t="s">
        <v>838</v>
      </c>
      <c r="B790" s="5">
        <v>1063932.0</v>
      </c>
      <c r="C790" s="2">
        <v>28.3</v>
      </c>
      <c r="D790" s="1">
        <v>28.0</v>
      </c>
      <c r="E790" s="3"/>
    </row>
    <row r="791" ht="18.0" customHeight="1">
      <c r="A791" s="4" t="s">
        <v>839</v>
      </c>
      <c r="B791" s="5">
        <v>6529424.0</v>
      </c>
      <c r="C791" s="2">
        <v>15.3</v>
      </c>
      <c r="D791" s="1">
        <v>28.0</v>
      </c>
      <c r="E791" s="3"/>
    </row>
    <row r="792" ht="18.0" customHeight="1">
      <c r="A792" s="4" t="s">
        <v>840</v>
      </c>
      <c r="B792" s="5">
        <v>1256601.0</v>
      </c>
      <c r="C792" s="2">
        <v>1.0</v>
      </c>
      <c r="D792" s="1">
        <v>28.0</v>
      </c>
      <c r="E792" s="3"/>
    </row>
    <row r="793" ht="18.0" customHeight="1">
      <c r="A793" s="4" t="s">
        <v>841</v>
      </c>
      <c r="B793" s="5">
        <v>1126770.0</v>
      </c>
      <c r="C793" s="2">
        <v>1.3</v>
      </c>
      <c r="D793" s="1">
        <v>30.0</v>
      </c>
      <c r="E793" s="3"/>
    </row>
    <row r="794" ht="18.0" customHeight="1">
      <c r="A794" s="4" t="s">
        <v>842</v>
      </c>
      <c r="B794" s="5">
        <v>2227510.0</v>
      </c>
      <c r="C794" s="2">
        <v>0.3</v>
      </c>
      <c r="D794" s="1">
        <v>1.0</v>
      </c>
      <c r="E794" s="3"/>
    </row>
    <row r="795" ht="18.0" customHeight="1">
      <c r="A795" s="4" t="s">
        <v>843</v>
      </c>
      <c r="B795" s="5">
        <v>2429793.0</v>
      </c>
      <c r="C795" s="2">
        <v>1.0</v>
      </c>
      <c r="D795" s="1">
        <v>75.0</v>
      </c>
      <c r="E795" s="3"/>
    </row>
    <row r="796" ht="18.0" customHeight="1">
      <c r="A796" s="4" t="s">
        <v>844</v>
      </c>
      <c r="B796" s="5">
        <v>312108.0</v>
      </c>
      <c r="C796" s="2">
        <v>0.3</v>
      </c>
      <c r="D796" s="1">
        <v>80.0</v>
      </c>
      <c r="E796" s="3"/>
    </row>
    <row r="797" ht="18.0" customHeight="1">
      <c r="A797" s="4" t="s">
        <v>845</v>
      </c>
      <c r="B797" s="5">
        <v>3851748.0</v>
      </c>
      <c r="C797" s="2">
        <v>1.5</v>
      </c>
      <c r="D797" s="1">
        <v>100.0</v>
      </c>
      <c r="E797" s="3"/>
    </row>
    <row r="798" ht="18.0" customHeight="1">
      <c r="A798" s="4" t="s">
        <v>846</v>
      </c>
      <c r="B798" s="5">
        <v>3980364.0</v>
      </c>
      <c r="C798" s="2">
        <v>1.0</v>
      </c>
      <c r="D798" s="1">
        <v>100.0</v>
      </c>
      <c r="E798" s="3"/>
    </row>
    <row r="799" ht="18.0" customHeight="1">
      <c r="A799" s="4" t="s">
        <v>847</v>
      </c>
      <c r="B799" s="5">
        <v>3980414.0</v>
      </c>
      <c r="C799" s="2">
        <v>1.8</v>
      </c>
      <c r="D799" s="1">
        <v>100.0</v>
      </c>
      <c r="E799" s="3"/>
    </row>
    <row r="800" ht="18.0" customHeight="1">
      <c r="A800" s="4" t="s">
        <v>848</v>
      </c>
      <c r="B800" s="5">
        <v>4017760.0</v>
      </c>
      <c r="C800" s="2">
        <v>0.3</v>
      </c>
      <c r="D800" s="1">
        <v>10.0</v>
      </c>
      <c r="E800" s="3"/>
    </row>
    <row r="801" ht="18.0" customHeight="1">
      <c r="A801" s="4" t="s">
        <v>849</v>
      </c>
      <c r="B801" s="5">
        <v>3449188.0</v>
      </c>
      <c r="C801" s="2">
        <v>0.3</v>
      </c>
      <c r="D801" s="1">
        <v>56.0</v>
      </c>
      <c r="E801" s="3"/>
    </row>
    <row r="802" ht="18.0" customHeight="1">
      <c r="A802" s="4" t="s">
        <v>850</v>
      </c>
      <c r="B802" s="5">
        <v>4010484.0</v>
      </c>
      <c r="C802" s="2">
        <v>3.5</v>
      </c>
      <c r="D802" s="1">
        <v>100.0</v>
      </c>
      <c r="E802" s="3"/>
    </row>
    <row r="803" ht="18.0" customHeight="1">
      <c r="A803" s="4" t="s">
        <v>851</v>
      </c>
      <c r="B803" s="5">
        <v>4010492.0</v>
      </c>
      <c r="C803" s="2">
        <v>3.8</v>
      </c>
      <c r="D803" s="1">
        <v>100.0</v>
      </c>
      <c r="E803" s="3"/>
    </row>
    <row r="804" ht="18.0" customHeight="1">
      <c r="A804" s="4" t="s">
        <v>852</v>
      </c>
      <c r="B804" s="5">
        <v>4010500.0</v>
      </c>
      <c r="C804" s="2">
        <v>3.3</v>
      </c>
      <c r="D804" s="1">
        <v>100.0</v>
      </c>
      <c r="E804" s="3"/>
    </row>
    <row r="805" ht="18.0" customHeight="1">
      <c r="A805" s="4" t="s">
        <v>853</v>
      </c>
      <c r="B805" s="5">
        <v>4059143.0</v>
      </c>
      <c r="C805" s="2">
        <v>2.0</v>
      </c>
      <c r="D805" s="1">
        <v>100.0</v>
      </c>
      <c r="E805" s="3"/>
    </row>
    <row r="806" ht="18.0" customHeight="1">
      <c r="A806" s="4" t="s">
        <v>854</v>
      </c>
      <c r="B806" s="5">
        <v>3759255.0</v>
      </c>
      <c r="C806" s="2">
        <v>0.8</v>
      </c>
      <c r="D806" s="1">
        <v>100.0</v>
      </c>
      <c r="E806" s="3"/>
    </row>
    <row r="807" ht="18.0" customHeight="1">
      <c r="A807" s="4" t="s">
        <v>855</v>
      </c>
      <c r="B807" s="5">
        <v>3948726.0</v>
      </c>
      <c r="C807" s="2">
        <v>3.0</v>
      </c>
      <c r="D807" s="1">
        <v>50.0</v>
      </c>
      <c r="E807" s="3"/>
    </row>
    <row r="808" ht="18.0" customHeight="1">
      <c r="A808" s="4" t="s">
        <v>856</v>
      </c>
      <c r="B808" s="5">
        <v>3948734.0</v>
      </c>
      <c r="C808" s="2">
        <v>2.3</v>
      </c>
      <c r="D808" s="1">
        <v>10.0</v>
      </c>
      <c r="E808" s="3"/>
    </row>
    <row r="809" ht="18.0" customHeight="1">
      <c r="A809" s="4" t="s">
        <v>857</v>
      </c>
      <c r="B809" s="5">
        <v>3491354.0</v>
      </c>
      <c r="C809" s="2">
        <v>4.5</v>
      </c>
      <c r="D809" s="1">
        <v>200.0</v>
      </c>
      <c r="E809" s="3"/>
    </row>
    <row r="810" ht="18.0" customHeight="1">
      <c r="A810" s="4" t="s">
        <v>858</v>
      </c>
      <c r="B810" s="5">
        <v>3552726.0</v>
      </c>
      <c r="C810" s="2">
        <v>1.5</v>
      </c>
      <c r="D810" s="1">
        <v>50.0</v>
      </c>
      <c r="E810" s="3"/>
    </row>
    <row r="811" ht="18.0" customHeight="1">
      <c r="A811" s="4" t="s">
        <v>859</v>
      </c>
      <c r="B811" s="5">
        <v>3491347.0</v>
      </c>
      <c r="C811" s="2">
        <v>16.0</v>
      </c>
      <c r="D811" s="1">
        <v>50.0</v>
      </c>
      <c r="E811" s="3"/>
    </row>
    <row r="812" ht="18.0" customHeight="1">
      <c r="A812" s="4" t="s">
        <v>860</v>
      </c>
      <c r="B812" s="5">
        <v>1045038.0</v>
      </c>
      <c r="C812" s="2">
        <v>2.8</v>
      </c>
      <c r="D812" s="1">
        <v>12.0</v>
      </c>
      <c r="E812" s="3"/>
    </row>
    <row r="813" ht="18.0" customHeight="1">
      <c r="A813" s="4" t="s">
        <v>861</v>
      </c>
      <c r="B813" s="5">
        <v>1126887.0</v>
      </c>
      <c r="C813" s="2">
        <v>5.3</v>
      </c>
      <c r="D813" s="1">
        <v>1.0</v>
      </c>
      <c r="E813" s="3"/>
    </row>
    <row r="814" ht="18.0" customHeight="1">
      <c r="A814" s="4" t="s">
        <v>862</v>
      </c>
      <c r="B814" s="5">
        <v>1113323.0</v>
      </c>
      <c r="C814" s="2">
        <v>1.3</v>
      </c>
      <c r="D814" s="1">
        <v>1.0</v>
      </c>
      <c r="E814" s="3"/>
    </row>
    <row r="815" ht="18.0" customHeight="1">
      <c r="A815" s="4" t="s">
        <v>863</v>
      </c>
      <c r="B815" s="5">
        <v>1119361.0</v>
      </c>
      <c r="C815" s="2">
        <v>1.3</v>
      </c>
      <c r="D815" s="1">
        <v>1.0</v>
      </c>
      <c r="E815" s="3"/>
    </row>
    <row r="816" ht="18.0" customHeight="1">
      <c r="A816" s="4" t="s">
        <v>864</v>
      </c>
      <c r="B816" s="5">
        <v>1206002.0</v>
      </c>
      <c r="C816" s="2">
        <v>1.5</v>
      </c>
      <c r="D816" s="1">
        <v>150.0</v>
      </c>
      <c r="E816" s="3"/>
    </row>
    <row r="817" ht="18.0" customHeight="1">
      <c r="A817" s="4" t="s">
        <v>865</v>
      </c>
      <c r="B817" s="5">
        <v>1255330.0</v>
      </c>
      <c r="C817" s="2">
        <v>0.5</v>
      </c>
      <c r="D817" s="1">
        <v>10.0</v>
      </c>
      <c r="E817" s="3"/>
    </row>
    <row r="818" ht="18.0" customHeight="1">
      <c r="A818" s="4" t="s">
        <v>866</v>
      </c>
      <c r="B818" s="5">
        <v>4076501.0</v>
      </c>
      <c r="C818" s="2">
        <v>3.3</v>
      </c>
      <c r="D818" s="1">
        <v>100.0</v>
      </c>
      <c r="E818" s="3"/>
    </row>
    <row r="819" ht="18.0" customHeight="1">
      <c r="A819" s="4" t="s">
        <v>867</v>
      </c>
      <c r="B819" s="5">
        <v>2036101.0</v>
      </c>
      <c r="C819" s="2">
        <v>4.5</v>
      </c>
      <c r="D819" s="1">
        <v>28.0</v>
      </c>
      <c r="E819" s="3"/>
    </row>
    <row r="820" ht="18.0" customHeight="1">
      <c r="A820" s="4" t="s">
        <v>868</v>
      </c>
      <c r="B820" s="5">
        <v>2601466.0</v>
      </c>
      <c r="C820" s="2">
        <v>1.5</v>
      </c>
      <c r="D820" s="1">
        <v>60.0</v>
      </c>
      <c r="E820" s="3"/>
    </row>
    <row r="821" ht="18.0" customHeight="1">
      <c r="A821" s="4" t="s">
        <v>869</v>
      </c>
      <c r="B821" s="5">
        <v>1074459.0</v>
      </c>
      <c r="C821" s="2">
        <v>0.8</v>
      </c>
      <c r="D821" s="1">
        <v>28.0</v>
      </c>
      <c r="E821" s="3"/>
    </row>
    <row r="822" ht="18.0" customHeight="1">
      <c r="A822" s="4" t="s">
        <v>870</v>
      </c>
      <c r="B822" s="5">
        <v>6470413.0</v>
      </c>
      <c r="C822" s="2">
        <v>0.3</v>
      </c>
      <c r="D822" s="1">
        <v>100.0</v>
      </c>
      <c r="E822" s="3"/>
    </row>
    <row r="823" ht="18.0" customHeight="1">
      <c r="A823" s="4" t="s">
        <v>871</v>
      </c>
      <c r="B823" s="5">
        <v>1233873.0</v>
      </c>
      <c r="C823" s="2">
        <v>0.3</v>
      </c>
      <c r="D823" s="1">
        <v>10.0</v>
      </c>
      <c r="E823" s="3"/>
    </row>
    <row r="824" ht="18.0" customHeight="1">
      <c r="A824" s="4" t="s">
        <v>872</v>
      </c>
      <c r="B824" s="5">
        <v>299677.0</v>
      </c>
      <c r="C824" s="2">
        <v>0.3</v>
      </c>
      <c r="D824" s="1">
        <v>15.0</v>
      </c>
      <c r="E824" s="3"/>
    </row>
    <row r="825" ht="18.0" customHeight="1">
      <c r="A825" s="4" t="s">
        <v>873</v>
      </c>
      <c r="B825" s="5">
        <v>4285383.0</v>
      </c>
      <c r="C825" s="2">
        <v>0.5</v>
      </c>
      <c r="D825" s="1">
        <v>500.0</v>
      </c>
      <c r="E825" s="3"/>
    </row>
    <row r="826" ht="18.0" customHeight="1">
      <c r="A826" s="4" t="s">
        <v>874</v>
      </c>
      <c r="B826" s="5">
        <v>466599.0</v>
      </c>
      <c r="C826" s="2">
        <v>2.0</v>
      </c>
      <c r="D826" s="1">
        <v>60.0</v>
      </c>
      <c r="E826" s="3"/>
    </row>
    <row r="827" ht="18.0" customHeight="1">
      <c r="A827" s="4" t="s">
        <v>875</v>
      </c>
      <c r="B827" s="5">
        <v>2105435.0</v>
      </c>
      <c r="C827" s="2">
        <v>1.0</v>
      </c>
      <c r="D827" s="1">
        <v>50.0</v>
      </c>
      <c r="E827" s="3"/>
    </row>
    <row r="828" ht="18.0" customHeight="1">
      <c r="A828" s="4" t="s">
        <v>876</v>
      </c>
      <c r="B828" s="5">
        <v>2105880.0</v>
      </c>
      <c r="C828" s="2">
        <v>2.0</v>
      </c>
      <c r="D828" s="1">
        <v>50.0</v>
      </c>
      <c r="E828" s="3"/>
    </row>
    <row r="829" ht="18.0" customHeight="1">
      <c r="A829" s="4" t="s">
        <v>877</v>
      </c>
      <c r="B829" s="5">
        <v>2644193.0</v>
      </c>
      <c r="C829" s="2">
        <v>0.5</v>
      </c>
      <c r="D829" s="1">
        <v>10.0</v>
      </c>
      <c r="E829" s="3"/>
    </row>
    <row r="830" ht="18.0" customHeight="1">
      <c r="A830" s="4" t="s">
        <v>878</v>
      </c>
      <c r="B830" s="5">
        <v>4066650.0</v>
      </c>
      <c r="C830" s="2">
        <v>0.8</v>
      </c>
      <c r="D830" s="1">
        <v>5.0</v>
      </c>
      <c r="E830" s="3"/>
    </row>
    <row r="831" ht="18.0" customHeight="1">
      <c r="A831" s="4" t="s">
        <v>879</v>
      </c>
      <c r="B831" s="5">
        <v>3391844.0</v>
      </c>
      <c r="C831" s="2">
        <v>2.0</v>
      </c>
      <c r="D831" s="1">
        <v>5.0</v>
      </c>
      <c r="E831" s="3"/>
    </row>
    <row r="832" ht="18.0" customHeight="1">
      <c r="A832" s="4" t="s">
        <v>880</v>
      </c>
      <c r="B832" s="5">
        <v>3391836.0</v>
      </c>
      <c r="C832" s="2">
        <v>0.5</v>
      </c>
      <c r="D832" s="1">
        <v>5.0</v>
      </c>
      <c r="E832" s="3"/>
    </row>
    <row r="833" ht="18.0" customHeight="1">
      <c r="A833" s="4" t="s">
        <v>881</v>
      </c>
      <c r="B833" s="5">
        <v>3508991.0</v>
      </c>
      <c r="C833" s="2">
        <v>3.8</v>
      </c>
      <c r="D833" s="1">
        <v>5.0</v>
      </c>
      <c r="E833" s="3"/>
    </row>
    <row r="834" ht="18.0" customHeight="1">
      <c r="A834" s="4" t="s">
        <v>882</v>
      </c>
      <c r="B834" s="5">
        <v>3509015.0</v>
      </c>
      <c r="C834" s="2">
        <v>4.3</v>
      </c>
      <c r="D834" s="1">
        <v>5.0</v>
      </c>
      <c r="E834" s="3"/>
    </row>
    <row r="835" ht="18.0" customHeight="1">
      <c r="A835" s="4" t="s">
        <v>883</v>
      </c>
      <c r="B835" s="5">
        <v>2210888.0</v>
      </c>
      <c r="C835" s="2">
        <v>1.0</v>
      </c>
      <c r="D835" s="1">
        <v>5.0</v>
      </c>
      <c r="E835" s="3"/>
    </row>
    <row r="836" ht="18.0" customHeight="1">
      <c r="A836" s="4" t="s">
        <v>884</v>
      </c>
      <c r="B836" s="5">
        <v>3355112.0</v>
      </c>
      <c r="C836" s="2">
        <v>1.0</v>
      </c>
      <c r="D836" s="1">
        <v>10.0</v>
      </c>
      <c r="E836" s="3"/>
    </row>
    <row r="837" ht="18.0" customHeight="1">
      <c r="A837" s="4" t="s">
        <v>885</v>
      </c>
      <c r="B837" s="5">
        <v>1078435.0</v>
      </c>
      <c r="C837" s="2">
        <v>1.8</v>
      </c>
      <c r="D837" s="1">
        <v>56.0</v>
      </c>
      <c r="E837" s="3"/>
    </row>
    <row r="838" ht="18.0" customHeight="1">
      <c r="A838" s="4" t="s">
        <v>886</v>
      </c>
      <c r="B838" s="5">
        <v>1027127.0</v>
      </c>
      <c r="C838" s="2">
        <v>3.3</v>
      </c>
      <c r="D838" s="1">
        <v>15.0</v>
      </c>
      <c r="E838" s="3"/>
    </row>
    <row r="839" ht="18.0" customHeight="1">
      <c r="A839" s="4" t="s">
        <v>887</v>
      </c>
      <c r="B839" s="5">
        <v>1045491.0</v>
      </c>
      <c r="C839" s="2">
        <v>1.5</v>
      </c>
      <c r="D839" s="1">
        <v>30.0</v>
      </c>
      <c r="E839" s="3"/>
    </row>
    <row r="840" ht="18.0" customHeight="1">
      <c r="A840" s="4" t="s">
        <v>888</v>
      </c>
      <c r="B840" s="5">
        <v>1093756.0</v>
      </c>
      <c r="C840" s="2">
        <v>0.3</v>
      </c>
      <c r="D840" s="1">
        <v>50.0</v>
      </c>
      <c r="E840" s="3"/>
    </row>
    <row r="841" ht="18.0" customHeight="1">
      <c r="A841" s="4" t="s">
        <v>889</v>
      </c>
      <c r="B841" s="5">
        <v>1215359.0</v>
      </c>
      <c r="C841" s="2">
        <v>11.8</v>
      </c>
      <c r="D841" s="1">
        <v>30.0</v>
      </c>
      <c r="E841" s="3"/>
    </row>
    <row r="842" ht="18.0" customHeight="1">
      <c r="A842" s="4" t="s">
        <v>890</v>
      </c>
      <c r="B842" s="5">
        <v>1254820.0</v>
      </c>
      <c r="C842" s="2">
        <v>0.3</v>
      </c>
      <c r="D842" s="1">
        <v>30.0</v>
      </c>
      <c r="E842" s="3"/>
    </row>
    <row r="843" ht="18.0" customHeight="1">
      <c r="A843" s="4" t="s">
        <v>891</v>
      </c>
      <c r="B843" s="5">
        <v>1254838.0</v>
      </c>
      <c r="C843" s="2">
        <v>2.0</v>
      </c>
      <c r="D843" s="1">
        <v>30.0</v>
      </c>
      <c r="E843" s="3"/>
    </row>
    <row r="844" ht="18.0" customHeight="1">
      <c r="A844" s="4" t="s">
        <v>892</v>
      </c>
      <c r="B844" s="5">
        <v>1200286.0</v>
      </c>
      <c r="C844" s="2" t="s">
        <v>36</v>
      </c>
      <c r="D844" s="1">
        <v>5.0</v>
      </c>
      <c r="E844" s="3"/>
    </row>
    <row r="845" ht="18.0" customHeight="1">
      <c r="A845" s="4" t="s">
        <v>893</v>
      </c>
      <c r="B845" s="5">
        <v>5400718.0</v>
      </c>
      <c r="C845" s="2">
        <v>0.5</v>
      </c>
      <c r="D845" s="1">
        <v>1.0</v>
      </c>
      <c r="E845" s="3"/>
    </row>
    <row r="846" ht="18.0" customHeight="1">
      <c r="A846" s="4" t="s">
        <v>894</v>
      </c>
      <c r="B846" s="5">
        <v>302539.0</v>
      </c>
      <c r="C846" s="2">
        <v>0.8</v>
      </c>
      <c r="D846" s="1">
        <v>500.0</v>
      </c>
      <c r="E846" s="3"/>
    </row>
    <row r="847" ht="18.0" customHeight="1">
      <c r="A847" s="4" t="s">
        <v>895</v>
      </c>
      <c r="B847" s="5">
        <v>95596.0</v>
      </c>
      <c r="C847" s="2">
        <v>0.3</v>
      </c>
      <c r="D847" s="1">
        <v>350.0</v>
      </c>
      <c r="E847" s="3"/>
    </row>
    <row r="848" ht="18.0" customHeight="1">
      <c r="A848" s="4" t="s">
        <v>896</v>
      </c>
      <c r="B848" s="5">
        <v>4105789.0</v>
      </c>
      <c r="C848" s="2">
        <v>2.0</v>
      </c>
      <c r="D848" s="1">
        <v>100.0</v>
      </c>
      <c r="E848" s="3"/>
    </row>
    <row r="849" ht="18.0" customHeight="1">
      <c r="A849" s="4" t="s">
        <v>897</v>
      </c>
      <c r="B849" s="5">
        <v>2941391.0</v>
      </c>
      <c r="C849" s="2">
        <v>4.0</v>
      </c>
      <c r="D849" s="1">
        <v>500.0</v>
      </c>
      <c r="E849" s="3"/>
    </row>
    <row r="850" ht="18.0" customHeight="1">
      <c r="A850" s="4" t="s">
        <v>898</v>
      </c>
      <c r="B850" s="5">
        <v>1093830.0</v>
      </c>
      <c r="C850" s="2">
        <v>12.5</v>
      </c>
      <c r="D850" s="1">
        <v>5.0</v>
      </c>
      <c r="E850" s="3"/>
    </row>
    <row r="851" ht="18.0" customHeight="1">
      <c r="A851" s="4" t="s">
        <v>899</v>
      </c>
      <c r="B851" s="5">
        <v>1133016.0</v>
      </c>
      <c r="C851" s="2" t="s">
        <v>36</v>
      </c>
      <c r="D851" s="1">
        <v>100.0</v>
      </c>
      <c r="E851" s="3"/>
    </row>
    <row r="852" ht="18.0" customHeight="1">
      <c r="A852" s="4" t="s">
        <v>900</v>
      </c>
      <c r="B852" s="5">
        <v>6708101.0</v>
      </c>
      <c r="C852" s="2">
        <v>4.0</v>
      </c>
      <c r="D852" s="1">
        <v>60.0</v>
      </c>
      <c r="E852" s="3"/>
    </row>
    <row r="853" ht="18.0" customHeight="1">
      <c r="A853" s="4" t="s">
        <v>901</v>
      </c>
      <c r="B853" s="5">
        <v>1220847.0</v>
      </c>
      <c r="C853" s="2">
        <v>2.0</v>
      </c>
      <c r="D853" s="1">
        <v>28.0</v>
      </c>
      <c r="E853" s="3"/>
    </row>
    <row r="854" ht="18.0" customHeight="1">
      <c r="A854" s="4" t="s">
        <v>902</v>
      </c>
      <c r="B854" s="5">
        <v>4259354.0</v>
      </c>
      <c r="C854" s="2">
        <v>0.3</v>
      </c>
      <c r="D854" s="1">
        <v>10.0</v>
      </c>
      <c r="E854" s="3"/>
    </row>
    <row r="855" ht="18.0" customHeight="1">
      <c r="A855" s="4" t="s">
        <v>903</v>
      </c>
      <c r="B855" s="5">
        <v>4149563.0</v>
      </c>
      <c r="C855" s="2">
        <v>0.3</v>
      </c>
      <c r="D855" s="1">
        <v>5.0</v>
      </c>
      <c r="E855" s="3"/>
    </row>
    <row r="856" ht="18.0" customHeight="1">
      <c r="A856" s="4" t="s">
        <v>904</v>
      </c>
      <c r="B856" s="5">
        <v>3488368.0</v>
      </c>
      <c r="C856" s="2">
        <v>3.3</v>
      </c>
      <c r="D856" s="1">
        <v>10.0</v>
      </c>
      <c r="E856" s="3"/>
    </row>
    <row r="857" ht="18.0" customHeight="1">
      <c r="A857" s="4" t="s">
        <v>905</v>
      </c>
      <c r="B857" s="5">
        <v>3472925.0</v>
      </c>
      <c r="C857" s="2">
        <v>1.8</v>
      </c>
      <c r="D857" s="1">
        <v>10.0</v>
      </c>
      <c r="E857" s="3"/>
    </row>
    <row r="858" ht="18.0" customHeight="1">
      <c r="A858" s="4" t="s">
        <v>906</v>
      </c>
      <c r="B858" s="5">
        <v>1256536.0</v>
      </c>
      <c r="C858" s="2">
        <v>3.8</v>
      </c>
      <c r="D858" s="1">
        <v>100.0</v>
      </c>
      <c r="E858" s="3"/>
    </row>
    <row r="859" ht="18.0" customHeight="1">
      <c r="A859" s="4" t="s">
        <v>907</v>
      </c>
      <c r="B859" s="5">
        <v>1199058.0</v>
      </c>
      <c r="C859" s="2">
        <v>1.8</v>
      </c>
      <c r="D859" s="1">
        <v>10.0</v>
      </c>
      <c r="E859" s="3"/>
    </row>
    <row r="860" ht="18.0" customHeight="1">
      <c r="A860" s="4" t="s">
        <v>908</v>
      </c>
      <c r="B860" s="5">
        <v>1174200.0</v>
      </c>
      <c r="C860" s="2">
        <v>1.0</v>
      </c>
      <c r="D860" s="1">
        <v>1.0</v>
      </c>
      <c r="E860" s="3"/>
    </row>
    <row r="861" ht="18.0" customHeight="1">
      <c r="A861" s="4" t="s">
        <v>909</v>
      </c>
      <c r="B861" s="5">
        <v>1132745.0</v>
      </c>
      <c r="C861" s="2">
        <v>19.8</v>
      </c>
      <c r="D861" s="1">
        <v>100.0</v>
      </c>
      <c r="E861" s="3"/>
    </row>
    <row r="862" ht="18.0" customHeight="1">
      <c r="A862" s="4" t="s">
        <v>910</v>
      </c>
      <c r="B862" s="5">
        <v>1094010.0</v>
      </c>
      <c r="C862" s="2">
        <v>7.5</v>
      </c>
      <c r="D862" s="1">
        <v>100.0</v>
      </c>
      <c r="E862" s="3"/>
    </row>
    <row r="863" ht="18.0" customHeight="1">
      <c r="A863" s="4" t="s">
        <v>911</v>
      </c>
      <c r="B863" s="5">
        <v>1089978.0</v>
      </c>
      <c r="C863" s="2">
        <v>1.8</v>
      </c>
      <c r="D863" s="1">
        <v>84.0</v>
      </c>
      <c r="E863" s="3"/>
    </row>
    <row r="864" ht="18.0" customHeight="1">
      <c r="A864" s="4" t="s">
        <v>912</v>
      </c>
      <c r="B864" s="5">
        <v>1095488.0</v>
      </c>
      <c r="C864" s="2">
        <v>3.8</v>
      </c>
      <c r="D864" s="1">
        <v>100.0</v>
      </c>
      <c r="E864" s="3"/>
    </row>
    <row r="865" ht="18.0" customHeight="1">
      <c r="A865" s="4" t="s">
        <v>913</v>
      </c>
      <c r="B865" s="5">
        <v>6529523.0</v>
      </c>
      <c r="C865" s="2">
        <v>1.8</v>
      </c>
      <c r="D865" s="1">
        <v>50.0</v>
      </c>
      <c r="E865" s="3"/>
    </row>
    <row r="866" ht="18.0" customHeight="1">
      <c r="A866" s="4" t="s">
        <v>914</v>
      </c>
      <c r="B866" s="5">
        <v>1228758.0</v>
      </c>
      <c r="C866" s="2" t="s">
        <v>36</v>
      </c>
      <c r="D866" s="1">
        <v>12.0</v>
      </c>
      <c r="E866" s="3"/>
    </row>
    <row r="867" ht="18.0" customHeight="1">
      <c r="A867" s="4" t="s">
        <v>915</v>
      </c>
      <c r="B867" s="5">
        <v>2845816.0</v>
      </c>
      <c r="C867" s="2">
        <v>0.8</v>
      </c>
      <c r="D867" s="1">
        <v>12.0</v>
      </c>
      <c r="E867" s="3"/>
    </row>
    <row r="868" ht="18.0" customHeight="1">
      <c r="A868" s="4" t="s">
        <v>916</v>
      </c>
      <c r="B868" s="5">
        <v>3866324.0</v>
      </c>
      <c r="C868" s="2">
        <v>0.8</v>
      </c>
      <c r="D868" s="1">
        <v>500.0</v>
      </c>
      <c r="E868" s="3"/>
    </row>
    <row r="869" ht="18.0" customHeight="1">
      <c r="A869" s="4" t="s">
        <v>917</v>
      </c>
      <c r="B869" s="5">
        <v>371195.0</v>
      </c>
      <c r="C869" s="2">
        <v>11.3</v>
      </c>
      <c r="D869" s="1">
        <v>1.0</v>
      </c>
      <c r="E869" s="3"/>
    </row>
    <row r="870" ht="18.0" customHeight="1">
      <c r="A870" s="4" t="s">
        <v>918</v>
      </c>
      <c r="B870" s="5">
        <v>371229.0</v>
      </c>
      <c r="C870" s="2">
        <v>25.0</v>
      </c>
      <c r="D870" s="1">
        <v>1.0</v>
      </c>
      <c r="E870" s="3"/>
    </row>
    <row r="871" ht="18.0" customHeight="1">
      <c r="A871" s="4" t="s">
        <v>919</v>
      </c>
      <c r="B871" s="5">
        <v>3879467.0</v>
      </c>
      <c r="C871" s="2">
        <v>2.3</v>
      </c>
      <c r="D871" s="1">
        <v>1.0</v>
      </c>
      <c r="E871" s="3"/>
    </row>
    <row r="872" ht="18.0" customHeight="1">
      <c r="A872" s="4" t="s">
        <v>920</v>
      </c>
      <c r="B872" s="5">
        <v>1078450.0</v>
      </c>
      <c r="C872" s="2">
        <v>13.5</v>
      </c>
      <c r="D872" s="1">
        <v>28.0</v>
      </c>
      <c r="E872" s="3"/>
    </row>
    <row r="873" ht="18.0" customHeight="1">
      <c r="A873" s="4" t="s">
        <v>921</v>
      </c>
      <c r="B873" s="5">
        <v>6529416.0</v>
      </c>
      <c r="C873" s="2">
        <v>35.0</v>
      </c>
      <c r="D873" s="1">
        <v>30.0</v>
      </c>
      <c r="E873" s="3"/>
    </row>
    <row r="874" ht="18.0" customHeight="1">
      <c r="A874" s="4" t="s">
        <v>922</v>
      </c>
      <c r="B874" s="5">
        <v>3824265.0</v>
      </c>
      <c r="C874" s="2">
        <v>0.8</v>
      </c>
      <c r="D874" s="1">
        <v>10.0</v>
      </c>
      <c r="E874" s="3"/>
    </row>
    <row r="875" ht="18.0" customHeight="1">
      <c r="A875" s="4" t="s">
        <v>923</v>
      </c>
      <c r="B875" s="5">
        <v>1092121.0</v>
      </c>
      <c r="C875" s="2">
        <v>0.8</v>
      </c>
      <c r="D875" s="1">
        <v>28.0</v>
      </c>
      <c r="E875" s="3"/>
    </row>
    <row r="876" ht="18.0" customHeight="1">
      <c r="A876" s="4" t="s">
        <v>924</v>
      </c>
      <c r="B876" s="5">
        <v>3136249.0</v>
      </c>
      <c r="C876" s="2">
        <v>1.0</v>
      </c>
      <c r="D876" s="1">
        <v>28.0</v>
      </c>
      <c r="E876" s="3"/>
    </row>
    <row r="877" ht="18.0" customHeight="1">
      <c r="A877" s="4" t="s">
        <v>925</v>
      </c>
      <c r="B877" s="5">
        <v>3735354.0</v>
      </c>
      <c r="C877" s="2">
        <v>0.3</v>
      </c>
      <c r="D877" s="1">
        <v>100.0</v>
      </c>
      <c r="E877" s="3"/>
    </row>
    <row r="878" ht="18.0" customHeight="1">
      <c r="A878" s="4" t="s">
        <v>926</v>
      </c>
      <c r="B878" s="5">
        <v>4105185.0</v>
      </c>
      <c r="C878" s="2">
        <v>0.8</v>
      </c>
      <c r="D878" s="1">
        <v>28.0</v>
      </c>
      <c r="E878" s="3"/>
    </row>
    <row r="879" ht="18.0" customHeight="1">
      <c r="A879" s="4" t="s">
        <v>927</v>
      </c>
      <c r="B879" s="5">
        <v>3998846.0</v>
      </c>
      <c r="C879" s="2">
        <v>1.3</v>
      </c>
      <c r="D879" s="1">
        <v>28.0</v>
      </c>
      <c r="E879" s="3"/>
    </row>
    <row r="880" ht="18.0" customHeight="1">
      <c r="A880" s="4" t="s">
        <v>928</v>
      </c>
      <c r="B880" s="5">
        <v>3998853.0</v>
      </c>
      <c r="C880" s="2">
        <v>0.5</v>
      </c>
      <c r="D880" s="1">
        <v>28.0</v>
      </c>
      <c r="E880" s="3"/>
    </row>
    <row r="881" ht="18.0" customHeight="1">
      <c r="A881" s="4" t="s">
        <v>929</v>
      </c>
      <c r="B881" s="5">
        <v>3998903.0</v>
      </c>
      <c r="C881" s="2">
        <v>0.5</v>
      </c>
      <c r="D881" s="1">
        <v>28.0</v>
      </c>
      <c r="E881" s="3"/>
    </row>
    <row r="882" ht="18.0" customHeight="1">
      <c r="A882" s="4" t="s">
        <v>930</v>
      </c>
      <c r="B882" s="5">
        <v>3715810.0</v>
      </c>
      <c r="C882" s="2" t="s">
        <v>36</v>
      </c>
      <c r="D882" s="1">
        <v>30.0</v>
      </c>
      <c r="E882" s="3"/>
    </row>
    <row r="883" ht="18.0" customHeight="1">
      <c r="A883" s="4" t="s">
        <v>931</v>
      </c>
      <c r="B883" s="5">
        <v>3978798.0</v>
      </c>
      <c r="C883" s="2">
        <v>2.0</v>
      </c>
      <c r="D883" s="1">
        <v>10.0</v>
      </c>
      <c r="E883" s="3"/>
    </row>
    <row r="884" ht="18.0" customHeight="1">
      <c r="A884" s="4" t="s">
        <v>932</v>
      </c>
      <c r="B884" s="5">
        <v>4047767.0</v>
      </c>
      <c r="C884" s="2">
        <v>0.3</v>
      </c>
      <c r="D884" s="1">
        <v>3.0</v>
      </c>
      <c r="E884" s="3"/>
    </row>
    <row r="885" ht="18.0" customHeight="1">
      <c r="A885" s="4" t="s">
        <v>933</v>
      </c>
      <c r="B885" s="5">
        <v>4047775.0</v>
      </c>
      <c r="C885" s="2">
        <v>1.5</v>
      </c>
      <c r="D885" s="1">
        <v>3.0</v>
      </c>
      <c r="E885" s="3"/>
    </row>
    <row r="886" ht="18.0" customHeight="1">
      <c r="A886" s="4" t="s">
        <v>934</v>
      </c>
      <c r="B886" s="5">
        <v>4039764.0</v>
      </c>
      <c r="C886" s="2">
        <v>0.5</v>
      </c>
      <c r="D886" s="1">
        <v>28.0</v>
      </c>
      <c r="E886" s="3"/>
    </row>
    <row r="887" ht="18.0" customHeight="1">
      <c r="A887" s="4" t="s">
        <v>935</v>
      </c>
      <c r="B887" s="5">
        <v>3884012.0</v>
      </c>
      <c r="C887" s="2">
        <v>1.3</v>
      </c>
      <c r="D887" s="1">
        <v>3.0</v>
      </c>
      <c r="E887" s="3"/>
    </row>
    <row r="888" ht="18.0" customHeight="1">
      <c r="A888" s="4" t="s">
        <v>936</v>
      </c>
      <c r="B888" s="5">
        <v>4004578.0</v>
      </c>
      <c r="C888" s="2">
        <v>0.8</v>
      </c>
      <c r="D888" s="1">
        <v>3.0</v>
      </c>
      <c r="E888" s="3"/>
    </row>
    <row r="889" ht="18.0" customHeight="1">
      <c r="A889" s="4" t="s">
        <v>937</v>
      </c>
      <c r="B889" s="5">
        <v>3854239.0</v>
      </c>
      <c r="C889" s="2">
        <v>3.5</v>
      </c>
      <c r="D889" s="1">
        <v>30.0</v>
      </c>
      <c r="E889" s="3"/>
    </row>
    <row r="890" ht="18.0" customHeight="1">
      <c r="A890" s="4" t="s">
        <v>938</v>
      </c>
      <c r="B890" s="5">
        <v>3854247.0</v>
      </c>
      <c r="C890" s="2">
        <v>2.3</v>
      </c>
      <c r="D890" s="1">
        <v>30.0</v>
      </c>
      <c r="E890" s="3"/>
    </row>
    <row r="891" ht="18.0" customHeight="1">
      <c r="A891" s="4" t="s">
        <v>939</v>
      </c>
      <c r="B891" s="5">
        <v>453696.0</v>
      </c>
      <c r="C891" s="2">
        <v>3.5</v>
      </c>
      <c r="D891" s="1">
        <v>1.0</v>
      </c>
      <c r="E891" s="3"/>
    </row>
    <row r="892" ht="18.0" customHeight="1">
      <c r="A892" s="4" t="s">
        <v>940</v>
      </c>
      <c r="B892" s="5">
        <v>996272.0</v>
      </c>
      <c r="C892" s="2">
        <v>0.3</v>
      </c>
      <c r="D892" s="1">
        <v>24.0</v>
      </c>
      <c r="E892" s="3"/>
    </row>
    <row r="893" ht="18.0" customHeight="1">
      <c r="A893" s="4" t="s">
        <v>941</v>
      </c>
      <c r="B893" s="5">
        <v>2176204.0</v>
      </c>
      <c r="C893" s="2">
        <v>1.0</v>
      </c>
      <c r="D893" s="1">
        <v>5.0</v>
      </c>
      <c r="E893" s="3"/>
    </row>
    <row r="894" ht="18.0" customHeight="1">
      <c r="A894" s="4" t="s">
        <v>942</v>
      </c>
      <c r="B894" s="5">
        <v>1199066.0</v>
      </c>
      <c r="C894" s="2">
        <v>0.8</v>
      </c>
      <c r="D894" s="1">
        <v>1.0</v>
      </c>
      <c r="E894" s="3"/>
    </row>
    <row r="895" ht="18.0" customHeight="1">
      <c r="A895" s="4" t="s">
        <v>943</v>
      </c>
      <c r="B895" s="5">
        <v>1173491.0</v>
      </c>
      <c r="C895" s="2">
        <v>3.8</v>
      </c>
      <c r="D895" s="1">
        <v>28.0</v>
      </c>
      <c r="E895" s="3"/>
    </row>
    <row r="896" ht="18.0" customHeight="1">
      <c r="A896" s="4" t="s">
        <v>944</v>
      </c>
      <c r="B896" s="5">
        <v>1173509.0</v>
      </c>
      <c r="C896" s="2">
        <v>15.5</v>
      </c>
      <c r="D896" s="1">
        <v>28.0</v>
      </c>
      <c r="E896" s="3"/>
    </row>
    <row r="897" ht="18.0" customHeight="1">
      <c r="A897" s="4" t="s">
        <v>945</v>
      </c>
      <c r="B897" s="5">
        <v>1173483.0</v>
      </c>
      <c r="C897" s="2">
        <v>2.5</v>
      </c>
      <c r="D897" s="1">
        <v>28.0</v>
      </c>
      <c r="E897" s="3"/>
    </row>
    <row r="898" ht="18.0" customHeight="1">
      <c r="A898" s="4" t="s">
        <v>946</v>
      </c>
      <c r="B898" s="5">
        <v>1187210.0</v>
      </c>
      <c r="C898" s="2">
        <v>1.0</v>
      </c>
      <c r="D898" s="1">
        <v>28.0</v>
      </c>
      <c r="E898" s="3"/>
    </row>
    <row r="899" ht="18.0" customHeight="1">
      <c r="A899" s="4" t="s">
        <v>947</v>
      </c>
      <c r="B899" s="5">
        <v>1070036.0</v>
      </c>
      <c r="C899" s="2">
        <v>2.5</v>
      </c>
      <c r="D899" s="1">
        <v>56.0</v>
      </c>
      <c r="E899" s="3"/>
    </row>
    <row r="900" ht="18.0" customHeight="1">
      <c r="A900" s="4" t="s">
        <v>948</v>
      </c>
      <c r="B900" s="5">
        <v>1063395.0</v>
      </c>
      <c r="C900" s="2">
        <v>0.8</v>
      </c>
      <c r="D900" s="1">
        <v>56.0</v>
      </c>
      <c r="E900" s="3"/>
    </row>
    <row r="901" ht="18.0" customHeight="1">
      <c r="A901" s="4" t="s">
        <v>949</v>
      </c>
      <c r="B901" s="5">
        <v>1063411.0</v>
      </c>
      <c r="C901" s="2">
        <v>1.5</v>
      </c>
      <c r="D901" s="1">
        <v>56.0</v>
      </c>
      <c r="E901" s="3"/>
    </row>
    <row r="902" ht="18.0" customHeight="1">
      <c r="A902" s="4" t="s">
        <v>950</v>
      </c>
      <c r="B902" s="5">
        <v>5018825.0</v>
      </c>
      <c r="C902" s="2" t="s">
        <v>36</v>
      </c>
      <c r="D902" s="1">
        <v>28.0</v>
      </c>
      <c r="E902" s="3"/>
    </row>
    <row r="903" ht="18.0" customHeight="1">
      <c r="A903" s="4" t="s">
        <v>951</v>
      </c>
      <c r="B903" s="5">
        <v>6707996.0</v>
      </c>
      <c r="C903" s="2">
        <v>4.0</v>
      </c>
      <c r="D903" s="1">
        <v>28.0</v>
      </c>
      <c r="E903" s="3"/>
    </row>
    <row r="904" ht="18.0" customHeight="1">
      <c r="A904" s="4" t="s">
        <v>952</v>
      </c>
      <c r="B904" s="5">
        <v>2533073.0</v>
      </c>
      <c r="C904" s="2">
        <v>0.5</v>
      </c>
      <c r="D904" s="1">
        <v>28.0</v>
      </c>
      <c r="E904" s="3"/>
    </row>
    <row r="905" ht="18.0" customHeight="1">
      <c r="A905" s="4" t="s">
        <v>953</v>
      </c>
      <c r="B905" s="5">
        <v>2240042.0</v>
      </c>
      <c r="C905" s="2">
        <v>3.0</v>
      </c>
      <c r="D905" s="1">
        <v>28.0</v>
      </c>
      <c r="E905" s="3"/>
    </row>
    <row r="906" ht="18.0" customHeight="1">
      <c r="A906" s="4" t="s">
        <v>954</v>
      </c>
      <c r="B906" s="5">
        <v>1164839.0</v>
      </c>
      <c r="C906" s="2">
        <v>0.3</v>
      </c>
      <c r="D906" s="1">
        <v>30.0</v>
      </c>
      <c r="E906" s="3"/>
    </row>
    <row r="907" ht="18.0" customHeight="1">
      <c r="A907" s="4" t="s">
        <v>955</v>
      </c>
      <c r="B907" s="5">
        <v>1168061.0</v>
      </c>
      <c r="C907" s="2">
        <v>1.5</v>
      </c>
      <c r="D907" s="1">
        <v>30.0</v>
      </c>
      <c r="E907" s="3"/>
    </row>
    <row r="908" ht="18.0" customHeight="1">
      <c r="A908" s="4" t="s">
        <v>956</v>
      </c>
      <c r="B908" s="5">
        <v>1139500.0</v>
      </c>
      <c r="C908" s="2" t="s">
        <v>36</v>
      </c>
      <c r="D908" s="1">
        <v>56.0</v>
      </c>
      <c r="E908" s="3"/>
    </row>
    <row r="909" ht="18.0" customHeight="1">
      <c r="A909" s="4" t="s">
        <v>957</v>
      </c>
      <c r="B909" s="5">
        <v>8866592.0</v>
      </c>
      <c r="C909" s="2">
        <v>0.8</v>
      </c>
      <c r="D909" s="1">
        <v>30.0</v>
      </c>
      <c r="E909" s="3"/>
    </row>
    <row r="910" ht="18.0" customHeight="1">
      <c r="A910" s="4" t="s">
        <v>958</v>
      </c>
      <c r="B910" s="5">
        <v>2380285.0</v>
      </c>
      <c r="C910" s="2">
        <v>12.5</v>
      </c>
      <c r="D910" s="1">
        <v>1.0</v>
      </c>
      <c r="E910" s="3"/>
    </row>
    <row r="911" ht="18.0" customHeight="1">
      <c r="A911" s="4" t="s">
        <v>959</v>
      </c>
      <c r="B911" s="5">
        <v>1223205.0</v>
      </c>
      <c r="C911" s="2">
        <v>6.5</v>
      </c>
      <c r="D911" s="1">
        <v>56.0</v>
      </c>
      <c r="E911" s="3"/>
    </row>
    <row r="912" ht="18.0" customHeight="1">
      <c r="A912" s="4" t="s">
        <v>960</v>
      </c>
      <c r="B912" s="5">
        <v>2112647.0</v>
      </c>
      <c r="C912" s="2" t="s">
        <v>36</v>
      </c>
      <c r="D912" s="1">
        <v>1.0</v>
      </c>
      <c r="E912" s="3"/>
    </row>
    <row r="913" ht="18.0" customHeight="1">
      <c r="A913" s="4" t="s">
        <v>961</v>
      </c>
      <c r="B913" s="5">
        <v>3883873.0</v>
      </c>
      <c r="C913" s="2">
        <v>20.0</v>
      </c>
      <c r="D913" s="1">
        <v>28.0</v>
      </c>
      <c r="E913" s="3"/>
    </row>
    <row r="914" ht="18.0" customHeight="1">
      <c r="A914" s="4" t="s">
        <v>962</v>
      </c>
      <c r="B914" s="5">
        <v>3883881.0</v>
      </c>
      <c r="C914" s="2">
        <v>10.3</v>
      </c>
      <c r="D914" s="1">
        <v>28.0</v>
      </c>
      <c r="E914" s="3"/>
    </row>
    <row r="915" ht="18.0" customHeight="1">
      <c r="A915" s="4" t="s">
        <v>963</v>
      </c>
      <c r="B915" s="5">
        <v>4081634.0</v>
      </c>
      <c r="C915" s="2">
        <v>0.3</v>
      </c>
      <c r="D915" s="1">
        <v>2.0</v>
      </c>
      <c r="E915" s="3"/>
    </row>
    <row r="916" ht="18.0" customHeight="1">
      <c r="A916" s="4" t="s">
        <v>964</v>
      </c>
      <c r="B916" s="5">
        <v>3606605.0</v>
      </c>
      <c r="C916" s="2">
        <v>0.3</v>
      </c>
      <c r="D916" s="1">
        <v>1.0</v>
      </c>
      <c r="E916" s="3"/>
    </row>
    <row r="917" ht="18.0" customHeight="1">
      <c r="A917" s="4" t="s">
        <v>965</v>
      </c>
      <c r="B917" s="5">
        <v>3891934.0</v>
      </c>
      <c r="C917" s="2">
        <v>0.3</v>
      </c>
      <c r="D917" s="1">
        <v>2.0</v>
      </c>
      <c r="E917" s="3"/>
    </row>
    <row r="918" ht="18.0" customHeight="1">
      <c r="A918" s="4" t="s">
        <v>966</v>
      </c>
      <c r="B918" s="5">
        <v>4084026.0</v>
      </c>
      <c r="C918" s="2" t="s">
        <v>36</v>
      </c>
      <c r="D918" s="1">
        <v>90.0</v>
      </c>
      <c r="E918" s="3"/>
    </row>
    <row r="919" ht="18.0" customHeight="1">
      <c r="A919" s="4" t="s">
        <v>967</v>
      </c>
      <c r="B919" s="5">
        <v>3940921.0</v>
      </c>
      <c r="C919" s="2">
        <v>0.5</v>
      </c>
      <c r="D919" s="1">
        <v>1.0</v>
      </c>
      <c r="E919" s="3"/>
    </row>
    <row r="920" ht="18.0" customHeight="1">
      <c r="A920" s="4" t="s">
        <v>968</v>
      </c>
      <c r="B920" s="5">
        <v>227033.0</v>
      </c>
      <c r="C920" s="2">
        <v>5.0</v>
      </c>
      <c r="D920" s="1">
        <v>1.0</v>
      </c>
      <c r="E920" s="3"/>
    </row>
    <row r="921" ht="18.0" customHeight="1">
      <c r="A921" s="4" t="s">
        <v>969</v>
      </c>
      <c r="B921" s="5">
        <v>3298361.0</v>
      </c>
      <c r="C921" s="2">
        <v>0.3</v>
      </c>
      <c r="D921" s="1">
        <v>63.0</v>
      </c>
      <c r="E921" s="3"/>
    </row>
    <row r="922" ht="18.0" customHeight="1">
      <c r="A922" s="4" t="s">
        <v>970</v>
      </c>
      <c r="B922" s="5">
        <v>143990.0</v>
      </c>
      <c r="C922" s="2">
        <v>2.5</v>
      </c>
      <c r="D922" s="1">
        <v>100.0</v>
      </c>
      <c r="E922" s="3"/>
    </row>
    <row r="923" ht="18.0" customHeight="1">
      <c r="A923" s="4" t="s">
        <v>971</v>
      </c>
      <c r="B923" s="5">
        <v>3470697.0</v>
      </c>
      <c r="C923" s="2" t="s">
        <v>36</v>
      </c>
      <c r="D923" s="1">
        <v>1.0</v>
      </c>
      <c r="E923" s="3"/>
    </row>
    <row r="924" ht="18.0" customHeight="1">
      <c r="A924" s="4" t="s">
        <v>972</v>
      </c>
      <c r="B924" s="5">
        <v>3523446.0</v>
      </c>
      <c r="C924" s="2">
        <v>10.0</v>
      </c>
      <c r="D924" s="1">
        <v>1.0</v>
      </c>
      <c r="E924" s="3"/>
    </row>
    <row r="925" ht="18.0" customHeight="1">
      <c r="A925" s="4" t="s">
        <v>973</v>
      </c>
      <c r="B925" s="5">
        <v>3423308.0</v>
      </c>
      <c r="C925" s="2">
        <v>7.5</v>
      </c>
      <c r="D925" s="1">
        <v>1.0</v>
      </c>
      <c r="E925" s="3"/>
    </row>
    <row r="926" ht="18.0" customHeight="1">
      <c r="A926" s="4" t="s">
        <v>974</v>
      </c>
      <c r="B926" s="5">
        <v>3423290.0</v>
      </c>
      <c r="C926" s="2">
        <v>5.0</v>
      </c>
      <c r="D926" s="1">
        <v>1.0</v>
      </c>
      <c r="E926" s="3"/>
    </row>
    <row r="927" ht="18.0" customHeight="1">
      <c r="A927" s="4" t="s">
        <v>975</v>
      </c>
      <c r="B927" s="5">
        <v>3523453.0</v>
      </c>
      <c r="C927" s="2">
        <v>51.3</v>
      </c>
      <c r="D927" s="1">
        <v>1.0</v>
      </c>
      <c r="E927" s="3"/>
    </row>
    <row r="928" ht="18.0" customHeight="1">
      <c r="A928" s="4" t="s">
        <v>976</v>
      </c>
      <c r="B928" s="5">
        <v>3980786.0</v>
      </c>
      <c r="C928" s="2">
        <v>30.0</v>
      </c>
      <c r="D928" s="1">
        <v>1.0</v>
      </c>
      <c r="E928" s="3"/>
    </row>
    <row r="929" ht="18.0" customHeight="1">
      <c r="A929" s="4" t="s">
        <v>977</v>
      </c>
      <c r="B929" s="5">
        <v>4142949.0</v>
      </c>
      <c r="C929" s="2">
        <v>2.5</v>
      </c>
      <c r="D929" s="1">
        <v>1.0</v>
      </c>
      <c r="E929" s="3"/>
    </row>
    <row r="930" ht="18.0" customHeight="1">
      <c r="A930" s="4" t="s">
        <v>978</v>
      </c>
      <c r="B930" s="5">
        <v>1094028.0</v>
      </c>
      <c r="C930" s="2">
        <v>2.0</v>
      </c>
      <c r="D930" s="1">
        <v>120.0</v>
      </c>
      <c r="E930" s="3"/>
    </row>
    <row r="931" ht="18.0" customHeight="1">
      <c r="A931" s="4" t="s">
        <v>979</v>
      </c>
      <c r="B931" s="5">
        <v>6708275.0</v>
      </c>
      <c r="C931" s="2">
        <v>2.3</v>
      </c>
      <c r="D931" s="1">
        <v>50.0</v>
      </c>
      <c r="E931" s="3"/>
    </row>
    <row r="932" ht="18.0" customHeight="1">
      <c r="A932" s="4" t="s">
        <v>980</v>
      </c>
      <c r="B932" s="5">
        <v>147264.0</v>
      </c>
      <c r="C932" s="2">
        <v>0.5</v>
      </c>
      <c r="D932" s="1">
        <v>50.0</v>
      </c>
      <c r="E932" s="3"/>
    </row>
    <row r="933" ht="18.0" customHeight="1">
      <c r="A933" s="4" t="s">
        <v>981</v>
      </c>
      <c r="B933" s="5">
        <v>3947132.0</v>
      </c>
      <c r="C933" s="2">
        <v>5.0</v>
      </c>
      <c r="D933" s="1">
        <v>1.0</v>
      </c>
      <c r="E933" s="3"/>
    </row>
    <row r="934" ht="18.0" customHeight="1">
      <c r="A934" s="4" t="s">
        <v>982</v>
      </c>
      <c r="B934" s="5">
        <v>4100087.0</v>
      </c>
      <c r="C934" s="2">
        <v>25.0</v>
      </c>
      <c r="D934" s="1">
        <v>1.0</v>
      </c>
      <c r="E934" s="3"/>
    </row>
    <row r="935" ht="18.0" customHeight="1">
      <c r="A935" s="4" t="s">
        <v>983</v>
      </c>
      <c r="B935" s="5">
        <v>3947157.0</v>
      </c>
      <c r="C935" s="2">
        <v>6.3</v>
      </c>
      <c r="D935" s="1">
        <v>1.0</v>
      </c>
      <c r="E935" s="3"/>
    </row>
    <row r="936" ht="18.0" customHeight="1">
      <c r="A936" s="4" t="s">
        <v>984</v>
      </c>
      <c r="B936" s="5">
        <v>3947165.0</v>
      </c>
      <c r="C936" s="2">
        <v>10.0</v>
      </c>
      <c r="D936" s="1">
        <v>1.0</v>
      </c>
      <c r="E936" s="3"/>
    </row>
    <row r="937" ht="18.0" customHeight="1">
      <c r="A937" s="4" t="s">
        <v>985</v>
      </c>
      <c r="B937" s="5">
        <v>4049508.0</v>
      </c>
      <c r="C937" s="2">
        <v>5.0</v>
      </c>
      <c r="D937" s="1">
        <v>1.0</v>
      </c>
      <c r="E937" s="3"/>
    </row>
    <row r="938" ht="18.0" customHeight="1">
      <c r="A938" s="4" t="s">
        <v>986</v>
      </c>
      <c r="B938" s="5">
        <v>2163285.0</v>
      </c>
      <c r="C938" s="2">
        <v>1.8</v>
      </c>
      <c r="D938" s="1">
        <v>84.0</v>
      </c>
      <c r="E938" s="3"/>
    </row>
    <row r="939" ht="18.0" customHeight="1">
      <c r="A939" s="4" t="s">
        <v>987</v>
      </c>
      <c r="B939" s="5">
        <v>2557163.0</v>
      </c>
      <c r="C939" s="2">
        <v>1.3</v>
      </c>
      <c r="D939" s="1">
        <v>84.0</v>
      </c>
      <c r="E939" s="3"/>
    </row>
    <row r="940" ht="18.0" customHeight="1">
      <c r="A940" s="4" t="s">
        <v>988</v>
      </c>
      <c r="B940" s="5">
        <v>2393635.0</v>
      </c>
      <c r="C940" s="2">
        <v>88.5</v>
      </c>
      <c r="D940" s="1">
        <v>1.0</v>
      </c>
      <c r="E940" s="3"/>
    </row>
    <row r="941" ht="18.0" customHeight="1">
      <c r="A941" s="4" t="s">
        <v>989</v>
      </c>
      <c r="B941" s="5">
        <v>2668374.0</v>
      </c>
      <c r="C941" s="2">
        <v>66.5</v>
      </c>
      <c r="D941" s="1">
        <v>1.0</v>
      </c>
      <c r="E941" s="3"/>
    </row>
    <row r="942" ht="18.0" customHeight="1">
      <c r="A942" s="4" t="s">
        <v>990</v>
      </c>
      <c r="B942" s="5">
        <v>3257177.0</v>
      </c>
      <c r="C942" s="2">
        <v>6.3</v>
      </c>
      <c r="D942" s="1">
        <v>1.0</v>
      </c>
      <c r="E942" s="3"/>
    </row>
    <row r="943" ht="18.0" customHeight="1">
      <c r="A943" s="4" t="s">
        <v>991</v>
      </c>
      <c r="B943" s="5">
        <v>151001.0</v>
      </c>
      <c r="C943" s="2">
        <v>14.0</v>
      </c>
      <c r="D943" s="1">
        <v>12.0</v>
      </c>
      <c r="E943" s="3"/>
    </row>
    <row r="944" ht="18.0" customHeight="1">
      <c r="A944" s="4" t="s">
        <v>992</v>
      </c>
      <c r="B944" s="5">
        <v>1078476.0</v>
      </c>
      <c r="C944" s="2">
        <v>0.3</v>
      </c>
      <c r="D944" s="1">
        <v>56.0</v>
      </c>
      <c r="E944" s="3"/>
    </row>
    <row r="945" ht="18.0" customHeight="1">
      <c r="A945" s="4" t="s">
        <v>993</v>
      </c>
      <c r="B945" s="5">
        <v>1073410.0</v>
      </c>
      <c r="C945" s="2">
        <v>4.0</v>
      </c>
      <c r="D945" s="1">
        <v>300.0</v>
      </c>
      <c r="E945" s="3"/>
    </row>
    <row r="946" ht="18.0" customHeight="1">
      <c r="A946" s="4" t="s">
        <v>994</v>
      </c>
      <c r="B946" s="5">
        <v>7009434.0</v>
      </c>
      <c r="C946" s="2">
        <v>20.5</v>
      </c>
      <c r="D946" s="1">
        <v>500.0</v>
      </c>
      <c r="E946" s="3"/>
    </row>
    <row r="947" ht="18.0" customHeight="1">
      <c r="A947" s="4" t="s">
        <v>995</v>
      </c>
      <c r="B947" s="5">
        <v>1168566.0</v>
      </c>
      <c r="C947" s="2">
        <v>1.5</v>
      </c>
      <c r="D947" s="1">
        <v>10.0</v>
      </c>
      <c r="E947" s="3"/>
    </row>
    <row r="948" ht="18.0" customHeight="1">
      <c r="A948" s="4" t="s">
        <v>996</v>
      </c>
      <c r="B948" s="5">
        <v>484568.0</v>
      </c>
      <c r="C948" s="2">
        <v>1.8</v>
      </c>
      <c r="D948" s="1">
        <v>56.0</v>
      </c>
      <c r="E948" s="3"/>
    </row>
    <row r="949" ht="18.0" customHeight="1">
      <c r="A949" s="4" t="s">
        <v>997</v>
      </c>
      <c r="B949" s="5">
        <v>1124833.0</v>
      </c>
      <c r="C949" s="2">
        <v>1.0</v>
      </c>
      <c r="D949" s="1">
        <v>56.0</v>
      </c>
      <c r="E949" s="3"/>
    </row>
    <row r="950" ht="18.0" customHeight="1">
      <c r="A950" s="4" t="s">
        <v>998</v>
      </c>
      <c r="B950" s="5">
        <v>1124841.0</v>
      </c>
      <c r="C950" s="2">
        <v>2.3</v>
      </c>
      <c r="D950" s="1">
        <v>56.0</v>
      </c>
      <c r="E950" s="3"/>
    </row>
    <row r="951" ht="18.0" customHeight="1">
      <c r="A951" s="4" t="s">
        <v>999</v>
      </c>
      <c r="B951" s="5">
        <v>1124817.0</v>
      </c>
      <c r="C951" s="2">
        <v>5.3</v>
      </c>
      <c r="D951" s="1">
        <v>56.0</v>
      </c>
      <c r="E951" s="3"/>
    </row>
    <row r="952" ht="18.0" customHeight="1">
      <c r="A952" s="4" t="s">
        <v>1000</v>
      </c>
      <c r="B952" s="5">
        <v>1124825.0</v>
      </c>
      <c r="C952" s="2">
        <v>4.3</v>
      </c>
      <c r="D952" s="1">
        <v>56.0</v>
      </c>
      <c r="E952" s="3"/>
    </row>
    <row r="953" ht="18.0" customHeight="1">
      <c r="A953" s="4" t="s">
        <v>1001</v>
      </c>
      <c r="B953" s="5">
        <v>1124809.0</v>
      </c>
      <c r="C953" s="2" t="s">
        <v>36</v>
      </c>
      <c r="D953" s="1">
        <v>56.0</v>
      </c>
      <c r="E953" s="3"/>
    </row>
    <row r="954" ht="18.0" customHeight="1">
      <c r="A954" s="4" t="s">
        <v>1002</v>
      </c>
      <c r="B954" s="5">
        <v>1124791.0</v>
      </c>
      <c r="C954" s="2">
        <v>0.5</v>
      </c>
      <c r="D954" s="1">
        <v>28.0</v>
      </c>
      <c r="E954" s="3"/>
    </row>
    <row r="955" ht="18.0" customHeight="1">
      <c r="A955" s="4" t="s">
        <v>1003</v>
      </c>
      <c r="B955" s="5">
        <v>1126200.0</v>
      </c>
      <c r="C955" s="2">
        <v>80.5</v>
      </c>
      <c r="D955" s="1">
        <v>28.0</v>
      </c>
      <c r="E955" s="3"/>
    </row>
    <row r="956" ht="18.0" customHeight="1">
      <c r="A956" s="4" t="s">
        <v>1004</v>
      </c>
      <c r="B956" s="5">
        <v>1184233.0</v>
      </c>
      <c r="C956" s="2">
        <v>1.5</v>
      </c>
      <c r="D956" s="1">
        <v>28.0</v>
      </c>
      <c r="E956" s="3"/>
    </row>
    <row r="957" ht="18.0" customHeight="1">
      <c r="A957" s="4" t="s">
        <v>1005</v>
      </c>
      <c r="B957" s="5">
        <v>1126218.0</v>
      </c>
      <c r="C957" s="2">
        <v>175.8</v>
      </c>
      <c r="D957" s="1">
        <v>28.0</v>
      </c>
      <c r="E957" s="3"/>
    </row>
    <row r="958" ht="18.0" customHeight="1">
      <c r="A958" s="4" t="s">
        <v>1006</v>
      </c>
      <c r="B958" s="5">
        <v>1184225.0</v>
      </c>
      <c r="C958" s="2">
        <v>1.3</v>
      </c>
      <c r="D958" s="1">
        <v>28.0</v>
      </c>
      <c r="E958" s="3"/>
    </row>
    <row r="959" ht="18.0" customHeight="1">
      <c r="A959" s="4" t="s">
        <v>1007</v>
      </c>
      <c r="B959" s="5" t="s">
        <v>1008</v>
      </c>
      <c r="C959" s="2">
        <v>2.0</v>
      </c>
      <c r="D959" s="1">
        <v>100.0</v>
      </c>
      <c r="E959" s="3"/>
    </row>
    <row r="960" ht="18.0" customHeight="1">
      <c r="A960" s="4" t="s">
        <v>1009</v>
      </c>
      <c r="B960" s="5">
        <v>8058737.0</v>
      </c>
      <c r="C960" s="2">
        <v>0.5</v>
      </c>
      <c r="D960" s="1">
        <v>200.0</v>
      </c>
      <c r="E960" s="3"/>
    </row>
    <row r="961" ht="18.0" customHeight="1">
      <c r="A961" s="4" t="s">
        <v>1010</v>
      </c>
      <c r="B961" s="5">
        <v>8063364.0</v>
      </c>
      <c r="C961" s="2">
        <v>0.3</v>
      </c>
      <c r="D961" s="1">
        <v>300.0</v>
      </c>
      <c r="E961" s="3"/>
    </row>
    <row r="962" ht="18.0" customHeight="1">
      <c r="A962" s="4" t="s">
        <v>1011</v>
      </c>
      <c r="B962" s="5" t="s">
        <v>1012</v>
      </c>
      <c r="C962" s="2">
        <v>0.5</v>
      </c>
      <c r="D962" s="1">
        <v>100.0</v>
      </c>
      <c r="E962" s="3"/>
    </row>
    <row r="963" ht="18.0" customHeight="1">
      <c r="A963" s="4" t="s">
        <v>1013</v>
      </c>
      <c r="B963" s="5">
        <v>3293792.0</v>
      </c>
      <c r="C963" s="2">
        <v>4.0</v>
      </c>
      <c r="D963" s="1">
        <v>5.0</v>
      </c>
      <c r="E963" s="3"/>
    </row>
    <row r="964" ht="18.0" customHeight="1">
      <c r="A964" s="4" t="s">
        <v>1014</v>
      </c>
      <c r="B964" s="5">
        <v>1169416.0</v>
      </c>
      <c r="C964" s="2">
        <v>20.5</v>
      </c>
      <c r="D964" s="1">
        <v>3.0</v>
      </c>
      <c r="E964" s="3"/>
    </row>
    <row r="965" ht="18.0" customHeight="1">
      <c r="A965" s="4" t="s">
        <v>1015</v>
      </c>
      <c r="B965" s="5">
        <v>1169408.0</v>
      </c>
      <c r="C965" s="2">
        <v>6.8</v>
      </c>
      <c r="D965" s="1">
        <v>3.0</v>
      </c>
      <c r="E965" s="3"/>
    </row>
    <row r="966" ht="18.0" customHeight="1">
      <c r="A966" s="4" t="s">
        <v>1016</v>
      </c>
      <c r="B966" s="5">
        <v>3564408.0</v>
      </c>
      <c r="C966" s="2">
        <v>49.3</v>
      </c>
      <c r="D966" s="1">
        <v>30.0</v>
      </c>
      <c r="E966" s="3"/>
    </row>
    <row r="967" ht="18.0" customHeight="1">
      <c r="A967" s="4" t="s">
        <v>1017</v>
      </c>
      <c r="B967" s="5">
        <v>3977139.0</v>
      </c>
      <c r="C967" s="2">
        <v>0.8</v>
      </c>
      <c r="D967" s="1">
        <v>30.0</v>
      </c>
      <c r="E967" s="3"/>
    </row>
    <row r="968" ht="18.0" customHeight="1">
      <c r="A968" s="4" t="s">
        <v>1018</v>
      </c>
      <c r="B968" s="5">
        <v>6745335.0</v>
      </c>
      <c r="C968" s="2">
        <v>3.5</v>
      </c>
      <c r="D968" s="1">
        <v>30.0</v>
      </c>
      <c r="E968" s="3"/>
    </row>
    <row r="969" ht="18.0" customHeight="1">
      <c r="A969" s="4" t="s">
        <v>1019</v>
      </c>
      <c r="B969" s="5">
        <v>4149092.0</v>
      </c>
      <c r="C969" s="2">
        <v>9.8</v>
      </c>
      <c r="D969" s="1">
        <v>1.0</v>
      </c>
      <c r="E969" s="3"/>
    </row>
    <row r="970" ht="18.0" customHeight="1">
      <c r="A970" s="4" t="s">
        <v>1020</v>
      </c>
      <c r="B970" s="5">
        <v>6708044.0</v>
      </c>
      <c r="C970" s="2">
        <v>18.3</v>
      </c>
      <c r="D970" s="1">
        <v>28.0</v>
      </c>
      <c r="E970" s="3"/>
    </row>
    <row r="971" ht="18.0" customHeight="1">
      <c r="A971" s="4" t="s">
        <v>1021</v>
      </c>
      <c r="B971" s="5">
        <v>6708051.0</v>
      </c>
      <c r="C971" s="2">
        <v>8.5</v>
      </c>
      <c r="D971" s="1">
        <v>28.0</v>
      </c>
      <c r="E971" s="3"/>
    </row>
    <row r="972" ht="18.0" customHeight="1">
      <c r="A972" s="4" t="s">
        <v>1022</v>
      </c>
      <c r="B972" s="5">
        <v>6169759.0</v>
      </c>
      <c r="C972" s="2">
        <v>12.5</v>
      </c>
      <c r="D972" s="1">
        <v>28.0</v>
      </c>
      <c r="E972" s="3"/>
    </row>
    <row r="973" ht="18.0" customHeight="1">
      <c r="A973" s="4" t="s">
        <v>1023</v>
      </c>
      <c r="B973" s="5">
        <v>3055480.0</v>
      </c>
      <c r="C973" s="2">
        <v>5.3</v>
      </c>
      <c r="D973" s="1">
        <v>5.0</v>
      </c>
      <c r="E973" s="3"/>
    </row>
    <row r="974" ht="18.0" customHeight="1">
      <c r="A974" s="4" t="s">
        <v>1024</v>
      </c>
      <c r="B974" s="5">
        <v>3055472.0</v>
      </c>
      <c r="C974" s="2">
        <v>2.8</v>
      </c>
      <c r="D974" s="1">
        <v>5.0</v>
      </c>
      <c r="E974" s="3"/>
    </row>
    <row r="975" ht="18.0" customHeight="1">
      <c r="A975" s="4" t="s">
        <v>1025</v>
      </c>
      <c r="B975" s="5">
        <v>3536232.0</v>
      </c>
      <c r="C975" s="2">
        <v>1.5</v>
      </c>
      <c r="D975" s="1">
        <v>63.0</v>
      </c>
      <c r="E975" s="3"/>
    </row>
    <row r="976" ht="18.0" customHeight="1">
      <c r="A976" s="4" t="s">
        <v>1026</v>
      </c>
      <c r="B976" s="5">
        <v>1164623.0</v>
      </c>
      <c r="C976" s="2">
        <v>1.8</v>
      </c>
      <c r="D976" s="1">
        <v>60.0</v>
      </c>
      <c r="E976" s="3"/>
    </row>
    <row r="977" ht="18.0" customHeight="1">
      <c r="A977" s="4" t="s">
        <v>1027</v>
      </c>
      <c r="B977" s="5">
        <v>1164649.0</v>
      </c>
      <c r="C977" s="2">
        <v>4.8</v>
      </c>
      <c r="D977" s="1">
        <v>60.0</v>
      </c>
      <c r="E977" s="3"/>
    </row>
    <row r="978" ht="18.0" customHeight="1">
      <c r="A978" s="4" t="s">
        <v>1028</v>
      </c>
      <c r="B978" s="5">
        <v>1166701.0</v>
      </c>
      <c r="C978" s="2">
        <v>11.0</v>
      </c>
      <c r="D978" s="1">
        <v>60.0</v>
      </c>
      <c r="E978" s="3"/>
    </row>
    <row r="979" ht="18.0" customHeight="1">
      <c r="A979" s="4" t="s">
        <v>1029</v>
      </c>
      <c r="B979" s="5">
        <v>1164615.0</v>
      </c>
      <c r="C979" s="2">
        <v>2.0</v>
      </c>
      <c r="D979" s="1">
        <v>60.0</v>
      </c>
      <c r="E979" s="3"/>
    </row>
    <row r="980" ht="18.0" customHeight="1">
      <c r="A980" s="4" t="s">
        <v>1030</v>
      </c>
      <c r="B980" s="5">
        <v>1164854.0</v>
      </c>
      <c r="C980" s="2">
        <v>0.3</v>
      </c>
      <c r="D980" s="1">
        <v>10.0</v>
      </c>
      <c r="E980" s="3"/>
    </row>
    <row r="981" ht="18.0" customHeight="1">
      <c r="A981" s="4" t="s">
        <v>1031</v>
      </c>
      <c r="B981" s="5">
        <v>1164870.0</v>
      </c>
      <c r="C981" s="2">
        <v>0.3</v>
      </c>
      <c r="D981" s="1">
        <v>10.0</v>
      </c>
      <c r="E981" s="3"/>
    </row>
    <row r="982" ht="18.0" customHeight="1">
      <c r="A982" s="4" t="s">
        <v>1032</v>
      </c>
      <c r="B982" s="5">
        <v>1164888.0</v>
      </c>
      <c r="C982" s="2">
        <v>1.0</v>
      </c>
      <c r="D982" s="1">
        <v>5.0</v>
      </c>
      <c r="E982" s="3"/>
    </row>
    <row r="983" ht="18.0" customHeight="1">
      <c r="A983" s="4" t="s">
        <v>1033</v>
      </c>
      <c r="B983" s="5">
        <v>1089911.0</v>
      </c>
      <c r="C983" s="2">
        <v>98.8</v>
      </c>
      <c r="D983" s="1">
        <v>28.0</v>
      </c>
      <c r="E983" s="3"/>
    </row>
    <row r="984" ht="18.0" customHeight="1">
      <c r="A984" s="4" t="s">
        <v>1034</v>
      </c>
      <c r="B984" s="5">
        <v>1212117.0</v>
      </c>
      <c r="C984" s="2">
        <v>1.3</v>
      </c>
      <c r="D984" s="1">
        <v>28.0</v>
      </c>
      <c r="E984" s="3"/>
    </row>
    <row r="985" ht="18.0" customHeight="1">
      <c r="A985" s="4" t="s">
        <v>1035</v>
      </c>
      <c r="B985" s="5">
        <v>1077569.0</v>
      </c>
      <c r="C985" s="2">
        <v>66.3</v>
      </c>
      <c r="D985" s="1">
        <v>28.0</v>
      </c>
      <c r="E985" s="3"/>
    </row>
    <row r="986" ht="18.0" customHeight="1">
      <c r="A986" s="4" t="s">
        <v>1036</v>
      </c>
      <c r="B986" s="5">
        <v>1089929.0</v>
      </c>
      <c r="C986" s="2">
        <v>70.0</v>
      </c>
      <c r="D986" s="1">
        <v>28.0</v>
      </c>
      <c r="E986" s="3"/>
    </row>
    <row r="987" ht="18.0" customHeight="1">
      <c r="A987" s="4" t="s">
        <v>1037</v>
      </c>
      <c r="B987" s="5">
        <v>1212125.0</v>
      </c>
      <c r="C987" s="2">
        <v>23.3</v>
      </c>
      <c r="D987" s="1">
        <v>28.0</v>
      </c>
      <c r="E987" s="3"/>
    </row>
    <row r="988" ht="18.0" customHeight="1">
      <c r="A988" s="4" t="s">
        <v>1038</v>
      </c>
      <c r="B988" s="5">
        <v>3665510.0</v>
      </c>
      <c r="C988" s="2">
        <v>1.0</v>
      </c>
      <c r="D988" s="1">
        <v>11.0</v>
      </c>
      <c r="E988" s="3"/>
    </row>
    <row r="989" ht="18.0" customHeight="1">
      <c r="A989" s="4" t="s">
        <v>1039</v>
      </c>
      <c r="B989" s="5">
        <v>791012.0</v>
      </c>
      <c r="C989" s="2">
        <v>0.8</v>
      </c>
      <c r="D989" s="1">
        <v>15.0</v>
      </c>
      <c r="E989" s="3"/>
    </row>
    <row r="990" ht="18.0" customHeight="1">
      <c r="A990" s="4" t="s">
        <v>1040</v>
      </c>
      <c r="B990" s="5">
        <v>3399805.0</v>
      </c>
      <c r="C990" s="2">
        <v>9.0</v>
      </c>
      <c r="D990" s="1">
        <v>60.0</v>
      </c>
      <c r="E990" s="3"/>
    </row>
    <row r="991" ht="18.0" customHeight="1">
      <c r="A991" s="4" t="s">
        <v>1041</v>
      </c>
      <c r="B991" s="5">
        <v>3200060.0</v>
      </c>
      <c r="C991" s="2">
        <v>0.8</v>
      </c>
      <c r="D991" s="1">
        <v>1.0</v>
      </c>
      <c r="E991" s="3"/>
    </row>
    <row r="992" ht="18.0" customHeight="1">
      <c r="A992" s="4" t="s">
        <v>1042</v>
      </c>
      <c r="B992" s="5">
        <v>3200045.0</v>
      </c>
      <c r="C992" s="2">
        <v>0.3</v>
      </c>
      <c r="D992" s="1">
        <v>1.0</v>
      </c>
      <c r="E992" s="3"/>
    </row>
    <row r="993" ht="18.0" customHeight="1">
      <c r="A993" s="4" t="s">
        <v>1043</v>
      </c>
      <c r="B993" s="5">
        <v>3945201.0</v>
      </c>
      <c r="C993" s="2">
        <v>4.5</v>
      </c>
      <c r="D993" s="1">
        <v>10.0</v>
      </c>
      <c r="E993" s="3"/>
    </row>
    <row r="994" ht="18.0" customHeight="1">
      <c r="A994" s="4" t="s">
        <v>1044</v>
      </c>
      <c r="B994" s="5">
        <v>3385051.0</v>
      </c>
      <c r="C994" s="2">
        <v>0.5</v>
      </c>
      <c r="D994" s="1">
        <v>10.0</v>
      </c>
      <c r="E994" s="3"/>
    </row>
    <row r="995" ht="18.0" customHeight="1">
      <c r="A995" s="4" t="s">
        <v>1045</v>
      </c>
      <c r="B995" s="5">
        <v>3712213.0</v>
      </c>
      <c r="C995" s="2">
        <v>0.8</v>
      </c>
      <c r="D995" s="1">
        <v>10.0</v>
      </c>
      <c r="E995" s="3"/>
    </row>
    <row r="996" ht="18.0" customHeight="1">
      <c r="A996" s="4" t="s">
        <v>1046</v>
      </c>
      <c r="B996" s="5">
        <v>3385036.0</v>
      </c>
      <c r="C996" s="2">
        <v>1.0</v>
      </c>
      <c r="D996" s="1">
        <v>10.0</v>
      </c>
      <c r="E996" s="3"/>
    </row>
    <row r="997" ht="18.0" customHeight="1">
      <c r="A997" s="4" t="s">
        <v>1047</v>
      </c>
      <c r="B997" s="5">
        <v>3385085.0</v>
      </c>
      <c r="C997" s="2">
        <v>0.5</v>
      </c>
      <c r="D997" s="1">
        <v>10.0</v>
      </c>
      <c r="E997" s="3"/>
    </row>
    <row r="998" ht="18.0" customHeight="1">
      <c r="A998" s="4" t="s">
        <v>1048</v>
      </c>
      <c r="B998" s="5">
        <v>3383700.0</v>
      </c>
      <c r="C998" s="2">
        <v>0.3</v>
      </c>
      <c r="D998" s="1">
        <v>10.0</v>
      </c>
      <c r="E998" s="3"/>
    </row>
    <row r="999" ht="18.0" customHeight="1">
      <c r="A999" s="4" t="s">
        <v>1049</v>
      </c>
      <c r="B999" s="5">
        <v>3054780.0</v>
      </c>
      <c r="C999" s="2">
        <v>3.5</v>
      </c>
      <c r="D999" s="1">
        <v>10.0</v>
      </c>
      <c r="E999" s="3"/>
    </row>
    <row r="1000" ht="18.0" customHeight="1">
      <c r="A1000" s="4" t="s">
        <v>1050</v>
      </c>
      <c r="B1000" s="5">
        <v>3054806.0</v>
      </c>
      <c r="C1000" s="2">
        <v>7.3</v>
      </c>
      <c r="D1000" s="1">
        <v>10.0</v>
      </c>
      <c r="E1000" s="3"/>
    </row>
    <row r="1001" ht="18.0" customHeight="1">
      <c r="A1001" s="4" t="s">
        <v>1051</v>
      </c>
      <c r="B1001" s="5">
        <v>3712262.0</v>
      </c>
      <c r="C1001" s="2">
        <v>0.3</v>
      </c>
      <c r="D1001" s="1">
        <v>10.0</v>
      </c>
      <c r="E1001" s="3"/>
    </row>
    <row r="1002" ht="18.0" customHeight="1">
      <c r="A1002" s="4" t="s">
        <v>1052</v>
      </c>
      <c r="B1002" s="5">
        <v>3720455.0</v>
      </c>
      <c r="C1002" s="2">
        <v>0.8</v>
      </c>
      <c r="D1002" s="1">
        <v>10.0</v>
      </c>
      <c r="E1002" s="3"/>
    </row>
    <row r="1003" ht="18.0" customHeight="1">
      <c r="A1003" s="4" t="s">
        <v>1053</v>
      </c>
      <c r="B1003" s="5">
        <v>2384279.0</v>
      </c>
      <c r="C1003" s="2">
        <v>1.0</v>
      </c>
      <c r="D1003" s="1">
        <v>28.0</v>
      </c>
      <c r="E1003" s="3"/>
    </row>
    <row r="1004" ht="18.0" customHeight="1">
      <c r="A1004" s="4" t="s">
        <v>1054</v>
      </c>
      <c r="B1004" s="5">
        <v>2384287.0</v>
      </c>
      <c r="C1004" s="2">
        <v>1.0</v>
      </c>
      <c r="D1004" s="1">
        <v>28.0</v>
      </c>
      <c r="E1004" s="3"/>
    </row>
    <row r="1005" ht="18.0" customHeight="1">
      <c r="A1005" s="4" t="s">
        <v>1055</v>
      </c>
      <c r="B1005" s="5">
        <v>4097622.0</v>
      </c>
      <c r="C1005" s="2">
        <v>0.8</v>
      </c>
      <c r="D1005" s="1">
        <v>100.0</v>
      </c>
      <c r="E1005" s="3"/>
    </row>
    <row r="1006" ht="18.0" customHeight="1">
      <c r="A1006" s="4" t="s">
        <v>1056</v>
      </c>
      <c r="B1006" s="5">
        <v>3522752.0</v>
      </c>
      <c r="C1006" s="2">
        <v>0.3</v>
      </c>
      <c r="D1006" s="1">
        <v>60.0</v>
      </c>
      <c r="E1006" s="3"/>
    </row>
    <row r="1007" ht="18.0" customHeight="1">
      <c r="A1007" s="4" t="s">
        <v>1057</v>
      </c>
      <c r="B1007" s="5">
        <v>1102730.0</v>
      </c>
      <c r="C1007" s="2">
        <v>9.5</v>
      </c>
      <c r="D1007" s="1">
        <v>28.0</v>
      </c>
      <c r="E1007" s="3"/>
    </row>
    <row r="1008" ht="18.0" customHeight="1">
      <c r="A1008" s="4" t="s">
        <v>1058</v>
      </c>
      <c r="B1008" s="5">
        <v>1102748.0</v>
      </c>
      <c r="C1008" s="2">
        <v>21.8</v>
      </c>
      <c r="D1008" s="1">
        <v>28.0</v>
      </c>
      <c r="E1008" s="3"/>
    </row>
    <row r="1009" ht="18.0" customHeight="1">
      <c r="A1009" s="4" t="s">
        <v>1059</v>
      </c>
      <c r="B1009" s="5">
        <v>1102722.0</v>
      </c>
      <c r="C1009" s="2">
        <v>5.5</v>
      </c>
      <c r="D1009" s="1">
        <v>28.0</v>
      </c>
      <c r="E1009" s="3"/>
    </row>
    <row r="1010" ht="18.0" customHeight="1">
      <c r="A1010" s="4" t="s">
        <v>1060</v>
      </c>
      <c r="B1010" s="5">
        <v>3978939.0</v>
      </c>
      <c r="C1010" s="2">
        <v>13.3</v>
      </c>
      <c r="D1010" s="1">
        <v>28.0</v>
      </c>
      <c r="E1010" s="3"/>
    </row>
    <row r="1011" ht="18.0" customHeight="1">
      <c r="A1011" s="4" t="s">
        <v>1061</v>
      </c>
      <c r="B1011" s="5">
        <v>3978947.0</v>
      </c>
      <c r="C1011" s="2">
        <v>28.3</v>
      </c>
      <c r="D1011" s="1">
        <v>28.0</v>
      </c>
      <c r="E1011" s="3"/>
    </row>
    <row r="1012" ht="18.0" customHeight="1">
      <c r="A1012" s="4" t="s">
        <v>1062</v>
      </c>
      <c r="B1012" s="5">
        <v>3806031.0</v>
      </c>
      <c r="C1012" s="2">
        <v>0.3</v>
      </c>
      <c r="D1012" s="1">
        <v>63.0</v>
      </c>
      <c r="E1012" s="3"/>
    </row>
    <row r="1013" ht="18.0" customHeight="1">
      <c r="A1013" s="4" t="s">
        <v>1063</v>
      </c>
      <c r="B1013" s="5">
        <v>497941.0</v>
      </c>
      <c r="C1013" s="2">
        <v>0.3</v>
      </c>
      <c r="D1013" s="1">
        <v>100.0</v>
      </c>
      <c r="E1013" s="3"/>
    </row>
    <row r="1014" ht="18.0" customHeight="1">
      <c r="A1014" s="4" t="s">
        <v>1064</v>
      </c>
      <c r="B1014" s="5">
        <v>1025881.0</v>
      </c>
      <c r="C1014" s="2">
        <v>30.8</v>
      </c>
      <c r="D1014" s="1">
        <v>30.0</v>
      </c>
      <c r="E1014" s="3"/>
    </row>
    <row r="1015" ht="18.0" customHeight="1">
      <c r="A1015" s="4" t="s">
        <v>1065</v>
      </c>
      <c r="B1015" s="5">
        <v>1105295.0</v>
      </c>
      <c r="C1015" s="2">
        <v>10.3</v>
      </c>
      <c r="D1015" s="1">
        <v>30.0</v>
      </c>
      <c r="E1015" s="3"/>
    </row>
    <row r="1016" ht="18.0" customHeight="1">
      <c r="A1016" s="4" t="s">
        <v>1066</v>
      </c>
      <c r="B1016" s="5">
        <v>1120195.0</v>
      </c>
      <c r="C1016" s="2">
        <v>0.5</v>
      </c>
      <c r="D1016" s="1">
        <v>28.0</v>
      </c>
      <c r="E1016" s="3"/>
    </row>
    <row r="1017" ht="18.0" customHeight="1">
      <c r="A1017" s="4" t="s">
        <v>1067</v>
      </c>
      <c r="B1017" s="5">
        <v>6708135.0</v>
      </c>
      <c r="C1017" s="2">
        <v>39.5</v>
      </c>
      <c r="D1017" s="1">
        <v>28.0</v>
      </c>
      <c r="E1017" s="3"/>
    </row>
    <row r="1018" ht="18.0" customHeight="1">
      <c r="A1018" s="4" t="s">
        <v>1068</v>
      </c>
      <c r="B1018" s="5">
        <v>6708200.0</v>
      </c>
      <c r="C1018" s="2">
        <v>2.3</v>
      </c>
      <c r="D1018" s="1">
        <v>28.0</v>
      </c>
      <c r="E1018" s="3"/>
    </row>
    <row r="1019" ht="18.0" customHeight="1">
      <c r="A1019" s="4" t="s">
        <v>1069</v>
      </c>
      <c r="B1019" s="5">
        <v>6708119.0</v>
      </c>
      <c r="C1019" s="2">
        <v>29.8</v>
      </c>
      <c r="D1019" s="1">
        <v>28.0</v>
      </c>
      <c r="E1019" s="3"/>
    </row>
    <row r="1020" ht="18.0" customHeight="1">
      <c r="A1020" s="4" t="s">
        <v>1070</v>
      </c>
      <c r="B1020" s="5">
        <v>6708127.0</v>
      </c>
      <c r="C1020" s="2">
        <v>68.8</v>
      </c>
      <c r="D1020" s="1">
        <v>28.0</v>
      </c>
      <c r="E1020" s="3"/>
    </row>
    <row r="1021" ht="18.0" customHeight="1">
      <c r="A1021" s="4" t="s">
        <v>1071</v>
      </c>
      <c r="B1021" s="5">
        <v>2467199.0</v>
      </c>
      <c r="C1021" s="2">
        <v>1.0</v>
      </c>
      <c r="D1021" s="1">
        <v>28.0</v>
      </c>
      <c r="E1021" s="3"/>
    </row>
    <row r="1022" ht="18.0" customHeight="1">
      <c r="A1022" s="4" t="s">
        <v>1072</v>
      </c>
      <c r="B1022" s="5">
        <v>2777316.0</v>
      </c>
      <c r="C1022" s="2">
        <v>1.5</v>
      </c>
      <c r="D1022" s="1">
        <v>30.0</v>
      </c>
      <c r="E1022" s="3"/>
    </row>
    <row r="1023" ht="18.0" customHeight="1">
      <c r="A1023" s="4" t="s">
        <v>1073</v>
      </c>
      <c r="B1023" s="5">
        <v>3853249.0</v>
      </c>
      <c r="C1023" s="2">
        <v>0.3</v>
      </c>
      <c r="D1023" s="1">
        <v>63.0</v>
      </c>
      <c r="E1023" s="3"/>
    </row>
    <row r="1024" ht="18.0" customHeight="1">
      <c r="A1024" s="4" t="s">
        <v>1074</v>
      </c>
      <c r="B1024" s="5">
        <v>4186920.0</v>
      </c>
      <c r="C1024" s="2">
        <v>3.3</v>
      </c>
      <c r="D1024" s="1">
        <v>1.0</v>
      </c>
      <c r="E1024" s="3"/>
    </row>
    <row r="1025" ht="18.0" customHeight="1">
      <c r="A1025" s="4" t="s">
        <v>1075</v>
      </c>
      <c r="B1025" s="5">
        <v>4223285.0</v>
      </c>
      <c r="C1025" s="2">
        <v>0.8</v>
      </c>
      <c r="D1025" s="1">
        <v>1.0</v>
      </c>
      <c r="E1025" s="3"/>
    </row>
    <row r="1026" ht="18.0" customHeight="1">
      <c r="A1026" s="4" t="s">
        <v>1076</v>
      </c>
      <c r="B1026" s="5">
        <v>3443629.0</v>
      </c>
      <c r="C1026" s="2">
        <v>2.3</v>
      </c>
      <c r="D1026" s="1">
        <v>10.0</v>
      </c>
      <c r="E1026" s="3"/>
    </row>
    <row r="1027" ht="18.0" customHeight="1">
      <c r="A1027" s="4" t="s">
        <v>1077</v>
      </c>
      <c r="B1027" s="5">
        <v>3443611.0</v>
      </c>
      <c r="C1027" s="2">
        <v>4.5</v>
      </c>
      <c r="D1027" s="1">
        <v>30.0</v>
      </c>
      <c r="E1027" s="3"/>
    </row>
    <row r="1028" ht="18.0" customHeight="1">
      <c r="A1028" s="4" t="s">
        <v>1078</v>
      </c>
      <c r="B1028" s="5">
        <v>3543618.0</v>
      </c>
      <c r="C1028" s="2">
        <v>1.3</v>
      </c>
      <c r="D1028" s="1">
        <v>3.0</v>
      </c>
      <c r="E1028" s="3"/>
    </row>
    <row r="1029" ht="18.0" customHeight="1">
      <c r="A1029" s="4" t="s">
        <v>1079</v>
      </c>
      <c r="B1029" s="5">
        <v>3774627.0</v>
      </c>
      <c r="C1029" s="2">
        <v>0.3</v>
      </c>
      <c r="D1029" s="1">
        <v>30.0</v>
      </c>
      <c r="E1029" s="3"/>
    </row>
    <row r="1030" ht="18.0" customHeight="1">
      <c r="A1030" s="4" t="s">
        <v>1080</v>
      </c>
      <c r="B1030" s="5">
        <v>846451.0</v>
      </c>
      <c r="C1030" s="2">
        <v>0.5</v>
      </c>
      <c r="D1030" s="1">
        <v>30.0</v>
      </c>
      <c r="E1030" s="3"/>
    </row>
    <row r="1031" ht="18.0" customHeight="1">
      <c r="A1031" s="4" t="s">
        <v>1081</v>
      </c>
      <c r="B1031" s="5">
        <v>1177963.0</v>
      </c>
      <c r="C1031" s="2">
        <v>0.8</v>
      </c>
      <c r="D1031" s="1">
        <v>56.0</v>
      </c>
      <c r="E1031" s="3"/>
    </row>
    <row r="1032" ht="18.0" customHeight="1">
      <c r="A1032" s="4" t="s">
        <v>1082</v>
      </c>
      <c r="B1032" s="5">
        <v>1178011.0</v>
      </c>
      <c r="C1032" s="2">
        <v>7.5</v>
      </c>
      <c r="D1032" s="1">
        <v>28.0</v>
      </c>
      <c r="E1032" s="3"/>
    </row>
    <row r="1033" ht="18.0" customHeight="1">
      <c r="A1033" s="4" t="s">
        <v>1083</v>
      </c>
      <c r="B1033" s="5">
        <v>3059508.0</v>
      </c>
      <c r="C1033" s="2">
        <v>0.5</v>
      </c>
      <c r="D1033" s="1">
        <v>56.0</v>
      </c>
      <c r="E1033" s="3"/>
    </row>
    <row r="1034" ht="18.0" customHeight="1">
      <c r="A1034" s="4" t="s">
        <v>1084</v>
      </c>
      <c r="B1034" s="5">
        <v>3059557.0</v>
      </c>
      <c r="C1034" s="2">
        <v>0.3</v>
      </c>
      <c r="D1034" s="1">
        <v>84.0</v>
      </c>
      <c r="E1034" s="3"/>
    </row>
    <row r="1035" ht="18.0" customHeight="1">
      <c r="A1035" s="4" t="s">
        <v>1085</v>
      </c>
      <c r="B1035" s="5">
        <v>447573.0</v>
      </c>
      <c r="C1035" s="2">
        <v>6.0</v>
      </c>
      <c r="D1035" s="1">
        <v>100.0</v>
      </c>
      <c r="E1035" s="3"/>
    </row>
    <row r="1036" ht="18.0" customHeight="1">
      <c r="A1036" s="4" t="s">
        <v>1086</v>
      </c>
      <c r="B1036" s="5">
        <v>329276.0</v>
      </c>
      <c r="C1036" s="2">
        <v>0.8</v>
      </c>
      <c r="D1036" s="1">
        <v>100.0</v>
      </c>
      <c r="E1036" s="3"/>
    </row>
    <row r="1037" ht="18.0" customHeight="1">
      <c r="A1037" s="4" t="s">
        <v>1087</v>
      </c>
      <c r="B1037" s="5">
        <v>368126.0</v>
      </c>
      <c r="C1037" s="2">
        <v>0.5</v>
      </c>
      <c r="D1037" s="1">
        <v>100.0</v>
      </c>
      <c r="E1037" s="3"/>
    </row>
    <row r="1038" ht="18.0" customHeight="1">
      <c r="A1038" s="4" t="s">
        <v>1088</v>
      </c>
      <c r="B1038" s="5">
        <v>205344.0</v>
      </c>
      <c r="C1038" s="2">
        <v>0.8</v>
      </c>
      <c r="D1038" s="1">
        <v>100.0</v>
      </c>
      <c r="E1038" s="3"/>
    </row>
    <row r="1039" ht="18.0" customHeight="1">
      <c r="A1039" s="4" t="s">
        <v>1089</v>
      </c>
      <c r="B1039" s="5">
        <v>3494945.0</v>
      </c>
      <c r="C1039" s="2">
        <v>5.0</v>
      </c>
      <c r="D1039" s="1">
        <v>50.0</v>
      </c>
      <c r="E1039" s="3"/>
    </row>
    <row r="1040" ht="18.0" customHeight="1">
      <c r="A1040" s="4" t="s">
        <v>1090</v>
      </c>
      <c r="B1040" s="5">
        <v>3949542.0</v>
      </c>
      <c r="C1040" s="2">
        <v>1.5</v>
      </c>
      <c r="D1040" s="1">
        <v>10.0</v>
      </c>
      <c r="E1040" s="3"/>
    </row>
    <row r="1041" ht="18.0" customHeight="1">
      <c r="A1041" s="4" t="s">
        <v>1091</v>
      </c>
      <c r="B1041" s="5">
        <v>1143635.0</v>
      </c>
      <c r="C1041" s="2">
        <v>0.3</v>
      </c>
      <c r="D1041" s="1">
        <v>60.0</v>
      </c>
      <c r="E1041" s="3"/>
    </row>
    <row r="1042" ht="18.0" customHeight="1">
      <c r="A1042" s="4" t="s">
        <v>1092</v>
      </c>
      <c r="B1042" s="5">
        <v>1143643.0</v>
      </c>
      <c r="C1042" s="2">
        <v>0.5</v>
      </c>
      <c r="D1042" s="1">
        <v>60.0</v>
      </c>
      <c r="E1042" s="3"/>
    </row>
    <row r="1043" ht="18.0" customHeight="1">
      <c r="A1043" s="4" t="s">
        <v>1093</v>
      </c>
      <c r="B1043" s="5">
        <v>3256674.0</v>
      </c>
      <c r="C1043" s="2">
        <v>4.0</v>
      </c>
      <c r="D1043" s="1">
        <v>5.0</v>
      </c>
      <c r="E1043" s="3"/>
    </row>
    <row r="1044" ht="18.0" customHeight="1">
      <c r="A1044" s="4" t="s">
        <v>1094</v>
      </c>
      <c r="B1044" s="5">
        <v>2534212.0</v>
      </c>
      <c r="C1044" s="2">
        <v>0.3</v>
      </c>
      <c r="D1044" s="1">
        <v>6.0</v>
      </c>
      <c r="E1044" s="3"/>
    </row>
    <row r="1045" ht="18.0" customHeight="1">
      <c r="A1045" s="4" t="s">
        <v>1095</v>
      </c>
      <c r="B1045" s="5">
        <v>6189.0</v>
      </c>
      <c r="C1045" s="2">
        <v>1.3</v>
      </c>
      <c r="D1045" s="1">
        <v>5.0</v>
      </c>
      <c r="E1045" s="3"/>
    </row>
    <row r="1046" ht="18.0" customHeight="1">
      <c r="A1046" s="4" t="s">
        <v>1096</v>
      </c>
      <c r="B1046" s="5">
        <v>246827.0</v>
      </c>
      <c r="C1046" s="2">
        <v>3.0</v>
      </c>
      <c r="D1046" s="1">
        <v>200.0</v>
      </c>
      <c r="E1046" s="3"/>
    </row>
    <row r="1047" ht="18.0" customHeight="1">
      <c r="A1047" s="4" t="s">
        <v>1097</v>
      </c>
      <c r="B1047" s="5">
        <v>3286358.0</v>
      </c>
      <c r="C1047" s="2">
        <v>0.5</v>
      </c>
      <c r="D1047" s="1">
        <v>60.0</v>
      </c>
      <c r="E1047" s="3"/>
    </row>
    <row r="1048" ht="18.0" customHeight="1">
      <c r="A1048" s="4" t="s">
        <v>1098</v>
      </c>
      <c r="B1048" s="5">
        <v>3286341.0</v>
      </c>
      <c r="C1048" s="2">
        <v>0.5</v>
      </c>
      <c r="D1048" s="1">
        <v>60.0</v>
      </c>
      <c r="E1048" s="3"/>
    </row>
    <row r="1049" ht="18.0" customHeight="1">
      <c r="A1049" s="4" t="s">
        <v>1099</v>
      </c>
      <c r="B1049" s="5">
        <v>6239.0</v>
      </c>
      <c r="C1049" s="2">
        <v>0.5</v>
      </c>
      <c r="D1049" s="1">
        <v>4.0</v>
      </c>
      <c r="E1049" s="3"/>
    </row>
    <row r="1050" ht="18.0" customHeight="1">
      <c r="A1050" s="4" t="s">
        <v>1100</v>
      </c>
      <c r="B1050" s="5">
        <v>1019686.0</v>
      </c>
      <c r="C1050" s="2">
        <v>7.3</v>
      </c>
      <c r="D1050" s="1">
        <v>100.0</v>
      </c>
      <c r="E1050" s="3"/>
    </row>
    <row r="1051" ht="18.0" customHeight="1">
      <c r="A1051" s="4" t="s">
        <v>1101</v>
      </c>
      <c r="B1051" s="5">
        <v>1243088.0</v>
      </c>
      <c r="C1051" s="2">
        <v>0.8</v>
      </c>
      <c r="D1051" s="1">
        <v>300.0</v>
      </c>
      <c r="E1051" s="3"/>
    </row>
    <row r="1052" ht="18.0" customHeight="1">
      <c r="A1052" s="4" t="s">
        <v>1102</v>
      </c>
      <c r="B1052" s="5">
        <v>1223098.0</v>
      </c>
      <c r="C1052" s="2">
        <v>0.5</v>
      </c>
      <c r="D1052" s="1">
        <v>60.0</v>
      </c>
      <c r="E1052" s="3"/>
    </row>
    <row r="1053" ht="18.0" customHeight="1">
      <c r="A1053" s="4" t="s">
        <v>1103</v>
      </c>
      <c r="B1053" s="5">
        <v>3996923.0</v>
      </c>
      <c r="C1053" s="2">
        <v>1.5</v>
      </c>
      <c r="D1053" s="1">
        <v>250.0</v>
      </c>
      <c r="E1053" s="3"/>
    </row>
    <row r="1054" ht="18.0" customHeight="1">
      <c r="A1054" s="4" t="s">
        <v>1104</v>
      </c>
      <c r="B1054" s="5">
        <v>3996931.0</v>
      </c>
      <c r="C1054" s="2">
        <v>1.3</v>
      </c>
      <c r="D1054" s="1">
        <v>115.0</v>
      </c>
      <c r="E1054" s="3"/>
    </row>
    <row r="1055" ht="18.0" customHeight="1">
      <c r="A1055" s="4" t="s">
        <v>1105</v>
      </c>
      <c r="B1055" s="5">
        <v>3413325.0</v>
      </c>
      <c r="C1055" s="2">
        <v>2.8</v>
      </c>
      <c r="D1055" s="1">
        <v>90.0</v>
      </c>
      <c r="E1055" s="3"/>
    </row>
    <row r="1056" ht="18.0" customHeight="1">
      <c r="A1056" s="4" t="s">
        <v>1106</v>
      </c>
      <c r="B1056" s="5">
        <v>3883121.0</v>
      </c>
      <c r="C1056" s="2">
        <v>0.3</v>
      </c>
      <c r="D1056" s="1">
        <v>28.0</v>
      </c>
      <c r="E1056" s="3"/>
    </row>
    <row r="1057" ht="18.0" customHeight="1">
      <c r="A1057" s="4" t="s">
        <v>1107</v>
      </c>
      <c r="B1057" s="5">
        <v>3897139.0</v>
      </c>
      <c r="C1057" s="2">
        <v>0.3</v>
      </c>
      <c r="D1057" s="1">
        <v>50.0</v>
      </c>
      <c r="E1057" s="3"/>
    </row>
    <row r="1058" ht="18.0" customHeight="1">
      <c r="A1058" s="4" t="s">
        <v>1108</v>
      </c>
      <c r="B1058" s="5">
        <v>3484367.0</v>
      </c>
      <c r="C1058" s="2">
        <v>0.5</v>
      </c>
      <c r="D1058" s="1">
        <v>1.0</v>
      </c>
      <c r="E1058" s="3"/>
    </row>
    <row r="1059" ht="18.0" customHeight="1">
      <c r="A1059" s="4" t="s">
        <v>1109</v>
      </c>
      <c r="B1059" s="5">
        <v>1160928.0</v>
      </c>
      <c r="C1059" s="2">
        <v>1.3</v>
      </c>
      <c r="D1059" s="1">
        <v>10.0</v>
      </c>
      <c r="E1059" s="3"/>
    </row>
    <row r="1060" ht="18.0" customHeight="1">
      <c r="A1060" s="4" t="s">
        <v>1110</v>
      </c>
      <c r="B1060" s="5">
        <v>3387644.0</v>
      </c>
      <c r="C1060" s="2">
        <v>7.3</v>
      </c>
      <c r="D1060" s="1">
        <v>50.0</v>
      </c>
      <c r="E1060" s="3"/>
    </row>
    <row r="1061" ht="18.0" customHeight="1">
      <c r="A1061" s="4" t="s">
        <v>1111</v>
      </c>
      <c r="B1061" s="5">
        <v>3264538.0</v>
      </c>
      <c r="C1061" s="2" t="s">
        <v>36</v>
      </c>
      <c r="D1061" s="1">
        <v>30.0</v>
      </c>
      <c r="E1061" s="3"/>
    </row>
    <row r="1062" ht="18.0" customHeight="1">
      <c r="A1062" s="4" t="s">
        <v>1112</v>
      </c>
      <c r="B1062" s="5">
        <v>3264546.0</v>
      </c>
      <c r="C1062" s="2" t="s">
        <v>36</v>
      </c>
      <c r="D1062" s="1">
        <v>30.0</v>
      </c>
      <c r="E1062" s="3"/>
    </row>
    <row r="1063" ht="18.0" customHeight="1">
      <c r="A1063" s="4" t="s">
        <v>1113</v>
      </c>
      <c r="B1063" s="5">
        <v>3644648.0</v>
      </c>
      <c r="C1063" s="2">
        <v>2.3</v>
      </c>
      <c r="D1063" s="1">
        <v>30.0</v>
      </c>
      <c r="E1063" s="3"/>
    </row>
    <row r="1064" ht="18.0" customHeight="1">
      <c r="A1064" s="4" t="s">
        <v>1114</v>
      </c>
      <c r="B1064" s="5">
        <v>3644655.0</v>
      </c>
      <c r="C1064" s="2">
        <v>4.3</v>
      </c>
      <c r="D1064" s="1">
        <v>30.0</v>
      </c>
      <c r="E1064" s="3"/>
    </row>
    <row r="1065" ht="18.0" customHeight="1">
      <c r="A1065" s="4" t="s">
        <v>1115</v>
      </c>
      <c r="B1065" s="5">
        <v>3644663.0</v>
      </c>
      <c r="C1065" s="2">
        <v>1.5</v>
      </c>
      <c r="D1065" s="1">
        <v>30.0</v>
      </c>
      <c r="E1065" s="3"/>
    </row>
    <row r="1066" ht="18.0" customHeight="1">
      <c r="A1066" s="4" t="s">
        <v>1116</v>
      </c>
      <c r="B1066" s="5">
        <v>3644671.0</v>
      </c>
      <c r="C1066" s="2">
        <v>1.5</v>
      </c>
      <c r="D1066" s="1">
        <v>30.0</v>
      </c>
      <c r="E1066" s="3"/>
    </row>
    <row r="1067" ht="18.0" customHeight="1">
      <c r="A1067" s="4" t="s">
        <v>1117</v>
      </c>
      <c r="B1067" s="5">
        <v>3644689.0</v>
      </c>
      <c r="C1067" s="2">
        <v>0.8</v>
      </c>
      <c r="D1067" s="1">
        <v>30.0</v>
      </c>
      <c r="E1067" s="3"/>
    </row>
    <row r="1068" ht="18.0" customHeight="1">
      <c r="A1068" s="4" t="s">
        <v>1118</v>
      </c>
      <c r="B1068" s="5">
        <v>1026954.0</v>
      </c>
      <c r="C1068" s="2">
        <v>0.3</v>
      </c>
      <c r="D1068" s="1">
        <v>100.0</v>
      </c>
      <c r="E1068" s="3"/>
    </row>
    <row r="1069" ht="18.0" customHeight="1">
      <c r="A1069" s="4" t="s">
        <v>1119</v>
      </c>
      <c r="B1069" s="5">
        <v>1263391.0</v>
      </c>
      <c r="C1069" s="2">
        <v>0.5</v>
      </c>
      <c r="D1069" s="1">
        <v>28.0</v>
      </c>
      <c r="E1069" s="3"/>
    </row>
    <row r="1070" ht="18.0" customHeight="1">
      <c r="A1070" s="4" t="s">
        <v>1120</v>
      </c>
      <c r="B1070" s="5">
        <v>1085588.0</v>
      </c>
      <c r="C1070" s="2">
        <v>0.5</v>
      </c>
      <c r="D1070" s="1">
        <v>28.0</v>
      </c>
      <c r="E1070" s="3"/>
    </row>
    <row r="1071" ht="18.0" customHeight="1">
      <c r="A1071" s="4" t="s">
        <v>1121</v>
      </c>
      <c r="B1071" s="5">
        <v>2684801.0</v>
      </c>
      <c r="C1071" s="2">
        <v>1.0</v>
      </c>
      <c r="D1071" s="1">
        <v>1.0</v>
      </c>
      <c r="E1071" s="3"/>
    </row>
    <row r="1072" ht="18.0" customHeight="1">
      <c r="A1072" s="4" t="s">
        <v>1122</v>
      </c>
      <c r="B1072" s="5">
        <v>2684793.0</v>
      </c>
      <c r="C1072" s="2">
        <v>0.3</v>
      </c>
      <c r="D1072" s="1">
        <v>1.0</v>
      </c>
      <c r="E1072" s="3"/>
    </row>
    <row r="1073" ht="18.0" customHeight="1">
      <c r="A1073" s="4" t="s">
        <v>1123</v>
      </c>
      <c r="B1073" s="5">
        <v>4256186.0</v>
      </c>
      <c r="C1073" s="2">
        <v>0.3</v>
      </c>
      <c r="D1073" s="1">
        <v>30.0</v>
      </c>
      <c r="E1073" s="3"/>
    </row>
    <row r="1074" ht="18.0" customHeight="1">
      <c r="A1074" s="4" t="s">
        <v>1124</v>
      </c>
      <c r="B1074" s="5">
        <v>1262161.0</v>
      </c>
      <c r="C1074" s="2">
        <v>1.3</v>
      </c>
      <c r="D1074" s="1">
        <v>150.0</v>
      </c>
      <c r="E1074" s="3"/>
    </row>
    <row r="1075" ht="18.0" customHeight="1">
      <c r="A1075" s="4" t="s">
        <v>1125</v>
      </c>
      <c r="B1075" s="5">
        <v>1277656.0</v>
      </c>
      <c r="C1075" s="2">
        <v>1.8</v>
      </c>
      <c r="D1075" s="1">
        <v>30.0</v>
      </c>
      <c r="E1075" s="3"/>
    </row>
    <row r="1076" ht="18.0" customHeight="1">
      <c r="A1076" s="4" t="s">
        <v>1126</v>
      </c>
      <c r="B1076" s="5">
        <v>1243229.0</v>
      </c>
      <c r="C1076" s="2">
        <v>15.5</v>
      </c>
      <c r="D1076" s="1">
        <v>30.0</v>
      </c>
      <c r="E1076" s="3"/>
    </row>
    <row r="1077" ht="18.0" customHeight="1">
      <c r="A1077" s="4" t="s">
        <v>1127</v>
      </c>
      <c r="B1077" s="5">
        <v>1126036.0</v>
      </c>
      <c r="C1077" s="2">
        <v>3.0</v>
      </c>
      <c r="D1077" s="1">
        <v>30.0</v>
      </c>
      <c r="E1077" s="3"/>
    </row>
    <row r="1078" ht="18.0" customHeight="1">
      <c r="A1078" s="4" t="s">
        <v>1128</v>
      </c>
      <c r="B1078" s="5">
        <v>1126028.0</v>
      </c>
      <c r="C1078" s="2">
        <v>4.0</v>
      </c>
      <c r="D1078" s="1">
        <v>30.0</v>
      </c>
      <c r="E1078" s="3"/>
    </row>
    <row r="1079" ht="18.0" customHeight="1">
      <c r="A1079" s="4" t="s">
        <v>1129</v>
      </c>
      <c r="B1079" s="5">
        <v>1183300.0</v>
      </c>
      <c r="C1079" s="2">
        <v>3.3</v>
      </c>
      <c r="D1079" s="1">
        <v>28.0</v>
      </c>
      <c r="E1079" s="3"/>
    </row>
    <row r="1080" ht="18.0" customHeight="1">
      <c r="A1080" s="4" t="s">
        <v>1130</v>
      </c>
      <c r="B1080" s="5">
        <v>1187129.0</v>
      </c>
      <c r="C1080" s="2">
        <v>2.5</v>
      </c>
      <c r="D1080" s="1">
        <v>50.0</v>
      </c>
      <c r="E1080" s="3"/>
    </row>
    <row r="1081" ht="18.0" customHeight="1">
      <c r="A1081" s="4" t="s">
        <v>1131</v>
      </c>
      <c r="B1081" s="5">
        <v>1183318.0</v>
      </c>
      <c r="C1081" s="2">
        <v>5.3</v>
      </c>
      <c r="D1081" s="1">
        <v>28.0</v>
      </c>
      <c r="E1081" s="3"/>
    </row>
    <row r="1082" ht="18.0" customHeight="1">
      <c r="A1082" s="4" t="s">
        <v>1132</v>
      </c>
      <c r="B1082" s="5">
        <v>278333.0</v>
      </c>
      <c r="C1082" s="2">
        <v>0.3</v>
      </c>
      <c r="D1082" s="1">
        <v>100.0</v>
      </c>
      <c r="E1082" s="3"/>
    </row>
    <row r="1083" ht="18.0" customHeight="1">
      <c r="A1083" s="4" t="s">
        <v>1133</v>
      </c>
      <c r="B1083" s="5">
        <v>4074423.0</v>
      </c>
      <c r="C1083" s="2">
        <v>61.0</v>
      </c>
      <c r="D1083" s="1">
        <v>1.0</v>
      </c>
      <c r="E1083" s="3"/>
    </row>
    <row r="1084" ht="18.0" customHeight="1">
      <c r="A1084" s="4" t="s">
        <v>1134</v>
      </c>
      <c r="B1084" s="5">
        <v>4130472.0</v>
      </c>
      <c r="C1084" s="2">
        <v>17.5</v>
      </c>
      <c r="D1084" s="1">
        <v>1.0</v>
      </c>
      <c r="E1084" s="3"/>
    </row>
    <row r="1085" ht="18.0" customHeight="1">
      <c r="A1085" s="4" t="s">
        <v>1135</v>
      </c>
      <c r="B1085" s="5">
        <v>4074431.0</v>
      </c>
      <c r="C1085" s="2">
        <v>20.0</v>
      </c>
      <c r="D1085" s="1">
        <v>1.0</v>
      </c>
      <c r="E1085" s="3"/>
    </row>
    <row r="1086" ht="18.0" customHeight="1">
      <c r="A1086" s="4" t="s">
        <v>1136</v>
      </c>
      <c r="B1086" s="5">
        <v>4240396.0</v>
      </c>
      <c r="C1086" s="2">
        <v>5.0</v>
      </c>
      <c r="D1086" s="1">
        <v>1.0</v>
      </c>
      <c r="E1086" s="3"/>
    </row>
    <row r="1087" ht="18.0" customHeight="1">
      <c r="A1087" s="4" t="s">
        <v>1137</v>
      </c>
      <c r="B1087" s="5">
        <v>3775939.0</v>
      </c>
      <c r="C1087" s="2">
        <v>2.5</v>
      </c>
      <c r="D1087" s="1">
        <v>1.0</v>
      </c>
      <c r="E1087" s="3"/>
    </row>
    <row r="1088" ht="18.0" customHeight="1">
      <c r="A1088" s="4" t="s">
        <v>1138</v>
      </c>
      <c r="B1088" s="5">
        <v>3035565.0</v>
      </c>
      <c r="C1088" s="2">
        <v>1.3</v>
      </c>
      <c r="D1088" s="1">
        <v>1.0</v>
      </c>
      <c r="E1088" s="3"/>
    </row>
    <row r="1089" ht="18.0" customHeight="1">
      <c r="A1089" s="4" t="s">
        <v>1139</v>
      </c>
      <c r="B1089" s="5">
        <v>3734159.0</v>
      </c>
      <c r="C1089" s="2">
        <v>5.0</v>
      </c>
      <c r="D1089" s="1">
        <v>1.0</v>
      </c>
      <c r="E1089" s="3"/>
    </row>
    <row r="1090" ht="18.0" customHeight="1">
      <c r="A1090" s="4" t="s">
        <v>1140</v>
      </c>
      <c r="B1090" s="5">
        <v>3506912.0</v>
      </c>
      <c r="C1090" s="2">
        <v>5.0</v>
      </c>
      <c r="D1090" s="1">
        <v>1.0</v>
      </c>
      <c r="E1090" s="3"/>
    </row>
    <row r="1091" ht="18.0" customHeight="1">
      <c r="A1091" s="4" t="s">
        <v>1141</v>
      </c>
      <c r="B1091" s="5">
        <v>3506888.0</v>
      </c>
      <c r="C1091" s="2">
        <v>2.5</v>
      </c>
      <c r="D1091" s="1">
        <v>1.0</v>
      </c>
      <c r="E1091" s="3"/>
    </row>
    <row r="1092" ht="18.0" customHeight="1">
      <c r="A1092" s="4" t="s">
        <v>1142</v>
      </c>
      <c r="B1092" s="5">
        <v>2842359.0</v>
      </c>
      <c r="C1092" s="2">
        <v>89.5</v>
      </c>
      <c r="D1092" s="1">
        <v>1.0</v>
      </c>
      <c r="E1092" s="3"/>
    </row>
    <row r="1093" ht="18.0" customHeight="1">
      <c r="A1093" s="4" t="s">
        <v>1143</v>
      </c>
      <c r="B1093" s="5">
        <v>925396.0</v>
      </c>
      <c r="C1093" s="2">
        <v>5.0</v>
      </c>
      <c r="D1093" s="1">
        <v>1.0</v>
      </c>
      <c r="E1093" s="3"/>
    </row>
    <row r="1094" ht="18.0" customHeight="1">
      <c r="A1094" s="4" t="s">
        <v>1144</v>
      </c>
      <c r="B1094" s="5">
        <v>3377058.0</v>
      </c>
      <c r="C1094" s="2">
        <v>2.5</v>
      </c>
      <c r="D1094" s="1">
        <v>1.0</v>
      </c>
      <c r="E1094" s="3"/>
    </row>
    <row r="1095" ht="18.0" customHeight="1">
      <c r="A1095" s="4" t="s">
        <v>1145</v>
      </c>
      <c r="B1095" s="5">
        <v>229781.0</v>
      </c>
      <c r="C1095" s="2">
        <v>1.0</v>
      </c>
      <c r="D1095" s="1">
        <v>25.0</v>
      </c>
      <c r="E1095" s="3"/>
    </row>
    <row r="1096" ht="18.0" customHeight="1">
      <c r="A1096" s="4" t="s">
        <v>1146</v>
      </c>
      <c r="B1096" s="5">
        <v>2553568.0</v>
      </c>
      <c r="C1096" s="2">
        <v>2.5</v>
      </c>
      <c r="D1096" s="1">
        <v>1.0</v>
      </c>
      <c r="E1096" s="3"/>
    </row>
    <row r="1097" ht="18.0" customHeight="1">
      <c r="A1097" s="4" t="s">
        <v>1147</v>
      </c>
      <c r="B1097" s="5">
        <v>2553576.0</v>
      </c>
      <c r="C1097" s="2">
        <v>2.5</v>
      </c>
      <c r="D1097" s="1">
        <v>1.0</v>
      </c>
      <c r="E1097" s="3"/>
    </row>
    <row r="1098" ht="18.0" customHeight="1">
      <c r="A1098" s="4" t="s">
        <v>1148</v>
      </c>
      <c r="B1098" s="5">
        <v>2243830.0</v>
      </c>
      <c r="C1098" s="2" t="s">
        <v>36</v>
      </c>
      <c r="D1098" s="1">
        <v>30.0</v>
      </c>
      <c r="E1098" s="3"/>
    </row>
    <row r="1099" ht="18.0" customHeight="1">
      <c r="A1099" s="4" t="s">
        <v>1149</v>
      </c>
      <c r="B1099" s="5">
        <v>1250000.0</v>
      </c>
      <c r="C1099" s="2">
        <v>0.5</v>
      </c>
      <c r="D1099" s="1">
        <v>28.0</v>
      </c>
      <c r="E1099" s="3"/>
    </row>
    <row r="1100" ht="18.0" customHeight="1">
      <c r="A1100" s="4" t="s">
        <v>1150</v>
      </c>
      <c r="B1100" s="5">
        <v>1094036.0</v>
      </c>
      <c r="C1100" s="2">
        <v>210.0</v>
      </c>
      <c r="D1100" s="1">
        <v>28.0</v>
      </c>
      <c r="E1100" s="3"/>
    </row>
    <row r="1101" ht="18.0" customHeight="1">
      <c r="A1101" s="4" t="s">
        <v>1151</v>
      </c>
      <c r="B1101" s="5">
        <v>1136167.0</v>
      </c>
      <c r="C1101" s="2">
        <v>7.8</v>
      </c>
      <c r="D1101" s="1">
        <v>150.0</v>
      </c>
      <c r="E1101" s="3"/>
    </row>
    <row r="1102" ht="18.0" customHeight="1">
      <c r="A1102" s="4" t="s">
        <v>1152</v>
      </c>
      <c r="B1102" s="5">
        <v>1078641.0</v>
      </c>
      <c r="C1102" s="2">
        <v>9.3</v>
      </c>
      <c r="D1102" s="1">
        <v>56.0</v>
      </c>
      <c r="E1102" s="3"/>
    </row>
    <row r="1103" ht="18.0" customHeight="1">
      <c r="A1103" s="4" t="s">
        <v>1153</v>
      </c>
      <c r="B1103" s="5">
        <v>1239979.0</v>
      </c>
      <c r="C1103" s="2">
        <v>1.8</v>
      </c>
      <c r="D1103" s="1">
        <v>56.0</v>
      </c>
      <c r="E1103" s="3"/>
    </row>
    <row r="1104" ht="18.0" customHeight="1">
      <c r="A1104" s="4" t="s">
        <v>1154</v>
      </c>
      <c r="B1104" s="5">
        <v>1239920.0</v>
      </c>
      <c r="C1104" s="2">
        <v>51.0</v>
      </c>
      <c r="D1104" s="1">
        <v>28.0</v>
      </c>
      <c r="E1104" s="3"/>
    </row>
    <row r="1105" ht="18.0" customHeight="1">
      <c r="A1105" s="4" t="s">
        <v>1155</v>
      </c>
      <c r="B1105" s="5">
        <v>1202993.0</v>
      </c>
      <c r="C1105" s="2">
        <v>4.5</v>
      </c>
      <c r="D1105" s="1">
        <v>28.0</v>
      </c>
      <c r="E1105" s="3"/>
    </row>
    <row r="1106" ht="18.0" customHeight="1">
      <c r="A1106" s="4" t="s">
        <v>1156</v>
      </c>
      <c r="B1106" s="5">
        <v>1167196.0</v>
      </c>
      <c r="C1106" s="2">
        <v>3.0</v>
      </c>
      <c r="D1106" s="1">
        <v>100.0</v>
      </c>
      <c r="E1106" s="3"/>
    </row>
    <row r="1107" ht="18.0" customHeight="1">
      <c r="A1107" s="4" t="s">
        <v>1157</v>
      </c>
      <c r="B1107" s="5">
        <v>1230317.0</v>
      </c>
      <c r="C1107" s="2">
        <v>4.0</v>
      </c>
      <c r="D1107" s="1">
        <v>1.0</v>
      </c>
      <c r="E1107" s="3"/>
    </row>
    <row r="1108" ht="18.0" customHeight="1">
      <c r="A1108" s="4" t="s">
        <v>1158</v>
      </c>
      <c r="B1108" s="5">
        <v>1183375.0</v>
      </c>
      <c r="C1108" s="2">
        <v>15.0</v>
      </c>
      <c r="D1108" s="1">
        <v>24.0</v>
      </c>
      <c r="E1108" s="3"/>
    </row>
    <row r="1109" ht="18.0" customHeight="1">
      <c r="A1109" s="4" t="s">
        <v>1159</v>
      </c>
      <c r="B1109" s="5">
        <v>1077544.0</v>
      </c>
      <c r="C1109" s="2">
        <v>0.5</v>
      </c>
      <c r="D1109" s="1">
        <v>56.0</v>
      </c>
      <c r="E1109" s="3"/>
    </row>
    <row r="1110" ht="18.0" customHeight="1">
      <c r="A1110" s="4" t="s">
        <v>1160</v>
      </c>
      <c r="B1110" s="5">
        <v>1168772.0</v>
      </c>
      <c r="C1110" s="2">
        <v>1.5</v>
      </c>
      <c r="D1110" s="1">
        <v>30.0</v>
      </c>
      <c r="E1110" s="3"/>
    </row>
    <row r="1111" ht="18.0" customHeight="1">
      <c r="A1111" s="4" t="s">
        <v>1161</v>
      </c>
      <c r="B1111" s="5">
        <v>1168798.0</v>
      </c>
      <c r="C1111" s="2" t="s">
        <v>36</v>
      </c>
      <c r="D1111" s="1">
        <v>30.0</v>
      </c>
      <c r="E1111" s="3"/>
    </row>
    <row r="1112" ht="18.0" customHeight="1">
      <c r="A1112" s="4" t="s">
        <v>1162</v>
      </c>
      <c r="B1112" s="5">
        <v>1084102.0</v>
      </c>
      <c r="C1112" s="2">
        <v>3.0</v>
      </c>
      <c r="D1112" s="1">
        <v>28.0</v>
      </c>
      <c r="E1112" s="3"/>
    </row>
    <row r="1113" ht="18.0" customHeight="1">
      <c r="A1113" s="4" t="s">
        <v>1163</v>
      </c>
      <c r="B1113" s="5">
        <v>1257849.0</v>
      </c>
      <c r="C1113" s="2">
        <v>0.3</v>
      </c>
      <c r="D1113" s="1">
        <v>28.0</v>
      </c>
      <c r="E1113" s="3"/>
    </row>
    <row r="1114" ht="18.0" customHeight="1">
      <c r="A1114" s="4" t="s">
        <v>1164</v>
      </c>
      <c r="B1114" s="5">
        <v>3871613.0</v>
      </c>
      <c r="C1114" s="2">
        <v>3.0</v>
      </c>
      <c r="D1114" s="1">
        <v>1.0</v>
      </c>
      <c r="E1114" s="3"/>
    </row>
    <row r="1115" ht="18.0" customHeight="1">
      <c r="A1115" s="4" t="s">
        <v>1165</v>
      </c>
      <c r="B1115" s="5">
        <v>3871639.0</v>
      </c>
      <c r="C1115" s="2">
        <v>14.0</v>
      </c>
      <c r="D1115" s="1">
        <v>1.0</v>
      </c>
      <c r="E1115" s="3"/>
    </row>
    <row r="1116" ht="18.0" customHeight="1">
      <c r="A1116" s="4" t="s">
        <v>1166</v>
      </c>
      <c r="B1116" s="5">
        <v>3871647.0</v>
      </c>
      <c r="C1116" s="2">
        <v>3.0</v>
      </c>
      <c r="D1116" s="1">
        <v>1.0</v>
      </c>
      <c r="E1116" s="3"/>
    </row>
    <row r="1117" ht="18.0" customHeight="1">
      <c r="A1117" s="4" t="s">
        <v>1167</v>
      </c>
      <c r="B1117" s="5">
        <v>3871662.0</v>
      </c>
      <c r="C1117" s="2">
        <v>6.5</v>
      </c>
      <c r="D1117" s="1">
        <v>1.0</v>
      </c>
      <c r="E1117" s="3"/>
    </row>
    <row r="1118" ht="18.0" customHeight="1">
      <c r="A1118" s="4" t="s">
        <v>1168</v>
      </c>
      <c r="B1118" s="5">
        <v>3871688.0</v>
      </c>
      <c r="C1118" s="2">
        <v>4.0</v>
      </c>
      <c r="D1118" s="1">
        <v>1.0</v>
      </c>
      <c r="E1118" s="3"/>
    </row>
    <row r="1119" ht="18.0" customHeight="1">
      <c r="A1119" s="4" t="s">
        <v>1169</v>
      </c>
      <c r="B1119" s="5">
        <v>1129659.0</v>
      </c>
      <c r="C1119" s="2">
        <v>1.0</v>
      </c>
      <c r="D1119" s="1">
        <v>28.0</v>
      </c>
      <c r="E1119" s="3"/>
    </row>
    <row r="1120" ht="18.0" customHeight="1">
      <c r="A1120" s="4" t="s">
        <v>1170</v>
      </c>
      <c r="B1120" s="5">
        <v>1115765.0</v>
      </c>
      <c r="C1120" s="2">
        <v>0.8</v>
      </c>
      <c r="D1120" s="1">
        <v>40.0</v>
      </c>
      <c r="E1120" s="3"/>
    </row>
    <row r="1121" ht="18.0" customHeight="1">
      <c r="A1121" s="4" t="s">
        <v>1171</v>
      </c>
      <c r="B1121" s="5">
        <v>1078237.0</v>
      </c>
      <c r="C1121" s="2" t="s">
        <v>36</v>
      </c>
      <c r="D1121" s="1">
        <v>21.0</v>
      </c>
      <c r="E1121" s="3"/>
    </row>
    <row r="1122" ht="18.0" customHeight="1">
      <c r="A1122" s="4" t="s">
        <v>1172</v>
      </c>
      <c r="B1122" s="5">
        <v>5019419.0</v>
      </c>
      <c r="C1122" s="2">
        <v>1.0</v>
      </c>
      <c r="D1122" s="1">
        <v>100.0</v>
      </c>
      <c r="E1122" s="3"/>
    </row>
    <row r="1123" ht="18.0" customHeight="1">
      <c r="A1123" s="4" t="s">
        <v>1173</v>
      </c>
      <c r="B1123" s="5">
        <v>1078245.0</v>
      </c>
      <c r="C1123" s="2">
        <v>3.8</v>
      </c>
      <c r="D1123" s="1">
        <v>21.0</v>
      </c>
      <c r="E1123" s="3"/>
    </row>
    <row r="1124" ht="18.0" customHeight="1">
      <c r="A1124" s="4" t="s">
        <v>1174</v>
      </c>
      <c r="B1124" s="5">
        <v>3269446.0</v>
      </c>
      <c r="C1124" s="2">
        <v>2.0</v>
      </c>
      <c r="D1124" s="1">
        <v>60.0</v>
      </c>
      <c r="E1124" s="3"/>
    </row>
    <row r="1125" ht="18.0" customHeight="1">
      <c r="A1125" s="4" t="s">
        <v>1175</v>
      </c>
      <c r="B1125" s="5">
        <v>178061.0</v>
      </c>
      <c r="C1125" s="2">
        <v>0.8</v>
      </c>
      <c r="D1125" s="1">
        <v>12.0</v>
      </c>
      <c r="E1125" s="3"/>
    </row>
    <row r="1126" ht="18.0" customHeight="1">
      <c r="A1126" s="4" t="s">
        <v>1176</v>
      </c>
      <c r="B1126" s="5">
        <v>3108909.0</v>
      </c>
      <c r="C1126" s="2">
        <v>5.3</v>
      </c>
      <c r="D1126" s="1">
        <v>63.0</v>
      </c>
      <c r="E1126" s="3"/>
    </row>
    <row r="1127" ht="18.0" customHeight="1">
      <c r="A1127" s="4" t="s">
        <v>1177</v>
      </c>
      <c r="B1127" s="5">
        <v>2800043.0</v>
      </c>
      <c r="C1127" s="2">
        <v>1.8</v>
      </c>
      <c r="D1127" s="1">
        <v>100.0</v>
      </c>
      <c r="E1127" s="3"/>
    </row>
    <row r="1128" ht="18.0" customHeight="1">
      <c r="A1128" s="4" t="s">
        <v>1178</v>
      </c>
      <c r="B1128" s="5">
        <v>1095298.0</v>
      </c>
      <c r="C1128" s="2">
        <v>0.8</v>
      </c>
      <c r="D1128" s="1">
        <v>10.0</v>
      </c>
      <c r="E1128" s="3"/>
    </row>
    <row r="1129" ht="18.0" customHeight="1">
      <c r="A1129" s="4" t="s">
        <v>1179</v>
      </c>
      <c r="B1129" s="5">
        <v>1220771.0</v>
      </c>
      <c r="C1129" s="2">
        <v>2.5</v>
      </c>
      <c r="D1129" s="1">
        <v>100.0</v>
      </c>
      <c r="E1129" s="3"/>
    </row>
    <row r="1130" ht="18.0" customHeight="1">
      <c r="A1130" s="4" t="s">
        <v>1180</v>
      </c>
      <c r="B1130" s="5">
        <v>1220789.0</v>
      </c>
      <c r="C1130" s="2">
        <v>1.3</v>
      </c>
      <c r="D1130" s="1">
        <v>100.0</v>
      </c>
      <c r="E1130" s="3"/>
    </row>
    <row r="1131" ht="18.0" customHeight="1">
      <c r="A1131" s="4" t="s">
        <v>1181</v>
      </c>
      <c r="B1131" s="5">
        <v>3559259.0</v>
      </c>
      <c r="C1131" s="2">
        <v>1.5</v>
      </c>
      <c r="D1131" s="1">
        <v>63.0</v>
      </c>
      <c r="E1131" s="3"/>
    </row>
    <row r="1132" ht="18.0" customHeight="1">
      <c r="A1132" s="4" t="s">
        <v>1182</v>
      </c>
      <c r="B1132" s="5">
        <v>3078532.0</v>
      </c>
      <c r="C1132" s="2">
        <v>1.5</v>
      </c>
      <c r="D1132" s="1">
        <v>1.0</v>
      </c>
      <c r="E1132" s="3"/>
    </row>
    <row r="1133" ht="18.0" customHeight="1">
      <c r="A1133" s="4" t="s">
        <v>1183</v>
      </c>
      <c r="B1133" s="5">
        <v>5402953.0</v>
      </c>
      <c r="C1133" s="2">
        <v>0.3</v>
      </c>
      <c r="D1133" s="1">
        <v>30.0</v>
      </c>
      <c r="E1133" s="3"/>
    </row>
    <row r="1134" ht="18.0" customHeight="1">
      <c r="A1134" s="4" t="s">
        <v>1184</v>
      </c>
      <c r="B1134" s="5">
        <v>1136290.0</v>
      </c>
      <c r="C1134" s="2">
        <v>0.3</v>
      </c>
      <c r="D1134" s="1">
        <v>30.0</v>
      </c>
      <c r="E1134" s="3"/>
    </row>
    <row r="1135" ht="18.0" customHeight="1">
      <c r="A1135" s="4" t="s">
        <v>1185</v>
      </c>
      <c r="B1135" s="5">
        <v>1182252.0</v>
      </c>
      <c r="C1135" s="2">
        <v>25.8</v>
      </c>
      <c r="D1135" s="1">
        <v>28.0</v>
      </c>
      <c r="E1135" s="3"/>
    </row>
    <row r="1136" ht="18.0" customHeight="1">
      <c r="A1136" s="4" t="s">
        <v>1186</v>
      </c>
      <c r="B1136" s="5">
        <v>1105758.0</v>
      </c>
      <c r="C1136" s="2">
        <v>1.3</v>
      </c>
      <c r="D1136" s="1">
        <v>66.0</v>
      </c>
      <c r="E1136" s="3"/>
    </row>
    <row r="1137" ht="18.0" customHeight="1">
      <c r="A1137" s="4" t="s">
        <v>1187</v>
      </c>
      <c r="B1137" s="5">
        <v>1117985.0</v>
      </c>
      <c r="C1137" s="2">
        <v>1.0</v>
      </c>
      <c r="D1137" s="1">
        <v>30.0</v>
      </c>
      <c r="E1137" s="3"/>
    </row>
    <row r="1138" ht="18.0" customHeight="1">
      <c r="A1138" s="4" t="s">
        <v>1188</v>
      </c>
      <c r="B1138" s="5">
        <v>1116854.0</v>
      </c>
      <c r="C1138" s="2">
        <v>19.8</v>
      </c>
      <c r="D1138" s="1">
        <v>28.0</v>
      </c>
      <c r="E1138" s="3"/>
    </row>
    <row r="1139" ht="18.0" customHeight="1">
      <c r="A1139" s="4" t="s">
        <v>1189</v>
      </c>
      <c r="B1139" s="5">
        <v>1137967.0</v>
      </c>
      <c r="C1139" s="2">
        <v>2.0</v>
      </c>
      <c r="D1139" s="1">
        <v>30.0</v>
      </c>
      <c r="E1139" s="3"/>
    </row>
    <row r="1140" ht="18.0" customHeight="1">
      <c r="A1140" s="4" t="s">
        <v>1190</v>
      </c>
      <c r="B1140" s="5">
        <v>1182245.0</v>
      </c>
      <c r="C1140" s="2">
        <v>17.5</v>
      </c>
      <c r="D1140" s="1">
        <v>28.0</v>
      </c>
      <c r="E1140" s="3"/>
    </row>
    <row r="1141" ht="18.0" customHeight="1">
      <c r="A1141" s="4" t="s">
        <v>1191</v>
      </c>
      <c r="B1141" s="5">
        <v>1164904.0</v>
      </c>
      <c r="C1141" s="2">
        <v>1.0</v>
      </c>
      <c r="D1141" s="1">
        <v>30.0</v>
      </c>
      <c r="E1141" s="3"/>
    </row>
    <row r="1142" ht="18.0" customHeight="1">
      <c r="A1142" s="4" t="s">
        <v>1192</v>
      </c>
      <c r="B1142" s="5">
        <v>6167431.0</v>
      </c>
      <c r="C1142" s="2">
        <v>1.5</v>
      </c>
      <c r="D1142" s="1">
        <v>100.0</v>
      </c>
      <c r="E1142" s="3"/>
    </row>
    <row r="1143" ht="18.0" customHeight="1">
      <c r="A1143" s="4" t="s">
        <v>1193</v>
      </c>
      <c r="B1143" s="5">
        <v>6167449.0</v>
      </c>
      <c r="C1143" s="2">
        <v>1.5</v>
      </c>
      <c r="D1143" s="1">
        <v>30.0</v>
      </c>
      <c r="E1143" s="3"/>
    </row>
    <row r="1144" ht="18.0" customHeight="1">
      <c r="A1144" s="4" t="s">
        <v>1194</v>
      </c>
      <c r="B1144" s="5">
        <v>1149905.0</v>
      </c>
      <c r="C1144" s="2">
        <v>1.3</v>
      </c>
      <c r="D1144" s="1">
        <v>30.0</v>
      </c>
      <c r="E1144" s="3"/>
    </row>
    <row r="1145" ht="18.0" customHeight="1">
      <c r="A1145" s="4" t="s">
        <v>1195</v>
      </c>
      <c r="B1145" s="5">
        <v>2735009.0</v>
      </c>
      <c r="C1145" s="2">
        <v>1.0</v>
      </c>
      <c r="D1145" s="1">
        <v>28.0</v>
      </c>
      <c r="E1145" s="3"/>
    </row>
    <row r="1146" ht="18.0" customHeight="1">
      <c r="A1146" s="4" t="s">
        <v>1196</v>
      </c>
      <c r="B1146" s="5">
        <v>2465284.0</v>
      </c>
      <c r="C1146" s="2">
        <v>15.0</v>
      </c>
      <c r="D1146" s="1">
        <v>28.0</v>
      </c>
      <c r="E1146" s="3"/>
    </row>
    <row r="1147" ht="18.0" customHeight="1">
      <c r="A1147" s="4" t="s">
        <v>1197</v>
      </c>
      <c r="B1147" s="5">
        <v>3778396.0</v>
      </c>
      <c r="C1147" s="2">
        <v>11.8</v>
      </c>
      <c r="D1147" s="1">
        <v>30.0</v>
      </c>
      <c r="E1147" s="3"/>
    </row>
    <row r="1148" ht="18.0" customHeight="1">
      <c r="A1148" s="4" t="s">
        <v>1198</v>
      </c>
      <c r="B1148" s="5">
        <v>1173541.0</v>
      </c>
      <c r="C1148" s="2">
        <v>25.3</v>
      </c>
      <c r="D1148" s="1">
        <v>28.0</v>
      </c>
      <c r="E1148" s="3"/>
    </row>
    <row r="1149" ht="18.0" customHeight="1">
      <c r="A1149" s="4" t="s">
        <v>1199</v>
      </c>
      <c r="B1149" s="5">
        <v>1173517.0</v>
      </c>
      <c r="C1149" s="2">
        <v>0.5</v>
      </c>
      <c r="D1149" s="1">
        <v>28.0</v>
      </c>
      <c r="E1149" s="3"/>
    </row>
    <row r="1150" ht="18.0" customHeight="1">
      <c r="A1150" s="4" t="s">
        <v>1200</v>
      </c>
      <c r="B1150" s="5">
        <v>1173533.0</v>
      </c>
      <c r="C1150" s="2">
        <v>2.3</v>
      </c>
      <c r="D1150" s="1">
        <v>28.0</v>
      </c>
      <c r="E1150" s="3"/>
    </row>
    <row r="1151" ht="18.0" customHeight="1">
      <c r="A1151" s="4" t="s">
        <v>1201</v>
      </c>
      <c r="B1151" s="5">
        <v>1173525.0</v>
      </c>
      <c r="C1151" s="2">
        <v>0.8</v>
      </c>
      <c r="D1151" s="1">
        <v>28.0</v>
      </c>
      <c r="E1151" s="3"/>
    </row>
    <row r="1152" ht="18.0" customHeight="1">
      <c r="A1152" s="4" t="s">
        <v>1202</v>
      </c>
      <c r="B1152" s="5">
        <v>4028635.0</v>
      </c>
      <c r="C1152" s="2">
        <v>2.3</v>
      </c>
      <c r="D1152" s="1">
        <v>1.0</v>
      </c>
      <c r="E1152" s="3"/>
    </row>
    <row r="1153" ht="18.0" customHeight="1">
      <c r="A1153" s="4" t="s">
        <v>1203</v>
      </c>
      <c r="B1153" s="5">
        <v>1214113.0</v>
      </c>
      <c r="C1153" s="2">
        <v>9.8</v>
      </c>
      <c r="D1153" s="1">
        <v>100.0</v>
      </c>
      <c r="E1153" s="3"/>
    </row>
    <row r="1154" ht="18.0" customHeight="1">
      <c r="A1154" s="4" t="s">
        <v>1204</v>
      </c>
      <c r="B1154" s="5">
        <v>1255801.0</v>
      </c>
      <c r="C1154" s="2">
        <v>0.3</v>
      </c>
      <c r="D1154" s="1">
        <v>10.0</v>
      </c>
      <c r="E1154" s="3"/>
    </row>
    <row r="1155" ht="18.0" customHeight="1">
      <c r="A1155" s="4" t="s">
        <v>1205</v>
      </c>
      <c r="B1155" s="5">
        <v>4213609.0</v>
      </c>
      <c r="C1155" s="2">
        <v>5.0</v>
      </c>
      <c r="D1155" s="1">
        <v>100.0</v>
      </c>
      <c r="E1155" s="3"/>
    </row>
    <row r="1156" ht="18.0" customHeight="1">
      <c r="A1156" s="4" t="s">
        <v>1206</v>
      </c>
      <c r="B1156" s="5">
        <v>5402318.0</v>
      </c>
      <c r="C1156" s="2">
        <v>4.0</v>
      </c>
      <c r="D1156" s="1">
        <v>1.0</v>
      </c>
      <c r="E1156" s="3"/>
    </row>
    <row r="1157" ht="18.0" customHeight="1">
      <c r="A1157" s="4" t="s">
        <v>1207</v>
      </c>
      <c r="B1157" s="5">
        <v>5402326.0</v>
      </c>
      <c r="C1157" s="2">
        <v>1.0</v>
      </c>
      <c r="D1157" s="1">
        <v>1.0</v>
      </c>
      <c r="E1157" s="3"/>
    </row>
    <row r="1158" ht="18.0" customHeight="1">
      <c r="A1158" s="4" t="s">
        <v>1208</v>
      </c>
      <c r="B1158" s="5">
        <v>5402334.0</v>
      </c>
      <c r="C1158" s="2">
        <v>0.5</v>
      </c>
      <c r="D1158" s="1">
        <v>1.0</v>
      </c>
      <c r="E1158" s="3"/>
    </row>
    <row r="1159" ht="18.0" customHeight="1">
      <c r="A1159" s="4" t="s">
        <v>1209</v>
      </c>
      <c r="B1159" s="5">
        <v>5402268.0</v>
      </c>
      <c r="C1159" s="2">
        <v>1.8</v>
      </c>
      <c r="D1159" s="1">
        <v>1.0</v>
      </c>
      <c r="E1159" s="3"/>
    </row>
    <row r="1160" ht="18.0" customHeight="1">
      <c r="A1160" s="4" t="s">
        <v>1210</v>
      </c>
      <c r="B1160" s="5">
        <v>5402292.0</v>
      </c>
      <c r="C1160" s="2">
        <v>5.8</v>
      </c>
      <c r="D1160" s="1">
        <v>1.0</v>
      </c>
      <c r="E1160" s="3"/>
    </row>
    <row r="1161" ht="18.0" customHeight="1">
      <c r="A1161" s="4" t="s">
        <v>1211</v>
      </c>
      <c r="B1161" s="5">
        <v>5402300.0</v>
      </c>
      <c r="C1161" s="2">
        <v>1.5</v>
      </c>
      <c r="D1161" s="1">
        <v>1.0</v>
      </c>
      <c r="E1161" s="3"/>
    </row>
    <row r="1162" ht="18.0" customHeight="1">
      <c r="A1162" s="4" t="s">
        <v>1212</v>
      </c>
      <c r="B1162" s="5">
        <v>2265965.0</v>
      </c>
      <c r="C1162" s="2">
        <v>0.8</v>
      </c>
      <c r="D1162" s="1">
        <v>40.0</v>
      </c>
      <c r="E1162" s="3"/>
    </row>
    <row r="1163" ht="18.0" customHeight="1">
      <c r="A1163" s="4" t="s">
        <v>1213</v>
      </c>
      <c r="B1163" s="5">
        <v>2645083.0</v>
      </c>
      <c r="C1163" s="2">
        <v>1.3</v>
      </c>
      <c r="D1163" s="1">
        <v>30.0</v>
      </c>
      <c r="E1163" s="3"/>
    </row>
    <row r="1164" ht="18.0" customHeight="1">
      <c r="A1164" s="4" t="s">
        <v>1214</v>
      </c>
      <c r="B1164" s="5">
        <v>4267738.0</v>
      </c>
      <c r="C1164" s="2">
        <v>1.0</v>
      </c>
      <c r="D1164" s="1">
        <v>30.0</v>
      </c>
      <c r="E1164" s="3"/>
    </row>
    <row r="1165" ht="18.0" customHeight="1">
      <c r="A1165" s="4" t="s">
        <v>1215</v>
      </c>
      <c r="B1165" s="5">
        <v>4267746.0</v>
      </c>
      <c r="C1165" s="2">
        <v>1.0</v>
      </c>
      <c r="D1165" s="1">
        <v>30.0</v>
      </c>
      <c r="E1165" s="3"/>
    </row>
    <row r="1166" ht="18.0" customHeight="1">
      <c r="A1166" s="4" t="s">
        <v>1216</v>
      </c>
      <c r="B1166" s="5">
        <v>4266946.0</v>
      </c>
      <c r="C1166" s="2">
        <v>1.0</v>
      </c>
      <c r="D1166" s="1">
        <v>30.0</v>
      </c>
      <c r="E1166" s="3"/>
    </row>
    <row r="1167" ht="18.0" customHeight="1">
      <c r="A1167" s="4" t="s">
        <v>1217</v>
      </c>
      <c r="B1167" s="5">
        <v>4266680.0</v>
      </c>
      <c r="C1167" s="2">
        <v>2.0</v>
      </c>
      <c r="D1167" s="1">
        <v>30.0</v>
      </c>
      <c r="E1167" s="3"/>
    </row>
    <row r="1168" ht="18.0" customHeight="1">
      <c r="A1168" s="4" t="s">
        <v>1218</v>
      </c>
      <c r="B1168" s="5">
        <v>394312.0</v>
      </c>
      <c r="C1168" s="2">
        <v>3.0</v>
      </c>
      <c r="D1168" s="1">
        <v>60.0</v>
      </c>
      <c r="E1168" s="3"/>
    </row>
    <row r="1169" ht="18.0" customHeight="1">
      <c r="A1169" s="4" t="s">
        <v>1219</v>
      </c>
      <c r="B1169" s="5">
        <v>394825.0</v>
      </c>
      <c r="C1169" s="2">
        <v>1.0</v>
      </c>
      <c r="D1169" s="1">
        <v>60.0</v>
      </c>
      <c r="E1169" s="3"/>
    </row>
    <row r="1170" ht="18.0" customHeight="1">
      <c r="A1170" s="4" t="s">
        <v>1220</v>
      </c>
      <c r="B1170" s="5">
        <v>6470553.0</v>
      </c>
      <c r="C1170" s="2">
        <v>0.5</v>
      </c>
      <c r="D1170" s="1">
        <v>100.0</v>
      </c>
      <c r="E1170" s="3"/>
    </row>
    <row r="1171" ht="18.0" customHeight="1">
      <c r="A1171" s="4" t="s">
        <v>1221</v>
      </c>
      <c r="B1171" s="5">
        <v>6470546.0</v>
      </c>
      <c r="C1171" s="2">
        <v>5.5</v>
      </c>
      <c r="D1171" s="1">
        <v>50.0</v>
      </c>
      <c r="E1171" s="3"/>
    </row>
    <row r="1172" ht="18.0" customHeight="1">
      <c r="A1172" s="4" t="s">
        <v>1222</v>
      </c>
      <c r="B1172" s="5">
        <v>3846631.0</v>
      </c>
      <c r="C1172" s="2">
        <v>1.0</v>
      </c>
      <c r="D1172" s="1">
        <v>100.0</v>
      </c>
      <c r="E1172" s="3"/>
    </row>
    <row r="1173" ht="18.0" customHeight="1">
      <c r="A1173" s="4" t="s">
        <v>1223</v>
      </c>
      <c r="B1173" s="5">
        <v>3795770.0</v>
      </c>
      <c r="C1173" s="2">
        <v>0.5</v>
      </c>
      <c r="D1173" s="1">
        <v>100.0</v>
      </c>
      <c r="E1173" s="3"/>
    </row>
    <row r="1174" ht="18.0" customHeight="1">
      <c r="A1174" s="4" t="s">
        <v>1224</v>
      </c>
      <c r="B1174" s="5">
        <v>4061628.0</v>
      </c>
      <c r="C1174" s="2">
        <v>0.3</v>
      </c>
      <c r="D1174" s="1">
        <v>30.0</v>
      </c>
      <c r="E1174" s="3"/>
    </row>
    <row r="1175" ht="18.0" customHeight="1">
      <c r="A1175" s="4" t="s">
        <v>1225</v>
      </c>
      <c r="B1175" s="5">
        <v>1075183.0</v>
      </c>
      <c r="C1175" s="2">
        <v>1.0</v>
      </c>
      <c r="D1175" s="1">
        <v>84.0</v>
      </c>
      <c r="E1175" s="3"/>
    </row>
    <row r="1176" ht="18.0" customHeight="1">
      <c r="A1176" s="4" t="s">
        <v>1226</v>
      </c>
      <c r="B1176" s="5">
        <v>1075191.0</v>
      </c>
      <c r="C1176" s="2">
        <v>0.5</v>
      </c>
      <c r="D1176" s="1">
        <v>56.0</v>
      </c>
      <c r="E1176" s="3"/>
    </row>
    <row r="1177" ht="18.0" customHeight="1">
      <c r="A1177" s="4" t="s">
        <v>1227</v>
      </c>
      <c r="B1177" s="5">
        <v>1087162.0</v>
      </c>
      <c r="C1177" s="2">
        <v>12.5</v>
      </c>
      <c r="D1177" s="1">
        <v>28.0</v>
      </c>
      <c r="E1177" s="3"/>
    </row>
    <row r="1178" ht="18.0" customHeight="1">
      <c r="A1178" s="4" t="s">
        <v>1228</v>
      </c>
      <c r="B1178" s="5">
        <v>1075209.0</v>
      </c>
      <c r="C1178" s="2">
        <v>2.0</v>
      </c>
      <c r="D1178" s="1">
        <v>56.0</v>
      </c>
      <c r="E1178" s="3"/>
    </row>
    <row r="1179" ht="18.0" customHeight="1">
      <c r="A1179" s="4" t="s">
        <v>1229</v>
      </c>
      <c r="B1179" s="5">
        <v>1102458.0</v>
      </c>
      <c r="C1179" s="2">
        <v>21.8</v>
      </c>
      <c r="D1179" s="1">
        <v>28.0</v>
      </c>
      <c r="E1179" s="3"/>
    </row>
    <row r="1180" ht="18.0" customHeight="1">
      <c r="A1180" s="4" t="s">
        <v>1230</v>
      </c>
      <c r="B1180" s="5">
        <v>2410918.0</v>
      </c>
      <c r="C1180" s="2">
        <v>1.0</v>
      </c>
      <c r="D1180" s="1">
        <v>6.0</v>
      </c>
      <c r="E1180" s="3"/>
    </row>
    <row r="1181" ht="18.0" customHeight="1">
      <c r="A1181" s="4" t="s">
        <v>1231</v>
      </c>
      <c r="B1181" s="5">
        <v>1171677.0</v>
      </c>
      <c r="C1181" s="2">
        <v>1.0</v>
      </c>
      <c r="D1181" s="1">
        <v>6.0</v>
      </c>
      <c r="E1181" s="3"/>
    </row>
    <row r="1182" ht="18.0" customHeight="1">
      <c r="A1182" s="4" t="s">
        <v>1232</v>
      </c>
      <c r="B1182" s="5">
        <v>37358.0</v>
      </c>
      <c r="C1182" s="2">
        <v>1.5</v>
      </c>
      <c r="D1182" s="1">
        <v>15.0</v>
      </c>
      <c r="E1182" s="3"/>
    </row>
    <row r="1183" ht="18.0" customHeight="1">
      <c r="A1183" s="4" t="s">
        <v>1233</v>
      </c>
      <c r="B1183" s="5">
        <v>3290947.0</v>
      </c>
      <c r="C1183" s="2">
        <v>1.0</v>
      </c>
      <c r="D1183" s="1">
        <v>1.0</v>
      </c>
      <c r="E1183" s="3"/>
    </row>
    <row r="1184" ht="18.0" customHeight="1">
      <c r="A1184" s="4" t="s">
        <v>1234</v>
      </c>
      <c r="B1184" s="5">
        <v>1183680.0</v>
      </c>
      <c r="C1184" s="2">
        <v>1.3</v>
      </c>
      <c r="D1184" s="1">
        <v>28.0</v>
      </c>
      <c r="E1184" s="3"/>
    </row>
    <row r="1185" ht="18.0" customHeight="1">
      <c r="A1185" s="4" t="s">
        <v>1235</v>
      </c>
      <c r="B1185" s="5">
        <v>4042545.0</v>
      </c>
      <c r="C1185" s="2">
        <v>10.5</v>
      </c>
      <c r="D1185" s="1">
        <v>400.0</v>
      </c>
      <c r="E1185" s="3"/>
    </row>
    <row r="1186" ht="18.0" customHeight="1">
      <c r="A1186" s="4" t="s">
        <v>1236</v>
      </c>
      <c r="B1186" s="5">
        <v>3466372.0</v>
      </c>
      <c r="C1186" s="2">
        <v>0.3</v>
      </c>
      <c r="D1186" s="1">
        <v>28.0</v>
      </c>
      <c r="E1186" s="3"/>
    </row>
    <row r="1187" ht="18.0" customHeight="1">
      <c r="A1187" s="4" t="s">
        <v>1237</v>
      </c>
      <c r="B1187" s="5">
        <v>3571668.0</v>
      </c>
      <c r="C1187" s="2">
        <v>0.3</v>
      </c>
      <c r="D1187" s="1">
        <v>1.0</v>
      </c>
      <c r="E1187" s="3"/>
    </row>
    <row r="1188" ht="18.0" customHeight="1">
      <c r="A1188" s="4" t="s">
        <v>1238</v>
      </c>
      <c r="B1188" s="5">
        <v>6745244.0</v>
      </c>
      <c r="C1188" s="2">
        <v>6.8</v>
      </c>
      <c r="D1188" s="1">
        <v>60.0</v>
      </c>
      <c r="E1188" s="3"/>
    </row>
    <row r="1189" ht="18.0" customHeight="1">
      <c r="A1189" s="4" t="s">
        <v>1239</v>
      </c>
      <c r="B1189" s="5">
        <v>3649209.0</v>
      </c>
      <c r="C1189" s="2">
        <v>2.3</v>
      </c>
      <c r="D1189" s="1">
        <v>20.0</v>
      </c>
      <c r="E1189" s="3"/>
    </row>
    <row r="1190" ht="18.0" customHeight="1">
      <c r="A1190" s="4" t="s">
        <v>1240</v>
      </c>
      <c r="B1190" s="5">
        <v>3649191.0</v>
      </c>
      <c r="C1190" s="2">
        <v>0.8</v>
      </c>
      <c r="D1190" s="1">
        <v>4.0</v>
      </c>
      <c r="E1190" s="3"/>
    </row>
    <row r="1191" ht="18.0" customHeight="1">
      <c r="A1191" s="4" t="s">
        <v>1241</v>
      </c>
      <c r="B1191" s="5">
        <v>3403102.0</v>
      </c>
      <c r="C1191" s="2">
        <v>0.3</v>
      </c>
      <c r="D1191" s="1">
        <v>7.0</v>
      </c>
      <c r="E1191" s="3"/>
    </row>
    <row r="1192" ht="18.0" customHeight="1">
      <c r="A1192" s="4" t="s">
        <v>1242</v>
      </c>
      <c r="B1192" s="5">
        <v>3403094.0</v>
      </c>
      <c r="C1192" s="2">
        <v>1.5</v>
      </c>
      <c r="D1192" s="1">
        <v>7.0</v>
      </c>
      <c r="E1192" s="3"/>
    </row>
    <row r="1193" ht="18.0" customHeight="1">
      <c r="A1193" s="4" t="s">
        <v>1243</v>
      </c>
      <c r="B1193" s="5">
        <v>2623809.0</v>
      </c>
      <c r="C1193" s="2">
        <v>0.5</v>
      </c>
      <c r="D1193" s="1">
        <v>96.0</v>
      </c>
      <c r="E1193" s="3"/>
    </row>
    <row r="1194" ht="18.0" customHeight="1">
      <c r="A1194" s="4" t="s">
        <v>1244</v>
      </c>
      <c r="B1194" s="5">
        <v>1236819.0</v>
      </c>
      <c r="C1194" s="2">
        <v>0.3</v>
      </c>
      <c r="D1194" s="1">
        <v>90.0</v>
      </c>
      <c r="E1194" s="3"/>
    </row>
    <row r="1195" ht="18.0" customHeight="1">
      <c r="A1195" s="4" t="s">
        <v>1245</v>
      </c>
      <c r="B1195" s="5">
        <v>1236801.0</v>
      </c>
      <c r="C1195" s="2">
        <v>1.8</v>
      </c>
      <c r="D1195" s="1">
        <v>90.0</v>
      </c>
      <c r="E1195" s="3"/>
    </row>
    <row r="1196" ht="18.0" customHeight="1">
      <c r="A1196" s="4" t="s">
        <v>1246</v>
      </c>
      <c r="B1196" s="5">
        <v>2445393.0</v>
      </c>
      <c r="C1196" s="2">
        <v>1.0</v>
      </c>
      <c r="D1196" s="1">
        <v>56.0</v>
      </c>
      <c r="E1196" s="3"/>
    </row>
    <row r="1197" ht="18.0" customHeight="1">
      <c r="A1197" s="4" t="s">
        <v>1247</v>
      </c>
      <c r="B1197" s="5">
        <v>4158747.0</v>
      </c>
      <c r="C1197" s="2">
        <v>2.5</v>
      </c>
      <c r="D1197" s="1">
        <v>28.0</v>
      </c>
      <c r="E1197" s="3"/>
    </row>
    <row r="1198" ht="18.0" customHeight="1">
      <c r="A1198" s="4" t="s">
        <v>1248</v>
      </c>
      <c r="B1198" s="5">
        <v>2575033.0</v>
      </c>
      <c r="C1198" s="2">
        <v>1.0</v>
      </c>
      <c r="D1198" s="1">
        <v>7.0</v>
      </c>
      <c r="E1198" s="3"/>
    </row>
    <row r="1199" ht="18.0" customHeight="1">
      <c r="A1199" s="4" t="s">
        <v>1249</v>
      </c>
      <c r="B1199" s="5">
        <v>1231042.0</v>
      </c>
      <c r="C1199" s="2">
        <v>0.8</v>
      </c>
      <c r="D1199" s="1">
        <v>30.0</v>
      </c>
      <c r="E1199" s="3"/>
    </row>
    <row r="1200" ht="18.0" customHeight="1">
      <c r="A1200" s="4" t="s">
        <v>1250</v>
      </c>
      <c r="B1200" s="5">
        <v>1174192.0</v>
      </c>
      <c r="C1200" s="2">
        <v>0.3</v>
      </c>
      <c r="D1200" s="1">
        <v>28.0</v>
      </c>
      <c r="E1200" s="3"/>
    </row>
    <row r="1201" ht="18.0" customHeight="1">
      <c r="A1201" s="4" t="s">
        <v>1251</v>
      </c>
      <c r="B1201" s="5">
        <v>1231059.0</v>
      </c>
      <c r="C1201" s="2">
        <v>2.5</v>
      </c>
      <c r="D1201" s="1">
        <v>30.0</v>
      </c>
      <c r="E1201" s="3"/>
    </row>
    <row r="1202" ht="18.0" customHeight="1">
      <c r="A1202" s="4" t="s">
        <v>1252</v>
      </c>
      <c r="B1202" s="5">
        <v>1174184.0</v>
      </c>
      <c r="C1202" s="2">
        <v>1.0</v>
      </c>
      <c r="D1202" s="1">
        <v>28.0</v>
      </c>
      <c r="E1202" s="3"/>
    </row>
    <row r="1203" ht="18.0" customHeight="1">
      <c r="A1203" s="4" t="s">
        <v>1253</v>
      </c>
      <c r="B1203" s="5">
        <v>1262179.0</v>
      </c>
      <c r="C1203" s="2">
        <v>0.8</v>
      </c>
      <c r="D1203" s="1">
        <v>14.0</v>
      </c>
      <c r="E1203" s="3"/>
    </row>
    <row r="1204" ht="18.0" customHeight="1">
      <c r="A1204" s="4" t="s">
        <v>1254</v>
      </c>
      <c r="B1204" s="5">
        <v>1279850.0</v>
      </c>
      <c r="C1204" s="2">
        <v>12.0</v>
      </c>
      <c r="D1204" s="1">
        <v>14.0</v>
      </c>
      <c r="E1204" s="3"/>
    </row>
    <row r="1205" ht="18.0" customHeight="1">
      <c r="A1205" s="4" t="s">
        <v>1255</v>
      </c>
      <c r="B1205" s="5">
        <v>3785821.0</v>
      </c>
      <c r="C1205" s="2">
        <v>0.3</v>
      </c>
      <c r="D1205" s="1">
        <v>1.0</v>
      </c>
      <c r="E1205" s="3"/>
    </row>
    <row r="1206" ht="18.0" customHeight="1">
      <c r="A1206" s="4" t="s">
        <v>1256</v>
      </c>
      <c r="B1206" s="5">
        <v>2260883.0</v>
      </c>
      <c r="C1206" s="2">
        <v>0.5</v>
      </c>
      <c r="D1206" s="1">
        <v>60.0</v>
      </c>
      <c r="E1206" s="3"/>
    </row>
    <row r="1207" ht="18.0" customHeight="1">
      <c r="A1207" s="4" t="s">
        <v>1257</v>
      </c>
      <c r="B1207" s="5">
        <v>399485.0</v>
      </c>
      <c r="C1207" s="2" t="s">
        <v>36</v>
      </c>
      <c r="D1207" s="1">
        <v>84.0</v>
      </c>
      <c r="E1207" s="3"/>
    </row>
    <row r="1208" ht="18.0" customHeight="1">
      <c r="A1208" s="4" t="s">
        <v>1258</v>
      </c>
      <c r="B1208" s="5">
        <v>1239136.0</v>
      </c>
      <c r="C1208" s="2">
        <v>2.0</v>
      </c>
      <c r="D1208" s="1">
        <v>100.0</v>
      </c>
      <c r="E1208" s="3"/>
    </row>
    <row r="1209" ht="18.0" customHeight="1">
      <c r="A1209" s="4" t="s">
        <v>1259</v>
      </c>
      <c r="B1209" s="5">
        <v>6470611.0</v>
      </c>
      <c r="C1209" s="2">
        <v>8.0</v>
      </c>
      <c r="D1209" s="1">
        <v>100.0</v>
      </c>
      <c r="E1209" s="3"/>
    </row>
    <row r="1210" ht="18.0" customHeight="1">
      <c r="A1210" s="4" t="s">
        <v>1260</v>
      </c>
      <c r="B1210" s="5">
        <v>6470629.0</v>
      </c>
      <c r="C1210" s="2">
        <v>2.3</v>
      </c>
      <c r="D1210" s="1">
        <v>100.0</v>
      </c>
      <c r="E1210" s="3"/>
    </row>
    <row r="1211" ht="18.0" customHeight="1">
      <c r="A1211" s="4" t="s">
        <v>1261</v>
      </c>
      <c r="B1211" s="5">
        <v>2633246.0</v>
      </c>
      <c r="C1211" s="2">
        <v>0.3</v>
      </c>
      <c r="D1211" s="1">
        <v>1.0</v>
      </c>
      <c r="E1211" s="3"/>
    </row>
    <row r="1212" ht="18.0" customHeight="1">
      <c r="A1212" s="4" t="s">
        <v>1262</v>
      </c>
      <c r="B1212" s="5">
        <v>2670552.0</v>
      </c>
      <c r="C1212" s="2">
        <v>0.3</v>
      </c>
      <c r="D1212" s="1">
        <v>100.0</v>
      </c>
      <c r="E1212" s="3"/>
    </row>
    <row r="1213" ht="18.0" customHeight="1">
      <c r="A1213" s="4" t="s">
        <v>1263</v>
      </c>
      <c r="B1213" s="5">
        <v>4233938.0</v>
      </c>
      <c r="C1213" s="2">
        <v>0.3</v>
      </c>
      <c r="D1213" s="1">
        <v>100.0</v>
      </c>
      <c r="E1213" s="3"/>
    </row>
    <row r="1214" ht="18.0" customHeight="1">
      <c r="A1214" s="4" t="s">
        <v>1264</v>
      </c>
      <c r="B1214" s="5">
        <v>2859569.0</v>
      </c>
      <c r="C1214" s="2">
        <v>3.0</v>
      </c>
      <c r="D1214" s="1">
        <v>5.0</v>
      </c>
      <c r="E1214" s="3"/>
    </row>
    <row r="1215" ht="18.0" customHeight="1">
      <c r="A1215" s="4" t="s">
        <v>1265</v>
      </c>
      <c r="B1215" s="5">
        <v>2859551.0</v>
      </c>
      <c r="C1215" s="2">
        <v>3.0</v>
      </c>
      <c r="D1215" s="1">
        <v>5.0</v>
      </c>
      <c r="E1215" s="3"/>
    </row>
    <row r="1216" ht="18.0" customHeight="1">
      <c r="A1216" s="4" t="s">
        <v>1266</v>
      </c>
      <c r="B1216" s="5">
        <v>4196697.0</v>
      </c>
      <c r="C1216" s="2">
        <v>0.5</v>
      </c>
      <c r="D1216" s="1">
        <v>1.0</v>
      </c>
      <c r="E1216" s="3"/>
    </row>
    <row r="1217" ht="18.0" customHeight="1">
      <c r="A1217" s="4" t="s">
        <v>1267</v>
      </c>
      <c r="B1217" s="5">
        <v>2883320.0</v>
      </c>
      <c r="C1217" s="2">
        <v>6.0</v>
      </c>
      <c r="D1217" s="1">
        <v>5.0</v>
      </c>
      <c r="E1217" s="3"/>
    </row>
    <row r="1218" ht="18.0" customHeight="1">
      <c r="A1218" s="4" t="s">
        <v>1268</v>
      </c>
      <c r="B1218" s="5">
        <v>2652774.0</v>
      </c>
      <c r="C1218" s="2">
        <v>5.0</v>
      </c>
      <c r="D1218" s="1">
        <v>1.0</v>
      </c>
      <c r="E1218" s="3"/>
    </row>
    <row r="1219" ht="18.0" customHeight="1">
      <c r="A1219" s="4" t="s">
        <v>1269</v>
      </c>
      <c r="B1219" s="5">
        <v>2652782.0</v>
      </c>
      <c r="C1219" s="2">
        <v>1.5</v>
      </c>
      <c r="D1219" s="1">
        <v>5.0</v>
      </c>
      <c r="E1219" s="3"/>
    </row>
    <row r="1220" ht="18.0" customHeight="1">
      <c r="A1220" s="4" t="s">
        <v>1270</v>
      </c>
      <c r="B1220" s="5">
        <v>3198637.0</v>
      </c>
      <c r="C1220" s="2">
        <v>1.5</v>
      </c>
      <c r="D1220" s="1">
        <v>32.0</v>
      </c>
      <c r="E1220" s="3"/>
    </row>
    <row r="1221" ht="18.0" customHeight="1">
      <c r="A1221" s="4" t="s">
        <v>1271</v>
      </c>
      <c r="B1221" s="5">
        <v>3512407.0</v>
      </c>
      <c r="C1221" s="2">
        <v>5.0</v>
      </c>
      <c r="D1221" s="1">
        <v>1.0</v>
      </c>
      <c r="E1221" s="3"/>
    </row>
    <row r="1222" ht="18.0" customHeight="1">
      <c r="A1222" s="4" t="s">
        <v>1272</v>
      </c>
      <c r="B1222" s="5">
        <v>4158739.0</v>
      </c>
      <c r="C1222" s="2">
        <v>8.3</v>
      </c>
      <c r="D1222" s="1">
        <v>28.0</v>
      </c>
      <c r="E1222" s="3"/>
    </row>
    <row r="1223" ht="18.0" customHeight="1">
      <c r="A1223" s="4" t="s">
        <v>1273</v>
      </c>
      <c r="B1223" s="5">
        <v>198861.0</v>
      </c>
      <c r="C1223" s="2">
        <v>4.8</v>
      </c>
      <c r="D1223" s="1">
        <v>400.0</v>
      </c>
      <c r="E1223" s="3"/>
    </row>
    <row r="1224" ht="18.0" customHeight="1">
      <c r="A1224" s="4" t="s">
        <v>1274</v>
      </c>
      <c r="B1224" s="5">
        <v>2987766.0</v>
      </c>
      <c r="C1224" s="2">
        <v>2.0</v>
      </c>
      <c r="D1224" s="1">
        <v>400.0</v>
      </c>
      <c r="E1224" s="3"/>
    </row>
    <row r="1225" ht="18.0" customHeight="1">
      <c r="A1225" s="4" t="s">
        <v>1275</v>
      </c>
      <c r="B1225" s="5">
        <v>199612.0</v>
      </c>
      <c r="C1225" s="2">
        <v>0.3</v>
      </c>
      <c r="D1225" s="1">
        <v>30.0</v>
      </c>
      <c r="E1225" s="3"/>
    </row>
    <row r="1226" ht="18.0" customHeight="1">
      <c r="A1226" s="4" t="s">
        <v>1276</v>
      </c>
      <c r="B1226" s="5">
        <v>199653.0</v>
      </c>
      <c r="C1226" s="2">
        <v>0.3</v>
      </c>
      <c r="D1226" s="1">
        <v>30.0</v>
      </c>
      <c r="E1226" s="3"/>
    </row>
    <row r="1227" ht="18.0" customHeight="1">
      <c r="A1227" s="4" t="s">
        <v>1277</v>
      </c>
      <c r="B1227" s="5">
        <v>321950.0</v>
      </c>
      <c r="C1227" s="2">
        <v>2.3</v>
      </c>
      <c r="D1227" s="1">
        <v>30.0</v>
      </c>
      <c r="E1227" s="3"/>
    </row>
    <row r="1228" ht="18.0" customHeight="1">
      <c r="A1228" s="4" t="s">
        <v>1278</v>
      </c>
      <c r="B1228" s="5">
        <v>3740255.0</v>
      </c>
      <c r="C1228" s="2">
        <v>13.8</v>
      </c>
      <c r="D1228" s="1">
        <v>90.0</v>
      </c>
      <c r="E1228" s="3"/>
    </row>
    <row r="1229" ht="18.0" customHeight="1">
      <c r="A1229" s="4" t="s">
        <v>1279</v>
      </c>
      <c r="B1229" s="5">
        <v>3581394.0</v>
      </c>
      <c r="C1229" s="2">
        <v>1.8</v>
      </c>
      <c r="D1229" s="1">
        <v>90.0</v>
      </c>
      <c r="E1229" s="3"/>
    </row>
    <row r="1230" ht="18.0" customHeight="1">
      <c r="A1230" s="4" t="s">
        <v>1280</v>
      </c>
      <c r="B1230" s="5">
        <v>3489069.0</v>
      </c>
      <c r="C1230" s="2">
        <v>7.5</v>
      </c>
      <c r="D1230" s="1">
        <v>1.0</v>
      </c>
      <c r="E1230" s="3"/>
    </row>
    <row r="1231" ht="18.0" customHeight="1">
      <c r="A1231" s="4" t="s">
        <v>1281</v>
      </c>
      <c r="B1231" s="5">
        <v>3336765.0</v>
      </c>
      <c r="C1231" s="2">
        <v>0.8</v>
      </c>
      <c r="D1231" s="1">
        <v>150.0</v>
      </c>
      <c r="E1231" s="3"/>
    </row>
    <row r="1232" ht="18.0" customHeight="1">
      <c r="A1232" s="4" t="s">
        <v>1282</v>
      </c>
      <c r="B1232" s="5">
        <v>3418233.0</v>
      </c>
      <c r="C1232" s="2">
        <v>1.0</v>
      </c>
      <c r="D1232" s="1">
        <v>500.0</v>
      </c>
      <c r="E1232" s="3"/>
    </row>
    <row r="1233" ht="18.0" customHeight="1">
      <c r="A1233" s="4" t="s">
        <v>1283</v>
      </c>
      <c r="B1233" s="5">
        <v>4253902.0</v>
      </c>
      <c r="C1233" s="2">
        <v>2.3</v>
      </c>
      <c r="D1233" s="1">
        <v>30.0</v>
      </c>
      <c r="E1233" s="3"/>
    </row>
    <row r="1234" ht="18.0" customHeight="1">
      <c r="A1234" s="4" t="s">
        <v>1284</v>
      </c>
      <c r="B1234" s="5">
        <v>2171775.0</v>
      </c>
      <c r="C1234" s="2">
        <v>36.5</v>
      </c>
      <c r="D1234" s="1">
        <v>80.0</v>
      </c>
      <c r="E1234" s="3"/>
    </row>
    <row r="1235" ht="18.0" customHeight="1">
      <c r="A1235" s="4" t="s">
        <v>1285</v>
      </c>
      <c r="B1235" s="5">
        <v>2803237.0</v>
      </c>
      <c r="C1235" s="2">
        <v>1.0</v>
      </c>
      <c r="D1235" s="1">
        <v>150.0</v>
      </c>
      <c r="E1235" s="3"/>
    </row>
    <row r="1236" ht="18.0" customHeight="1">
      <c r="A1236" s="4" t="s">
        <v>1286</v>
      </c>
      <c r="B1236" s="5">
        <v>2410686.0</v>
      </c>
      <c r="C1236" s="2" t="s">
        <v>36</v>
      </c>
      <c r="D1236" s="1">
        <v>300.0</v>
      </c>
      <c r="E1236" s="3"/>
    </row>
    <row r="1237" ht="18.0" customHeight="1">
      <c r="A1237" s="4" t="s">
        <v>1287</v>
      </c>
      <c r="B1237" s="5">
        <v>3400561.0</v>
      </c>
      <c r="C1237" s="2">
        <v>0.5</v>
      </c>
      <c r="D1237" s="1">
        <v>150.0</v>
      </c>
      <c r="E1237" s="3"/>
    </row>
    <row r="1238" ht="18.0" customHeight="1">
      <c r="A1238" s="4" t="s">
        <v>1288</v>
      </c>
      <c r="B1238" s="5">
        <v>1165877.0</v>
      </c>
      <c r="C1238" s="2">
        <v>3.8</v>
      </c>
      <c r="D1238" s="1">
        <v>28.0</v>
      </c>
      <c r="E1238" s="3"/>
    </row>
    <row r="1239" ht="18.0" customHeight="1">
      <c r="A1239" s="4" t="s">
        <v>1289</v>
      </c>
      <c r="B1239" s="5">
        <v>1165851.0</v>
      </c>
      <c r="C1239" s="2">
        <v>2.3</v>
      </c>
      <c r="D1239" s="1">
        <v>28.0</v>
      </c>
      <c r="E1239" s="3"/>
    </row>
    <row r="1240" ht="18.0" customHeight="1">
      <c r="A1240" s="4" t="s">
        <v>1290</v>
      </c>
      <c r="B1240" s="5">
        <v>1165893.0</v>
      </c>
      <c r="C1240" s="2">
        <v>4.5</v>
      </c>
      <c r="D1240" s="1">
        <v>28.0</v>
      </c>
      <c r="E1240" s="3"/>
    </row>
    <row r="1241" ht="18.0" customHeight="1">
      <c r="A1241" s="4" t="s">
        <v>1291</v>
      </c>
      <c r="B1241" s="5">
        <v>1165943.0</v>
      </c>
      <c r="C1241" s="2">
        <v>1.0</v>
      </c>
      <c r="D1241" s="1">
        <v>28.0</v>
      </c>
      <c r="E1241" s="3"/>
    </row>
    <row r="1242" ht="18.0" customHeight="1">
      <c r="A1242" s="4" t="s">
        <v>1292</v>
      </c>
      <c r="B1242" s="5">
        <v>1165869.0</v>
      </c>
      <c r="C1242" s="2">
        <v>1.0</v>
      </c>
      <c r="D1242" s="1">
        <v>56.0</v>
      </c>
      <c r="E1242" s="3"/>
    </row>
    <row r="1243" ht="18.0" customHeight="1">
      <c r="A1243" s="4" t="s">
        <v>1293</v>
      </c>
      <c r="B1243" s="5">
        <v>1165935.0</v>
      </c>
      <c r="C1243" s="2">
        <v>0.3</v>
      </c>
      <c r="D1243" s="1">
        <v>28.0</v>
      </c>
      <c r="E1243" s="3"/>
    </row>
    <row r="1244" ht="18.0" customHeight="1">
      <c r="A1244" s="4" t="s">
        <v>1294</v>
      </c>
      <c r="B1244" s="5">
        <v>1215870.0</v>
      </c>
      <c r="C1244" s="2">
        <v>2.0</v>
      </c>
      <c r="D1244" s="1">
        <v>28.0</v>
      </c>
      <c r="E1244" s="3"/>
    </row>
    <row r="1245" ht="18.0" customHeight="1">
      <c r="A1245" s="4" t="s">
        <v>1295</v>
      </c>
      <c r="B1245" s="5">
        <v>1215888.0</v>
      </c>
      <c r="C1245" s="2">
        <v>3.5</v>
      </c>
      <c r="D1245" s="1">
        <v>28.0</v>
      </c>
      <c r="E1245" s="3"/>
    </row>
    <row r="1246" ht="18.0" customHeight="1">
      <c r="A1246" s="4" t="s">
        <v>1296</v>
      </c>
      <c r="B1246" s="5">
        <v>1101245.0</v>
      </c>
      <c r="C1246" s="2">
        <v>17.0</v>
      </c>
      <c r="D1246" s="1">
        <v>28.0</v>
      </c>
      <c r="E1246" s="3"/>
    </row>
    <row r="1247" ht="18.0" customHeight="1">
      <c r="A1247" s="4" t="s">
        <v>1297</v>
      </c>
      <c r="B1247" s="5">
        <v>1101278.0</v>
      </c>
      <c r="C1247" s="2">
        <v>0.8</v>
      </c>
      <c r="D1247" s="1">
        <v>28.0</v>
      </c>
      <c r="E1247" s="3"/>
    </row>
    <row r="1248" ht="18.0" customHeight="1">
      <c r="A1248" s="4" t="s">
        <v>1298</v>
      </c>
      <c r="B1248" s="5">
        <v>1236785.0</v>
      </c>
      <c r="C1248" s="2">
        <v>1.3</v>
      </c>
      <c r="D1248" s="1">
        <v>75.0</v>
      </c>
      <c r="E1248" s="3"/>
    </row>
    <row r="1249" ht="18.0" customHeight="1">
      <c r="A1249" s="4" t="s">
        <v>1299</v>
      </c>
      <c r="B1249" s="5">
        <v>1101252.0</v>
      </c>
      <c r="C1249" s="2">
        <v>198.8</v>
      </c>
      <c r="D1249" s="1">
        <v>28.0</v>
      </c>
      <c r="E1249" s="3"/>
    </row>
    <row r="1250" ht="18.0" customHeight="1">
      <c r="A1250" s="4" t="s">
        <v>1300</v>
      </c>
      <c r="B1250" s="5">
        <v>1101286.0</v>
      </c>
      <c r="C1250" s="2">
        <v>4.5</v>
      </c>
      <c r="D1250" s="1">
        <v>28.0</v>
      </c>
      <c r="E1250" s="3"/>
    </row>
    <row r="1251" ht="18.0" customHeight="1">
      <c r="A1251" s="4" t="s">
        <v>1301</v>
      </c>
      <c r="B1251" s="5">
        <v>1236793.0</v>
      </c>
      <c r="C1251" s="2">
        <v>3.0</v>
      </c>
      <c r="D1251" s="1">
        <v>75.0</v>
      </c>
      <c r="E1251" s="3"/>
    </row>
    <row r="1252" ht="18.0" customHeight="1">
      <c r="A1252" s="4" t="s">
        <v>1302</v>
      </c>
      <c r="B1252" s="5">
        <v>1137959.0</v>
      </c>
      <c r="C1252" s="2">
        <v>4.0</v>
      </c>
      <c r="D1252" s="1">
        <v>28.0</v>
      </c>
      <c r="E1252" s="3"/>
    </row>
    <row r="1253" ht="18.0" customHeight="1">
      <c r="A1253" s="4" t="s">
        <v>1303</v>
      </c>
      <c r="B1253" s="5">
        <v>6745319.0</v>
      </c>
      <c r="C1253" s="2">
        <v>8.0</v>
      </c>
      <c r="D1253" s="1">
        <v>28.0</v>
      </c>
      <c r="E1253" s="3"/>
    </row>
    <row r="1254" ht="18.0" customHeight="1">
      <c r="A1254" s="4" t="s">
        <v>1304</v>
      </c>
      <c r="B1254" s="5">
        <v>3807658.0</v>
      </c>
      <c r="C1254" s="2">
        <v>1.3</v>
      </c>
      <c r="D1254" s="1">
        <v>100.0</v>
      </c>
      <c r="E1254" s="3"/>
    </row>
    <row r="1255" ht="18.0" customHeight="1">
      <c r="A1255" s="4" t="s">
        <v>1305</v>
      </c>
      <c r="B1255" s="5">
        <v>4033494.0</v>
      </c>
      <c r="C1255" s="2">
        <v>0.8</v>
      </c>
      <c r="D1255" s="1">
        <v>30.0</v>
      </c>
      <c r="E1255" s="3"/>
    </row>
    <row r="1256" ht="18.0" customHeight="1">
      <c r="A1256" s="4" t="s">
        <v>1306</v>
      </c>
      <c r="B1256" s="5">
        <v>1236561.0</v>
      </c>
      <c r="C1256" s="2">
        <v>2.5</v>
      </c>
      <c r="D1256" s="1">
        <v>5.0</v>
      </c>
      <c r="E1256" s="3"/>
    </row>
    <row r="1257" ht="18.0" customHeight="1">
      <c r="A1257" s="4" t="s">
        <v>1307</v>
      </c>
      <c r="B1257" s="5">
        <v>1236587.0</v>
      </c>
      <c r="C1257" s="2">
        <v>1.5</v>
      </c>
      <c r="D1257" s="1">
        <v>5.0</v>
      </c>
      <c r="E1257" s="3"/>
    </row>
    <row r="1258" ht="18.0" customHeight="1">
      <c r="A1258" s="4" t="s">
        <v>1308</v>
      </c>
      <c r="B1258" s="5">
        <v>2528800.0</v>
      </c>
      <c r="C1258" s="2">
        <v>1.5</v>
      </c>
      <c r="D1258" s="1">
        <v>250.0</v>
      </c>
      <c r="E1258" s="3"/>
    </row>
    <row r="1259" ht="18.0" customHeight="1">
      <c r="A1259" s="4" t="s">
        <v>1309</v>
      </c>
      <c r="B1259" s="5">
        <v>3825015.0</v>
      </c>
      <c r="C1259" s="2">
        <v>2.0</v>
      </c>
      <c r="D1259" s="1">
        <v>20.0</v>
      </c>
      <c r="E1259" s="3"/>
    </row>
    <row r="1260" ht="18.0" customHeight="1">
      <c r="A1260" s="4" t="s">
        <v>1310</v>
      </c>
      <c r="B1260" s="5">
        <v>3411626.0</v>
      </c>
      <c r="C1260" s="2">
        <v>3.8</v>
      </c>
      <c r="D1260" s="1">
        <v>10.0</v>
      </c>
      <c r="E1260" s="3"/>
    </row>
    <row r="1261" ht="18.0" customHeight="1">
      <c r="A1261" s="4" t="s">
        <v>1311</v>
      </c>
      <c r="B1261" s="5">
        <v>3839503.0</v>
      </c>
      <c r="C1261" s="2">
        <v>0.5</v>
      </c>
      <c r="D1261" s="1">
        <v>10.0</v>
      </c>
      <c r="E1261" s="3"/>
    </row>
    <row r="1262" ht="18.0" customHeight="1">
      <c r="A1262" s="4" t="s">
        <v>1312</v>
      </c>
      <c r="B1262" s="5">
        <v>3820974.0</v>
      </c>
      <c r="C1262" s="2">
        <v>1.8</v>
      </c>
      <c r="D1262" s="1">
        <v>50.0</v>
      </c>
      <c r="E1262" s="3"/>
    </row>
    <row r="1263" ht="18.0" customHeight="1">
      <c r="A1263" s="4" t="s">
        <v>1313</v>
      </c>
      <c r="B1263" s="5">
        <v>410845.0</v>
      </c>
      <c r="C1263" s="2">
        <v>2.0</v>
      </c>
      <c r="D1263" s="1">
        <v>100.0</v>
      </c>
      <c r="E1263" s="3"/>
    </row>
    <row r="1264" ht="18.0" customHeight="1">
      <c r="A1264" s="4" t="s">
        <v>1314</v>
      </c>
      <c r="B1264" s="5">
        <v>1185636.0</v>
      </c>
      <c r="C1264" s="2">
        <v>1.8</v>
      </c>
      <c r="D1264" s="1">
        <v>84.0</v>
      </c>
      <c r="E1264" s="3"/>
    </row>
    <row r="1265" ht="18.0" customHeight="1">
      <c r="A1265" s="4" t="s">
        <v>1315</v>
      </c>
      <c r="B1265" s="5">
        <v>4164737.0</v>
      </c>
      <c r="C1265" s="2">
        <v>0.8</v>
      </c>
      <c r="D1265" s="1">
        <v>15.0</v>
      </c>
      <c r="E1265" s="3"/>
    </row>
    <row r="1266" ht="18.0" customHeight="1">
      <c r="A1266" s="4" t="s">
        <v>1316</v>
      </c>
      <c r="B1266" s="5">
        <v>215533.0</v>
      </c>
      <c r="C1266" s="2">
        <v>4.3</v>
      </c>
      <c r="D1266" s="1">
        <v>5.0</v>
      </c>
      <c r="E1266" s="3"/>
    </row>
    <row r="1267" ht="18.0" customHeight="1">
      <c r="A1267" s="4" t="s">
        <v>1317</v>
      </c>
      <c r="B1267" s="5">
        <v>179200.0</v>
      </c>
      <c r="C1267" s="2">
        <v>2.0</v>
      </c>
      <c r="D1267" s="1">
        <v>15.0</v>
      </c>
      <c r="E1267" s="3"/>
    </row>
    <row r="1268" ht="18.0" customHeight="1">
      <c r="A1268" s="4" t="s">
        <v>1318</v>
      </c>
      <c r="B1268" s="5">
        <v>1077221.0</v>
      </c>
      <c r="C1268" s="2">
        <v>6.3</v>
      </c>
      <c r="D1268" s="1">
        <v>56.0</v>
      </c>
      <c r="E1268" s="3"/>
    </row>
    <row r="1269" ht="18.0" customHeight="1">
      <c r="A1269" s="4" t="s">
        <v>1319</v>
      </c>
      <c r="B1269" s="5">
        <v>1077239.0</v>
      </c>
      <c r="C1269" s="2">
        <v>3.3</v>
      </c>
      <c r="D1269" s="1">
        <v>56.0</v>
      </c>
      <c r="E1269" s="3"/>
    </row>
    <row r="1270" ht="18.0" customHeight="1">
      <c r="A1270" s="4" t="s">
        <v>1320</v>
      </c>
      <c r="B1270" s="5">
        <v>6048045.0</v>
      </c>
      <c r="C1270" s="2">
        <v>0.8</v>
      </c>
      <c r="D1270" s="1">
        <v>150.0</v>
      </c>
      <c r="E1270" s="3"/>
    </row>
    <row r="1271" ht="18.0" customHeight="1">
      <c r="A1271" s="4" t="s">
        <v>1321</v>
      </c>
      <c r="B1271" s="5">
        <v>1258938.0</v>
      </c>
      <c r="C1271" s="2">
        <v>1.0</v>
      </c>
      <c r="D1271" s="1">
        <v>28.0</v>
      </c>
      <c r="E1271" s="3"/>
    </row>
    <row r="1272" ht="18.0" customHeight="1">
      <c r="A1272" s="4" t="s">
        <v>1322</v>
      </c>
      <c r="B1272" s="5">
        <v>1227842.0</v>
      </c>
      <c r="C1272" s="2">
        <v>2.8</v>
      </c>
      <c r="D1272" s="1">
        <v>250.0</v>
      </c>
      <c r="E1272" s="3"/>
    </row>
    <row r="1273" ht="18.0" customHeight="1">
      <c r="A1273" s="4" t="s">
        <v>1323</v>
      </c>
      <c r="B1273" s="5">
        <v>4088829.0</v>
      </c>
      <c r="C1273" s="2">
        <v>0.5</v>
      </c>
      <c r="D1273" s="1">
        <v>56.0</v>
      </c>
      <c r="E1273" s="3"/>
    </row>
    <row r="1274" ht="18.0" customHeight="1">
      <c r="A1274" s="4" t="s">
        <v>1324</v>
      </c>
      <c r="B1274" s="5">
        <v>4088852.0</v>
      </c>
      <c r="C1274" s="2">
        <v>0.5</v>
      </c>
      <c r="D1274" s="1">
        <v>56.0</v>
      </c>
      <c r="E1274" s="3"/>
    </row>
    <row r="1275" ht="18.0" customHeight="1">
      <c r="A1275" s="4" t="s">
        <v>1325</v>
      </c>
      <c r="B1275" s="5">
        <v>4088894.0</v>
      </c>
      <c r="C1275" s="2">
        <v>0.5</v>
      </c>
      <c r="D1275" s="1">
        <v>56.0</v>
      </c>
      <c r="E1275" s="3"/>
    </row>
    <row r="1276" ht="18.0" customHeight="1">
      <c r="A1276" s="4" t="s">
        <v>1326</v>
      </c>
      <c r="B1276" s="5">
        <v>4085882.0</v>
      </c>
      <c r="C1276" s="2">
        <v>1.0</v>
      </c>
      <c r="D1276" s="1">
        <v>1.0</v>
      </c>
      <c r="E1276" s="3"/>
    </row>
    <row r="1277" ht="18.0" customHeight="1">
      <c r="A1277" s="4" t="s">
        <v>1327</v>
      </c>
      <c r="B1277" s="5">
        <v>4085890.0</v>
      </c>
      <c r="C1277" s="2">
        <v>4.3</v>
      </c>
      <c r="D1277" s="1">
        <v>1.0</v>
      </c>
      <c r="E1277" s="3"/>
    </row>
    <row r="1278" ht="18.0" customHeight="1">
      <c r="A1278" s="4" t="s">
        <v>1328</v>
      </c>
      <c r="B1278" s="5">
        <v>3470820.0</v>
      </c>
      <c r="C1278" s="2">
        <v>1.0</v>
      </c>
      <c r="D1278" s="1">
        <v>28.0</v>
      </c>
      <c r="E1278" s="3"/>
    </row>
    <row r="1279" ht="18.0" customHeight="1">
      <c r="A1279" s="4" t="s">
        <v>1329</v>
      </c>
      <c r="B1279" s="5">
        <v>3990843.0</v>
      </c>
      <c r="C1279" s="2">
        <v>0.5</v>
      </c>
      <c r="D1279" s="1">
        <v>50.0</v>
      </c>
      <c r="E1279" s="3"/>
    </row>
    <row r="1280" ht="18.0" customHeight="1">
      <c r="A1280" s="4" t="s">
        <v>1330</v>
      </c>
      <c r="B1280" s="5">
        <v>6707509.0</v>
      </c>
      <c r="C1280" s="2">
        <v>6.5</v>
      </c>
      <c r="D1280" s="1">
        <v>28.0</v>
      </c>
      <c r="E1280" s="3"/>
    </row>
    <row r="1281" ht="18.0" customHeight="1">
      <c r="A1281" s="4" t="s">
        <v>1331</v>
      </c>
      <c r="B1281" s="5">
        <v>6707525.0</v>
      </c>
      <c r="C1281" s="2">
        <v>1.8</v>
      </c>
      <c r="D1281" s="1">
        <v>28.0</v>
      </c>
      <c r="E1281" s="3"/>
    </row>
    <row r="1282" ht="18.0" customHeight="1">
      <c r="A1282" s="4" t="s">
        <v>1332</v>
      </c>
      <c r="B1282" s="5">
        <v>1171792.0</v>
      </c>
      <c r="C1282" s="2">
        <v>14.3</v>
      </c>
      <c r="D1282" s="1">
        <v>100.0</v>
      </c>
      <c r="E1282" s="3"/>
    </row>
    <row r="1283" ht="18.0" customHeight="1">
      <c r="A1283" s="4" t="s">
        <v>1333</v>
      </c>
      <c r="B1283" s="5">
        <v>1087857.0</v>
      </c>
      <c r="C1283" s="2">
        <v>0.3</v>
      </c>
      <c r="D1283" s="1">
        <v>500.0</v>
      </c>
      <c r="E1283" s="3"/>
    </row>
    <row r="1284" ht="18.0" customHeight="1">
      <c r="A1284" s="4" t="s">
        <v>1334</v>
      </c>
      <c r="B1284" s="5">
        <v>1177682.0</v>
      </c>
      <c r="C1284" s="2">
        <v>65.0</v>
      </c>
      <c r="D1284" s="1">
        <v>100.0</v>
      </c>
      <c r="E1284" s="3"/>
    </row>
    <row r="1285" ht="18.0" customHeight="1">
      <c r="A1285" s="4" t="s">
        <v>1335</v>
      </c>
      <c r="B1285" s="5">
        <v>1125087.0</v>
      </c>
      <c r="C1285" s="2">
        <v>9.0</v>
      </c>
      <c r="D1285" s="1">
        <v>100.0</v>
      </c>
      <c r="E1285" s="3"/>
    </row>
    <row r="1286" ht="18.0" customHeight="1">
      <c r="A1286" s="4" t="s">
        <v>1336</v>
      </c>
      <c r="B1286" s="5">
        <v>1208339.0</v>
      </c>
      <c r="C1286" s="2">
        <v>2.0</v>
      </c>
      <c r="D1286" s="1">
        <v>100.0</v>
      </c>
      <c r="E1286" s="3"/>
    </row>
    <row r="1287" ht="18.0" customHeight="1">
      <c r="A1287" s="4" t="s">
        <v>1337</v>
      </c>
      <c r="B1287" s="5">
        <v>1208347.0</v>
      </c>
      <c r="C1287" s="2" t="s">
        <v>36</v>
      </c>
      <c r="D1287" s="1">
        <v>60.0</v>
      </c>
      <c r="E1287" s="3"/>
    </row>
    <row r="1288" ht="18.0" customHeight="1">
      <c r="A1288" s="4" t="s">
        <v>1338</v>
      </c>
      <c r="B1288" s="5">
        <v>2772101.0</v>
      </c>
      <c r="C1288" s="2">
        <v>0.3</v>
      </c>
      <c r="D1288" s="1">
        <v>32.0</v>
      </c>
      <c r="E1288" s="3"/>
    </row>
    <row r="1289" ht="18.0" customHeight="1">
      <c r="A1289" s="4" t="s">
        <v>1339</v>
      </c>
      <c r="B1289" s="5">
        <v>1180272.0</v>
      </c>
      <c r="C1289" s="2">
        <v>1.8</v>
      </c>
      <c r="D1289" s="1">
        <v>28.0</v>
      </c>
      <c r="E1289" s="3"/>
    </row>
    <row r="1290" ht="18.0" customHeight="1">
      <c r="A1290" s="4" t="s">
        <v>1340</v>
      </c>
      <c r="B1290" s="5">
        <v>1109727.0</v>
      </c>
      <c r="C1290" s="2">
        <v>5.3</v>
      </c>
      <c r="D1290" s="1">
        <v>30.0</v>
      </c>
      <c r="E1290" s="3"/>
    </row>
    <row r="1291" ht="18.0" customHeight="1">
      <c r="A1291" s="4" t="s">
        <v>1341</v>
      </c>
      <c r="B1291" s="5">
        <v>6142392.0</v>
      </c>
      <c r="C1291" s="2">
        <v>2.0</v>
      </c>
      <c r="D1291" s="1">
        <v>30.0</v>
      </c>
      <c r="E1291" s="3"/>
    </row>
    <row r="1292" ht="18.0" customHeight="1">
      <c r="A1292" s="4" t="s">
        <v>1342</v>
      </c>
      <c r="B1292" s="5">
        <v>1231166.0</v>
      </c>
      <c r="C1292" s="2">
        <v>0.8</v>
      </c>
      <c r="D1292" s="1">
        <v>30.0</v>
      </c>
      <c r="E1292" s="3"/>
    </row>
    <row r="1293" ht="18.0" customHeight="1">
      <c r="A1293" s="4" t="s">
        <v>1343</v>
      </c>
      <c r="B1293" s="5">
        <v>3654753.0</v>
      </c>
      <c r="C1293" s="2">
        <v>5.5</v>
      </c>
      <c r="D1293" s="1">
        <v>50.0</v>
      </c>
      <c r="E1293" s="3"/>
    </row>
    <row r="1294" ht="18.0" customHeight="1">
      <c r="A1294" s="4" t="s">
        <v>1344</v>
      </c>
      <c r="B1294" s="5">
        <v>1173160.0</v>
      </c>
      <c r="C1294" s="2">
        <v>1.0</v>
      </c>
      <c r="D1294" s="1">
        <v>100.0</v>
      </c>
      <c r="E1294" s="3"/>
    </row>
    <row r="1295" ht="18.0" customHeight="1">
      <c r="A1295" s="4" t="s">
        <v>1345</v>
      </c>
      <c r="B1295" s="5">
        <v>1120534.0</v>
      </c>
      <c r="C1295" s="2">
        <v>0.5</v>
      </c>
      <c r="D1295" s="1">
        <v>100.0</v>
      </c>
      <c r="E1295" s="3"/>
    </row>
    <row r="1296" ht="18.0" customHeight="1">
      <c r="A1296" s="4" t="s">
        <v>1346</v>
      </c>
      <c r="B1296" s="5">
        <v>1081124.0</v>
      </c>
      <c r="C1296" s="2">
        <v>12.5</v>
      </c>
      <c r="D1296" s="1">
        <v>28.0</v>
      </c>
      <c r="E1296" s="3"/>
    </row>
    <row r="1297" ht="18.0" customHeight="1">
      <c r="A1297" s="4" t="s">
        <v>1347</v>
      </c>
      <c r="B1297" s="5">
        <v>1027721.0</v>
      </c>
      <c r="C1297" s="2">
        <v>0.3</v>
      </c>
      <c r="D1297" s="1">
        <v>100.0</v>
      </c>
      <c r="E1297" s="3"/>
    </row>
    <row r="1298" ht="18.0" customHeight="1">
      <c r="A1298" s="4" t="s">
        <v>1348</v>
      </c>
      <c r="B1298" s="5">
        <v>2059541.0</v>
      </c>
      <c r="C1298" s="2">
        <v>1.8</v>
      </c>
      <c r="D1298" s="1">
        <v>28.0</v>
      </c>
      <c r="E1298" s="3"/>
    </row>
    <row r="1299" ht="18.0" customHeight="1">
      <c r="A1299" s="4" t="s">
        <v>1349</v>
      </c>
      <c r="B1299" s="5">
        <v>3383650.0</v>
      </c>
      <c r="C1299" s="2">
        <v>1.0</v>
      </c>
      <c r="D1299" s="1">
        <v>60.0</v>
      </c>
      <c r="E1299" s="3"/>
    </row>
    <row r="1300" ht="18.0" customHeight="1">
      <c r="A1300" s="4" t="s">
        <v>1350</v>
      </c>
      <c r="B1300" s="5">
        <v>891952.0</v>
      </c>
      <c r="C1300" s="2">
        <v>1.0</v>
      </c>
      <c r="D1300" s="1">
        <v>100.0</v>
      </c>
      <c r="E1300" s="3"/>
    </row>
    <row r="1301" ht="18.0" customHeight="1">
      <c r="A1301" s="4" t="s">
        <v>1351</v>
      </c>
      <c r="B1301" s="5">
        <v>2145621.0</v>
      </c>
      <c r="C1301" s="2">
        <v>2.3</v>
      </c>
      <c r="D1301" s="1">
        <v>500.0</v>
      </c>
      <c r="E1301" s="3"/>
    </row>
    <row r="1302" ht="18.0" customHeight="1">
      <c r="A1302" s="4" t="s">
        <v>1352</v>
      </c>
      <c r="B1302" s="5">
        <v>3184488.0</v>
      </c>
      <c r="C1302" s="2">
        <v>2.8</v>
      </c>
      <c r="D1302" s="1">
        <v>500.0</v>
      </c>
      <c r="E1302" s="3"/>
    </row>
    <row r="1303" ht="18.0" customHeight="1">
      <c r="A1303" s="4" t="s">
        <v>1353</v>
      </c>
      <c r="B1303" s="5">
        <v>1131424.0</v>
      </c>
      <c r="C1303" s="2">
        <v>29.5</v>
      </c>
      <c r="D1303" s="1">
        <v>30.0</v>
      </c>
      <c r="E1303" s="3"/>
    </row>
    <row r="1304" ht="18.0" customHeight="1">
      <c r="A1304" s="4" t="s">
        <v>1354</v>
      </c>
      <c r="B1304" s="5">
        <v>1131432.0</v>
      </c>
      <c r="C1304" s="2">
        <v>48.5</v>
      </c>
      <c r="D1304" s="1">
        <v>30.0</v>
      </c>
      <c r="E1304" s="3"/>
    </row>
    <row r="1305" ht="18.0" customHeight="1">
      <c r="A1305" s="4" t="s">
        <v>1355</v>
      </c>
      <c r="B1305" s="5">
        <v>1131440.0</v>
      </c>
      <c r="C1305" s="2">
        <v>42.3</v>
      </c>
      <c r="D1305" s="1">
        <v>30.0</v>
      </c>
      <c r="E1305" s="3"/>
    </row>
    <row r="1306" ht="18.0" customHeight="1">
      <c r="A1306" s="4" t="s">
        <v>1356</v>
      </c>
      <c r="B1306" s="5">
        <v>2821031.0</v>
      </c>
      <c r="C1306" s="2">
        <v>0.5</v>
      </c>
      <c r="D1306" s="1">
        <v>56.0</v>
      </c>
      <c r="E1306" s="3"/>
    </row>
    <row r="1307" ht="18.0" customHeight="1">
      <c r="A1307" s="4" t="s">
        <v>1357</v>
      </c>
      <c r="B1307" s="5">
        <v>4183406.0</v>
      </c>
      <c r="C1307" s="2">
        <v>0.5</v>
      </c>
      <c r="D1307" s="1">
        <v>1.0</v>
      </c>
      <c r="E1307" s="3"/>
    </row>
    <row r="1308" ht="18.0" customHeight="1">
      <c r="A1308" s="4" t="s">
        <v>1358</v>
      </c>
      <c r="B1308" s="5">
        <v>4183422.0</v>
      </c>
      <c r="C1308" s="2">
        <v>0.5</v>
      </c>
      <c r="D1308" s="1">
        <v>1.0</v>
      </c>
      <c r="E1308" s="3"/>
    </row>
    <row r="1309" ht="18.0" customHeight="1">
      <c r="A1309" s="4" t="s">
        <v>1359</v>
      </c>
      <c r="B1309" s="5">
        <v>1115773.0</v>
      </c>
      <c r="C1309" s="2">
        <v>2.0</v>
      </c>
      <c r="D1309" s="1">
        <v>30.0</v>
      </c>
      <c r="E1309" s="3"/>
    </row>
    <row r="1310" ht="18.0" customHeight="1">
      <c r="A1310" s="4" t="s">
        <v>1360</v>
      </c>
      <c r="B1310" s="5">
        <v>216697.0</v>
      </c>
      <c r="C1310" s="2">
        <v>0.8</v>
      </c>
      <c r="D1310" s="1">
        <v>56.0</v>
      </c>
      <c r="E1310" s="3"/>
    </row>
    <row r="1311" ht="18.0" customHeight="1">
      <c r="A1311" s="4" t="s">
        <v>1361</v>
      </c>
      <c r="B1311" s="5">
        <v>494203.0</v>
      </c>
      <c r="C1311" s="2">
        <v>0.3</v>
      </c>
      <c r="D1311" s="1">
        <v>100.0</v>
      </c>
      <c r="E1311" s="3"/>
    </row>
    <row r="1312" ht="18.0" customHeight="1">
      <c r="A1312" s="4" t="s">
        <v>1362</v>
      </c>
      <c r="B1312" s="5">
        <v>1085604.0</v>
      </c>
      <c r="C1312" s="2">
        <v>3.0</v>
      </c>
      <c r="D1312" s="1">
        <v>28.0</v>
      </c>
      <c r="E1312" s="3"/>
    </row>
    <row r="1313" ht="18.0" customHeight="1">
      <c r="A1313" s="4" t="s">
        <v>1363</v>
      </c>
      <c r="B1313" s="5">
        <v>1278506.0</v>
      </c>
      <c r="C1313" s="2">
        <v>0.5</v>
      </c>
      <c r="D1313" s="1">
        <v>20.0</v>
      </c>
      <c r="E1313" s="3"/>
    </row>
    <row r="1314" ht="18.0" customHeight="1">
      <c r="A1314" s="4" t="s">
        <v>1364</v>
      </c>
      <c r="B1314" s="5">
        <v>1103704.0</v>
      </c>
      <c r="C1314" s="2">
        <v>4.0</v>
      </c>
      <c r="D1314" s="1">
        <v>28.0</v>
      </c>
      <c r="E1314" s="3"/>
    </row>
    <row r="1315" ht="18.0" customHeight="1">
      <c r="A1315" s="4" t="s">
        <v>1365</v>
      </c>
      <c r="B1315" s="5">
        <v>1183730.0</v>
      </c>
      <c r="C1315" s="2">
        <v>1.0</v>
      </c>
      <c r="D1315" s="1">
        <v>84.0</v>
      </c>
      <c r="E1315" s="3"/>
    </row>
    <row r="1316" ht="18.0" customHeight="1">
      <c r="A1316" s="4" t="s">
        <v>1366</v>
      </c>
      <c r="B1316" s="5">
        <v>1144146.0</v>
      </c>
      <c r="C1316" s="2" t="s">
        <v>36</v>
      </c>
      <c r="D1316" s="1">
        <v>1.0</v>
      </c>
      <c r="E1316" s="3"/>
    </row>
    <row r="1317" ht="18.0" customHeight="1">
      <c r="A1317" s="4" t="s">
        <v>1367</v>
      </c>
      <c r="B1317" s="5">
        <v>1144138.0</v>
      </c>
      <c r="C1317" s="2">
        <v>0.3</v>
      </c>
      <c r="D1317" s="1">
        <v>1.0</v>
      </c>
      <c r="E1317" s="3"/>
    </row>
    <row r="1318" ht="18.0" customHeight="1">
      <c r="A1318" s="4" t="s">
        <v>1368</v>
      </c>
      <c r="B1318" s="5">
        <v>2616928.0</v>
      </c>
      <c r="C1318" s="2">
        <v>25.0</v>
      </c>
      <c r="D1318" s="1">
        <v>100.0</v>
      </c>
      <c r="E1318" s="3"/>
    </row>
    <row r="1319" ht="18.0" customHeight="1">
      <c r="A1319" s="4" t="s">
        <v>1369</v>
      </c>
      <c r="B1319" s="5">
        <v>1164912.0</v>
      </c>
      <c r="C1319" s="2">
        <v>4.0</v>
      </c>
      <c r="D1319" s="1">
        <v>28.0</v>
      </c>
      <c r="E1319" s="3"/>
    </row>
    <row r="1320" ht="18.0" customHeight="1">
      <c r="A1320" s="4" t="s">
        <v>1370</v>
      </c>
      <c r="B1320" s="5">
        <v>1164920.0</v>
      </c>
      <c r="C1320" s="2">
        <v>1.0</v>
      </c>
      <c r="D1320" s="1">
        <v>28.0</v>
      </c>
      <c r="E1320" s="3"/>
    </row>
    <row r="1321" ht="18.0" customHeight="1">
      <c r="A1321" s="4" t="s">
        <v>1371</v>
      </c>
      <c r="B1321" s="5">
        <v>1164938.0</v>
      </c>
      <c r="C1321" s="2">
        <v>0.5</v>
      </c>
      <c r="D1321" s="1">
        <v>28.0</v>
      </c>
      <c r="E1321" s="3"/>
    </row>
    <row r="1322" ht="18.0" customHeight="1">
      <c r="A1322" s="4" t="s">
        <v>1372</v>
      </c>
      <c r="B1322" s="5">
        <v>220392.0</v>
      </c>
      <c r="C1322" s="2">
        <v>2.8</v>
      </c>
      <c r="D1322" s="1">
        <v>150.0</v>
      </c>
      <c r="E1322" s="3"/>
    </row>
    <row r="1323" ht="18.0" customHeight="1">
      <c r="A1323" s="4" t="s">
        <v>1373</v>
      </c>
      <c r="B1323" s="5">
        <v>1091313.0</v>
      </c>
      <c r="C1323" s="2" t="s">
        <v>36</v>
      </c>
      <c r="D1323" s="1">
        <v>28.0</v>
      </c>
      <c r="E1323" s="3"/>
    </row>
    <row r="1324" ht="18.0" customHeight="1">
      <c r="A1324" s="4" t="s">
        <v>1374</v>
      </c>
      <c r="B1324" s="5">
        <v>1091198.0</v>
      </c>
      <c r="C1324" s="2">
        <v>1.5</v>
      </c>
      <c r="D1324" s="1">
        <v>28.0</v>
      </c>
      <c r="E1324" s="3"/>
    </row>
    <row r="1325" ht="18.0" customHeight="1">
      <c r="A1325" s="4" t="s">
        <v>1375</v>
      </c>
      <c r="B1325" s="5">
        <v>4193793.0</v>
      </c>
      <c r="C1325" s="2">
        <v>0.8</v>
      </c>
      <c r="D1325" s="1">
        <v>7.0</v>
      </c>
      <c r="E1325" s="3"/>
    </row>
    <row r="1326" ht="18.0" customHeight="1">
      <c r="A1326" s="4" t="s">
        <v>1376</v>
      </c>
      <c r="B1326" s="5">
        <v>3378320.0</v>
      </c>
      <c r="C1326" s="2">
        <v>0.3</v>
      </c>
      <c r="D1326" s="1">
        <v>60.0</v>
      </c>
      <c r="E1326" s="3"/>
    </row>
    <row r="1327" ht="18.0" customHeight="1">
      <c r="A1327" s="4" t="s">
        <v>1377</v>
      </c>
      <c r="B1327" s="5">
        <v>6745152.0</v>
      </c>
      <c r="C1327" s="2">
        <v>1.3</v>
      </c>
      <c r="D1327" s="1">
        <v>30.0</v>
      </c>
      <c r="E1327" s="3"/>
    </row>
    <row r="1328" ht="18.0" customHeight="1">
      <c r="A1328" s="4" t="s">
        <v>1378</v>
      </c>
      <c r="B1328" s="5">
        <v>6745178.0</v>
      </c>
      <c r="C1328" s="2">
        <v>8.3</v>
      </c>
      <c r="D1328" s="1">
        <v>30.0</v>
      </c>
      <c r="E1328" s="3"/>
    </row>
    <row r="1329" ht="18.0" customHeight="1">
      <c r="A1329" s="4" t="s">
        <v>1379</v>
      </c>
      <c r="B1329" s="5">
        <v>1188374.0</v>
      </c>
      <c r="C1329" s="2">
        <v>1.3</v>
      </c>
      <c r="D1329" s="1">
        <v>30.0</v>
      </c>
      <c r="E1329" s="3"/>
    </row>
    <row r="1330" ht="18.0" customHeight="1">
      <c r="A1330" s="4" t="s">
        <v>1380</v>
      </c>
      <c r="B1330" s="5">
        <v>1229582.0</v>
      </c>
      <c r="C1330" s="2">
        <v>1.0</v>
      </c>
      <c r="D1330" s="1">
        <v>28.0</v>
      </c>
      <c r="E1330" s="3"/>
    </row>
    <row r="1331" ht="18.0" customHeight="1">
      <c r="A1331" s="4" t="s">
        <v>1381</v>
      </c>
      <c r="B1331" s="5">
        <v>1111459.0</v>
      </c>
      <c r="C1331" s="2">
        <v>2.5</v>
      </c>
      <c r="D1331" s="1">
        <v>28.0</v>
      </c>
      <c r="E1331" s="3"/>
    </row>
    <row r="1332" ht="18.0" customHeight="1">
      <c r="A1332" s="4" t="s">
        <v>1382</v>
      </c>
      <c r="B1332" s="5">
        <v>1115955.0</v>
      </c>
      <c r="C1332" s="2">
        <v>10.5</v>
      </c>
      <c r="D1332" s="1">
        <v>28.0</v>
      </c>
      <c r="E1332" s="3"/>
    </row>
    <row r="1333" ht="18.0" customHeight="1">
      <c r="A1333" s="4" t="s">
        <v>1383</v>
      </c>
      <c r="B1333" s="5">
        <v>1111442.0</v>
      </c>
      <c r="C1333" s="2">
        <v>5.5</v>
      </c>
      <c r="D1333" s="1">
        <v>28.0</v>
      </c>
      <c r="E1333" s="3"/>
    </row>
    <row r="1334" ht="18.0" customHeight="1">
      <c r="A1334" s="4" t="s">
        <v>1384</v>
      </c>
      <c r="B1334" s="5">
        <v>1256593.0</v>
      </c>
      <c r="C1334" s="2">
        <v>0.3</v>
      </c>
      <c r="D1334" s="1">
        <v>28.0</v>
      </c>
      <c r="E1334" s="3"/>
    </row>
    <row r="1335" ht="18.0" customHeight="1">
      <c r="A1335" s="4" t="s">
        <v>1385</v>
      </c>
      <c r="B1335" s="5">
        <v>1056993.0</v>
      </c>
      <c r="C1335" s="2">
        <v>24.5</v>
      </c>
      <c r="D1335" s="1">
        <v>28.0</v>
      </c>
      <c r="E1335" s="3"/>
    </row>
    <row r="1336" ht="18.0" customHeight="1">
      <c r="A1336" s="4" t="s">
        <v>1386</v>
      </c>
      <c r="B1336" s="5">
        <v>1210996.0</v>
      </c>
      <c r="C1336" s="2">
        <v>1.3</v>
      </c>
      <c r="D1336" s="1">
        <v>28.0</v>
      </c>
      <c r="E1336" s="3"/>
    </row>
    <row r="1337" ht="18.0" customHeight="1">
      <c r="A1337" s="4" t="s">
        <v>1387</v>
      </c>
      <c r="B1337" s="5">
        <v>1057009.0</v>
      </c>
      <c r="C1337" s="2">
        <v>51.8</v>
      </c>
      <c r="D1337" s="1">
        <v>28.0</v>
      </c>
      <c r="E1337" s="3"/>
    </row>
    <row r="1338" ht="18.0" customHeight="1">
      <c r="A1338" s="4" t="s">
        <v>1388</v>
      </c>
      <c r="B1338" s="5">
        <v>1093988.0</v>
      </c>
      <c r="C1338" s="2">
        <v>1.0</v>
      </c>
      <c r="D1338" s="1">
        <v>28.0</v>
      </c>
      <c r="E1338" s="3"/>
    </row>
    <row r="1339" ht="18.0" customHeight="1">
      <c r="A1339" s="4" t="s">
        <v>1389</v>
      </c>
      <c r="B1339" s="5">
        <v>1057017.0</v>
      </c>
      <c r="C1339" s="2">
        <v>4.8</v>
      </c>
      <c r="D1339" s="1">
        <v>28.0</v>
      </c>
      <c r="E1339" s="3"/>
    </row>
    <row r="1340" ht="18.0" customHeight="1">
      <c r="A1340" s="4" t="s">
        <v>1390</v>
      </c>
      <c r="B1340" s="5">
        <v>8010787.0</v>
      </c>
      <c r="C1340" s="2">
        <v>0.3</v>
      </c>
      <c r="D1340" s="1">
        <v>10.0</v>
      </c>
      <c r="E1340" s="3"/>
    </row>
    <row r="1341" ht="18.0" customHeight="1">
      <c r="A1341" s="4" t="s">
        <v>1391</v>
      </c>
      <c r="B1341" s="5">
        <v>1204940.0</v>
      </c>
      <c r="C1341" s="2">
        <v>0.3</v>
      </c>
      <c r="D1341" s="1">
        <v>30.0</v>
      </c>
      <c r="E1341" s="3"/>
    </row>
    <row r="1342" ht="18.0" customHeight="1">
      <c r="A1342" s="4" t="s">
        <v>1392</v>
      </c>
      <c r="B1342" s="5">
        <v>1202076.0</v>
      </c>
      <c r="C1342" s="2">
        <v>10.8</v>
      </c>
      <c r="D1342" s="1">
        <v>84.0</v>
      </c>
      <c r="E1342" s="3"/>
    </row>
    <row r="1343" ht="18.0" customHeight="1">
      <c r="A1343" s="4" t="s">
        <v>1393</v>
      </c>
      <c r="B1343" s="5">
        <v>1202084.0</v>
      </c>
      <c r="C1343" s="2">
        <v>17.0</v>
      </c>
      <c r="D1343" s="1">
        <v>56.0</v>
      </c>
      <c r="E1343" s="3"/>
    </row>
    <row r="1344" ht="18.0" customHeight="1">
      <c r="A1344" s="4" t="s">
        <v>1394</v>
      </c>
      <c r="B1344" s="5">
        <v>1202092.0</v>
      </c>
      <c r="C1344" s="2">
        <v>4.3</v>
      </c>
      <c r="D1344" s="1">
        <v>84.0</v>
      </c>
      <c r="E1344" s="3"/>
    </row>
    <row r="1345" ht="18.0" customHeight="1">
      <c r="A1345" s="4" t="s">
        <v>1395</v>
      </c>
      <c r="B1345" s="5">
        <v>1228519.0</v>
      </c>
      <c r="C1345" s="2">
        <v>1.0</v>
      </c>
      <c r="D1345" s="1">
        <v>473.0</v>
      </c>
      <c r="E1345" s="3"/>
    </row>
    <row r="1346" ht="18.0" customHeight="1">
      <c r="A1346" s="4" t="s">
        <v>1396</v>
      </c>
      <c r="B1346" s="5">
        <v>1202100.0</v>
      </c>
      <c r="C1346" s="2">
        <v>0.5</v>
      </c>
      <c r="D1346" s="1">
        <v>56.0</v>
      </c>
      <c r="E1346" s="3"/>
    </row>
    <row r="1347" ht="18.0" customHeight="1">
      <c r="A1347" s="4" t="s">
        <v>1397</v>
      </c>
      <c r="B1347" s="5">
        <v>1202233.0</v>
      </c>
      <c r="C1347" s="2">
        <v>16.3</v>
      </c>
      <c r="D1347" s="1">
        <v>56.0</v>
      </c>
      <c r="E1347" s="3"/>
    </row>
    <row r="1348" ht="18.0" customHeight="1">
      <c r="A1348" s="4" t="s">
        <v>1398</v>
      </c>
      <c r="B1348" s="5">
        <v>6164974.0</v>
      </c>
      <c r="C1348" s="2">
        <v>1.0</v>
      </c>
      <c r="D1348" s="1">
        <v>56.0</v>
      </c>
      <c r="E1348" s="3"/>
    </row>
    <row r="1349" ht="18.0" customHeight="1">
      <c r="A1349" s="4" t="s">
        <v>1399</v>
      </c>
      <c r="B1349" s="5">
        <v>1202118.0</v>
      </c>
      <c r="C1349" s="2">
        <v>6.5</v>
      </c>
      <c r="D1349" s="1">
        <v>56.0</v>
      </c>
      <c r="E1349" s="3"/>
    </row>
    <row r="1350" ht="18.0" customHeight="1">
      <c r="A1350" s="4" t="s">
        <v>1400</v>
      </c>
      <c r="B1350" s="5">
        <v>1202050.0</v>
      </c>
      <c r="C1350" s="2">
        <v>3.8</v>
      </c>
      <c r="D1350" s="1">
        <v>84.0</v>
      </c>
      <c r="E1350" s="3"/>
    </row>
    <row r="1351" ht="18.0" customHeight="1">
      <c r="A1351" s="4" t="s">
        <v>1401</v>
      </c>
      <c r="B1351" s="5">
        <v>1202068.0</v>
      </c>
      <c r="C1351" s="2">
        <v>14.5</v>
      </c>
      <c r="D1351" s="1">
        <v>56.0</v>
      </c>
      <c r="E1351" s="3"/>
    </row>
    <row r="1352" ht="18.0" customHeight="1">
      <c r="A1352" s="4" t="s">
        <v>1402</v>
      </c>
      <c r="B1352" s="5">
        <v>153940.0</v>
      </c>
      <c r="C1352" s="2">
        <v>0.5</v>
      </c>
      <c r="D1352" s="1">
        <v>84.0</v>
      </c>
      <c r="E1352" s="3"/>
    </row>
    <row r="1353" ht="18.0" customHeight="1">
      <c r="A1353" s="4" t="s">
        <v>1403</v>
      </c>
      <c r="B1353" s="5">
        <v>3796265.0</v>
      </c>
      <c r="C1353" s="2">
        <v>0.3</v>
      </c>
      <c r="D1353" s="1">
        <v>84.0</v>
      </c>
      <c r="E1353" s="3"/>
    </row>
    <row r="1354" ht="18.0" customHeight="1">
      <c r="A1354" s="4" t="s">
        <v>1404</v>
      </c>
      <c r="B1354" s="5">
        <v>280768.0</v>
      </c>
      <c r="C1354" s="2">
        <v>0.3</v>
      </c>
      <c r="D1354" s="1">
        <v>100.0</v>
      </c>
      <c r="E1354" s="3"/>
    </row>
    <row r="1355" ht="18.0" customHeight="1">
      <c r="A1355" s="4" t="s">
        <v>1405</v>
      </c>
      <c r="B1355" s="5">
        <v>227256.0</v>
      </c>
      <c r="C1355" s="2">
        <v>1.5</v>
      </c>
      <c r="D1355" s="1">
        <v>100.0</v>
      </c>
      <c r="E1355" s="3"/>
    </row>
    <row r="1356" ht="18.0" customHeight="1">
      <c r="A1356" s="4" t="s">
        <v>1406</v>
      </c>
      <c r="B1356" s="5">
        <v>570150.0</v>
      </c>
      <c r="C1356" s="2">
        <v>0.3</v>
      </c>
      <c r="D1356" s="1">
        <v>30.0</v>
      </c>
      <c r="E1356" s="3"/>
    </row>
    <row r="1357" ht="18.0" customHeight="1">
      <c r="A1357" s="4" t="s">
        <v>1407</v>
      </c>
      <c r="B1357" s="5">
        <v>1079094.0</v>
      </c>
      <c r="C1357" s="2">
        <v>8.5</v>
      </c>
      <c r="D1357" s="1">
        <v>28.0</v>
      </c>
      <c r="E1357" s="3"/>
    </row>
    <row r="1358" ht="18.0" customHeight="1">
      <c r="A1358" s="4" t="s">
        <v>1408</v>
      </c>
      <c r="B1358" s="5">
        <v>1047554.0</v>
      </c>
      <c r="C1358" s="2">
        <v>2.0</v>
      </c>
      <c r="D1358" s="1">
        <v>84.0</v>
      </c>
      <c r="E1358" s="3"/>
    </row>
    <row r="1359" ht="18.0" customHeight="1">
      <c r="A1359" s="4" t="s">
        <v>1409</v>
      </c>
      <c r="B1359" s="5">
        <v>1187392.0</v>
      </c>
      <c r="C1359" s="2">
        <v>0.8</v>
      </c>
      <c r="D1359" s="1">
        <v>50.0</v>
      </c>
      <c r="E1359" s="3"/>
    </row>
    <row r="1360" ht="18.0" customHeight="1">
      <c r="A1360" s="4" t="s">
        <v>1410</v>
      </c>
      <c r="B1360" s="5">
        <v>7363765.0</v>
      </c>
      <c r="C1360" s="2">
        <v>1.0</v>
      </c>
      <c r="D1360" s="1">
        <v>8.0</v>
      </c>
      <c r="E1360" s="3"/>
    </row>
    <row r="1361" ht="18.0" customHeight="1">
      <c r="A1361" s="4" t="s">
        <v>1411</v>
      </c>
      <c r="B1361" s="5">
        <v>228312.0</v>
      </c>
      <c r="C1361" s="2">
        <v>0.3</v>
      </c>
      <c r="D1361" s="1">
        <v>30.0</v>
      </c>
      <c r="E1361" s="3"/>
    </row>
    <row r="1362" ht="18.0" customHeight="1">
      <c r="A1362" s="4" t="s">
        <v>1412</v>
      </c>
      <c r="B1362" s="5">
        <v>1078286.0</v>
      </c>
      <c r="C1362" s="2">
        <v>3.8</v>
      </c>
      <c r="D1362" s="1">
        <v>28.0</v>
      </c>
      <c r="E1362" s="3"/>
    </row>
    <row r="1363" ht="18.0" customHeight="1">
      <c r="A1363" s="4" t="s">
        <v>1413</v>
      </c>
      <c r="B1363" s="5">
        <v>1269547.0</v>
      </c>
      <c r="C1363" s="2">
        <v>28.0</v>
      </c>
      <c r="D1363" s="1">
        <v>30.0</v>
      </c>
      <c r="E1363" s="3"/>
    </row>
    <row r="1364" ht="18.0" customHeight="1">
      <c r="A1364" s="4" t="s">
        <v>1414</v>
      </c>
      <c r="B1364" s="5">
        <v>2128288.0</v>
      </c>
      <c r="C1364" s="2">
        <v>0.3</v>
      </c>
      <c r="D1364" s="1">
        <v>50.0</v>
      </c>
      <c r="E1364" s="3"/>
    </row>
    <row r="1365" ht="18.0" customHeight="1">
      <c r="A1365" s="4" t="s">
        <v>1415</v>
      </c>
      <c r="B1365" s="5">
        <v>2685865.0</v>
      </c>
      <c r="C1365" s="2">
        <v>0.3</v>
      </c>
      <c r="D1365" s="1">
        <v>50.0</v>
      </c>
      <c r="E1365" s="3"/>
    </row>
    <row r="1366" ht="18.0" customHeight="1">
      <c r="A1366" s="4" t="s">
        <v>1416</v>
      </c>
      <c r="B1366" s="5">
        <v>1200377.0</v>
      </c>
      <c r="C1366" s="2">
        <v>1.8</v>
      </c>
      <c r="D1366" s="1">
        <v>56.0</v>
      </c>
      <c r="E1366" s="3"/>
    </row>
    <row r="1367" ht="18.0" customHeight="1">
      <c r="A1367" s="4" t="s">
        <v>1417</v>
      </c>
      <c r="B1367" s="5">
        <v>1224708.0</v>
      </c>
      <c r="C1367" s="2">
        <v>17.3</v>
      </c>
      <c r="D1367" s="1">
        <v>56.0</v>
      </c>
      <c r="E1367" s="3"/>
    </row>
    <row r="1368" ht="18.0" customHeight="1">
      <c r="A1368" s="4" t="s">
        <v>1418</v>
      </c>
      <c r="B1368" s="5">
        <v>1085620.0</v>
      </c>
      <c r="C1368" s="2">
        <v>31.5</v>
      </c>
      <c r="D1368" s="1">
        <v>28.0</v>
      </c>
      <c r="E1368" s="3"/>
    </row>
    <row r="1369" ht="18.0" customHeight="1">
      <c r="A1369" s="4" t="s">
        <v>1419</v>
      </c>
      <c r="B1369" s="5">
        <v>1085638.0</v>
      </c>
      <c r="C1369" s="2">
        <v>37.0</v>
      </c>
      <c r="D1369" s="1">
        <v>28.0</v>
      </c>
      <c r="E1369" s="3"/>
    </row>
    <row r="1370" ht="18.0" customHeight="1">
      <c r="A1370" s="4" t="s">
        <v>1420</v>
      </c>
      <c r="B1370" s="5">
        <v>1078567.0</v>
      </c>
      <c r="C1370" s="2">
        <v>1.0</v>
      </c>
      <c r="D1370" s="1">
        <v>28.0</v>
      </c>
      <c r="E1370" s="3"/>
    </row>
    <row r="1371" ht="18.0" customHeight="1">
      <c r="A1371" s="4" t="s">
        <v>1421</v>
      </c>
      <c r="B1371" s="5">
        <v>1081116.0</v>
      </c>
      <c r="C1371" s="2">
        <v>4.0</v>
      </c>
      <c r="D1371" s="1">
        <v>28.0</v>
      </c>
      <c r="E1371" s="3"/>
    </row>
    <row r="1372" ht="18.0" customHeight="1">
      <c r="A1372" s="4" t="s">
        <v>1422</v>
      </c>
      <c r="B1372" s="5">
        <v>3598752.0</v>
      </c>
      <c r="C1372" s="2">
        <v>2.5</v>
      </c>
      <c r="D1372" s="1">
        <v>235.0</v>
      </c>
      <c r="E1372" s="3"/>
    </row>
    <row r="1373" ht="18.0" customHeight="1">
      <c r="A1373" s="4" t="s">
        <v>1423</v>
      </c>
      <c r="B1373" s="5">
        <v>3594629.0</v>
      </c>
      <c r="C1373" s="2">
        <v>2.5</v>
      </c>
      <c r="D1373" s="1">
        <v>1.0</v>
      </c>
      <c r="E1373" s="3"/>
    </row>
    <row r="1374" ht="18.0" customHeight="1">
      <c r="A1374" s="4" t="s">
        <v>1424</v>
      </c>
      <c r="B1374" s="5">
        <v>4190690.0</v>
      </c>
      <c r="C1374" s="2">
        <v>2.3</v>
      </c>
      <c r="D1374" s="1">
        <v>1.0</v>
      </c>
      <c r="E1374" s="3"/>
    </row>
    <row r="1375" ht="18.0" customHeight="1">
      <c r="A1375" s="4" t="s">
        <v>1425</v>
      </c>
      <c r="B1375" s="5">
        <v>2869097.0</v>
      </c>
      <c r="C1375" s="2">
        <v>0.8</v>
      </c>
      <c r="D1375" s="1">
        <v>30.0</v>
      </c>
      <c r="E1375" s="3"/>
    </row>
    <row r="1376" ht="18.0" customHeight="1">
      <c r="A1376" s="4" t="s">
        <v>1426</v>
      </c>
      <c r="B1376" s="5">
        <v>2869113.0</v>
      </c>
      <c r="C1376" s="2">
        <v>0.3</v>
      </c>
      <c r="D1376" s="1">
        <v>30.0</v>
      </c>
      <c r="E1376" s="3"/>
    </row>
    <row r="1377" ht="18.0" customHeight="1">
      <c r="A1377" s="4" t="s">
        <v>1427</v>
      </c>
      <c r="B1377" s="5">
        <v>2869121.0</v>
      </c>
      <c r="C1377" s="2">
        <v>0.5</v>
      </c>
      <c r="D1377" s="1">
        <v>60.0</v>
      </c>
      <c r="E1377" s="3"/>
    </row>
    <row r="1378" ht="18.0" customHeight="1">
      <c r="A1378" s="4" t="s">
        <v>1428</v>
      </c>
      <c r="B1378" s="5">
        <v>1249143.0</v>
      </c>
      <c r="C1378" s="2">
        <v>3.8</v>
      </c>
      <c r="D1378" s="1">
        <v>28.0</v>
      </c>
      <c r="E1378" s="3"/>
    </row>
    <row r="1379" ht="18.0" customHeight="1">
      <c r="A1379" s="4" t="s">
        <v>1429</v>
      </c>
      <c r="B1379" s="5">
        <v>464149.0</v>
      </c>
      <c r="C1379" s="2">
        <v>0.5</v>
      </c>
      <c r="D1379" s="1">
        <v>1.0</v>
      </c>
      <c r="E1379" s="3"/>
    </row>
    <row r="1380" ht="18.0" customHeight="1">
      <c r="A1380" s="4" t="s">
        <v>1430</v>
      </c>
      <c r="B1380" s="5">
        <v>1168079.0</v>
      </c>
      <c r="C1380" s="2">
        <v>0.5</v>
      </c>
      <c r="D1380" s="1">
        <v>200.0</v>
      </c>
      <c r="E1380" s="3"/>
    </row>
    <row r="1381" ht="18.0" customHeight="1">
      <c r="A1381" s="4" t="s">
        <v>1431</v>
      </c>
      <c r="B1381" s="5">
        <v>1077528.0</v>
      </c>
      <c r="C1381" s="2">
        <v>1.5</v>
      </c>
      <c r="D1381" s="1">
        <v>28.0</v>
      </c>
      <c r="E1381" s="3"/>
    </row>
    <row r="1382" ht="18.0" customHeight="1">
      <c r="A1382" s="4" t="s">
        <v>1432</v>
      </c>
      <c r="B1382" s="5">
        <v>2858793.0</v>
      </c>
      <c r="C1382" s="2">
        <v>1.0</v>
      </c>
      <c r="D1382" s="1">
        <v>50.0</v>
      </c>
      <c r="E1382" s="3"/>
    </row>
    <row r="1383" ht="18.0" customHeight="1">
      <c r="A1383" s="4" t="s">
        <v>1433</v>
      </c>
      <c r="B1383" s="5">
        <v>2860625.0</v>
      </c>
      <c r="C1383" s="2">
        <v>0.3</v>
      </c>
      <c r="D1383" s="1">
        <v>50.0</v>
      </c>
      <c r="E1383" s="3"/>
    </row>
    <row r="1384" ht="18.0" customHeight="1">
      <c r="A1384" s="4" t="s">
        <v>1434</v>
      </c>
      <c r="B1384" s="5">
        <v>1171628.0</v>
      </c>
      <c r="C1384" s="2">
        <v>1.0</v>
      </c>
      <c r="D1384" s="1">
        <v>60.0</v>
      </c>
      <c r="E1384" s="3"/>
    </row>
    <row r="1385" ht="18.0" customHeight="1">
      <c r="A1385" s="4" t="s">
        <v>1435</v>
      </c>
      <c r="B1385" s="5">
        <v>1171636.0</v>
      </c>
      <c r="C1385" s="2">
        <v>0.3</v>
      </c>
      <c r="D1385" s="1">
        <v>60.0</v>
      </c>
      <c r="E1385" s="3"/>
    </row>
    <row r="1386" ht="18.0" customHeight="1">
      <c r="A1386" s="4" t="s">
        <v>1436</v>
      </c>
      <c r="B1386" s="5">
        <v>1171644.0</v>
      </c>
      <c r="C1386" s="2">
        <v>1.0</v>
      </c>
      <c r="D1386" s="1">
        <v>60.0</v>
      </c>
      <c r="E1386" s="3"/>
    </row>
    <row r="1387" ht="18.0" customHeight="1">
      <c r="A1387" s="4" t="s">
        <v>1437</v>
      </c>
      <c r="B1387" s="5">
        <v>1171651.0</v>
      </c>
      <c r="C1387" s="2">
        <v>4.3</v>
      </c>
      <c r="D1387" s="1">
        <v>60.0</v>
      </c>
      <c r="E1387" s="3"/>
    </row>
    <row r="1388" ht="18.0" customHeight="1">
      <c r="A1388" s="4" t="s">
        <v>1438</v>
      </c>
      <c r="B1388" s="5">
        <v>1171669.0</v>
      </c>
      <c r="C1388" s="2">
        <v>0.5</v>
      </c>
      <c r="D1388" s="1">
        <v>60.0</v>
      </c>
      <c r="E1388" s="3"/>
    </row>
    <row r="1389" ht="18.0" customHeight="1">
      <c r="A1389" s="4" t="s">
        <v>1439</v>
      </c>
      <c r="B1389" s="5">
        <v>1283043.0</v>
      </c>
      <c r="C1389" s="2" t="s">
        <v>36</v>
      </c>
      <c r="D1389" s="1">
        <v>60.0</v>
      </c>
      <c r="E1389" s="3"/>
    </row>
    <row r="1390" ht="18.0" customHeight="1">
      <c r="A1390" s="4" t="s">
        <v>1440</v>
      </c>
      <c r="B1390" s="5">
        <v>1265453.0</v>
      </c>
      <c r="C1390" s="2">
        <v>0.3</v>
      </c>
      <c r="D1390" s="1">
        <v>60.0</v>
      </c>
      <c r="E1390" s="3"/>
    </row>
    <row r="1391" ht="18.0" customHeight="1">
      <c r="A1391" s="4" t="s">
        <v>1441</v>
      </c>
      <c r="B1391" s="5">
        <v>1078575.0</v>
      </c>
      <c r="C1391" s="2">
        <v>2.8</v>
      </c>
      <c r="D1391" s="1">
        <v>28.0</v>
      </c>
      <c r="E1391" s="3"/>
    </row>
    <row r="1392" ht="18.0" customHeight="1">
      <c r="A1392" s="4" t="s">
        <v>1442</v>
      </c>
      <c r="B1392" s="5">
        <v>1081652.0</v>
      </c>
      <c r="C1392" s="2">
        <v>5.5</v>
      </c>
      <c r="D1392" s="1">
        <v>28.0</v>
      </c>
      <c r="E1392" s="3"/>
    </row>
    <row r="1393" ht="18.0" customHeight="1">
      <c r="A1393" s="4" t="s">
        <v>1443</v>
      </c>
      <c r="B1393" s="5">
        <v>1078583.0</v>
      </c>
      <c r="C1393" s="2">
        <v>1.0</v>
      </c>
      <c r="D1393" s="1">
        <v>28.0</v>
      </c>
      <c r="E1393" s="3"/>
    </row>
    <row r="1394" ht="18.0" customHeight="1">
      <c r="A1394" s="4" t="s">
        <v>1444</v>
      </c>
      <c r="B1394" s="5">
        <v>4259958.0</v>
      </c>
      <c r="C1394" s="2">
        <v>0.3</v>
      </c>
      <c r="D1394" s="1">
        <v>30.0</v>
      </c>
      <c r="E1394" s="3"/>
    </row>
    <row r="1395" ht="18.0" customHeight="1">
      <c r="A1395" s="4" t="s">
        <v>1445</v>
      </c>
      <c r="B1395" s="5">
        <v>4259966.0</v>
      </c>
      <c r="C1395" s="2">
        <v>1.3</v>
      </c>
      <c r="D1395" s="1">
        <v>30.0</v>
      </c>
      <c r="E1395" s="3"/>
    </row>
    <row r="1396" ht="18.0" customHeight="1">
      <c r="A1396" s="4" t="s">
        <v>1446</v>
      </c>
      <c r="B1396" s="5">
        <v>4263547.0</v>
      </c>
      <c r="C1396" s="2">
        <v>0.8</v>
      </c>
      <c r="D1396" s="1">
        <v>100.0</v>
      </c>
      <c r="E1396" s="3"/>
    </row>
    <row r="1397" ht="18.0" customHeight="1">
      <c r="A1397" s="4" t="s">
        <v>1447</v>
      </c>
      <c r="B1397" s="5">
        <v>4263554.0</v>
      </c>
      <c r="C1397" s="2">
        <v>1.3</v>
      </c>
      <c r="D1397" s="1">
        <v>500.0</v>
      </c>
      <c r="E1397" s="3"/>
    </row>
    <row r="1398" ht="18.0" customHeight="1">
      <c r="A1398" s="4" t="s">
        <v>1448</v>
      </c>
      <c r="B1398" s="5">
        <v>4263521.0</v>
      </c>
      <c r="C1398" s="2">
        <v>0.5</v>
      </c>
      <c r="D1398" s="1">
        <v>500.0</v>
      </c>
      <c r="E1398" s="3"/>
    </row>
    <row r="1399" ht="18.0" customHeight="1">
      <c r="A1399" s="4" t="s">
        <v>1449</v>
      </c>
      <c r="B1399" s="5">
        <v>4263588.0</v>
      </c>
      <c r="C1399" s="2">
        <v>0.8</v>
      </c>
      <c r="D1399" s="1">
        <v>450.0</v>
      </c>
      <c r="E1399" s="3"/>
    </row>
    <row r="1400" ht="18.0" customHeight="1">
      <c r="A1400" s="4" t="s">
        <v>1450</v>
      </c>
      <c r="B1400" s="5">
        <v>2544740.0</v>
      </c>
      <c r="C1400" s="2">
        <v>1.3</v>
      </c>
      <c r="D1400" s="1">
        <v>1.0</v>
      </c>
      <c r="E1400" s="3"/>
    </row>
    <row r="1401" ht="18.0" customHeight="1">
      <c r="A1401" s="4" t="s">
        <v>1451</v>
      </c>
      <c r="B1401" s="5">
        <v>2544732.0</v>
      </c>
      <c r="C1401" s="2">
        <v>6.0</v>
      </c>
      <c r="D1401" s="1">
        <v>1.0</v>
      </c>
      <c r="E1401" s="3"/>
    </row>
    <row r="1402" ht="18.0" customHeight="1">
      <c r="A1402" s="4" t="s">
        <v>1452</v>
      </c>
      <c r="B1402" s="5">
        <v>2544724.0</v>
      </c>
      <c r="C1402" s="2">
        <v>2.0</v>
      </c>
      <c r="D1402" s="1">
        <v>1.0</v>
      </c>
      <c r="E1402" s="3"/>
    </row>
    <row r="1403" ht="18.0" customHeight="1">
      <c r="A1403" s="4" t="s">
        <v>1453</v>
      </c>
      <c r="B1403" s="5">
        <v>3102365.0</v>
      </c>
      <c r="C1403" s="2">
        <v>0.3</v>
      </c>
      <c r="D1403" s="1">
        <v>1.0</v>
      </c>
      <c r="E1403" s="3"/>
    </row>
    <row r="1404" ht="18.0" customHeight="1">
      <c r="A1404" s="4" t="s">
        <v>1454</v>
      </c>
      <c r="B1404" s="5">
        <v>3102357.0</v>
      </c>
      <c r="C1404" s="2">
        <v>0.3</v>
      </c>
      <c r="D1404" s="1">
        <v>1.0</v>
      </c>
      <c r="E1404" s="3"/>
    </row>
    <row r="1405" ht="18.0" customHeight="1">
      <c r="A1405" s="4" t="s">
        <v>1455</v>
      </c>
      <c r="B1405" s="5">
        <v>1173590.0</v>
      </c>
      <c r="C1405" s="2">
        <v>2.8</v>
      </c>
      <c r="D1405" s="1">
        <v>28.0</v>
      </c>
      <c r="E1405" s="3"/>
    </row>
    <row r="1406" ht="18.0" customHeight="1">
      <c r="A1406" s="4" t="s">
        <v>1456</v>
      </c>
      <c r="B1406" s="5">
        <v>1112390.0</v>
      </c>
      <c r="C1406" s="2">
        <v>28.5</v>
      </c>
      <c r="D1406" s="1">
        <v>28.0</v>
      </c>
      <c r="E1406" s="3"/>
    </row>
    <row r="1407" ht="18.0" customHeight="1">
      <c r="A1407" s="4" t="s">
        <v>1457</v>
      </c>
      <c r="B1407" s="5">
        <v>1112457.0</v>
      </c>
      <c r="C1407" s="2">
        <v>3.8</v>
      </c>
      <c r="D1407" s="1">
        <v>28.0</v>
      </c>
      <c r="E1407" s="3"/>
    </row>
    <row r="1408" ht="18.0" customHeight="1">
      <c r="A1408" s="4" t="s">
        <v>1458</v>
      </c>
      <c r="B1408" s="5">
        <v>1112416.0</v>
      </c>
      <c r="C1408" s="2">
        <v>28.3</v>
      </c>
      <c r="D1408" s="1">
        <v>28.0</v>
      </c>
      <c r="E1408" s="3"/>
    </row>
    <row r="1409" ht="18.0" customHeight="1">
      <c r="A1409" s="4" t="s">
        <v>1459</v>
      </c>
      <c r="B1409" s="5">
        <v>1112424.0</v>
      </c>
      <c r="C1409" s="2">
        <v>8.0</v>
      </c>
      <c r="D1409" s="1">
        <v>28.0</v>
      </c>
      <c r="E1409" s="3"/>
    </row>
    <row r="1410" ht="18.0" customHeight="1">
      <c r="A1410" s="4" t="s">
        <v>1460</v>
      </c>
      <c r="B1410" s="5">
        <v>1112382.0</v>
      </c>
      <c r="C1410" s="2">
        <v>67.5</v>
      </c>
      <c r="D1410" s="1">
        <v>28.0</v>
      </c>
      <c r="E1410" s="3"/>
    </row>
    <row r="1411" ht="18.0" customHeight="1">
      <c r="A1411" s="4" t="s">
        <v>1461</v>
      </c>
      <c r="B1411" s="5">
        <v>1112440.0</v>
      </c>
      <c r="C1411" s="2">
        <v>6.0</v>
      </c>
      <c r="D1411" s="1">
        <v>28.0</v>
      </c>
      <c r="E1411" s="3"/>
    </row>
    <row r="1412" ht="18.0" customHeight="1">
      <c r="A1412" s="4" t="s">
        <v>1462</v>
      </c>
      <c r="B1412" s="5">
        <v>1112408.0</v>
      </c>
      <c r="C1412" s="2">
        <v>44.0</v>
      </c>
      <c r="D1412" s="1">
        <v>28.0</v>
      </c>
      <c r="E1412" s="3"/>
    </row>
    <row r="1413" ht="18.0" customHeight="1">
      <c r="A1413" s="4" t="s">
        <v>1463</v>
      </c>
      <c r="B1413" s="5">
        <v>1112432.0</v>
      </c>
      <c r="C1413" s="2">
        <v>15.0</v>
      </c>
      <c r="D1413" s="1">
        <v>28.0</v>
      </c>
      <c r="E1413" s="3"/>
    </row>
    <row r="1414" ht="18.0" customHeight="1">
      <c r="A1414" s="4" t="s">
        <v>1464</v>
      </c>
      <c r="B1414" s="5">
        <v>1266477.0</v>
      </c>
      <c r="C1414" s="2">
        <v>5.0</v>
      </c>
      <c r="D1414" s="1">
        <v>60.0</v>
      </c>
      <c r="E1414" s="3"/>
    </row>
    <row r="1415" ht="18.0" customHeight="1">
      <c r="A1415" s="4" t="s">
        <v>1465</v>
      </c>
      <c r="B1415" s="5">
        <v>1266493.0</v>
      </c>
      <c r="C1415" s="2">
        <v>0.8</v>
      </c>
      <c r="D1415" s="1">
        <v>60.0</v>
      </c>
      <c r="E1415" s="3"/>
    </row>
    <row r="1416" ht="18.0" customHeight="1">
      <c r="A1416" s="4" t="s">
        <v>1466</v>
      </c>
      <c r="B1416" s="5">
        <v>3820586.0</v>
      </c>
      <c r="C1416" s="2">
        <v>5.5</v>
      </c>
      <c r="D1416" s="1">
        <v>1.0</v>
      </c>
      <c r="E1416" s="3"/>
    </row>
    <row r="1417" ht="18.0" customHeight="1">
      <c r="A1417" s="4" t="s">
        <v>1467</v>
      </c>
      <c r="B1417" s="5">
        <v>3820578.0</v>
      </c>
      <c r="C1417" s="2">
        <v>10.5</v>
      </c>
      <c r="D1417" s="1">
        <v>1.0</v>
      </c>
      <c r="E1417" s="3"/>
    </row>
    <row r="1418" ht="18.0" customHeight="1">
      <c r="A1418" s="4" t="s">
        <v>1468</v>
      </c>
      <c r="B1418" s="5">
        <v>852079.0</v>
      </c>
      <c r="C1418" s="2">
        <v>0.8</v>
      </c>
      <c r="D1418" s="1">
        <v>56.0</v>
      </c>
      <c r="E1418" s="3"/>
    </row>
    <row r="1419" ht="18.0" customHeight="1">
      <c r="A1419" s="4" t="s">
        <v>1469</v>
      </c>
      <c r="B1419" s="5">
        <v>2587723.0</v>
      </c>
      <c r="C1419" s="2">
        <v>3.8</v>
      </c>
      <c r="D1419" s="1">
        <v>56.0</v>
      </c>
      <c r="E1419" s="3"/>
    </row>
    <row r="1420" ht="18.0" customHeight="1">
      <c r="A1420" s="4" t="s">
        <v>1470</v>
      </c>
      <c r="B1420" s="5">
        <v>3803673.0</v>
      </c>
      <c r="C1420" s="2">
        <v>0.3</v>
      </c>
      <c r="D1420" s="1">
        <v>100.0</v>
      </c>
      <c r="E1420" s="3"/>
    </row>
    <row r="1421" ht="18.0" customHeight="1">
      <c r="A1421" s="4" t="s">
        <v>1471</v>
      </c>
      <c r="B1421" s="5">
        <v>3383247.0</v>
      </c>
      <c r="C1421" s="2">
        <v>1.0</v>
      </c>
      <c r="D1421" s="1">
        <v>28.0</v>
      </c>
      <c r="E1421" s="3"/>
    </row>
    <row r="1422" ht="18.0" customHeight="1">
      <c r="A1422" s="4" t="s">
        <v>1472</v>
      </c>
      <c r="B1422" s="5">
        <v>3383254.0</v>
      </c>
      <c r="C1422" s="2">
        <v>1.5</v>
      </c>
      <c r="D1422" s="1">
        <v>28.0</v>
      </c>
      <c r="E1422" s="3"/>
    </row>
    <row r="1423" ht="18.0" customHeight="1">
      <c r="A1423" s="4" t="s">
        <v>1473</v>
      </c>
      <c r="B1423" s="5">
        <v>3554433.0</v>
      </c>
      <c r="C1423" s="2">
        <v>4.3</v>
      </c>
      <c r="D1423" s="1">
        <v>127.0</v>
      </c>
      <c r="E1423" s="3"/>
    </row>
    <row r="1424" ht="18.0" customHeight="1">
      <c r="A1424" s="4" t="s">
        <v>1474</v>
      </c>
      <c r="B1424" s="5">
        <v>2017275.0</v>
      </c>
      <c r="C1424" s="2">
        <v>0.3</v>
      </c>
      <c r="D1424" s="1">
        <v>22.0</v>
      </c>
      <c r="E1424" s="3"/>
    </row>
    <row r="1425" ht="18.0" customHeight="1">
      <c r="A1425" s="4" t="s">
        <v>1475</v>
      </c>
      <c r="B1425" s="5">
        <v>1248574.0</v>
      </c>
      <c r="C1425" s="2">
        <v>0.8</v>
      </c>
      <c r="D1425" s="1">
        <v>60.0</v>
      </c>
      <c r="E1425" s="3"/>
    </row>
    <row r="1426" ht="18.0" customHeight="1">
      <c r="A1426" s="4" t="s">
        <v>1476</v>
      </c>
      <c r="B1426" s="5">
        <v>3557923.0</v>
      </c>
      <c r="C1426" s="2">
        <v>2.5</v>
      </c>
      <c r="D1426" s="1">
        <v>63.0</v>
      </c>
      <c r="E1426" s="3"/>
    </row>
    <row r="1427" ht="18.0" customHeight="1">
      <c r="A1427" s="4" t="s">
        <v>1477</v>
      </c>
      <c r="B1427" s="5">
        <v>1179662.0</v>
      </c>
      <c r="C1427" s="2">
        <v>0.3</v>
      </c>
      <c r="D1427" s="1">
        <v>56.0</v>
      </c>
      <c r="E1427" s="3"/>
    </row>
    <row r="1428" ht="18.0" customHeight="1">
      <c r="A1428" s="4" t="s">
        <v>1478</v>
      </c>
      <c r="B1428" s="5">
        <v>6745186.0</v>
      </c>
      <c r="C1428" s="2">
        <v>1.0</v>
      </c>
      <c r="D1428" s="1">
        <v>4.0</v>
      </c>
      <c r="E1428" s="3"/>
    </row>
    <row r="1429" ht="18.0" customHeight="1">
      <c r="A1429" s="4" t="s">
        <v>1479</v>
      </c>
      <c r="B1429" s="5">
        <v>6745194.0</v>
      </c>
      <c r="C1429" s="2">
        <v>0.8</v>
      </c>
      <c r="D1429" s="1">
        <v>28.0</v>
      </c>
      <c r="E1429" s="3"/>
    </row>
    <row r="1430" ht="18.0" customHeight="1">
      <c r="A1430" s="4" t="s">
        <v>1480</v>
      </c>
      <c r="B1430" s="5">
        <v>1139252.0</v>
      </c>
      <c r="C1430" s="2">
        <v>3.8</v>
      </c>
      <c r="D1430" s="1">
        <v>60.0</v>
      </c>
      <c r="E1430" s="3"/>
    </row>
    <row r="1431" ht="18.0" customHeight="1">
      <c r="A1431" s="4" t="s">
        <v>1481</v>
      </c>
      <c r="B1431" s="5">
        <v>1139716.0</v>
      </c>
      <c r="C1431" s="2">
        <v>0.5</v>
      </c>
      <c r="D1431" s="1">
        <v>100.0</v>
      </c>
      <c r="E1431" s="3"/>
    </row>
    <row r="1432" ht="18.0" customHeight="1">
      <c r="A1432" s="4" t="s">
        <v>1482</v>
      </c>
      <c r="B1432" s="5">
        <v>1247626.0</v>
      </c>
      <c r="C1432" s="2">
        <v>1.3</v>
      </c>
      <c r="D1432" s="1">
        <v>20.0</v>
      </c>
      <c r="E1432" s="3"/>
    </row>
    <row r="1433" ht="18.0" customHeight="1">
      <c r="A1433" s="4" t="s">
        <v>1483</v>
      </c>
      <c r="B1433" s="5">
        <v>1139260.0</v>
      </c>
      <c r="C1433" s="2" t="s">
        <v>36</v>
      </c>
      <c r="D1433" s="1">
        <v>60.0</v>
      </c>
      <c r="E1433" s="3"/>
    </row>
    <row r="1434" ht="18.0" customHeight="1">
      <c r="A1434" s="4" t="s">
        <v>1484</v>
      </c>
      <c r="B1434" s="5">
        <v>1139245.0</v>
      </c>
      <c r="C1434" s="2">
        <v>3.0</v>
      </c>
      <c r="D1434" s="1">
        <v>20.0</v>
      </c>
      <c r="E1434" s="3"/>
    </row>
    <row r="1435" ht="18.0" customHeight="1">
      <c r="A1435" s="4" t="s">
        <v>1485</v>
      </c>
      <c r="B1435" s="5">
        <v>6529739.0</v>
      </c>
      <c r="C1435" s="2">
        <v>0.3</v>
      </c>
      <c r="D1435" s="1">
        <v>28.0</v>
      </c>
      <c r="E1435" s="3"/>
    </row>
    <row r="1436" ht="18.0" customHeight="1">
      <c r="A1436" s="4" t="s">
        <v>1486</v>
      </c>
      <c r="B1436" s="5">
        <v>4149506.0</v>
      </c>
      <c r="C1436" s="2">
        <v>0.5</v>
      </c>
      <c r="D1436" s="1">
        <v>30.0</v>
      </c>
      <c r="E1436" s="3"/>
    </row>
    <row r="1437" ht="18.0" customHeight="1">
      <c r="A1437" s="4" t="s">
        <v>1487</v>
      </c>
      <c r="B1437" s="5">
        <v>1273002.0</v>
      </c>
      <c r="C1437" s="2">
        <v>1.5</v>
      </c>
      <c r="D1437" s="1">
        <v>28.0</v>
      </c>
      <c r="E1437" s="3"/>
    </row>
    <row r="1438" ht="18.0" customHeight="1">
      <c r="A1438" s="4" t="s">
        <v>1488</v>
      </c>
      <c r="B1438" s="5">
        <v>5401476.0</v>
      </c>
      <c r="C1438" s="2">
        <v>1.5</v>
      </c>
      <c r="D1438" s="1">
        <v>30.0</v>
      </c>
      <c r="E1438" s="3"/>
    </row>
    <row r="1439" ht="18.0" customHeight="1">
      <c r="A1439" s="4" t="s">
        <v>1489</v>
      </c>
      <c r="B1439" s="5">
        <v>5401435.0</v>
      </c>
      <c r="C1439" s="2">
        <v>6.0</v>
      </c>
      <c r="D1439" s="1">
        <v>28.0</v>
      </c>
      <c r="E1439" s="3"/>
    </row>
    <row r="1440" ht="18.0" customHeight="1">
      <c r="A1440" s="4" t="s">
        <v>1490</v>
      </c>
      <c r="B1440" s="5">
        <v>1274190.0</v>
      </c>
      <c r="C1440" s="2" t="s">
        <v>36</v>
      </c>
      <c r="D1440" s="1">
        <v>56.0</v>
      </c>
      <c r="E1440" s="3"/>
    </row>
    <row r="1441" ht="18.0" customHeight="1">
      <c r="A1441" s="4" t="s">
        <v>1491</v>
      </c>
      <c r="B1441" s="5">
        <v>5401443.0</v>
      </c>
      <c r="C1441" s="2">
        <v>34.8</v>
      </c>
      <c r="D1441" s="1">
        <v>28.0</v>
      </c>
      <c r="E1441" s="3"/>
    </row>
    <row r="1442" ht="18.0" customHeight="1">
      <c r="A1442" s="4" t="s">
        <v>1492</v>
      </c>
      <c r="B1442" s="5">
        <v>1167105.0</v>
      </c>
      <c r="C1442" s="2">
        <v>2.5</v>
      </c>
      <c r="D1442" s="1">
        <v>28.0</v>
      </c>
      <c r="E1442" s="3"/>
    </row>
    <row r="1443" ht="18.0" customHeight="1">
      <c r="A1443" s="4" t="s">
        <v>1493</v>
      </c>
      <c r="B1443" s="5">
        <v>1182732.0</v>
      </c>
      <c r="C1443" s="2">
        <v>0.5</v>
      </c>
      <c r="D1443" s="1">
        <v>6.0</v>
      </c>
      <c r="E1443" s="3"/>
    </row>
    <row r="1444" ht="18.0" customHeight="1">
      <c r="A1444" s="4" t="s">
        <v>1494</v>
      </c>
      <c r="B1444" s="5">
        <v>371815.0</v>
      </c>
      <c r="C1444" s="2">
        <v>0.3</v>
      </c>
      <c r="D1444" s="1">
        <v>100.0</v>
      </c>
      <c r="E1444" s="3"/>
    </row>
    <row r="1445" ht="18.0" customHeight="1">
      <c r="A1445" s="4" t="s">
        <v>1495</v>
      </c>
      <c r="B1445" s="5">
        <v>5401245.0</v>
      </c>
      <c r="C1445" s="2">
        <v>1.0</v>
      </c>
      <c r="D1445" s="1">
        <v>3.0</v>
      </c>
      <c r="E1445" s="3"/>
    </row>
    <row r="1446" ht="18.0" customHeight="1">
      <c r="A1446" s="4" t="s">
        <v>1496</v>
      </c>
      <c r="B1446" s="5">
        <v>6707541.0</v>
      </c>
      <c r="C1446" s="2">
        <v>0.3</v>
      </c>
      <c r="D1446" s="1">
        <v>84.0</v>
      </c>
      <c r="E1446" s="3"/>
    </row>
    <row r="1447" ht="18.0" customHeight="1">
      <c r="A1447" s="4" t="s">
        <v>1497</v>
      </c>
      <c r="B1447" s="5">
        <v>1255595.0</v>
      </c>
      <c r="C1447" s="2">
        <v>2.0</v>
      </c>
      <c r="D1447" s="1">
        <v>28.0</v>
      </c>
      <c r="E1447" s="3"/>
    </row>
    <row r="1448" ht="18.0" customHeight="1">
      <c r="A1448" s="4" t="s">
        <v>1498</v>
      </c>
      <c r="B1448" s="5">
        <v>1221878.0</v>
      </c>
      <c r="C1448" s="2">
        <v>11.0</v>
      </c>
      <c r="D1448" s="1">
        <v>28.0</v>
      </c>
      <c r="E1448" s="3"/>
    </row>
    <row r="1449" ht="18.0" customHeight="1">
      <c r="A1449" s="4" t="s">
        <v>1499</v>
      </c>
      <c r="B1449" s="5">
        <v>1255579.0</v>
      </c>
      <c r="C1449" s="2">
        <v>1.5</v>
      </c>
      <c r="D1449" s="1">
        <v>28.0</v>
      </c>
      <c r="E1449" s="3"/>
    </row>
    <row r="1450" ht="18.0" customHeight="1">
      <c r="A1450" s="4" t="s">
        <v>1500</v>
      </c>
      <c r="B1450" s="5">
        <v>1221886.0</v>
      </c>
      <c r="C1450" s="2">
        <v>2.3</v>
      </c>
      <c r="D1450" s="1">
        <v>28.0</v>
      </c>
      <c r="E1450" s="3"/>
    </row>
    <row r="1451" ht="18.0" customHeight="1">
      <c r="A1451" s="4" t="s">
        <v>1501</v>
      </c>
      <c r="B1451" s="5">
        <v>1221894.0</v>
      </c>
      <c r="C1451" s="2">
        <v>1.3</v>
      </c>
      <c r="D1451" s="1">
        <v>28.0</v>
      </c>
      <c r="E1451" s="3"/>
    </row>
    <row r="1452" ht="18.0" customHeight="1">
      <c r="A1452" s="4" t="s">
        <v>1502</v>
      </c>
      <c r="B1452" s="5">
        <v>1255561.0</v>
      </c>
      <c r="C1452" s="2">
        <v>7.5</v>
      </c>
      <c r="D1452" s="1">
        <v>28.0</v>
      </c>
      <c r="E1452" s="3"/>
    </row>
    <row r="1453" ht="18.0" customHeight="1">
      <c r="A1453" s="4" t="s">
        <v>1503</v>
      </c>
      <c r="B1453" s="5">
        <v>1221860.0</v>
      </c>
      <c r="C1453" s="2">
        <v>28.3</v>
      </c>
      <c r="D1453" s="1">
        <v>28.0</v>
      </c>
      <c r="E1453" s="3"/>
    </row>
    <row r="1454" ht="18.0" customHeight="1">
      <c r="A1454" s="4" t="s">
        <v>1504</v>
      </c>
      <c r="B1454" s="5">
        <v>4284378.0</v>
      </c>
      <c r="C1454" s="2">
        <v>0.8</v>
      </c>
      <c r="D1454" s="1">
        <v>50.0</v>
      </c>
      <c r="E1454" s="3"/>
    </row>
    <row r="1455" ht="18.0" customHeight="1">
      <c r="A1455" s="4" t="s">
        <v>1505</v>
      </c>
      <c r="B1455" s="5">
        <v>2136380.0</v>
      </c>
      <c r="C1455" s="2" t="s">
        <v>36</v>
      </c>
      <c r="D1455" s="1">
        <v>30.0</v>
      </c>
      <c r="E1455" s="3"/>
    </row>
    <row r="1456" ht="18.0" customHeight="1">
      <c r="A1456" s="4" t="s">
        <v>1506</v>
      </c>
      <c r="B1456" s="5">
        <v>4190278.0</v>
      </c>
      <c r="C1456" s="2">
        <v>1.3</v>
      </c>
      <c r="D1456" s="1">
        <v>1.0</v>
      </c>
      <c r="E1456" s="3"/>
    </row>
    <row r="1457" ht="18.0" customHeight="1">
      <c r="A1457" s="4" t="s">
        <v>1507</v>
      </c>
      <c r="B1457" s="5">
        <v>4157038.0</v>
      </c>
      <c r="C1457" s="2">
        <v>2.0</v>
      </c>
      <c r="D1457" s="1">
        <v>30.0</v>
      </c>
      <c r="E1457" s="3"/>
    </row>
    <row r="1458" ht="18.0" customHeight="1">
      <c r="A1458" s="4" t="s">
        <v>1508</v>
      </c>
      <c r="B1458" s="5">
        <v>4157012.0</v>
      </c>
      <c r="C1458" s="2">
        <v>1.0</v>
      </c>
      <c r="D1458" s="1">
        <v>30.0</v>
      </c>
      <c r="E1458" s="3"/>
    </row>
    <row r="1459" ht="18.0" customHeight="1">
      <c r="A1459" s="4" t="s">
        <v>1509</v>
      </c>
      <c r="B1459" s="5">
        <v>4157020.0</v>
      </c>
      <c r="C1459" s="2">
        <v>1.5</v>
      </c>
      <c r="D1459" s="1">
        <v>30.0</v>
      </c>
      <c r="E1459" s="3"/>
    </row>
    <row r="1460" ht="18.0" customHeight="1">
      <c r="A1460" s="4" t="s">
        <v>1510</v>
      </c>
      <c r="B1460" s="5">
        <v>158618.0</v>
      </c>
      <c r="C1460" s="2">
        <v>2.0</v>
      </c>
      <c r="D1460" s="1">
        <v>100.0</v>
      </c>
      <c r="E1460" s="3"/>
    </row>
    <row r="1461" ht="18.0" customHeight="1">
      <c r="A1461" s="4" t="s">
        <v>1511</v>
      </c>
      <c r="B1461" s="5">
        <v>3476173.0</v>
      </c>
      <c r="C1461" s="2">
        <v>1.0</v>
      </c>
      <c r="D1461" s="1">
        <v>30.0</v>
      </c>
      <c r="E1461" s="3"/>
    </row>
    <row r="1462" ht="18.0" customHeight="1">
      <c r="A1462" s="4" t="s">
        <v>1512</v>
      </c>
      <c r="B1462" s="5">
        <v>2635225.0</v>
      </c>
      <c r="C1462" s="2">
        <v>22.8</v>
      </c>
      <c r="D1462" s="1">
        <v>1.0</v>
      </c>
      <c r="E1462" s="3"/>
    </row>
    <row r="1463" ht="18.0" customHeight="1">
      <c r="A1463" s="4" t="s">
        <v>1513</v>
      </c>
      <c r="B1463" s="5">
        <v>2781169.0</v>
      </c>
      <c r="C1463" s="2">
        <v>1.5</v>
      </c>
      <c r="D1463" s="1">
        <v>1.0</v>
      </c>
      <c r="E1463" s="3"/>
    </row>
    <row r="1464" ht="18.0" customHeight="1">
      <c r="A1464" s="4" t="s">
        <v>1514</v>
      </c>
      <c r="B1464" s="5">
        <v>6073621.0</v>
      </c>
      <c r="C1464" s="2">
        <v>84.3</v>
      </c>
      <c r="D1464" s="1">
        <v>1.0</v>
      </c>
      <c r="E1464" s="3"/>
    </row>
    <row r="1465" ht="18.0" customHeight="1">
      <c r="A1465" s="4" t="s">
        <v>1515</v>
      </c>
      <c r="B1465" s="5">
        <v>1132224.0</v>
      </c>
      <c r="C1465" s="2">
        <v>1.3</v>
      </c>
      <c r="D1465" s="1">
        <v>20.0</v>
      </c>
      <c r="E1465" s="3"/>
    </row>
    <row r="1466" ht="18.0" customHeight="1">
      <c r="A1466" s="4" t="s">
        <v>1516</v>
      </c>
      <c r="B1466" s="5">
        <v>1132232.0</v>
      </c>
      <c r="C1466" s="2">
        <v>7.8</v>
      </c>
      <c r="D1466" s="1">
        <v>20.0</v>
      </c>
      <c r="E1466" s="3"/>
    </row>
    <row r="1467" ht="18.0" customHeight="1">
      <c r="A1467" s="4" t="s">
        <v>1517</v>
      </c>
      <c r="B1467" s="5">
        <v>926741.0</v>
      </c>
      <c r="C1467" s="2">
        <v>0.5</v>
      </c>
      <c r="D1467" s="1">
        <v>20.0</v>
      </c>
      <c r="E1467" s="3"/>
    </row>
    <row r="1468" ht="18.0" customHeight="1">
      <c r="A1468" s="4" t="s">
        <v>1518</v>
      </c>
      <c r="B1468" s="5">
        <v>2322790.0</v>
      </c>
      <c r="C1468" s="2">
        <v>2.3</v>
      </c>
      <c r="D1468" s="1">
        <v>50.0</v>
      </c>
      <c r="E1468" s="3"/>
    </row>
    <row r="1469" ht="18.0" customHeight="1">
      <c r="A1469" s="4" t="s">
        <v>1519</v>
      </c>
      <c r="B1469" s="5">
        <v>100420.0</v>
      </c>
      <c r="C1469" s="2">
        <v>0.5</v>
      </c>
      <c r="D1469" s="1">
        <v>50.0</v>
      </c>
      <c r="E1469" s="3"/>
    </row>
    <row r="1470" ht="18.0" customHeight="1">
      <c r="A1470" s="4" t="s">
        <v>1520</v>
      </c>
      <c r="B1470" s="5">
        <v>4086781.0</v>
      </c>
      <c r="C1470" s="2">
        <v>1.0</v>
      </c>
      <c r="D1470" s="1">
        <v>50.0</v>
      </c>
      <c r="E1470" s="3"/>
    </row>
    <row r="1471" ht="18.0" customHeight="1">
      <c r="A1471" s="4" t="s">
        <v>1521</v>
      </c>
      <c r="B1471" s="5">
        <v>3590577.0</v>
      </c>
      <c r="C1471" s="2" t="s">
        <v>36</v>
      </c>
      <c r="D1471" s="1">
        <v>30.0</v>
      </c>
      <c r="E1471" s="3"/>
    </row>
    <row r="1472" ht="18.0" customHeight="1">
      <c r="A1472" s="4" t="s">
        <v>1522</v>
      </c>
      <c r="B1472" s="5">
        <v>2351492.0</v>
      </c>
      <c r="C1472" s="2">
        <v>0.3</v>
      </c>
      <c r="D1472" s="1">
        <v>30.0</v>
      </c>
      <c r="E1472" s="3"/>
    </row>
    <row r="1473" ht="18.0" customHeight="1">
      <c r="A1473" s="4" t="s">
        <v>1523</v>
      </c>
      <c r="B1473" s="5">
        <v>3420650.0</v>
      </c>
      <c r="C1473" s="2">
        <v>0.5</v>
      </c>
      <c r="D1473" s="1">
        <v>60.0</v>
      </c>
      <c r="E1473" s="3"/>
    </row>
    <row r="1474" ht="18.0" customHeight="1">
      <c r="A1474" s="4" t="s">
        <v>1524</v>
      </c>
      <c r="B1474" s="5">
        <v>2412914.0</v>
      </c>
      <c r="C1474" s="2">
        <v>2.5</v>
      </c>
      <c r="D1474" s="1">
        <v>28.0</v>
      </c>
      <c r="E1474" s="3"/>
    </row>
    <row r="1475" ht="18.0" customHeight="1">
      <c r="A1475" s="4" t="s">
        <v>1525</v>
      </c>
      <c r="B1475" s="5">
        <v>136077.0</v>
      </c>
      <c r="C1475" s="2">
        <v>1.3</v>
      </c>
      <c r="D1475" s="1">
        <v>1.0</v>
      </c>
      <c r="E1475" s="3"/>
    </row>
    <row r="1476" ht="18.0" customHeight="1">
      <c r="A1476" s="4" t="s">
        <v>1526</v>
      </c>
      <c r="B1476" s="5">
        <v>113407.0</v>
      </c>
      <c r="C1476" s="2">
        <v>6.0</v>
      </c>
      <c r="D1476" s="1">
        <v>1.0</v>
      </c>
      <c r="E1476" s="3"/>
    </row>
    <row r="1477" ht="18.0" customHeight="1">
      <c r="A1477" s="4" t="s">
        <v>1527</v>
      </c>
      <c r="B1477" s="5">
        <v>13607.0</v>
      </c>
      <c r="C1477" s="2">
        <v>0.5</v>
      </c>
      <c r="D1477" s="1">
        <v>30.0</v>
      </c>
      <c r="E1477" s="3"/>
    </row>
    <row r="1478" ht="18.0" customHeight="1">
      <c r="A1478" s="4" t="s">
        <v>1528</v>
      </c>
      <c r="B1478" s="5">
        <v>3548674.0</v>
      </c>
      <c r="C1478" s="2">
        <v>0.3</v>
      </c>
      <c r="D1478" s="1">
        <v>2.0</v>
      </c>
      <c r="E1478" s="3"/>
    </row>
    <row r="1479" ht="18.0" customHeight="1">
      <c r="A1479" s="4" t="s">
        <v>1529</v>
      </c>
      <c r="B1479" s="5">
        <v>1093970.0</v>
      </c>
      <c r="C1479" s="2">
        <v>11.3</v>
      </c>
      <c r="D1479" s="1">
        <v>60.0</v>
      </c>
      <c r="E1479" s="3"/>
    </row>
    <row r="1480" ht="18.0" customHeight="1">
      <c r="A1480" s="4" t="s">
        <v>1530</v>
      </c>
      <c r="B1480" s="5">
        <v>257527.0</v>
      </c>
      <c r="C1480" s="2">
        <v>2.0</v>
      </c>
      <c r="D1480" s="1">
        <v>500.0</v>
      </c>
      <c r="E1480" s="3"/>
    </row>
    <row r="1481" ht="18.0" customHeight="1">
      <c r="A1481" s="4" t="s">
        <v>1531</v>
      </c>
      <c r="B1481" s="5">
        <v>3682200.0</v>
      </c>
      <c r="C1481" s="2">
        <v>0.5</v>
      </c>
      <c r="D1481" s="1">
        <v>300.0</v>
      </c>
      <c r="E1481" s="3"/>
    </row>
    <row r="1482" ht="18.0" customHeight="1">
      <c r="A1482" s="4" t="s">
        <v>1532</v>
      </c>
      <c r="B1482" s="5">
        <v>2602662.0</v>
      </c>
      <c r="C1482" s="2">
        <v>0.5</v>
      </c>
      <c r="D1482" s="1">
        <v>1.0</v>
      </c>
      <c r="E1482" s="3"/>
    </row>
    <row r="1483" ht="18.0" customHeight="1">
      <c r="A1483" s="4" t="s">
        <v>1533</v>
      </c>
      <c r="B1483" s="5">
        <v>3108453.0</v>
      </c>
      <c r="C1483" s="2">
        <v>1.8</v>
      </c>
      <c r="D1483" s="1">
        <v>1.0</v>
      </c>
      <c r="E1483" s="3"/>
    </row>
    <row r="1484" ht="18.0" customHeight="1">
      <c r="A1484" s="4" t="s">
        <v>1534</v>
      </c>
      <c r="B1484" s="5">
        <v>2602654.0</v>
      </c>
      <c r="C1484" s="2">
        <v>2.8</v>
      </c>
      <c r="D1484" s="1">
        <v>1.0</v>
      </c>
      <c r="E1484" s="3"/>
    </row>
    <row r="1485" ht="18.0" customHeight="1">
      <c r="A1485" s="4" t="s">
        <v>1535</v>
      </c>
      <c r="B1485" s="5">
        <v>3108461.0</v>
      </c>
      <c r="C1485" s="2">
        <v>2.3</v>
      </c>
      <c r="D1485" s="1">
        <v>1.0</v>
      </c>
      <c r="E1485" s="3"/>
    </row>
    <row r="1486" ht="18.0" customHeight="1">
      <c r="A1486" s="4" t="s">
        <v>1536</v>
      </c>
      <c r="B1486" s="5">
        <v>3108404.0</v>
      </c>
      <c r="C1486" s="2">
        <v>5.5</v>
      </c>
      <c r="D1486" s="1">
        <v>1.0</v>
      </c>
      <c r="E1486" s="3"/>
    </row>
    <row r="1487" ht="18.0" customHeight="1">
      <c r="A1487" s="4" t="s">
        <v>1537</v>
      </c>
      <c r="B1487" s="5">
        <v>2602647.0</v>
      </c>
      <c r="C1487" s="2">
        <v>2.0</v>
      </c>
      <c r="D1487" s="1">
        <v>1.0</v>
      </c>
      <c r="E1487" s="3"/>
    </row>
    <row r="1488" ht="18.0" customHeight="1">
      <c r="A1488" s="4" t="s">
        <v>1538</v>
      </c>
      <c r="B1488" s="5">
        <v>2183507.0</v>
      </c>
      <c r="C1488" s="2">
        <v>0.5</v>
      </c>
      <c r="D1488" s="1">
        <v>1.0</v>
      </c>
      <c r="E1488" s="3"/>
    </row>
    <row r="1489" ht="18.0" customHeight="1">
      <c r="A1489" s="4" t="s">
        <v>1539</v>
      </c>
      <c r="B1489" s="5">
        <v>3164142.0</v>
      </c>
      <c r="C1489" s="2">
        <v>0.5</v>
      </c>
      <c r="D1489" s="1">
        <v>1.0</v>
      </c>
      <c r="E1489" s="3"/>
    </row>
    <row r="1490" ht="18.0" customHeight="1">
      <c r="A1490" s="4" t="s">
        <v>1540</v>
      </c>
      <c r="B1490" s="5">
        <v>1125160.0</v>
      </c>
      <c r="C1490" s="2">
        <v>63.3</v>
      </c>
      <c r="D1490" s="1">
        <v>28.0</v>
      </c>
      <c r="E1490" s="3"/>
    </row>
    <row r="1491" ht="18.0" customHeight="1">
      <c r="A1491" s="4" t="s">
        <v>1541</v>
      </c>
      <c r="B1491" s="5">
        <v>1263508.0</v>
      </c>
      <c r="C1491" s="2">
        <v>1.5</v>
      </c>
      <c r="D1491" s="1">
        <v>30.0</v>
      </c>
      <c r="E1491" s="3"/>
    </row>
    <row r="1492" ht="18.0" customHeight="1">
      <c r="A1492" s="4" t="s">
        <v>1542</v>
      </c>
      <c r="B1492" s="5">
        <v>1245455.0</v>
      </c>
      <c r="C1492" s="2">
        <v>1.5</v>
      </c>
      <c r="D1492" s="1">
        <v>28.0</v>
      </c>
      <c r="E1492" s="3"/>
    </row>
    <row r="1493" ht="18.0" customHeight="1">
      <c r="A1493" s="4" t="s">
        <v>1543</v>
      </c>
      <c r="B1493" s="5">
        <v>1125178.0</v>
      </c>
      <c r="C1493" s="2">
        <v>51.5</v>
      </c>
      <c r="D1493" s="1">
        <v>28.0</v>
      </c>
      <c r="E1493" s="3"/>
    </row>
    <row r="1494" ht="18.0" customHeight="1">
      <c r="A1494" s="4" t="s">
        <v>1544</v>
      </c>
      <c r="B1494" s="5">
        <v>1202027.0</v>
      </c>
      <c r="C1494" s="2">
        <v>0.8</v>
      </c>
      <c r="D1494" s="1">
        <v>180.0</v>
      </c>
      <c r="E1494" s="3"/>
    </row>
    <row r="1495" ht="18.0" customHeight="1">
      <c r="A1495" s="4" t="s">
        <v>1545</v>
      </c>
      <c r="B1495" s="5">
        <v>3445509.0</v>
      </c>
      <c r="C1495" s="2">
        <v>1.0</v>
      </c>
      <c r="D1495" s="1">
        <v>28.0</v>
      </c>
      <c r="E1495" s="3"/>
    </row>
    <row r="1496" ht="18.0" customHeight="1">
      <c r="A1496" s="4" t="s">
        <v>1546</v>
      </c>
      <c r="B1496" s="5">
        <v>3630282.0</v>
      </c>
      <c r="C1496" s="2">
        <v>1.0</v>
      </c>
      <c r="D1496" s="1">
        <v>28.0</v>
      </c>
      <c r="E1496" s="3"/>
    </row>
    <row r="1497" ht="18.0" customHeight="1">
      <c r="A1497" s="4" t="s">
        <v>1547</v>
      </c>
      <c r="B1497" s="5">
        <v>4033510.0</v>
      </c>
      <c r="C1497" s="2">
        <v>7.0</v>
      </c>
      <c r="D1497" s="1">
        <v>4.0</v>
      </c>
      <c r="E1497" s="3"/>
    </row>
    <row r="1498" ht="18.0" customHeight="1">
      <c r="A1498" s="4" t="s">
        <v>1548</v>
      </c>
      <c r="B1498" s="5">
        <v>4159000.0</v>
      </c>
      <c r="C1498" s="2">
        <v>1.8</v>
      </c>
      <c r="D1498" s="1">
        <v>4.0</v>
      </c>
      <c r="E1498" s="3"/>
    </row>
    <row r="1499" ht="18.0" customHeight="1">
      <c r="A1499" s="4" t="s">
        <v>1549</v>
      </c>
      <c r="B1499" s="5">
        <v>4033528.0</v>
      </c>
      <c r="C1499" s="2">
        <v>0.3</v>
      </c>
      <c r="D1499" s="1">
        <v>4.0</v>
      </c>
      <c r="E1499" s="3"/>
    </row>
    <row r="1500" ht="18.0" customHeight="1">
      <c r="A1500" s="4" t="s">
        <v>1550</v>
      </c>
      <c r="B1500" s="5">
        <v>4033502.0</v>
      </c>
      <c r="C1500" s="2">
        <v>4.3</v>
      </c>
      <c r="D1500" s="1">
        <v>4.0</v>
      </c>
      <c r="E1500" s="3"/>
    </row>
    <row r="1501" ht="18.0" customHeight="1">
      <c r="A1501" s="4" t="s">
        <v>1551</v>
      </c>
      <c r="B1501" s="5">
        <v>89771.0</v>
      </c>
      <c r="C1501" s="2">
        <v>1.0</v>
      </c>
      <c r="D1501" s="1">
        <v>56.0</v>
      </c>
      <c r="E1501" s="3"/>
    </row>
    <row r="1502" ht="18.0" customHeight="1">
      <c r="A1502" s="4" t="s">
        <v>1552</v>
      </c>
      <c r="B1502" s="5">
        <v>4008801.0</v>
      </c>
      <c r="C1502" s="2">
        <v>1.0</v>
      </c>
      <c r="D1502" s="1">
        <v>1.0</v>
      </c>
      <c r="E1502" s="3"/>
    </row>
    <row r="1503" ht="18.0" customHeight="1">
      <c r="A1503" s="4" t="s">
        <v>1553</v>
      </c>
      <c r="B1503" s="5">
        <v>4030383.0</v>
      </c>
      <c r="C1503" s="2">
        <v>0.3</v>
      </c>
      <c r="D1503" s="1">
        <v>1.0</v>
      </c>
      <c r="E1503" s="3"/>
    </row>
    <row r="1504" ht="18.0" customHeight="1">
      <c r="A1504" s="4" t="s">
        <v>1554</v>
      </c>
      <c r="B1504" s="5">
        <v>3674546.0</v>
      </c>
      <c r="C1504" s="2">
        <v>0.3</v>
      </c>
      <c r="D1504" s="1">
        <v>1.0</v>
      </c>
      <c r="E1504" s="3"/>
    </row>
    <row r="1505" ht="18.0" customHeight="1">
      <c r="A1505" s="4" t="s">
        <v>1555</v>
      </c>
      <c r="B1505" s="5">
        <v>4030615.0</v>
      </c>
      <c r="C1505" s="2">
        <v>0.5</v>
      </c>
      <c r="D1505" s="1">
        <v>1.0</v>
      </c>
      <c r="E1505" s="3"/>
    </row>
    <row r="1506" ht="18.0" customHeight="1">
      <c r="A1506" s="4" t="s">
        <v>1556</v>
      </c>
      <c r="B1506" s="5">
        <v>4038568.0</v>
      </c>
      <c r="C1506" s="2">
        <v>0.5</v>
      </c>
      <c r="D1506" s="1">
        <v>5.0</v>
      </c>
      <c r="E1506" s="3"/>
    </row>
    <row r="1507" ht="18.0" customHeight="1">
      <c r="A1507" s="4" t="s">
        <v>1557</v>
      </c>
      <c r="B1507" s="5" t="s">
        <v>1558</v>
      </c>
      <c r="C1507" s="2">
        <v>1.0</v>
      </c>
      <c r="D1507" s="1">
        <v>1.0</v>
      </c>
      <c r="E1507" s="3"/>
    </row>
    <row r="1508" ht="18.0" customHeight="1">
      <c r="A1508" s="4" t="s">
        <v>1559</v>
      </c>
      <c r="B1508" s="5">
        <v>3984044.0</v>
      </c>
      <c r="C1508" s="2">
        <v>0.3</v>
      </c>
      <c r="D1508" s="1">
        <v>2.0</v>
      </c>
      <c r="E1508" s="3"/>
    </row>
    <row r="1509" ht="18.0" customHeight="1">
      <c r="A1509" s="4" t="s">
        <v>1560</v>
      </c>
      <c r="B1509" s="5">
        <v>1184092.0</v>
      </c>
      <c r="C1509" s="2">
        <v>18.5</v>
      </c>
      <c r="D1509" s="1">
        <v>4.0</v>
      </c>
      <c r="E1509" s="3"/>
    </row>
    <row r="1510" ht="18.0" customHeight="1">
      <c r="A1510" s="4" t="s">
        <v>1561</v>
      </c>
      <c r="B1510" s="5">
        <v>1184134.0</v>
      </c>
      <c r="C1510" s="2">
        <v>1.5</v>
      </c>
      <c r="D1510" s="1">
        <v>4.0</v>
      </c>
      <c r="E1510" s="3"/>
    </row>
    <row r="1511" ht="18.0" customHeight="1">
      <c r="A1511" s="4" t="s">
        <v>1562</v>
      </c>
      <c r="B1511" s="5">
        <v>1184118.0</v>
      </c>
      <c r="C1511" s="2">
        <v>6.0</v>
      </c>
      <c r="D1511" s="1">
        <v>4.0</v>
      </c>
      <c r="E1511" s="3"/>
    </row>
    <row r="1512" ht="18.0" customHeight="1">
      <c r="A1512" s="4" t="s">
        <v>1563</v>
      </c>
      <c r="B1512" s="5">
        <v>2949881.0</v>
      </c>
      <c r="C1512" s="2">
        <v>0.8</v>
      </c>
      <c r="D1512" s="1">
        <v>10.0</v>
      </c>
      <c r="E1512" s="3"/>
    </row>
    <row r="1513" ht="18.0" customHeight="1">
      <c r="A1513" s="4" t="s">
        <v>1564</v>
      </c>
      <c r="B1513" s="5">
        <v>1106731.0</v>
      </c>
      <c r="C1513" s="2">
        <v>4.0</v>
      </c>
      <c r="D1513" s="1">
        <v>28.0</v>
      </c>
      <c r="E1513" s="3"/>
    </row>
    <row r="1514" ht="18.0" customHeight="1">
      <c r="A1514" s="4" t="s">
        <v>1565</v>
      </c>
      <c r="B1514" s="5">
        <v>1106723.0</v>
      </c>
      <c r="C1514" s="2">
        <v>38.8</v>
      </c>
      <c r="D1514" s="1">
        <v>28.0</v>
      </c>
      <c r="E1514" s="3"/>
    </row>
    <row r="1515" ht="18.0" customHeight="1">
      <c r="A1515" s="4" t="s">
        <v>1566</v>
      </c>
      <c r="B1515" s="5">
        <v>1106715.0</v>
      </c>
      <c r="C1515" s="2">
        <v>40.3</v>
      </c>
      <c r="D1515" s="1">
        <v>28.0</v>
      </c>
      <c r="E1515" s="3"/>
    </row>
    <row r="1516" ht="18.0" customHeight="1">
      <c r="A1516" s="4" t="s">
        <v>1567</v>
      </c>
      <c r="B1516" s="5">
        <v>1155050.0</v>
      </c>
      <c r="C1516" s="2">
        <v>0.8</v>
      </c>
      <c r="D1516" s="1">
        <v>150.0</v>
      </c>
      <c r="E1516" s="3"/>
    </row>
    <row r="1517" ht="18.0" customHeight="1">
      <c r="A1517" s="4" t="s">
        <v>1568</v>
      </c>
      <c r="B1517" s="5">
        <v>1108380.0</v>
      </c>
      <c r="C1517" s="2">
        <v>1.0</v>
      </c>
      <c r="D1517" s="1">
        <v>28.0</v>
      </c>
      <c r="E1517" s="3"/>
    </row>
    <row r="1518" ht="18.0" customHeight="1">
      <c r="A1518" s="4" t="s">
        <v>1569</v>
      </c>
      <c r="B1518" s="5">
        <v>2616340.0</v>
      </c>
      <c r="C1518" s="2">
        <v>0.3</v>
      </c>
      <c r="D1518" s="1">
        <v>90.0</v>
      </c>
      <c r="E1518" s="3"/>
    </row>
    <row r="1519" ht="18.0" customHeight="1">
      <c r="A1519" s="4" t="s">
        <v>1570</v>
      </c>
      <c r="B1519" s="5">
        <v>2605277.0</v>
      </c>
      <c r="C1519" s="2">
        <v>1.0</v>
      </c>
      <c r="D1519" s="1">
        <v>60.0</v>
      </c>
      <c r="E1519" s="3"/>
    </row>
    <row r="1520" ht="18.0" customHeight="1">
      <c r="A1520" s="4" t="s">
        <v>1571</v>
      </c>
      <c r="B1520" s="5">
        <v>3676251.0</v>
      </c>
      <c r="C1520" s="2">
        <v>5.5</v>
      </c>
      <c r="D1520" s="1">
        <v>100.0</v>
      </c>
      <c r="E1520" s="3"/>
    </row>
    <row r="1521" ht="18.0" customHeight="1">
      <c r="A1521" s="4" t="s">
        <v>1572</v>
      </c>
      <c r="B1521" s="5">
        <v>3978582.0</v>
      </c>
      <c r="C1521" s="2">
        <v>1.0</v>
      </c>
      <c r="D1521" s="1">
        <v>1.0</v>
      </c>
      <c r="E1521" s="3"/>
    </row>
    <row r="1522" ht="18.0" customHeight="1">
      <c r="A1522" s="4" t="s">
        <v>1573</v>
      </c>
      <c r="B1522" s="5">
        <v>1261635.0</v>
      </c>
      <c r="C1522" s="2">
        <v>7.5</v>
      </c>
      <c r="D1522" s="1">
        <v>28.0</v>
      </c>
      <c r="E1522" s="3"/>
    </row>
    <row r="1523" ht="18.0" customHeight="1">
      <c r="A1523" s="4" t="s">
        <v>1574</v>
      </c>
      <c r="B1523" s="5">
        <v>1261627.0</v>
      </c>
      <c r="C1523" s="2">
        <v>3.3</v>
      </c>
      <c r="D1523" s="1">
        <v>28.0</v>
      </c>
      <c r="E1523" s="3"/>
    </row>
    <row r="1524" ht="18.0" customHeight="1">
      <c r="A1524" s="4" t="s">
        <v>1575</v>
      </c>
      <c r="B1524" s="5">
        <v>1261619.0</v>
      </c>
      <c r="C1524" s="2">
        <v>1.0</v>
      </c>
      <c r="D1524" s="1">
        <v>28.0</v>
      </c>
      <c r="E1524" s="3"/>
    </row>
    <row r="1525" ht="18.0" customHeight="1">
      <c r="A1525" s="4" t="s">
        <v>1576</v>
      </c>
      <c r="B1525" s="5">
        <v>739474.0</v>
      </c>
      <c r="C1525" s="2">
        <v>0.3</v>
      </c>
      <c r="D1525" s="1">
        <v>30.0</v>
      </c>
      <c r="E1525" s="3"/>
    </row>
    <row r="1526" ht="18.0" customHeight="1">
      <c r="A1526" s="4" t="s">
        <v>1577</v>
      </c>
      <c r="B1526" s="5">
        <v>4138269.0</v>
      </c>
      <c r="C1526" s="2">
        <v>0.3</v>
      </c>
      <c r="D1526" s="1">
        <v>400.0</v>
      </c>
      <c r="E1526" s="3"/>
    </row>
    <row r="1527" ht="18.0" customHeight="1">
      <c r="A1527" s="4" t="s">
        <v>1578</v>
      </c>
      <c r="B1527" s="5">
        <v>3494911.0</v>
      </c>
      <c r="C1527" s="2">
        <v>2.5</v>
      </c>
      <c r="D1527" s="1">
        <v>100.0</v>
      </c>
      <c r="E1527" s="3"/>
    </row>
    <row r="1528" ht="18.0" customHeight="1">
      <c r="A1528" s="4" t="s">
        <v>1579</v>
      </c>
      <c r="B1528" s="5">
        <v>1094135.0</v>
      </c>
      <c r="C1528" s="2">
        <v>0.3</v>
      </c>
      <c r="D1528" s="1">
        <v>56.0</v>
      </c>
      <c r="E1528" s="3"/>
    </row>
    <row r="1529" ht="18.0" customHeight="1">
      <c r="A1529" s="4" t="s">
        <v>1580</v>
      </c>
      <c r="B1529" s="5">
        <v>1248970.0</v>
      </c>
      <c r="C1529" s="2">
        <v>0.3</v>
      </c>
      <c r="D1529" s="1">
        <v>10.0</v>
      </c>
      <c r="E1529" s="3"/>
    </row>
    <row r="1530" ht="18.0" customHeight="1">
      <c r="A1530" s="4" t="s">
        <v>1581</v>
      </c>
      <c r="B1530" s="5">
        <v>6708267.0</v>
      </c>
      <c r="C1530" s="2">
        <v>1.0</v>
      </c>
      <c r="D1530" s="1">
        <v>20.0</v>
      </c>
      <c r="E1530" s="3"/>
    </row>
    <row r="1531" ht="18.0" customHeight="1">
      <c r="A1531" s="4" t="s">
        <v>1582</v>
      </c>
      <c r="B1531" s="5">
        <v>1061183.0</v>
      </c>
      <c r="C1531" s="2">
        <v>2.3</v>
      </c>
      <c r="D1531" s="1">
        <v>14.0</v>
      </c>
      <c r="E1531" s="3"/>
    </row>
    <row r="1532" ht="18.0" customHeight="1">
      <c r="A1532" s="4" t="s">
        <v>1583</v>
      </c>
      <c r="B1532" s="5">
        <v>1205970.0</v>
      </c>
      <c r="C1532" s="2">
        <v>1.8</v>
      </c>
      <c r="D1532" s="1">
        <v>51.0</v>
      </c>
      <c r="E1532" s="3"/>
    </row>
    <row r="1533" ht="18.0" customHeight="1">
      <c r="A1533" s="4" t="s">
        <v>1584</v>
      </c>
      <c r="B1533" s="5">
        <v>6529549.0</v>
      </c>
      <c r="C1533" s="2">
        <v>0.5</v>
      </c>
      <c r="D1533" s="1">
        <v>100.0</v>
      </c>
      <c r="E1533" s="3"/>
    </row>
    <row r="1534" ht="18.0" customHeight="1">
      <c r="A1534" s="4" t="s">
        <v>1585</v>
      </c>
      <c r="B1534" s="5">
        <v>6529499.0</v>
      </c>
      <c r="C1534" s="2">
        <v>1.3</v>
      </c>
      <c r="D1534" s="1">
        <v>300.0</v>
      </c>
      <c r="E1534" s="3"/>
    </row>
    <row r="1535" ht="18.0" customHeight="1">
      <c r="A1535" s="4" t="s">
        <v>1586</v>
      </c>
      <c r="B1535" s="5">
        <v>1269372.0</v>
      </c>
      <c r="C1535" s="2">
        <v>8.0</v>
      </c>
      <c r="D1535" s="1">
        <v>30.0</v>
      </c>
      <c r="E1535" s="3"/>
    </row>
    <row r="1536" ht="18.0" customHeight="1">
      <c r="A1536" s="4" t="s">
        <v>1587</v>
      </c>
      <c r="B1536" s="5">
        <v>1269380.0</v>
      </c>
      <c r="C1536" s="2">
        <v>1.0</v>
      </c>
      <c r="D1536" s="1">
        <v>30.0</v>
      </c>
      <c r="E1536" s="3"/>
    </row>
    <row r="1537" ht="18.0" customHeight="1">
      <c r="A1537" s="4" t="s">
        <v>1588</v>
      </c>
      <c r="B1537" s="5">
        <v>3403953.0</v>
      </c>
      <c r="C1537" s="2">
        <v>0.5</v>
      </c>
      <c r="D1537" s="1">
        <v>50.0</v>
      </c>
      <c r="E1537" s="3"/>
    </row>
    <row r="1538" ht="18.0" customHeight="1">
      <c r="A1538" s="4" t="s">
        <v>1589</v>
      </c>
      <c r="B1538" s="5">
        <v>1233543.0</v>
      </c>
      <c r="C1538" s="2">
        <v>4.8</v>
      </c>
      <c r="D1538" s="1">
        <v>30.0</v>
      </c>
      <c r="E1538" s="3"/>
    </row>
    <row r="1539" ht="18.0" customHeight="1">
      <c r="A1539" s="4" t="s">
        <v>1590</v>
      </c>
      <c r="B1539" s="5">
        <v>1233535.0</v>
      </c>
      <c r="C1539" s="2">
        <v>11.0</v>
      </c>
      <c r="D1539" s="1">
        <v>30.0</v>
      </c>
      <c r="E1539" s="3"/>
    </row>
    <row r="1540" ht="18.0" customHeight="1">
      <c r="A1540" s="4" t="s">
        <v>1591</v>
      </c>
      <c r="B1540" s="5">
        <v>4285193.0</v>
      </c>
      <c r="C1540" s="2">
        <v>0.3</v>
      </c>
      <c r="D1540" s="1">
        <v>24.0</v>
      </c>
      <c r="E1540" s="3"/>
    </row>
    <row r="1541" ht="18.0" customHeight="1">
      <c r="A1541" s="4" t="s">
        <v>1592</v>
      </c>
      <c r="B1541" s="5">
        <v>324756.0</v>
      </c>
      <c r="C1541" s="2">
        <v>0.3</v>
      </c>
      <c r="D1541" s="1">
        <v>24.0</v>
      </c>
      <c r="E1541" s="3"/>
    </row>
    <row r="1542" ht="18.0" customHeight="1">
      <c r="A1542" s="4" t="s">
        <v>1593</v>
      </c>
      <c r="B1542" s="5">
        <v>336347.0</v>
      </c>
      <c r="C1542" s="2">
        <v>0.3</v>
      </c>
      <c r="D1542" s="1">
        <v>24.0</v>
      </c>
      <c r="E1542" s="3"/>
    </row>
    <row r="1543" ht="18.0" customHeight="1">
      <c r="A1543" s="4" t="s">
        <v>1594</v>
      </c>
      <c r="B1543" s="5">
        <v>1170737.0</v>
      </c>
      <c r="C1543" s="2">
        <v>0.5</v>
      </c>
      <c r="D1543" s="1">
        <v>60.0</v>
      </c>
      <c r="E1543" s="3"/>
    </row>
    <row r="1544" ht="18.0" customHeight="1">
      <c r="A1544" s="4" t="s">
        <v>1595</v>
      </c>
      <c r="B1544" s="5">
        <v>1170745.0</v>
      </c>
      <c r="C1544" s="2">
        <v>0.8</v>
      </c>
      <c r="D1544" s="1">
        <v>60.0</v>
      </c>
      <c r="E1544" s="3"/>
    </row>
    <row r="1545" ht="18.0" customHeight="1">
      <c r="A1545" s="4" t="s">
        <v>1596</v>
      </c>
      <c r="B1545" s="5">
        <v>1170729.0</v>
      </c>
      <c r="C1545" s="2">
        <v>0.8</v>
      </c>
      <c r="D1545" s="1">
        <v>60.0</v>
      </c>
      <c r="E1545" s="3"/>
    </row>
    <row r="1546" ht="18.0" customHeight="1">
      <c r="A1546" s="4" t="s">
        <v>1597</v>
      </c>
      <c r="B1546" s="5">
        <v>4303996.0</v>
      </c>
      <c r="C1546" s="2">
        <v>0.8</v>
      </c>
      <c r="D1546" s="1">
        <v>60.0</v>
      </c>
      <c r="E1546" s="3"/>
    </row>
    <row r="1547" ht="18.0" customHeight="1">
      <c r="A1547" s="4" t="s">
        <v>1598</v>
      </c>
      <c r="B1547" s="5">
        <v>4098638.0</v>
      </c>
      <c r="C1547" s="2">
        <v>3.5</v>
      </c>
      <c r="D1547" s="1">
        <v>1.0</v>
      </c>
      <c r="E1547" s="3"/>
    </row>
    <row r="1548" ht="18.0" customHeight="1">
      <c r="A1548" s="4" t="s">
        <v>1599</v>
      </c>
      <c r="B1548" s="5">
        <v>4098620.0</v>
      </c>
      <c r="C1548" s="2">
        <v>2.5</v>
      </c>
      <c r="D1548" s="1">
        <v>1.0</v>
      </c>
      <c r="E1548" s="3"/>
    </row>
    <row r="1549" ht="18.0" customHeight="1">
      <c r="A1549" s="4" t="s">
        <v>1600</v>
      </c>
      <c r="B1549" s="5">
        <v>1093335.0</v>
      </c>
      <c r="C1549" s="2">
        <v>6.3</v>
      </c>
      <c r="D1549" s="1">
        <v>28.0</v>
      </c>
      <c r="E1549" s="3"/>
    </row>
    <row r="1550" ht="18.0" customHeight="1">
      <c r="A1550" s="4" t="s">
        <v>1601</v>
      </c>
      <c r="B1550" s="5">
        <v>1065770.0</v>
      </c>
      <c r="C1550" s="2">
        <v>4.3</v>
      </c>
      <c r="D1550" s="1">
        <v>28.0</v>
      </c>
      <c r="E1550" s="3"/>
    </row>
    <row r="1551" ht="18.0" customHeight="1">
      <c r="A1551" s="4" t="s">
        <v>1602</v>
      </c>
      <c r="B1551" s="5">
        <v>3745197.0</v>
      </c>
      <c r="C1551" s="2">
        <v>0.5</v>
      </c>
      <c r="D1551" s="1">
        <v>1.0</v>
      </c>
      <c r="E1551" s="3"/>
    </row>
    <row r="1552" ht="18.0" customHeight="1">
      <c r="A1552" s="4" t="s">
        <v>1603</v>
      </c>
      <c r="B1552" s="5">
        <v>3596764.0</v>
      </c>
      <c r="C1552" s="2">
        <v>7.0</v>
      </c>
      <c r="D1552" s="1">
        <v>30.0</v>
      </c>
      <c r="E1552" s="3"/>
    </row>
    <row r="1553" ht="18.0" customHeight="1">
      <c r="A1553" s="4" t="s">
        <v>1604</v>
      </c>
      <c r="B1553" s="5">
        <v>3551694.0</v>
      </c>
      <c r="C1553" s="2">
        <v>2.5</v>
      </c>
      <c r="D1553" s="1">
        <v>30.0</v>
      </c>
      <c r="E1553" s="3"/>
    </row>
    <row r="1554" ht="18.0" customHeight="1">
      <c r="A1554" s="4" t="s">
        <v>1605</v>
      </c>
      <c r="B1554" s="5">
        <v>4113627.0</v>
      </c>
      <c r="C1554" s="2">
        <v>1.0</v>
      </c>
      <c r="D1554" s="1">
        <v>1.0</v>
      </c>
      <c r="E1554" s="3"/>
    </row>
    <row r="1555" ht="18.0" customHeight="1">
      <c r="A1555" s="4" t="s">
        <v>1606</v>
      </c>
      <c r="B1555" s="5">
        <v>4113601.0</v>
      </c>
      <c r="C1555" s="2">
        <v>6.5</v>
      </c>
      <c r="D1555" s="1">
        <v>1.0</v>
      </c>
      <c r="E1555" s="3"/>
    </row>
    <row r="1556" ht="18.0" customHeight="1">
      <c r="A1556" s="4" t="s">
        <v>1607</v>
      </c>
      <c r="B1556" s="5">
        <v>1089945.0</v>
      </c>
      <c r="C1556" s="2">
        <v>1.3</v>
      </c>
      <c r="D1556" s="1">
        <v>28.0</v>
      </c>
      <c r="E1556" s="3"/>
    </row>
    <row r="1557" ht="18.0" customHeight="1">
      <c r="A1557" s="4" t="s">
        <v>1608</v>
      </c>
      <c r="B1557" s="5">
        <v>1244854.0</v>
      </c>
      <c r="C1557" s="2">
        <v>3.5</v>
      </c>
      <c r="D1557" s="1">
        <v>28.0</v>
      </c>
      <c r="E1557" s="3"/>
    </row>
    <row r="1558" ht="18.0" customHeight="1">
      <c r="A1558" s="4" t="s">
        <v>1609</v>
      </c>
      <c r="B1558" s="5">
        <v>1089960.0</v>
      </c>
      <c r="C1558" s="2">
        <v>21.8</v>
      </c>
      <c r="D1558" s="1">
        <v>28.0</v>
      </c>
      <c r="E1558" s="3"/>
    </row>
    <row r="1559" ht="18.0" customHeight="1">
      <c r="A1559" s="4" t="s">
        <v>1610</v>
      </c>
      <c r="B1559" s="5">
        <v>1089952.0</v>
      </c>
      <c r="C1559" s="2">
        <v>6.8</v>
      </c>
      <c r="D1559" s="1">
        <v>28.0</v>
      </c>
      <c r="E1559" s="3"/>
    </row>
    <row r="1560" ht="18.0" customHeight="1">
      <c r="A1560" s="4" t="s">
        <v>1611</v>
      </c>
      <c r="B1560" s="5">
        <v>3010444.0</v>
      </c>
      <c r="C1560" s="2">
        <v>1.3</v>
      </c>
      <c r="D1560" s="1">
        <v>30.0</v>
      </c>
      <c r="E1560" s="3"/>
    </row>
    <row r="1561" ht="18.0" customHeight="1">
      <c r="A1561" s="4" t="s">
        <v>1612</v>
      </c>
      <c r="B1561" s="5">
        <v>3462959.0</v>
      </c>
      <c r="C1561" s="2">
        <v>0.3</v>
      </c>
      <c r="D1561" s="1">
        <v>30.0</v>
      </c>
      <c r="E1561" s="3"/>
    </row>
    <row r="1562" ht="18.0" customHeight="1">
      <c r="A1562" s="4" t="s">
        <v>1613</v>
      </c>
      <c r="B1562" s="5">
        <v>3010485.0</v>
      </c>
      <c r="C1562" s="2">
        <v>0.3</v>
      </c>
      <c r="D1562" s="1">
        <v>100.0</v>
      </c>
      <c r="E1562" s="3"/>
    </row>
    <row r="1563" ht="18.0" customHeight="1">
      <c r="A1563" s="4" t="s">
        <v>1614</v>
      </c>
      <c r="B1563" s="5">
        <v>3010493.0</v>
      </c>
      <c r="C1563" s="2">
        <v>1.5</v>
      </c>
      <c r="D1563" s="1">
        <v>30.0</v>
      </c>
      <c r="E1563" s="3"/>
    </row>
    <row r="1564" ht="18.0" customHeight="1">
      <c r="A1564" s="4" t="s">
        <v>1615</v>
      </c>
      <c r="B1564" s="5">
        <v>3681392.0</v>
      </c>
      <c r="C1564" s="2">
        <v>0.3</v>
      </c>
      <c r="D1564" s="1">
        <v>100.0</v>
      </c>
      <c r="E1564" s="3"/>
    </row>
    <row r="1565" ht="18.0" customHeight="1">
      <c r="A1565" s="4" t="s">
        <v>1616</v>
      </c>
      <c r="B1565" s="5">
        <v>3681384.0</v>
      </c>
      <c r="C1565" s="2">
        <v>1.3</v>
      </c>
      <c r="D1565" s="1">
        <v>30.0</v>
      </c>
      <c r="E1565" s="3"/>
    </row>
    <row r="1566" ht="18.0" customHeight="1">
      <c r="A1566" s="4" t="s">
        <v>1617</v>
      </c>
      <c r="B1566" s="5">
        <v>3553203.0</v>
      </c>
      <c r="C1566" s="2">
        <v>0.3</v>
      </c>
      <c r="D1566" s="1">
        <v>50.0</v>
      </c>
      <c r="E1566" s="3"/>
    </row>
    <row r="1567" ht="18.0" customHeight="1">
      <c r="A1567" s="4" t="s">
        <v>1618</v>
      </c>
      <c r="B1567" s="5">
        <v>3945789.0</v>
      </c>
      <c r="C1567" s="2">
        <v>3.0</v>
      </c>
      <c r="D1567" s="1">
        <v>50.0</v>
      </c>
      <c r="E1567" s="3"/>
    </row>
    <row r="1568" ht="18.0" customHeight="1">
      <c r="A1568" s="4" t="s">
        <v>1619</v>
      </c>
      <c r="B1568" s="5">
        <v>4295374.0</v>
      </c>
      <c r="C1568" s="2">
        <v>0.3</v>
      </c>
      <c r="D1568" s="1">
        <v>20.0</v>
      </c>
      <c r="E1568" s="3"/>
    </row>
    <row r="1569" ht="18.0" customHeight="1">
      <c r="A1569" s="4" t="s">
        <v>1620</v>
      </c>
      <c r="B1569" s="5">
        <v>55723.0</v>
      </c>
      <c r="C1569" s="2">
        <v>0.5</v>
      </c>
      <c r="D1569" s="1">
        <v>400.0</v>
      </c>
      <c r="E1569" s="3"/>
    </row>
    <row r="1570" ht="18.0" customHeight="1">
      <c r="A1570" s="4" t="s">
        <v>1621</v>
      </c>
      <c r="B1570" s="5">
        <v>3870664.0</v>
      </c>
      <c r="C1570" s="2">
        <v>21.8</v>
      </c>
      <c r="D1570" s="1">
        <v>56.0</v>
      </c>
      <c r="E1570" s="3"/>
    </row>
    <row r="1571" ht="18.0" customHeight="1">
      <c r="A1571" s="4" t="s">
        <v>1622</v>
      </c>
      <c r="B1571" s="5">
        <v>3870656.0</v>
      </c>
      <c r="C1571" s="2">
        <v>31.8</v>
      </c>
      <c r="D1571" s="1">
        <v>56.0</v>
      </c>
      <c r="E1571" s="3"/>
    </row>
    <row r="1572" ht="18.0" customHeight="1">
      <c r="A1572" s="4" t="s">
        <v>1623</v>
      </c>
      <c r="B1572" s="5">
        <v>4108353.0</v>
      </c>
      <c r="C1572" s="2">
        <v>1.0</v>
      </c>
      <c r="D1572" s="1">
        <v>56.0</v>
      </c>
      <c r="E1572" s="3"/>
    </row>
    <row r="1573" ht="18.0" customHeight="1">
      <c r="A1573" s="4" t="s">
        <v>1624</v>
      </c>
      <c r="B1573" s="5">
        <v>1146174.0</v>
      </c>
      <c r="C1573" s="2">
        <v>1.0</v>
      </c>
      <c r="D1573" s="1">
        <v>500.0</v>
      </c>
      <c r="E1573" s="3"/>
    </row>
    <row r="1574" ht="18.0" customHeight="1">
      <c r="A1574" s="4" t="s">
        <v>1625</v>
      </c>
      <c r="B1574" s="5">
        <v>1276849.0</v>
      </c>
      <c r="C1574" s="2">
        <v>2.3</v>
      </c>
      <c r="D1574" s="1">
        <v>112.0</v>
      </c>
      <c r="E1574" s="3"/>
    </row>
    <row r="1575" ht="18.0" customHeight="1">
      <c r="A1575" s="4" t="s">
        <v>1626</v>
      </c>
      <c r="B1575" s="5">
        <v>1276856.0</v>
      </c>
      <c r="C1575" s="2">
        <v>1.3</v>
      </c>
      <c r="D1575" s="1">
        <v>112.0</v>
      </c>
      <c r="E1575" s="3"/>
    </row>
    <row r="1576" ht="18.0" customHeight="1">
      <c r="A1576" s="4" t="s">
        <v>1627</v>
      </c>
      <c r="B1576" s="5">
        <v>1129535.0</v>
      </c>
      <c r="C1576" s="2">
        <v>4.3</v>
      </c>
      <c r="D1576" s="1">
        <v>6.0</v>
      </c>
      <c r="E1576" s="3"/>
    </row>
    <row r="1577" ht="18.0" customHeight="1">
      <c r="A1577" s="4" t="s">
        <v>1628</v>
      </c>
      <c r="B1577" s="5">
        <v>1129527.0</v>
      </c>
      <c r="C1577" s="2">
        <v>15.5</v>
      </c>
      <c r="D1577" s="1">
        <v>6.0</v>
      </c>
      <c r="E1577" s="3"/>
    </row>
    <row r="1578" ht="18.0" customHeight="1">
      <c r="A1578" s="4" t="s">
        <v>1629</v>
      </c>
      <c r="B1578" s="5">
        <v>3730371.0</v>
      </c>
      <c r="C1578" s="2" t="s">
        <v>36</v>
      </c>
      <c r="D1578" s="1">
        <v>28.0</v>
      </c>
      <c r="E1578" s="3"/>
    </row>
    <row r="1579" ht="18.0" customHeight="1">
      <c r="A1579" s="4" t="s">
        <v>1630</v>
      </c>
      <c r="B1579" s="5">
        <v>4075008.0</v>
      </c>
      <c r="C1579" s="2" t="s">
        <v>36</v>
      </c>
      <c r="D1579" s="1">
        <v>28.0</v>
      </c>
      <c r="E1579" s="3"/>
    </row>
    <row r="1580" ht="18.0" customHeight="1">
      <c r="A1580" s="4" t="s">
        <v>1631</v>
      </c>
      <c r="B1580" s="5">
        <v>4064762.0</v>
      </c>
      <c r="C1580" s="2">
        <v>0.8</v>
      </c>
      <c r="D1580" s="1">
        <v>60.0</v>
      </c>
      <c r="E1580" s="3"/>
    </row>
    <row r="1581" ht="18.0" customHeight="1">
      <c r="A1581" s="4" t="s">
        <v>1632</v>
      </c>
      <c r="B1581" s="5">
        <v>4223368.0</v>
      </c>
      <c r="C1581" s="2" t="s">
        <v>36</v>
      </c>
      <c r="D1581" s="1">
        <v>56.0</v>
      </c>
      <c r="E1581" s="3"/>
    </row>
    <row r="1582" ht="18.0" customHeight="1">
      <c r="A1582" s="4" t="s">
        <v>1633</v>
      </c>
      <c r="B1582" s="5">
        <v>4028775.0</v>
      </c>
      <c r="C1582" s="2">
        <v>2.3</v>
      </c>
      <c r="D1582" s="1">
        <v>1.0</v>
      </c>
      <c r="E1582" s="3"/>
    </row>
    <row r="1583" ht="18.0" customHeight="1">
      <c r="A1583" s="4" t="s">
        <v>1634</v>
      </c>
      <c r="B1583" s="5">
        <v>2798031.0</v>
      </c>
      <c r="C1583" s="2">
        <v>6.5</v>
      </c>
      <c r="D1583" s="1">
        <v>1.0</v>
      </c>
      <c r="E1583" s="3"/>
    </row>
    <row r="1584" ht="18.0" customHeight="1">
      <c r="A1584" s="4" t="s">
        <v>1635</v>
      </c>
      <c r="B1584" s="5">
        <v>2798023.0</v>
      </c>
      <c r="C1584" s="2">
        <v>3.5</v>
      </c>
      <c r="D1584" s="1">
        <v>1.0</v>
      </c>
      <c r="E1584" s="3"/>
    </row>
    <row r="1585" ht="18.0" customHeight="1">
      <c r="A1585" s="4" t="s">
        <v>1636</v>
      </c>
      <c r="B1585" s="5">
        <v>2938272.0</v>
      </c>
      <c r="C1585" s="2">
        <v>4.5</v>
      </c>
      <c r="D1585" s="1">
        <v>1.0</v>
      </c>
      <c r="E1585" s="3"/>
    </row>
    <row r="1586" ht="18.0" customHeight="1">
      <c r="A1586" s="4" t="s">
        <v>1637</v>
      </c>
      <c r="B1586" s="5">
        <v>3988334.0</v>
      </c>
      <c r="C1586" s="2">
        <v>0.5</v>
      </c>
      <c r="D1586" s="1">
        <v>56.0</v>
      </c>
      <c r="E1586" s="3"/>
    </row>
    <row r="1587" ht="18.0" customHeight="1">
      <c r="A1587" s="4" t="s">
        <v>1638</v>
      </c>
      <c r="B1587" s="5">
        <v>3629110.0</v>
      </c>
      <c r="C1587" s="2">
        <v>1.0</v>
      </c>
      <c r="D1587" s="1">
        <v>10.0</v>
      </c>
      <c r="E1587" s="3"/>
    </row>
    <row r="1588" ht="18.0" customHeight="1">
      <c r="A1588" s="4" t="s">
        <v>1639</v>
      </c>
      <c r="B1588" s="5">
        <v>3038965.0</v>
      </c>
      <c r="C1588" s="2">
        <v>1.0</v>
      </c>
      <c r="D1588" s="1">
        <v>10.0</v>
      </c>
      <c r="E1588" s="3"/>
    </row>
    <row r="1589" ht="18.0" customHeight="1">
      <c r="A1589" s="4" t="s">
        <v>1640</v>
      </c>
      <c r="B1589" s="5">
        <v>278572.0</v>
      </c>
      <c r="C1589" s="2">
        <v>0.3</v>
      </c>
      <c r="D1589" s="1">
        <v>500.0</v>
      </c>
      <c r="E1589" s="3"/>
    </row>
    <row r="1590" ht="18.0" customHeight="1">
      <c r="A1590" s="4" t="s">
        <v>1641</v>
      </c>
      <c r="B1590" s="5">
        <v>1221035.0</v>
      </c>
      <c r="C1590" s="2">
        <v>4.3</v>
      </c>
      <c r="D1590" s="1">
        <v>4.0</v>
      </c>
      <c r="E1590" s="3"/>
    </row>
    <row r="1591" ht="18.0" customHeight="1">
      <c r="A1591" s="4" t="s">
        <v>1642</v>
      </c>
      <c r="B1591" s="5">
        <v>1221027.0</v>
      </c>
      <c r="C1591" s="2">
        <v>3.8</v>
      </c>
      <c r="D1591" s="1">
        <v>4.0</v>
      </c>
      <c r="E1591" s="3"/>
    </row>
    <row r="1592" ht="18.0" customHeight="1">
      <c r="A1592" s="4" t="s">
        <v>1643</v>
      </c>
      <c r="B1592" s="5">
        <v>1226695.0</v>
      </c>
      <c r="C1592" s="2">
        <v>1.3</v>
      </c>
      <c r="D1592" s="1">
        <v>28.0</v>
      </c>
      <c r="E1592" s="3"/>
    </row>
    <row r="1593" ht="18.0" customHeight="1">
      <c r="A1593" s="4" t="s">
        <v>1644</v>
      </c>
      <c r="B1593" s="5">
        <v>1026913.0</v>
      </c>
      <c r="C1593" s="2">
        <v>5.0</v>
      </c>
      <c r="D1593" s="1">
        <v>30.0</v>
      </c>
      <c r="E1593" s="3"/>
    </row>
    <row r="1594" ht="18.0" customHeight="1">
      <c r="A1594" s="4" t="s">
        <v>1645</v>
      </c>
      <c r="B1594" s="5">
        <v>1127950.0</v>
      </c>
      <c r="C1594" s="2">
        <v>80.8</v>
      </c>
      <c r="D1594" s="1">
        <v>30.0</v>
      </c>
      <c r="E1594" s="3"/>
    </row>
    <row r="1595" ht="18.0" customHeight="1">
      <c r="A1595" s="4" t="s">
        <v>1646</v>
      </c>
      <c r="B1595" s="5">
        <v>6745236.0</v>
      </c>
      <c r="C1595" s="2">
        <v>1.3</v>
      </c>
      <c r="D1595" s="1">
        <v>30.0</v>
      </c>
      <c r="E1595" s="3"/>
    </row>
    <row r="1596" ht="18.0" customHeight="1">
      <c r="A1596" s="4" t="s">
        <v>1647</v>
      </c>
      <c r="B1596" s="5">
        <v>1236454.0</v>
      </c>
      <c r="C1596" s="2">
        <v>1.0</v>
      </c>
      <c r="D1596" s="1">
        <v>30.0</v>
      </c>
      <c r="E1596" s="3"/>
    </row>
    <row r="1597" ht="18.0" customHeight="1">
      <c r="A1597" s="4" t="s">
        <v>1648</v>
      </c>
      <c r="B1597" s="5">
        <v>3773397.0</v>
      </c>
      <c r="C1597" s="2">
        <v>1.8</v>
      </c>
      <c r="D1597" s="1">
        <v>56.0</v>
      </c>
      <c r="E1597" s="3"/>
    </row>
    <row r="1598" ht="18.0" customHeight="1">
      <c r="A1598" s="4" t="s">
        <v>1649</v>
      </c>
      <c r="B1598" s="5">
        <v>3692357.0</v>
      </c>
      <c r="C1598" s="2">
        <v>1.0</v>
      </c>
      <c r="D1598" s="1">
        <v>10.0</v>
      </c>
      <c r="E1598" s="3"/>
    </row>
    <row r="1599" ht="18.0" customHeight="1">
      <c r="A1599" s="4" t="s">
        <v>1650</v>
      </c>
      <c r="B1599" s="5">
        <v>3863792.0</v>
      </c>
      <c r="C1599" s="2">
        <v>4.0</v>
      </c>
      <c r="D1599" s="1">
        <v>50.0</v>
      </c>
      <c r="E1599" s="3"/>
    </row>
    <row r="1600" ht="18.0" customHeight="1">
      <c r="A1600" s="4" t="s">
        <v>1651</v>
      </c>
      <c r="B1600" s="5">
        <v>3041621.0</v>
      </c>
      <c r="C1600" s="2">
        <v>2.5</v>
      </c>
      <c r="D1600" s="1">
        <v>1.0</v>
      </c>
      <c r="E1600" s="3"/>
    </row>
    <row r="1601" ht="18.0" customHeight="1">
      <c r="A1601" s="4" t="s">
        <v>1652</v>
      </c>
      <c r="B1601" s="5">
        <v>3041589.0</v>
      </c>
      <c r="C1601" s="2">
        <v>30.0</v>
      </c>
      <c r="D1601" s="1">
        <v>1.0</v>
      </c>
      <c r="E1601" s="3"/>
    </row>
    <row r="1602" ht="18.0" customHeight="1">
      <c r="A1602" s="4" t="s">
        <v>1653</v>
      </c>
      <c r="B1602" s="5">
        <v>4096293.0</v>
      </c>
      <c r="C1602" s="2">
        <v>7.5</v>
      </c>
      <c r="D1602" s="1">
        <v>1.0</v>
      </c>
      <c r="E1602" s="3"/>
    </row>
    <row r="1603" ht="18.0" customHeight="1">
      <c r="A1603" s="4" t="s">
        <v>1654</v>
      </c>
      <c r="B1603" s="5">
        <v>2439511.0</v>
      </c>
      <c r="C1603" s="2">
        <v>0.5</v>
      </c>
      <c r="D1603" s="1">
        <v>84.0</v>
      </c>
      <c r="E1603" s="3"/>
    </row>
    <row r="1604" ht="18.0" customHeight="1">
      <c r="A1604" s="4" t="s">
        <v>1655</v>
      </c>
      <c r="B1604" s="5">
        <v>2439503.0</v>
      </c>
      <c r="C1604" s="2">
        <v>2.8</v>
      </c>
      <c r="D1604" s="1">
        <v>84.0</v>
      </c>
      <c r="E1604" s="3"/>
    </row>
    <row r="1605" ht="18.0" customHeight="1">
      <c r="A1605" s="4" t="s">
        <v>1656</v>
      </c>
      <c r="B1605" s="5">
        <v>373076.0</v>
      </c>
      <c r="C1605" s="2">
        <v>1.0</v>
      </c>
      <c r="D1605" s="1">
        <v>56.0</v>
      </c>
      <c r="E1605" s="3"/>
    </row>
    <row r="1606" ht="18.0" customHeight="1">
      <c r="A1606" s="4" t="s">
        <v>1657</v>
      </c>
      <c r="B1606" s="5">
        <v>2439529.0</v>
      </c>
      <c r="C1606" s="2">
        <v>5.0</v>
      </c>
      <c r="D1606" s="1">
        <v>56.0</v>
      </c>
      <c r="E1606" s="3"/>
    </row>
    <row r="1607" ht="18.0" customHeight="1">
      <c r="A1607" s="4" t="s">
        <v>1658</v>
      </c>
      <c r="B1607" s="5">
        <v>2439537.0</v>
      </c>
      <c r="C1607" s="2">
        <v>4.0</v>
      </c>
      <c r="D1607" s="1">
        <v>56.0</v>
      </c>
      <c r="E1607" s="3"/>
    </row>
    <row r="1608" ht="18.0" customHeight="1">
      <c r="A1608" s="4" t="s">
        <v>1659</v>
      </c>
      <c r="B1608" s="5">
        <v>436964.0</v>
      </c>
      <c r="C1608" s="2">
        <v>3.0</v>
      </c>
      <c r="D1608" s="1">
        <v>300.0</v>
      </c>
      <c r="E1608" s="3"/>
    </row>
    <row r="1609" ht="18.0" customHeight="1">
      <c r="A1609" s="4" t="s">
        <v>1660</v>
      </c>
      <c r="B1609" s="5">
        <v>3939527.0</v>
      </c>
      <c r="C1609" s="2">
        <v>7.5</v>
      </c>
      <c r="D1609" s="1">
        <v>1.0</v>
      </c>
      <c r="E1609" s="3"/>
    </row>
    <row r="1610" ht="18.0" customHeight="1">
      <c r="A1610" s="4" t="s">
        <v>1661</v>
      </c>
      <c r="B1610" s="5">
        <v>2434488.0</v>
      </c>
      <c r="C1610" s="2">
        <v>0.3</v>
      </c>
      <c r="D1610" s="1">
        <v>30.0</v>
      </c>
      <c r="E1610" s="3"/>
    </row>
    <row r="1611" ht="18.0" customHeight="1">
      <c r="A1611" s="4" t="s">
        <v>1662</v>
      </c>
      <c r="B1611" s="5">
        <v>2976660.0</v>
      </c>
      <c r="C1611" s="2">
        <v>1.5</v>
      </c>
      <c r="D1611" s="1">
        <v>60.0</v>
      </c>
      <c r="E1611" s="3"/>
    </row>
    <row r="1612" ht="18.0" customHeight="1">
      <c r="A1612" s="4" t="s">
        <v>1663</v>
      </c>
      <c r="B1612" s="5">
        <v>1187897.0</v>
      </c>
      <c r="C1612" s="2">
        <v>3.8</v>
      </c>
      <c r="D1612" s="1">
        <v>28.0</v>
      </c>
      <c r="E1612" s="3"/>
    </row>
    <row r="1613" ht="18.0" customHeight="1">
      <c r="A1613" s="4" t="s">
        <v>1664</v>
      </c>
      <c r="B1613" s="5">
        <v>1187905.0</v>
      </c>
      <c r="C1613" s="2">
        <v>1.0</v>
      </c>
      <c r="D1613" s="1">
        <v>28.0</v>
      </c>
      <c r="E1613" s="3"/>
    </row>
    <row r="1614" ht="18.0" customHeight="1">
      <c r="A1614" s="4" t="s">
        <v>1665</v>
      </c>
      <c r="B1614" s="5">
        <v>1079037.0</v>
      </c>
      <c r="C1614" s="2">
        <v>0.5</v>
      </c>
      <c r="D1614" s="1">
        <v>28.0</v>
      </c>
      <c r="E1614" s="3"/>
    </row>
    <row r="1615" ht="18.0" customHeight="1">
      <c r="A1615" s="4" t="s">
        <v>1666</v>
      </c>
      <c r="B1615" s="5">
        <v>211086.0</v>
      </c>
      <c r="C1615" s="2">
        <v>2.0</v>
      </c>
      <c r="D1615" s="1">
        <v>50.0</v>
      </c>
      <c r="E1615" s="3"/>
    </row>
    <row r="1616" ht="18.0" customHeight="1">
      <c r="A1616" s="4" t="s">
        <v>1667</v>
      </c>
      <c r="B1616" s="5">
        <v>2304004.0</v>
      </c>
      <c r="C1616" s="2">
        <v>1.0</v>
      </c>
      <c r="D1616" s="1">
        <v>56.0</v>
      </c>
      <c r="E1616" s="3"/>
    </row>
    <row r="1617" ht="18.0" customHeight="1">
      <c r="A1617" s="4" t="s">
        <v>1668</v>
      </c>
      <c r="B1617" s="5">
        <v>1106665.0</v>
      </c>
      <c r="C1617" s="2">
        <v>1.5</v>
      </c>
      <c r="D1617" s="1">
        <v>28.0</v>
      </c>
      <c r="E1617" s="3"/>
    </row>
    <row r="1618" ht="18.0" customHeight="1">
      <c r="A1618" s="4" t="s">
        <v>1669</v>
      </c>
      <c r="B1618" s="5">
        <v>1117944.0</v>
      </c>
      <c r="C1618" s="2">
        <v>0.3</v>
      </c>
      <c r="D1618" s="1">
        <v>15.0</v>
      </c>
      <c r="E1618" s="3"/>
    </row>
    <row r="1619" ht="18.0" customHeight="1">
      <c r="A1619" s="4" t="s">
        <v>1670</v>
      </c>
      <c r="B1619" s="5">
        <v>1117951.0</v>
      </c>
      <c r="C1619" s="2">
        <v>1.5</v>
      </c>
      <c r="D1619" s="1">
        <v>30.0</v>
      </c>
      <c r="E1619" s="3"/>
    </row>
    <row r="1620" ht="18.0" customHeight="1">
      <c r="A1620" s="4" t="s">
        <v>1671</v>
      </c>
      <c r="B1620" s="5">
        <v>1124072.0</v>
      </c>
      <c r="C1620" s="2">
        <v>3.0</v>
      </c>
      <c r="D1620" s="1">
        <v>28.0</v>
      </c>
      <c r="E1620" s="3"/>
    </row>
    <row r="1621" ht="18.0" customHeight="1">
      <c r="A1621" s="4" t="s">
        <v>1672</v>
      </c>
      <c r="B1621" s="5">
        <v>3728912.0</v>
      </c>
      <c r="C1621" s="2">
        <v>0.5</v>
      </c>
      <c r="D1621" s="1">
        <v>30.0</v>
      </c>
      <c r="E1621" s="3"/>
    </row>
    <row r="1622" ht="18.0" customHeight="1">
      <c r="A1622" s="4" t="s">
        <v>1673</v>
      </c>
      <c r="B1622" s="5">
        <v>4067922.0</v>
      </c>
      <c r="C1622" s="2">
        <v>2.0</v>
      </c>
      <c r="D1622" s="1">
        <v>88.0</v>
      </c>
      <c r="E1622" s="3"/>
    </row>
    <row r="1623" ht="18.0" customHeight="1">
      <c r="A1623" s="4" t="s">
        <v>1674</v>
      </c>
      <c r="B1623" s="5">
        <v>4200028.0</v>
      </c>
      <c r="C1623" s="2">
        <v>0.3</v>
      </c>
      <c r="D1623" s="1">
        <v>30.0</v>
      </c>
      <c r="E1623" s="3"/>
    </row>
    <row r="1624" ht="18.0" customHeight="1">
      <c r="A1624" s="4" t="s">
        <v>1675</v>
      </c>
      <c r="B1624" s="5">
        <v>3969359.0</v>
      </c>
      <c r="C1624" s="2">
        <v>2.0</v>
      </c>
      <c r="D1624" s="1">
        <v>30.0</v>
      </c>
      <c r="E1624" s="3"/>
    </row>
    <row r="1625" ht="18.0" customHeight="1">
      <c r="A1625" s="4" t="s">
        <v>1676</v>
      </c>
      <c r="B1625" s="5">
        <v>3927142.0</v>
      </c>
      <c r="C1625" s="2">
        <v>2.3</v>
      </c>
      <c r="D1625" s="1">
        <v>10.0</v>
      </c>
      <c r="E1625" s="3"/>
    </row>
    <row r="1626" ht="18.0" customHeight="1">
      <c r="A1626" s="4" t="s">
        <v>1677</v>
      </c>
      <c r="B1626" s="5">
        <v>1119429.0</v>
      </c>
      <c r="C1626" s="2">
        <v>8.0</v>
      </c>
      <c r="D1626" s="1">
        <v>100.0</v>
      </c>
      <c r="E1626" s="3"/>
    </row>
    <row r="1627" ht="18.0" customHeight="1">
      <c r="A1627" s="4" t="s">
        <v>1678</v>
      </c>
      <c r="B1627" s="5">
        <v>1119411.0</v>
      </c>
      <c r="C1627" s="2">
        <v>0.5</v>
      </c>
      <c r="D1627" s="1">
        <v>100.0</v>
      </c>
      <c r="E1627" s="3"/>
    </row>
    <row r="1628" ht="18.0" customHeight="1">
      <c r="A1628" s="4" t="s">
        <v>1679</v>
      </c>
      <c r="B1628" s="5">
        <v>3979580.0</v>
      </c>
      <c r="C1628" s="2">
        <v>0.8</v>
      </c>
      <c r="D1628" s="1">
        <v>10.0</v>
      </c>
      <c r="E1628" s="3"/>
    </row>
    <row r="1629" ht="18.0" customHeight="1">
      <c r="A1629" s="4" t="s">
        <v>1680</v>
      </c>
      <c r="B1629" s="5">
        <v>1195825.0</v>
      </c>
      <c r="C1629" s="2">
        <v>3.0</v>
      </c>
      <c r="D1629" s="1">
        <v>28.0</v>
      </c>
      <c r="E1629" s="3"/>
    </row>
    <row r="1630" ht="18.0" customHeight="1">
      <c r="A1630" s="4" t="s">
        <v>1681</v>
      </c>
      <c r="B1630" s="5">
        <v>488049.0</v>
      </c>
      <c r="C1630" s="2">
        <v>2.8</v>
      </c>
      <c r="D1630" s="1">
        <v>30.0</v>
      </c>
      <c r="E1630" s="3"/>
    </row>
    <row r="1631" ht="18.0" customHeight="1">
      <c r="A1631" s="4" t="s">
        <v>1682</v>
      </c>
      <c r="B1631" s="5">
        <v>1063650.0</v>
      </c>
      <c r="C1631" s="2">
        <v>3.5</v>
      </c>
      <c r="D1631" s="1">
        <v>5.0</v>
      </c>
      <c r="E1631" s="3"/>
    </row>
    <row r="1632" ht="18.0" customHeight="1">
      <c r="A1632" s="4" t="s">
        <v>1683</v>
      </c>
      <c r="B1632" s="5">
        <v>1063668.0</v>
      </c>
      <c r="C1632" s="2">
        <v>0.5</v>
      </c>
      <c r="D1632" s="1">
        <v>5.0</v>
      </c>
      <c r="E1632" s="3"/>
    </row>
    <row r="1633" ht="18.0" customHeight="1">
      <c r="A1633" s="4" t="s">
        <v>1684</v>
      </c>
      <c r="B1633" s="5">
        <v>79939.0</v>
      </c>
      <c r="C1633" s="2">
        <v>0.5</v>
      </c>
      <c r="D1633" s="1">
        <v>5.0</v>
      </c>
      <c r="E1633" s="3"/>
    </row>
    <row r="1634" ht="18.0" customHeight="1">
      <c r="A1634" s="4" t="s">
        <v>1685</v>
      </c>
      <c r="B1634" s="5">
        <v>2337889.0</v>
      </c>
      <c r="C1634" s="2">
        <v>0.5</v>
      </c>
      <c r="D1634" s="1">
        <v>3.0</v>
      </c>
      <c r="E1634" s="3"/>
    </row>
    <row r="1635" ht="18.0" customHeight="1">
      <c r="A1635" s="4" t="s">
        <v>1686</v>
      </c>
      <c r="B1635" s="5">
        <v>3677069.0</v>
      </c>
      <c r="C1635" s="2">
        <v>1.5</v>
      </c>
      <c r="D1635" s="1">
        <v>30.0</v>
      </c>
      <c r="E1635" s="3"/>
    </row>
    <row r="1636" ht="18.0" customHeight="1">
      <c r="A1636" s="4" t="s">
        <v>1687</v>
      </c>
      <c r="B1636" s="5">
        <v>1119130.0</v>
      </c>
      <c r="C1636" s="2" t="s">
        <v>36</v>
      </c>
      <c r="D1636" s="1">
        <v>120.0</v>
      </c>
      <c r="E1636" s="3"/>
    </row>
    <row r="1637" ht="18.0" customHeight="1">
      <c r="A1637" s="4" t="s">
        <v>1688</v>
      </c>
      <c r="B1637" s="5">
        <v>2790681.0</v>
      </c>
      <c r="C1637" s="2">
        <v>1.0</v>
      </c>
      <c r="D1637" s="1">
        <v>5.0</v>
      </c>
      <c r="E1637" s="3"/>
    </row>
    <row r="1638" ht="18.0" customHeight="1">
      <c r="A1638" s="4" t="s">
        <v>1689</v>
      </c>
      <c r="B1638" s="5">
        <v>1204874.0</v>
      </c>
      <c r="C1638" s="2">
        <v>2.8</v>
      </c>
      <c r="D1638" s="1">
        <v>60.0</v>
      </c>
      <c r="E1638" s="3"/>
    </row>
    <row r="1639" ht="18.0" customHeight="1">
      <c r="A1639" s="4" t="s">
        <v>1690</v>
      </c>
      <c r="B1639" s="5">
        <v>3263266.0</v>
      </c>
      <c r="C1639" s="2">
        <v>2.5</v>
      </c>
      <c r="D1639" s="1">
        <v>60.0</v>
      </c>
      <c r="E1639" s="3"/>
    </row>
    <row r="1640" ht="18.0" customHeight="1">
      <c r="A1640" s="4" t="s">
        <v>1691</v>
      </c>
      <c r="B1640" s="5">
        <v>3981354.0</v>
      </c>
      <c r="C1640" s="2">
        <v>1.0</v>
      </c>
      <c r="D1640" s="1">
        <v>3.0</v>
      </c>
      <c r="E1640" s="3"/>
    </row>
    <row r="1641" ht="18.0" customHeight="1">
      <c r="A1641" s="4" t="s">
        <v>1692</v>
      </c>
      <c r="B1641" s="5">
        <v>3668282.0</v>
      </c>
      <c r="C1641" s="2">
        <v>10.8</v>
      </c>
      <c r="D1641" s="1">
        <v>28.0</v>
      </c>
      <c r="E1641" s="3"/>
    </row>
    <row r="1642" ht="18.0" customHeight="1">
      <c r="A1642" s="4" t="s">
        <v>1693</v>
      </c>
      <c r="B1642" s="5">
        <v>1060409.0</v>
      </c>
      <c r="C1642" s="2">
        <v>18.3</v>
      </c>
      <c r="D1642" s="1">
        <v>100.0</v>
      </c>
      <c r="E1642" s="3"/>
    </row>
    <row r="1643" ht="18.0" customHeight="1">
      <c r="A1643" s="4" t="s">
        <v>1694</v>
      </c>
      <c r="B1643" s="5">
        <v>1177468.0</v>
      </c>
      <c r="C1643" s="2">
        <v>8.0</v>
      </c>
      <c r="D1643" s="1">
        <v>60.0</v>
      </c>
      <c r="E1643" s="3"/>
    </row>
    <row r="1644" ht="18.0" customHeight="1">
      <c r="A1644" s="4" t="s">
        <v>1695</v>
      </c>
      <c r="B1644" s="5">
        <v>3293545.0</v>
      </c>
      <c r="C1644" s="2">
        <v>1.3</v>
      </c>
      <c r="D1644" s="1">
        <v>60.0</v>
      </c>
      <c r="E1644" s="3"/>
    </row>
    <row r="1645" ht="18.0" customHeight="1">
      <c r="A1645" s="4" t="s">
        <v>1696</v>
      </c>
      <c r="B1645" s="5">
        <v>3293552.0</v>
      </c>
      <c r="C1645" s="2">
        <v>1.3</v>
      </c>
      <c r="D1645" s="1">
        <v>60.0</v>
      </c>
      <c r="E1645" s="3"/>
    </row>
    <row r="1646" ht="18.0" customHeight="1">
      <c r="A1646" s="4" t="s">
        <v>1697</v>
      </c>
      <c r="B1646" s="5">
        <v>1094317.0</v>
      </c>
      <c r="C1646" s="2">
        <v>5.5</v>
      </c>
      <c r="D1646" s="1">
        <v>60.0</v>
      </c>
      <c r="E1646" s="3"/>
    </row>
    <row r="1647" ht="18.0" customHeight="1">
      <c r="A1647" s="4" t="s">
        <v>1698</v>
      </c>
      <c r="B1647" s="5">
        <v>2828846.0</v>
      </c>
      <c r="C1647" s="2">
        <v>2.0</v>
      </c>
      <c r="D1647" s="1">
        <v>3.0</v>
      </c>
      <c r="E1647" s="3"/>
    </row>
    <row r="1648" ht="18.0" customHeight="1">
      <c r="A1648" s="4" t="s">
        <v>1699</v>
      </c>
      <c r="B1648" s="5">
        <v>1217488.0</v>
      </c>
      <c r="C1648" s="2">
        <v>3.5</v>
      </c>
      <c r="D1648" s="1">
        <v>3.0</v>
      </c>
      <c r="E1648" s="3"/>
    </row>
    <row r="1649" ht="18.0" customHeight="1">
      <c r="A1649" s="4" t="s">
        <v>1700</v>
      </c>
      <c r="B1649" s="5">
        <v>1233915.0</v>
      </c>
      <c r="C1649" s="2">
        <v>0.5</v>
      </c>
      <c r="D1649" s="1">
        <v>3.0</v>
      </c>
      <c r="E1649" s="3"/>
    </row>
    <row r="1650" ht="18.0" customHeight="1">
      <c r="A1650" s="4" t="s">
        <v>1701</v>
      </c>
      <c r="B1650" s="5">
        <v>1084185.0</v>
      </c>
      <c r="C1650" s="2">
        <v>0.5</v>
      </c>
      <c r="D1650" s="1">
        <v>56.0</v>
      </c>
      <c r="E1650" s="3"/>
    </row>
    <row r="1651" ht="18.0" customHeight="1">
      <c r="A1651" s="4" t="s">
        <v>1702</v>
      </c>
      <c r="B1651" s="5">
        <v>1084193.0</v>
      </c>
      <c r="C1651" s="2">
        <v>0.3</v>
      </c>
      <c r="D1651" s="1">
        <v>84.0</v>
      </c>
      <c r="E1651" s="3"/>
    </row>
    <row r="1652" ht="18.0" customHeight="1">
      <c r="A1652" s="4" t="s">
        <v>1703</v>
      </c>
      <c r="B1652" s="5">
        <v>3865961.0</v>
      </c>
      <c r="C1652" s="2">
        <v>0.5</v>
      </c>
      <c r="D1652" s="1">
        <v>30.0</v>
      </c>
      <c r="E1652" s="3"/>
    </row>
    <row r="1653" ht="18.0" customHeight="1">
      <c r="A1653" s="4" t="s">
        <v>1704</v>
      </c>
      <c r="B1653" s="5">
        <v>4056875.0</v>
      </c>
      <c r="C1653" s="2">
        <v>9.5</v>
      </c>
      <c r="D1653" s="1">
        <v>1.0</v>
      </c>
      <c r="E1653" s="3"/>
    </row>
    <row r="1654" ht="18.0" customHeight="1">
      <c r="A1654" s="4" t="s">
        <v>1705</v>
      </c>
      <c r="B1654" s="5">
        <v>3756525.0</v>
      </c>
      <c r="C1654" s="2">
        <v>2.5</v>
      </c>
      <c r="D1654" s="1">
        <v>3.0</v>
      </c>
      <c r="E1654" s="3"/>
    </row>
    <row r="1655" ht="18.0" customHeight="1">
      <c r="A1655" s="4" t="s">
        <v>1706</v>
      </c>
      <c r="B1655" s="5">
        <v>3756491.0</v>
      </c>
      <c r="C1655" s="2">
        <v>2.5</v>
      </c>
      <c r="D1655" s="1">
        <v>5.0</v>
      </c>
      <c r="E1655" s="3"/>
    </row>
    <row r="1656" ht="18.0" customHeight="1">
      <c r="A1656" s="4" t="s">
        <v>1707</v>
      </c>
      <c r="B1656" s="5">
        <v>3933538.0</v>
      </c>
      <c r="C1656" s="2">
        <v>0.3</v>
      </c>
      <c r="D1656" s="1">
        <v>100.0</v>
      </c>
      <c r="E1656" s="3"/>
    </row>
    <row r="1657" ht="18.0" customHeight="1">
      <c r="A1657" s="4" t="s">
        <v>1708</v>
      </c>
      <c r="B1657" s="5">
        <v>4222030.0</v>
      </c>
      <c r="C1657" s="2">
        <v>4.0</v>
      </c>
      <c r="D1657" s="1">
        <v>1.0</v>
      </c>
      <c r="E1657" s="3"/>
    </row>
    <row r="1658" ht="18.0" customHeight="1">
      <c r="A1658" s="4" t="s">
        <v>1709</v>
      </c>
      <c r="B1658" s="5">
        <v>4055067.0</v>
      </c>
      <c r="C1658" s="2">
        <v>21.0</v>
      </c>
      <c r="D1658" s="1">
        <v>1.0</v>
      </c>
      <c r="E1658" s="3"/>
    </row>
    <row r="1659" ht="18.0" customHeight="1">
      <c r="A1659" s="4" t="s">
        <v>1710</v>
      </c>
      <c r="B1659" s="5">
        <v>4190393.0</v>
      </c>
      <c r="C1659" s="2">
        <v>1.3</v>
      </c>
      <c r="D1659" s="1">
        <v>1.0</v>
      </c>
      <c r="E1659" s="3"/>
    </row>
    <row r="1660" ht="18.0" customHeight="1">
      <c r="A1660" s="4" t="s">
        <v>1711</v>
      </c>
      <c r="B1660" s="5">
        <v>1083914.0</v>
      </c>
      <c r="C1660" s="2">
        <v>8.8</v>
      </c>
      <c r="D1660" s="1">
        <v>28.0</v>
      </c>
      <c r="E1660" s="3"/>
    </row>
    <row r="1661" ht="18.0" customHeight="1">
      <c r="A1661" s="4" t="s">
        <v>1712</v>
      </c>
      <c r="B1661" s="5">
        <v>1083906.0</v>
      </c>
      <c r="C1661" s="2">
        <v>10.3</v>
      </c>
      <c r="D1661" s="1">
        <v>14.0</v>
      </c>
      <c r="E1661" s="3"/>
    </row>
    <row r="1662" ht="18.0" customHeight="1">
      <c r="A1662" s="4" t="s">
        <v>1713</v>
      </c>
      <c r="B1662" s="5">
        <v>1103712.0</v>
      </c>
      <c r="C1662" s="2">
        <v>1.3</v>
      </c>
      <c r="D1662" s="1">
        <v>100.0</v>
      </c>
      <c r="E1662" s="3"/>
    </row>
    <row r="1663" ht="18.0" customHeight="1">
      <c r="A1663" s="4" t="s">
        <v>1714</v>
      </c>
      <c r="B1663" s="5">
        <v>143867.0</v>
      </c>
      <c r="C1663" s="2">
        <v>4.3</v>
      </c>
      <c r="D1663" s="1">
        <v>30.0</v>
      </c>
      <c r="E1663" s="3"/>
    </row>
    <row r="1664" ht="18.0" customHeight="1">
      <c r="A1664" s="4" t="s">
        <v>1715</v>
      </c>
      <c r="B1664" s="5">
        <v>5400841.0</v>
      </c>
      <c r="C1664" s="2">
        <v>2.0</v>
      </c>
      <c r="D1664" s="1">
        <v>1.0</v>
      </c>
      <c r="E1664" s="3"/>
    </row>
    <row r="1665" ht="18.0" customHeight="1">
      <c r="A1665" s="4" t="s">
        <v>1716</v>
      </c>
      <c r="B1665" s="5">
        <v>1182344.0</v>
      </c>
      <c r="C1665" s="2">
        <v>0.8</v>
      </c>
      <c r="D1665" s="1">
        <v>60.0</v>
      </c>
      <c r="E1665" s="3"/>
    </row>
    <row r="1666" ht="18.0" customHeight="1">
      <c r="A1666" s="4" t="s">
        <v>1717</v>
      </c>
      <c r="B1666" s="5">
        <v>3940483.0</v>
      </c>
      <c r="C1666" s="2">
        <v>1.8</v>
      </c>
      <c r="D1666" s="1">
        <v>4.0</v>
      </c>
      <c r="E1666" s="3"/>
    </row>
    <row r="1667" ht="18.0" customHeight="1">
      <c r="A1667" s="4" t="s">
        <v>1718</v>
      </c>
      <c r="B1667" s="5">
        <v>4180386.0</v>
      </c>
      <c r="C1667" s="2">
        <v>0.8</v>
      </c>
      <c r="D1667" s="1">
        <v>5.0</v>
      </c>
      <c r="E1667" s="3"/>
    </row>
    <row r="1668" ht="18.0" customHeight="1">
      <c r="A1668" s="4" t="s">
        <v>1719</v>
      </c>
      <c r="B1668" s="5">
        <v>3206703.0</v>
      </c>
      <c r="C1668" s="2">
        <v>2.0</v>
      </c>
      <c r="D1668" s="1">
        <v>60.0</v>
      </c>
      <c r="E1668" s="3"/>
    </row>
    <row r="1669" ht="18.0" customHeight="1">
      <c r="A1669" s="4" t="s">
        <v>1720</v>
      </c>
      <c r="B1669" s="5">
        <v>2555811.0</v>
      </c>
      <c r="C1669" s="2">
        <v>0.5</v>
      </c>
      <c r="D1669" s="1">
        <v>1.0</v>
      </c>
      <c r="E1669" s="3"/>
    </row>
    <row r="1670" ht="18.0" customHeight="1">
      <c r="A1670" s="4" t="s">
        <v>1721</v>
      </c>
      <c r="B1670" s="5">
        <v>3241452.0</v>
      </c>
      <c r="C1670" s="2">
        <v>0.3</v>
      </c>
      <c r="D1670" s="1">
        <v>1.0</v>
      </c>
      <c r="E1670" s="3"/>
    </row>
    <row r="1671" ht="18.0" customHeight="1">
      <c r="A1671" s="4" t="s">
        <v>1722</v>
      </c>
      <c r="B1671" s="5">
        <v>2555829.0</v>
      </c>
      <c r="C1671" s="2">
        <v>8.3</v>
      </c>
      <c r="D1671" s="1">
        <v>1.0</v>
      </c>
      <c r="E1671" s="3"/>
    </row>
    <row r="1672" ht="18.0" customHeight="1">
      <c r="A1672" s="4" t="s">
        <v>1723</v>
      </c>
      <c r="B1672" s="5">
        <v>3844271.0</v>
      </c>
      <c r="C1672" s="2">
        <v>37.5</v>
      </c>
      <c r="D1672" s="1">
        <v>1.0</v>
      </c>
      <c r="E1672" s="3"/>
    </row>
    <row r="1673" ht="18.0" customHeight="1">
      <c r="A1673" s="4" t="s">
        <v>1724</v>
      </c>
      <c r="B1673" s="5">
        <v>3822.0</v>
      </c>
      <c r="C1673" s="2">
        <v>2.0</v>
      </c>
      <c r="D1673" s="1">
        <v>56.0</v>
      </c>
      <c r="E1673" s="3"/>
    </row>
    <row r="1674" ht="18.0" customHeight="1">
      <c r="A1674" s="4" t="s">
        <v>1725</v>
      </c>
      <c r="B1674" s="5">
        <v>903112.0</v>
      </c>
      <c r="C1674" s="2">
        <v>0.5</v>
      </c>
      <c r="D1674" s="1">
        <v>30.0</v>
      </c>
      <c r="E1674" s="3"/>
    </row>
    <row r="1675" ht="18.0" customHeight="1">
      <c r="A1675" s="4" t="s">
        <v>1726</v>
      </c>
      <c r="B1675" s="5">
        <v>3172277.0</v>
      </c>
      <c r="C1675" s="2">
        <v>1.8</v>
      </c>
      <c r="D1675" s="1">
        <v>100.0</v>
      </c>
      <c r="E1675" s="3"/>
    </row>
    <row r="1676" ht="18.0" customHeight="1">
      <c r="A1676" s="4" t="s">
        <v>1727</v>
      </c>
      <c r="B1676" s="5">
        <v>3172285.0</v>
      </c>
      <c r="C1676" s="2">
        <v>0.3</v>
      </c>
      <c r="D1676" s="1">
        <v>200.0</v>
      </c>
      <c r="E1676" s="3"/>
    </row>
    <row r="1677" ht="18.0" customHeight="1">
      <c r="A1677" s="4" t="s">
        <v>1728</v>
      </c>
      <c r="B1677" s="5">
        <v>3852621.0</v>
      </c>
      <c r="C1677" s="2">
        <v>0.8</v>
      </c>
      <c r="D1677" s="1">
        <v>50.0</v>
      </c>
      <c r="E1677" s="3"/>
    </row>
    <row r="1678" ht="18.0" customHeight="1">
      <c r="A1678" s="4" t="s">
        <v>1729</v>
      </c>
      <c r="B1678" s="5">
        <v>3172301.0</v>
      </c>
      <c r="C1678" s="2">
        <v>0.3</v>
      </c>
      <c r="D1678" s="1">
        <v>100.0</v>
      </c>
      <c r="E1678" s="3"/>
    </row>
    <row r="1679" ht="18.0" customHeight="1">
      <c r="A1679" s="4" t="s">
        <v>1730</v>
      </c>
      <c r="B1679" s="5">
        <v>4019782.0</v>
      </c>
      <c r="C1679" s="2">
        <v>8.8</v>
      </c>
      <c r="D1679" s="1">
        <v>1.0</v>
      </c>
      <c r="E1679" s="3"/>
    </row>
    <row r="1680" ht="18.0" customHeight="1">
      <c r="A1680" s="4" t="s">
        <v>1731</v>
      </c>
      <c r="B1680" s="5">
        <v>4019790.0</v>
      </c>
      <c r="C1680" s="2">
        <v>1.3</v>
      </c>
      <c r="D1680" s="1">
        <v>1.0</v>
      </c>
      <c r="E1680" s="3"/>
    </row>
    <row r="1681" ht="18.0" customHeight="1">
      <c r="A1681" s="4" t="s">
        <v>1732</v>
      </c>
      <c r="B1681" s="5">
        <v>4019774.0</v>
      </c>
      <c r="C1681" s="2">
        <v>7.5</v>
      </c>
      <c r="D1681" s="1">
        <v>1.0</v>
      </c>
      <c r="E1681" s="3"/>
    </row>
    <row r="1682" ht="18.0" customHeight="1">
      <c r="A1682" s="4" t="s">
        <v>1733</v>
      </c>
      <c r="B1682" s="5">
        <v>3678885.0</v>
      </c>
      <c r="C1682" s="2">
        <v>15.0</v>
      </c>
      <c r="D1682" s="1">
        <v>1.0</v>
      </c>
      <c r="E1682" s="3"/>
    </row>
    <row r="1683" ht="18.0" customHeight="1">
      <c r="A1683" s="4" t="s">
        <v>1734</v>
      </c>
      <c r="B1683" s="5">
        <v>3678893.0</v>
      </c>
      <c r="C1683" s="2">
        <v>10.0</v>
      </c>
      <c r="D1683" s="1">
        <v>1.0</v>
      </c>
      <c r="E1683" s="3"/>
    </row>
    <row r="1684" ht="18.0" customHeight="1">
      <c r="A1684" s="4" t="s">
        <v>1735</v>
      </c>
      <c r="B1684" s="5">
        <v>3678877.0</v>
      </c>
      <c r="C1684" s="2">
        <v>5.0</v>
      </c>
      <c r="D1684" s="1">
        <v>1.0</v>
      </c>
      <c r="E1684" s="3"/>
    </row>
    <row r="1685" ht="18.0" customHeight="1">
      <c r="A1685" s="4" t="s">
        <v>1736</v>
      </c>
      <c r="B1685" s="5">
        <v>4113460.0</v>
      </c>
      <c r="C1685" s="2">
        <v>2.5</v>
      </c>
      <c r="D1685" s="1">
        <v>1.0</v>
      </c>
      <c r="E1685" s="3"/>
    </row>
    <row r="1686" ht="18.0" customHeight="1">
      <c r="A1686" s="4" t="s">
        <v>1737</v>
      </c>
      <c r="B1686" s="5">
        <v>3274685.0</v>
      </c>
      <c r="C1686" s="2">
        <v>3.0</v>
      </c>
      <c r="D1686" s="1">
        <v>1.0</v>
      </c>
      <c r="E1686" s="3"/>
    </row>
    <row r="1687" ht="18.0" customHeight="1">
      <c r="A1687" s="4" t="s">
        <v>1738</v>
      </c>
      <c r="B1687" s="5">
        <v>3338480.0</v>
      </c>
      <c r="C1687" s="2">
        <v>3.0</v>
      </c>
      <c r="D1687" s="1">
        <v>1.0</v>
      </c>
      <c r="E1687" s="3"/>
    </row>
    <row r="1688" ht="18.0" customHeight="1">
      <c r="A1688" s="4" t="s">
        <v>1739</v>
      </c>
      <c r="B1688" s="5">
        <v>3295995.0</v>
      </c>
      <c r="C1688" s="2">
        <v>2.5</v>
      </c>
      <c r="D1688" s="1">
        <v>1.0</v>
      </c>
      <c r="E1688" s="3"/>
    </row>
    <row r="1689" ht="18.0" customHeight="1">
      <c r="A1689" s="4" t="s">
        <v>1740</v>
      </c>
      <c r="B1689" s="5">
        <v>392183.0</v>
      </c>
      <c r="C1689" s="2">
        <v>40.0</v>
      </c>
      <c r="D1689" s="1">
        <v>100.0</v>
      </c>
      <c r="E1689" s="3"/>
    </row>
    <row r="1690" ht="18.0" customHeight="1">
      <c r="A1690" s="4" t="s">
        <v>1741</v>
      </c>
      <c r="B1690" s="5">
        <v>1069053.0</v>
      </c>
      <c r="C1690" s="2">
        <v>3.8</v>
      </c>
      <c r="D1690" s="1">
        <v>60.0</v>
      </c>
      <c r="E1690" s="3"/>
    </row>
    <row r="1691" ht="18.0" customHeight="1">
      <c r="A1691" s="4" t="s">
        <v>1742</v>
      </c>
      <c r="B1691" s="5">
        <v>1227974.0</v>
      </c>
      <c r="C1691" s="2">
        <v>1.0</v>
      </c>
      <c r="D1691" s="1">
        <v>60.0</v>
      </c>
      <c r="E1691" s="3"/>
    </row>
    <row r="1692" ht="18.0" customHeight="1">
      <c r="A1692" s="4" t="s">
        <v>1743</v>
      </c>
      <c r="B1692" s="5">
        <v>2599470.0</v>
      </c>
      <c r="C1692" s="2">
        <v>1.5</v>
      </c>
      <c r="D1692" s="1">
        <v>250.0</v>
      </c>
      <c r="E1692" s="3"/>
    </row>
    <row r="1693" ht="18.0" customHeight="1">
      <c r="A1693" s="4" t="s">
        <v>1744</v>
      </c>
      <c r="B1693" s="5">
        <v>2325793.0</v>
      </c>
      <c r="C1693" s="2">
        <v>1.5</v>
      </c>
      <c r="D1693" s="1">
        <v>30.0</v>
      </c>
      <c r="E1693" s="3"/>
    </row>
    <row r="1694" ht="18.0" customHeight="1">
      <c r="A1694" s="4" t="s">
        <v>1745</v>
      </c>
      <c r="B1694" s="5">
        <v>3293701.0</v>
      </c>
      <c r="C1694" s="2">
        <v>23.3</v>
      </c>
      <c r="D1694" s="1">
        <v>30.0</v>
      </c>
      <c r="E1694" s="3"/>
    </row>
    <row r="1695" ht="18.0" customHeight="1">
      <c r="A1695" s="4" t="s">
        <v>1746</v>
      </c>
      <c r="B1695" s="5">
        <v>2290690.0</v>
      </c>
      <c r="C1695" s="2">
        <v>2.0</v>
      </c>
      <c r="D1695" s="1">
        <v>125.0</v>
      </c>
      <c r="E1695" s="3"/>
    </row>
    <row r="1696" ht="18.0" customHeight="1">
      <c r="A1696" s="4" t="s">
        <v>1747</v>
      </c>
      <c r="B1696" s="5">
        <v>3580065.0</v>
      </c>
      <c r="C1696" s="2">
        <v>4.3</v>
      </c>
      <c r="D1696" s="1">
        <v>24.0</v>
      </c>
      <c r="E1696" s="3"/>
    </row>
    <row r="1697" ht="18.0" customHeight="1">
      <c r="A1697" s="4" t="s">
        <v>1748</v>
      </c>
      <c r="B1697" s="5">
        <v>4160313.0</v>
      </c>
      <c r="C1697" s="2">
        <v>1.8</v>
      </c>
      <c r="D1697" s="1">
        <v>24.0</v>
      </c>
      <c r="E1697" s="3"/>
    </row>
    <row r="1698" ht="18.0" customHeight="1">
      <c r="A1698" s="4" t="s">
        <v>1749</v>
      </c>
      <c r="B1698" s="5">
        <v>6708028.0</v>
      </c>
      <c r="C1698" s="2">
        <v>1.5</v>
      </c>
      <c r="D1698" s="1">
        <v>42.0</v>
      </c>
      <c r="E1698" s="3"/>
    </row>
    <row r="1699" ht="18.0" customHeight="1">
      <c r="A1699" s="4" t="s">
        <v>1750</v>
      </c>
      <c r="B1699" s="5">
        <v>1166727.0</v>
      </c>
      <c r="C1699" s="2">
        <v>2.0</v>
      </c>
      <c r="D1699" s="1">
        <v>28.0</v>
      </c>
      <c r="E1699" s="3"/>
    </row>
    <row r="1700" ht="18.0" customHeight="1">
      <c r="A1700" s="4" t="s">
        <v>1751</v>
      </c>
      <c r="B1700" s="5">
        <v>2509693.0</v>
      </c>
      <c r="C1700" s="2">
        <v>0.3</v>
      </c>
      <c r="D1700" s="1">
        <v>90.0</v>
      </c>
      <c r="E1700" s="3"/>
    </row>
    <row r="1701" ht="18.0" customHeight="1">
      <c r="A1701" s="4" t="s">
        <v>1752</v>
      </c>
      <c r="B1701" s="5">
        <v>3593258.0</v>
      </c>
      <c r="C1701" s="2">
        <v>1.5</v>
      </c>
      <c r="D1701" s="1">
        <v>60.0</v>
      </c>
      <c r="E1701" s="3"/>
    </row>
    <row r="1702" ht="18.0" customHeight="1">
      <c r="A1702" s="4" t="s">
        <v>1753</v>
      </c>
      <c r="B1702" s="5">
        <v>3433737.0</v>
      </c>
      <c r="C1702" s="2">
        <v>0.3</v>
      </c>
      <c r="D1702" s="1">
        <v>60.0</v>
      </c>
      <c r="E1702" s="3"/>
    </row>
    <row r="1703" ht="18.0" customHeight="1">
      <c r="A1703" s="4" t="s">
        <v>1754</v>
      </c>
      <c r="B1703" s="5">
        <v>4056388.0</v>
      </c>
      <c r="C1703" s="2">
        <v>0.3</v>
      </c>
      <c r="D1703" s="1">
        <v>30.0</v>
      </c>
      <c r="E1703" s="3"/>
    </row>
    <row r="1704" ht="18.0" customHeight="1">
      <c r="A1704" s="4" t="s">
        <v>1755</v>
      </c>
      <c r="B1704" s="5">
        <v>1279439.0</v>
      </c>
      <c r="C1704" s="2">
        <v>0.3</v>
      </c>
      <c r="D1704" s="1">
        <v>25.0</v>
      </c>
      <c r="E1704" s="3"/>
    </row>
    <row r="1705" ht="18.0" customHeight="1">
      <c r="A1705" s="4" t="s">
        <v>1756</v>
      </c>
      <c r="B1705" s="5">
        <v>133983.0</v>
      </c>
      <c r="C1705" s="2">
        <v>0.3</v>
      </c>
      <c r="D1705" s="1">
        <v>250.0</v>
      </c>
      <c r="E1705" s="3"/>
    </row>
    <row r="1706" ht="18.0" customHeight="1">
      <c r="A1706" s="4" t="s">
        <v>1757</v>
      </c>
      <c r="B1706" s="5">
        <v>4044681.0</v>
      </c>
      <c r="C1706" s="2">
        <v>3.5</v>
      </c>
      <c r="D1706" s="1">
        <v>28.0</v>
      </c>
      <c r="E1706" s="3"/>
    </row>
    <row r="1707" ht="18.0" customHeight="1">
      <c r="A1707" s="4" t="s">
        <v>1758</v>
      </c>
      <c r="B1707" s="5">
        <v>4044699.0</v>
      </c>
      <c r="C1707" s="2">
        <v>5.3</v>
      </c>
      <c r="D1707" s="1">
        <v>28.0</v>
      </c>
      <c r="E1707" s="3"/>
    </row>
    <row r="1708" ht="18.0" customHeight="1">
      <c r="A1708" s="4" t="s">
        <v>1759</v>
      </c>
      <c r="B1708" s="5">
        <v>4044707.0</v>
      </c>
      <c r="C1708" s="2">
        <v>6.8</v>
      </c>
      <c r="D1708" s="1">
        <v>28.0</v>
      </c>
      <c r="E1708" s="3"/>
    </row>
    <row r="1709" ht="18.0" customHeight="1">
      <c r="A1709" s="4" t="s">
        <v>1760</v>
      </c>
      <c r="B1709" s="5">
        <v>4044715.0</v>
      </c>
      <c r="C1709" s="2">
        <v>5.8</v>
      </c>
      <c r="D1709" s="1">
        <v>28.0</v>
      </c>
      <c r="E1709" s="3"/>
    </row>
    <row r="1710" ht="18.0" customHeight="1">
      <c r="A1710" s="4" t="s">
        <v>1761</v>
      </c>
      <c r="B1710" s="5">
        <v>1186774.0</v>
      </c>
      <c r="C1710" s="2">
        <v>0.3</v>
      </c>
      <c r="D1710" s="1">
        <v>28.0</v>
      </c>
      <c r="E1710" s="3"/>
    </row>
    <row r="1711" ht="18.0" customHeight="1">
      <c r="A1711" s="4" t="s">
        <v>1762</v>
      </c>
      <c r="B1711" s="5">
        <v>6707590.0</v>
      </c>
      <c r="C1711" s="2">
        <v>1.5</v>
      </c>
      <c r="D1711" s="1">
        <v>56.0</v>
      </c>
      <c r="E1711" s="3"/>
    </row>
    <row r="1712" ht="18.0" customHeight="1">
      <c r="A1712" s="4" t="s">
        <v>1763</v>
      </c>
      <c r="B1712" s="5">
        <v>6707624.0</v>
      </c>
      <c r="C1712" s="2">
        <v>4.5</v>
      </c>
      <c r="D1712" s="1">
        <v>28.0</v>
      </c>
      <c r="E1712" s="3"/>
    </row>
    <row r="1713" ht="18.0" customHeight="1">
      <c r="A1713" s="4" t="s">
        <v>1764</v>
      </c>
      <c r="B1713" s="5">
        <v>1183607.0</v>
      </c>
      <c r="C1713" s="2">
        <v>1.8</v>
      </c>
      <c r="D1713" s="1">
        <v>30.0</v>
      </c>
      <c r="E1713" s="3"/>
    </row>
    <row r="1714" ht="18.0" customHeight="1">
      <c r="A1714" s="4" t="s">
        <v>1765</v>
      </c>
      <c r="B1714" s="5">
        <v>6707616.0</v>
      </c>
      <c r="C1714" s="2">
        <v>0.8</v>
      </c>
      <c r="D1714" s="1">
        <v>28.0</v>
      </c>
      <c r="E1714" s="3"/>
    </row>
    <row r="1715" ht="18.0" customHeight="1">
      <c r="A1715" s="4" t="s">
        <v>1766</v>
      </c>
      <c r="B1715" s="5">
        <v>1183599.0</v>
      </c>
      <c r="C1715" s="2">
        <v>1.5</v>
      </c>
      <c r="D1715" s="1">
        <v>30.0</v>
      </c>
      <c r="E1715" s="3"/>
    </row>
    <row r="1716" ht="18.0" customHeight="1">
      <c r="A1716" s="4" t="s">
        <v>1767</v>
      </c>
      <c r="B1716" s="5">
        <v>3450616.0</v>
      </c>
      <c r="C1716" s="2">
        <v>0.3</v>
      </c>
      <c r="D1716" s="1">
        <v>30.0</v>
      </c>
      <c r="E1716" s="3"/>
    </row>
    <row r="1717" ht="18.0" customHeight="1">
      <c r="A1717" s="4" t="s">
        <v>1768</v>
      </c>
      <c r="B1717" s="5">
        <v>3438884.0</v>
      </c>
      <c r="C1717" s="2">
        <v>5.3</v>
      </c>
      <c r="D1717" s="1">
        <v>28.0</v>
      </c>
      <c r="E1717" s="3"/>
    </row>
    <row r="1718" ht="18.0" customHeight="1">
      <c r="A1718" s="4" t="s">
        <v>1769</v>
      </c>
      <c r="B1718" s="5">
        <v>4025987.0</v>
      </c>
      <c r="C1718" s="2">
        <v>2.0</v>
      </c>
      <c r="D1718" s="1">
        <v>28.0</v>
      </c>
      <c r="E1718" s="3"/>
    </row>
    <row r="1719" ht="18.0" customHeight="1">
      <c r="A1719" s="4" t="s">
        <v>1770</v>
      </c>
      <c r="B1719" s="5">
        <v>3438876.0</v>
      </c>
      <c r="C1719" s="2">
        <v>2.0</v>
      </c>
      <c r="D1719" s="1">
        <v>28.0</v>
      </c>
      <c r="E1719" s="3"/>
    </row>
    <row r="1720" ht="18.0" customHeight="1">
      <c r="A1720" s="4" t="s">
        <v>1771</v>
      </c>
      <c r="B1720" s="5">
        <v>2261063.0</v>
      </c>
      <c r="C1720" s="2">
        <v>1.5</v>
      </c>
      <c r="D1720" s="1">
        <v>1.0</v>
      </c>
      <c r="E1720" s="3"/>
    </row>
    <row r="1721" ht="18.0" customHeight="1">
      <c r="A1721" s="4" t="s">
        <v>1772</v>
      </c>
      <c r="B1721" s="5">
        <v>2456051.0</v>
      </c>
      <c r="C1721" s="2">
        <v>18.3</v>
      </c>
      <c r="D1721" s="1">
        <v>1.0</v>
      </c>
      <c r="E1721" s="3"/>
    </row>
    <row r="1722" ht="18.0" customHeight="1">
      <c r="A1722" s="4" t="s">
        <v>1773</v>
      </c>
      <c r="B1722" s="5">
        <v>60103.0</v>
      </c>
      <c r="C1722" s="2">
        <v>0.8</v>
      </c>
      <c r="D1722" s="1">
        <v>8.0</v>
      </c>
      <c r="E1722" s="3"/>
    </row>
    <row r="1723" ht="18.0" customHeight="1">
      <c r="A1723" s="4" t="s">
        <v>1774</v>
      </c>
      <c r="B1723" s="5">
        <v>1261775.0</v>
      </c>
      <c r="C1723" s="2">
        <v>1.0</v>
      </c>
      <c r="D1723" s="1">
        <v>56.0</v>
      </c>
      <c r="E1723" s="3"/>
    </row>
    <row r="1724" ht="18.0" customHeight="1">
      <c r="A1724" s="4" t="s">
        <v>1775</v>
      </c>
      <c r="B1724" s="5">
        <v>3591088.0</v>
      </c>
      <c r="C1724" s="2">
        <v>0.5</v>
      </c>
      <c r="D1724" s="1">
        <v>60.0</v>
      </c>
      <c r="E1724" s="3"/>
    </row>
    <row r="1725" ht="18.0" customHeight="1">
      <c r="A1725" s="4" t="s">
        <v>1776</v>
      </c>
      <c r="B1725" s="5">
        <v>3849296.0</v>
      </c>
      <c r="C1725" s="2">
        <v>1.5</v>
      </c>
      <c r="D1725" s="1">
        <v>56.0</v>
      </c>
      <c r="E1725" s="3"/>
    </row>
    <row r="1726" ht="18.0" customHeight="1">
      <c r="A1726" s="4" t="s">
        <v>1777</v>
      </c>
      <c r="B1726" s="5">
        <v>3850120.0</v>
      </c>
      <c r="C1726" s="2">
        <v>5.0</v>
      </c>
      <c r="D1726" s="1">
        <v>28.0</v>
      </c>
      <c r="E1726" s="3"/>
    </row>
    <row r="1727" ht="18.0" customHeight="1">
      <c r="A1727" s="4" t="s">
        <v>1778</v>
      </c>
      <c r="B1727" s="5">
        <v>3850138.0</v>
      </c>
      <c r="C1727" s="2">
        <v>24.5</v>
      </c>
      <c r="D1727" s="1">
        <v>28.0</v>
      </c>
      <c r="E1727" s="3"/>
    </row>
    <row r="1728" ht="18.0" customHeight="1">
      <c r="A1728" s="4" t="s">
        <v>1779</v>
      </c>
      <c r="B1728" s="5">
        <v>3850112.0</v>
      </c>
      <c r="C1728" s="2">
        <v>0.8</v>
      </c>
      <c r="D1728" s="1">
        <v>28.0</v>
      </c>
      <c r="E1728" s="3"/>
    </row>
    <row r="1729" ht="18.0" customHeight="1">
      <c r="A1729" s="4" t="s">
        <v>1780</v>
      </c>
      <c r="B1729" s="5">
        <v>2082642.0</v>
      </c>
      <c r="C1729" s="2">
        <v>10.0</v>
      </c>
      <c r="D1729" s="1">
        <v>10.0</v>
      </c>
      <c r="E1729" s="3"/>
    </row>
    <row r="1730" ht="18.0" customHeight="1">
      <c r="A1730" s="4" t="s">
        <v>1781</v>
      </c>
      <c r="B1730" s="5">
        <v>188581.0</v>
      </c>
      <c r="C1730" s="2">
        <v>0.5</v>
      </c>
      <c r="D1730" s="1">
        <v>5.0</v>
      </c>
      <c r="E1730" s="3"/>
    </row>
    <row r="1731" ht="18.0" customHeight="1">
      <c r="A1731" s="4" t="s">
        <v>1782</v>
      </c>
      <c r="B1731" s="5">
        <v>6470637.0</v>
      </c>
      <c r="C1731" s="2" t="s">
        <v>36</v>
      </c>
      <c r="D1731" s="11">
        <v>1000.0</v>
      </c>
      <c r="E1731" s="3"/>
    </row>
    <row r="1732" ht="18.0" customHeight="1">
      <c r="A1732" s="4" t="s">
        <v>1783</v>
      </c>
      <c r="B1732" s="5">
        <v>3845286.0</v>
      </c>
      <c r="C1732" s="2">
        <v>0.8</v>
      </c>
      <c r="D1732" s="1">
        <v>4.0</v>
      </c>
      <c r="E1732" s="3"/>
    </row>
    <row r="1733" ht="18.0" customHeight="1">
      <c r="A1733" s="4" t="s">
        <v>1784</v>
      </c>
      <c r="B1733" s="5">
        <v>3876570.0</v>
      </c>
      <c r="C1733" s="2">
        <v>0.3</v>
      </c>
      <c r="D1733" s="1">
        <v>100.0</v>
      </c>
      <c r="E1733" s="3"/>
    </row>
    <row r="1734" ht="18.0" customHeight="1">
      <c r="A1734" s="4" t="s">
        <v>1785</v>
      </c>
      <c r="B1734" s="5">
        <v>3795309.0</v>
      </c>
      <c r="C1734" s="2">
        <v>1.0</v>
      </c>
      <c r="D1734" s="1">
        <v>30.0</v>
      </c>
      <c r="E1734" s="3"/>
    </row>
    <row r="1735" ht="18.0" customHeight="1">
      <c r="A1735" s="4" t="s">
        <v>1786</v>
      </c>
      <c r="B1735" s="5">
        <v>330399.0</v>
      </c>
      <c r="C1735" s="2">
        <v>0.3</v>
      </c>
      <c r="D1735" s="1">
        <v>100.0</v>
      </c>
      <c r="E1735" s="3"/>
    </row>
    <row r="1736" ht="18.0" customHeight="1">
      <c r="A1736" s="4" t="s">
        <v>1787</v>
      </c>
      <c r="B1736" s="5">
        <v>1079136.0</v>
      </c>
      <c r="C1736" s="2">
        <v>24.0</v>
      </c>
      <c r="D1736" s="1">
        <v>28.0</v>
      </c>
      <c r="E1736" s="3"/>
    </row>
    <row r="1737" ht="18.0" customHeight="1">
      <c r="A1737" s="4" t="s">
        <v>1788</v>
      </c>
      <c r="B1737" s="5">
        <v>1079144.0</v>
      </c>
      <c r="C1737" s="2">
        <v>17.3</v>
      </c>
      <c r="D1737" s="1">
        <v>28.0</v>
      </c>
      <c r="E1737" s="3"/>
    </row>
    <row r="1738" ht="18.0" customHeight="1">
      <c r="A1738" s="4" t="s">
        <v>1789</v>
      </c>
      <c r="B1738" s="5">
        <v>1079151.0</v>
      </c>
      <c r="C1738" s="2">
        <v>9.5</v>
      </c>
      <c r="D1738" s="1">
        <v>28.0</v>
      </c>
      <c r="E1738" s="3"/>
    </row>
    <row r="1739" ht="18.0" customHeight="1">
      <c r="A1739" s="4" t="s">
        <v>1790</v>
      </c>
      <c r="B1739" s="5">
        <v>1037456.0</v>
      </c>
      <c r="C1739" s="2">
        <v>1.0</v>
      </c>
      <c r="D1739" s="1">
        <v>10.0</v>
      </c>
      <c r="E1739" s="3"/>
    </row>
    <row r="1740" ht="18.0" customHeight="1">
      <c r="A1740" s="4" t="s">
        <v>1791</v>
      </c>
      <c r="B1740" s="5">
        <v>3401619.0</v>
      </c>
      <c r="C1740" s="2">
        <v>3.0</v>
      </c>
      <c r="D1740" s="1">
        <v>50.0</v>
      </c>
      <c r="E1740" s="3"/>
    </row>
    <row r="1741" ht="18.0" customHeight="1">
      <c r="A1741" s="4" t="s">
        <v>1792</v>
      </c>
      <c r="B1741" s="5">
        <v>4041786.0</v>
      </c>
      <c r="C1741" s="2">
        <v>0.5</v>
      </c>
      <c r="D1741" s="1">
        <v>30.0</v>
      </c>
      <c r="E1741" s="3"/>
    </row>
    <row r="1742" ht="18.0" customHeight="1">
      <c r="A1742" s="4" t="s">
        <v>1793</v>
      </c>
      <c r="B1742" s="5">
        <v>3864097.0</v>
      </c>
      <c r="C1742" s="2">
        <v>1.3</v>
      </c>
      <c r="D1742" s="1">
        <v>30.0</v>
      </c>
      <c r="E1742" s="3"/>
    </row>
    <row r="1743" ht="18.0" customHeight="1">
      <c r="A1743" s="4" t="s">
        <v>1794</v>
      </c>
      <c r="B1743" s="5">
        <v>3861580.0</v>
      </c>
      <c r="C1743" s="2">
        <v>0.5</v>
      </c>
      <c r="D1743" s="1">
        <v>10.0</v>
      </c>
      <c r="E1743" s="3"/>
    </row>
    <row r="1744" ht="18.0" customHeight="1">
      <c r="A1744" s="4" t="s">
        <v>1795</v>
      </c>
      <c r="B1744" s="5">
        <v>3861614.0</v>
      </c>
      <c r="C1744" s="2">
        <v>4.8</v>
      </c>
      <c r="D1744" s="1">
        <v>5.0</v>
      </c>
      <c r="E1744" s="3"/>
    </row>
    <row r="1745" ht="18.0" customHeight="1">
      <c r="A1745" s="4" t="s">
        <v>1796</v>
      </c>
      <c r="B1745" s="5">
        <v>2996551.0</v>
      </c>
      <c r="C1745" s="2" t="s">
        <v>36</v>
      </c>
      <c r="D1745" s="1">
        <v>20.0</v>
      </c>
      <c r="E1745" s="3"/>
    </row>
    <row r="1746" ht="18.0" customHeight="1">
      <c r="A1746" s="4" t="s">
        <v>1797</v>
      </c>
      <c r="B1746" s="5">
        <v>3291119.0</v>
      </c>
      <c r="C1746" s="2">
        <v>4.0</v>
      </c>
      <c r="D1746" s="1">
        <v>200.0</v>
      </c>
      <c r="E1746" s="3"/>
    </row>
    <row r="1747" ht="18.0" customHeight="1">
      <c r="A1747" s="4" t="s">
        <v>1798</v>
      </c>
      <c r="B1747" s="5">
        <v>2833184.0</v>
      </c>
      <c r="C1747" s="2">
        <v>0.3</v>
      </c>
      <c r="D1747" s="1">
        <v>63.0</v>
      </c>
      <c r="E1747" s="3"/>
    </row>
    <row r="1748" ht="18.0" customHeight="1">
      <c r="A1748" s="4" t="s">
        <v>1799</v>
      </c>
      <c r="B1748" s="5">
        <v>4021945.0</v>
      </c>
      <c r="C1748" s="2">
        <v>0.5</v>
      </c>
      <c r="D1748" s="1">
        <v>75.0</v>
      </c>
      <c r="E1748" s="3"/>
    </row>
    <row r="1749" ht="18.0" customHeight="1">
      <c r="A1749" s="4" t="s">
        <v>1800</v>
      </c>
      <c r="B1749" s="5">
        <v>3979630.0</v>
      </c>
      <c r="C1749" s="2">
        <v>0.5</v>
      </c>
      <c r="D1749" s="1">
        <v>50.0</v>
      </c>
      <c r="E1749" s="3"/>
    </row>
    <row r="1750" ht="18.0" customHeight="1">
      <c r="A1750" s="4" t="s">
        <v>1801</v>
      </c>
      <c r="B1750" s="5">
        <v>3939717.0</v>
      </c>
      <c r="C1750" s="2">
        <v>1.3</v>
      </c>
      <c r="D1750" s="1">
        <v>60.0</v>
      </c>
      <c r="E1750" s="3"/>
    </row>
    <row r="1751" ht="18.0" customHeight="1">
      <c r="A1751" s="4" t="s">
        <v>1802</v>
      </c>
      <c r="B1751" s="5">
        <v>3939725.0</v>
      </c>
      <c r="C1751" s="2">
        <v>0.8</v>
      </c>
      <c r="D1751" s="1">
        <v>60.0</v>
      </c>
      <c r="E1751" s="3"/>
    </row>
    <row r="1752" ht="18.0" customHeight="1">
      <c r="A1752" s="4" t="s">
        <v>1803</v>
      </c>
      <c r="B1752" s="5">
        <v>3939733.0</v>
      </c>
      <c r="C1752" s="2">
        <v>0.3</v>
      </c>
      <c r="D1752" s="1">
        <v>60.0</v>
      </c>
      <c r="E1752" s="3"/>
    </row>
    <row r="1753" ht="18.0" customHeight="1">
      <c r="A1753" s="4" t="s">
        <v>1804</v>
      </c>
      <c r="B1753" s="5">
        <v>3939691.0</v>
      </c>
      <c r="C1753" s="2">
        <v>0.5</v>
      </c>
      <c r="D1753" s="1">
        <v>60.0</v>
      </c>
      <c r="E1753" s="3"/>
    </row>
    <row r="1754" ht="18.0" customHeight="1">
      <c r="A1754" s="4" t="s">
        <v>1805</v>
      </c>
      <c r="B1754" s="5">
        <v>4255931.0</v>
      </c>
      <c r="C1754" s="2">
        <v>42.8</v>
      </c>
      <c r="D1754" s="1">
        <v>50.0</v>
      </c>
      <c r="E1754" s="3"/>
    </row>
    <row r="1755" ht="18.0" customHeight="1">
      <c r="A1755" s="4" t="s">
        <v>1806</v>
      </c>
      <c r="B1755" s="5">
        <v>4244703.0</v>
      </c>
      <c r="C1755" s="2">
        <v>20.5</v>
      </c>
      <c r="D1755" s="1">
        <v>50.0</v>
      </c>
      <c r="E1755" s="3"/>
    </row>
    <row r="1756" ht="18.0" customHeight="1">
      <c r="A1756" s="4" t="s">
        <v>1807</v>
      </c>
      <c r="B1756" s="5">
        <v>2391035.0</v>
      </c>
      <c r="C1756" s="2">
        <v>3.8</v>
      </c>
      <c r="D1756" s="1">
        <v>28.0</v>
      </c>
      <c r="E1756" s="3"/>
    </row>
    <row r="1757" ht="18.0" customHeight="1">
      <c r="A1757" s="4" t="s">
        <v>1808</v>
      </c>
      <c r="B1757" s="5">
        <v>2391027.0</v>
      </c>
      <c r="C1757" s="2">
        <v>5.0</v>
      </c>
      <c r="D1757" s="1">
        <v>28.0</v>
      </c>
      <c r="E1757" s="3"/>
    </row>
    <row r="1758" ht="18.0" customHeight="1">
      <c r="A1758" s="4" t="s">
        <v>1809</v>
      </c>
      <c r="B1758" s="5">
        <v>2391019.0</v>
      </c>
      <c r="C1758" s="2">
        <v>1.8</v>
      </c>
      <c r="D1758" s="1">
        <v>28.0</v>
      </c>
      <c r="E1758" s="3"/>
    </row>
    <row r="1759" ht="18.0" customHeight="1">
      <c r="A1759" s="4" t="s">
        <v>1810</v>
      </c>
      <c r="B1759" s="5">
        <v>3626447.0</v>
      </c>
      <c r="C1759" s="2">
        <v>0.3</v>
      </c>
      <c r="D1759" s="1">
        <v>500.0</v>
      </c>
      <c r="E1759" s="3"/>
    </row>
    <row r="1760" ht="18.0" customHeight="1">
      <c r="A1760" s="4" t="s">
        <v>1811</v>
      </c>
      <c r="B1760" s="5">
        <v>3054681.0</v>
      </c>
      <c r="C1760" s="2">
        <v>0.5</v>
      </c>
      <c r="D1760" s="1">
        <v>500.0</v>
      </c>
      <c r="E1760" s="3"/>
    </row>
    <row r="1761" ht="18.0" customHeight="1">
      <c r="A1761" s="4" t="s">
        <v>1812</v>
      </c>
      <c r="B1761" s="5">
        <v>3703105.0</v>
      </c>
      <c r="C1761" s="2">
        <v>0.3</v>
      </c>
      <c r="D1761" s="1">
        <v>125.0</v>
      </c>
      <c r="E1761" s="3"/>
    </row>
    <row r="1762" ht="18.0" customHeight="1">
      <c r="A1762" s="4" t="s">
        <v>1813</v>
      </c>
      <c r="B1762" s="5">
        <v>3703113.0</v>
      </c>
      <c r="C1762" s="2">
        <v>1.3</v>
      </c>
      <c r="D1762" s="1">
        <v>500.0</v>
      </c>
      <c r="E1762" s="3"/>
    </row>
    <row r="1763" ht="18.0" customHeight="1">
      <c r="A1763" s="4" t="s">
        <v>1814</v>
      </c>
      <c r="B1763" s="5">
        <v>4046322.0</v>
      </c>
      <c r="C1763" s="2">
        <v>0.5</v>
      </c>
      <c r="D1763" s="1">
        <v>100.0</v>
      </c>
      <c r="E1763" s="3"/>
    </row>
    <row r="1764" ht="18.0" customHeight="1">
      <c r="A1764" s="4" t="s">
        <v>1815</v>
      </c>
      <c r="B1764" s="5">
        <v>4046314.0</v>
      </c>
      <c r="C1764" s="2">
        <v>0.8</v>
      </c>
      <c r="D1764" s="1">
        <v>500.0</v>
      </c>
      <c r="E1764" s="3"/>
    </row>
    <row r="1765" ht="18.0" customHeight="1">
      <c r="A1765" s="4" t="s">
        <v>1816</v>
      </c>
      <c r="B1765" s="5">
        <v>3286119.0</v>
      </c>
      <c r="C1765" s="2">
        <v>22.5</v>
      </c>
      <c r="D1765" s="1">
        <v>1.0</v>
      </c>
      <c r="E1765" s="3"/>
    </row>
    <row r="1766" ht="18.0" customHeight="1">
      <c r="A1766" s="4" t="s">
        <v>1817</v>
      </c>
      <c r="B1766" s="5">
        <v>3567351.0</v>
      </c>
      <c r="C1766" s="2">
        <v>5.0</v>
      </c>
      <c r="D1766" s="1">
        <v>1.0</v>
      </c>
      <c r="E1766" s="3"/>
    </row>
    <row r="1767" ht="18.0" customHeight="1">
      <c r="A1767" s="4" t="s">
        <v>1818</v>
      </c>
      <c r="B1767" s="5">
        <v>5401682.0</v>
      </c>
      <c r="C1767" s="2">
        <v>1.5</v>
      </c>
      <c r="D1767" s="1">
        <v>8.0</v>
      </c>
      <c r="E1767" s="3"/>
    </row>
    <row r="1768" ht="18.0" customHeight="1">
      <c r="A1768" s="4" t="s">
        <v>1819</v>
      </c>
      <c r="B1768" s="5">
        <v>2850964.0</v>
      </c>
      <c r="C1768" s="2">
        <v>0.3</v>
      </c>
      <c r="D1768" s="1">
        <v>30.0</v>
      </c>
      <c r="E1768" s="3"/>
    </row>
    <row r="1769" ht="18.0" customHeight="1">
      <c r="A1769" s="4" t="s">
        <v>1820</v>
      </c>
      <c r="B1769" s="5">
        <v>84202.0</v>
      </c>
      <c r="C1769" s="2">
        <v>0.3</v>
      </c>
      <c r="D1769" s="1">
        <v>30.0</v>
      </c>
      <c r="E1769" s="3"/>
    </row>
    <row r="1770" ht="18.0" customHeight="1">
      <c r="A1770" s="4" t="s">
        <v>1821</v>
      </c>
      <c r="B1770" s="5">
        <v>2343739.0</v>
      </c>
      <c r="C1770" s="2">
        <v>0.8</v>
      </c>
      <c r="D1770" s="1">
        <v>4.0</v>
      </c>
      <c r="E1770" s="3"/>
    </row>
    <row r="1771" ht="18.0" customHeight="1">
      <c r="A1771" s="4" t="s">
        <v>1822</v>
      </c>
      <c r="B1771" s="5">
        <v>4029245.0</v>
      </c>
      <c r="C1771" s="2">
        <v>1.0</v>
      </c>
      <c r="D1771" s="1">
        <v>1.0</v>
      </c>
      <c r="E1771" s="3"/>
    </row>
    <row r="1772" ht="18.0" customHeight="1">
      <c r="A1772" s="4" t="s">
        <v>1823</v>
      </c>
      <c r="B1772" s="5">
        <v>1171073.0</v>
      </c>
      <c r="C1772" s="2">
        <v>0.5</v>
      </c>
      <c r="D1772" s="1">
        <v>6.0</v>
      </c>
      <c r="E1772" s="3"/>
    </row>
    <row r="1773" ht="18.0" customHeight="1">
      <c r="A1773" s="4" t="s">
        <v>1824</v>
      </c>
      <c r="B1773" s="5">
        <v>6019889.0</v>
      </c>
      <c r="C1773" s="2">
        <v>1.5</v>
      </c>
      <c r="D1773" s="1">
        <v>6.0</v>
      </c>
      <c r="E1773" s="3"/>
    </row>
    <row r="1774" ht="18.0" customHeight="1">
      <c r="A1774" s="4" t="s">
        <v>1825</v>
      </c>
      <c r="B1774" s="5">
        <v>1102672.0</v>
      </c>
      <c r="C1774" s="2">
        <v>4.5</v>
      </c>
      <c r="D1774" s="1">
        <v>28.0</v>
      </c>
      <c r="E1774" s="3"/>
    </row>
    <row r="1775" ht="18.0" customHeight="1">
      <c r="A1775" s="4" t="s">
        <v>1826</v>
      </c>
      <c r="B1775" s="5">
        <v>1102664.0</v>
      </c>
      <c r="C1775" s="2">
        <v>0.8</v>
      </c>
      <c r="D1775" s="1">
        <v>28.0</v>
      </c>
      <c r="E1775" s="3"/>
    </row>
    <row r="1776" ht="18.0" customHeight="1">
      <c r="A1776" s="4" t="s">
        <v>1827</v>
      </c>
      <c r="B1776" s="5">
        <v>1075662.0</v>
      </c>
      <c r="C1776" s="2">
        <v>15.8</v>
      </c>
      <c r="D1776" s="1">
        <v>28.0</v>
      </c>
      <c r="E1776" s="3"/>
    </row>
    <row r="1777" ht="18.0" customHeight="1">
      <c r="A1777" s="4" t="s">
        <v>1828</v>
      </c>
      <c r="B1777" s="5" t="s">
        <v>1829</v>
      </c>
      <c r="C1777" s="2">
        <v>0.5</v>
      </c>
      <c r="D1777" s="1">
        <v>150.0</v>
      </c>
      <c r="E1777" s="3"/>
    </row>
    <row r="1778" ht="18.0" customHeight="1">
      <c r="A1778" s="4" t="s">
        <v>1830</v>
      </c>
      <c r="B1778" s="5">
        <v>1075654.0</v>
      </c>
      <c r="C1778" s="2">
        <v>14.0</v>
      </c>
      <c r="D1778" s="1">
        <v>28.0</v>
      </c>
      <c r="E1778" s="3"/>
    </row>
    <row r="1779" ht="18.0" customHeight="1">
      <c r="A1779" s="4" t="s">
        <v>1831</v>
      </c>
      <c r="B1779" s="5">
        <v>2922516.0</v>
      </c>
      <c r="C1779" s="2">
        <v>1.0</v>
      </c>
      <c r="D1779" s="1">
        <v>28.0</v>
      </c>
      <c r="E1779" s="3"/>
    </row>
    <row r="1780" ht="18.0" customHeight="1">
      <c r="A1780" s="4" t="s">
        <v>1832</v>
      </c>
      <c r="B1780" s="5">
        <v>2272144.0</v>
      </c>
      <c r="C1780" s="2">
        <v>1.3</v>
      </c>
      <c r="D1780" s="1">
        <v>84.0</v>
      </c>
      <c r="E1780" s="3"/>
    </row>
    <row r="1781" ht="18.0" customHeight="1">
      <c r="A1781" s="4" t="s">
        <v>1833</v>
      </c>
      <c r="B1781" s="5">
        <v>2709848.0</v>
      </c>
      <c r="C1781" s="2">
        <v>0.3</v>
      </c>
      <c r="D1781" s="1">
        <v>60.0</v>
      </c>
      <c r="E1781" s="3"/>
    </row>
    <row r="1782" ht="18.0" customHeight="1">
      <c r="A1782" s="4" t="s">
        <v>1834</v>
      </c>
      <c r="B1782" s="5">
        <v>3298726.0</v>
      </c>
      <c r="C1782" s="2">
        <v>2.0</v>
      </c>
      <c r="D1782" s="1">
        <v>60.0</v>
      </c>
      <c r="E1782" s="3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dimension ref="A1:D1000"/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min="1" max="1" customWidth="true" width="8.0" collapsed="true"/>
    <col min="2" max="2" customWidth="true" width="57.63" collapsed="true"/>
    <col min="3" max="6" customWidth="true" width="8.63" collapsed="true"/>
  </cols>
  <sheetData>
    <row r="1">
      <c r="A1" s="12" t="s">
        <v>1835</v>
      </c>
      <c r="B1" s="13" t="s">
        <v>0</v>
      </c>
      <c r="C1" s="12" t="s">
        <v>1836</v>
      </c>
      <c r="D1" s="12" t="s">
        <v>1837</v>
      </c>
    </row>
    <row r="2">
      <c r="A2" s="14">
        <v>103.0</v>
      </c>
      <c r="B2" s="15" t="s">
        <v>1838</v>
      </c>
      <c r="C2" s="14" t="s">
        <v>1839</v>
      </c>
      <c r="D2" s="14">
        <v>2.0</v>
      </c>
    </row>
    <row r="3">
      <c r="A3" s="14" t="s">
        <v>1840</v>
      </c>
      <c r="B3" s="15" t="s">
        <v>1841</v>
      </c>
      <c r="C3" s="14" t="s">
        <v>1839</v>
      </c>
      <c r="D3" s="14">
        <v>1.0</v>
      </c>
    </row>
    <row r="4">
      <c r="A4" s="14" t="s">
        <v>1842</v>
      </c>
      <c r="B4" s="15" t="s">
        <v>1843</v>
      </c>
      <c r="C4" s="14" t="s">
        <v>1839</v>
      </c>
      <c r="D4" s="14">
        <v>4.0</v>
      </c>
    </row>
    <row r="5">
      <c r="A5" s="14" t="s">
        <v>1844</v>
      </c>
      <c r="B5" s="15" t="s">
        <v>1845</v>
      </c>
      <c r="C5" s="14" t="s">
        <v>1839</v>
      </c>
      <c r="D5" s="14">
        <v>1.0</v>
      </c>
    </row>
    <row r="6">
      <c r="A6" s="14" t="s">
        <v>1846</v>
      </c>
      <c r="B6" s="15" t="s">
        <v>1847</v>
      </c>
      <c r="C6" s="14" t="s">
        <v>1848</v>
      </c>
      <c r="D6" s="14">
        <v>1.0</v>
      </c>
    </row>
    <row r="7">
      <c r="A7" s="14" t="s">
        <v>1849</v>
      </c>
      <c r="B7" s="15" t="s">
        <v>1850</v>
      </c>
      <c r="C7" s="14" t="s">
        <v>1851</v>
      </c>
      <c r="D7" s="14">
        <v>1.0</v>
      </c>
    </row>
    <row r="8">
      <c r="A8" s="14" t="s">
        <v>1852</v>
      </c>
      <c r="B8" s="15" t="s">
        <v>1853</v>
      </c>
      <c r="C8" s="14" t="s">
        <v>1851</v>
      </c>
      <c r="D8" s="14">
        <v>1.0</v>
      </c>
    </row>
    <row r="9">
      <c r="A9" s="14">
        <v>112.0</v>
      </c>
      <c r="B9" s="15" t="s">
        <v>1854</v>
      </c>
      <c r="C9" s="14" t="s">
        <v>1839</v>
      </c>
      <c r="D9" s="14">
        <v>20.0</v>
      </c>
    </row>
    <row r="10">
      <c r="A10" s="14">
        <v>1029.0</v>
      </c>
      <c r="B10" s="15" t="s">
        <v>1855</v>
      </c>
      <c r="C10" s="14" t="s">
        <v>1839</v>
      </c>
      <c r="D10" s="14">
        <v>1.0</v>
      </c>
    </row>
    <row r="11">
      <c r="A11" s="14">
        <v>6021.0</v>
      </c>
      <c r="B11" s="15" t="s">
        <v>1856</v>
      </c>
      <c r="C11" s="14" t="s">
        <v>1857</v>
      </c>
      <c r="D11" s="14">
        <v>2.0</v>
      </c>
    </row>
    <row r="12">
      <c r="A12" s="14" t="s">
        <v>1858</v>
      </c>
      <c r="B12" s="15" t="s">
        <v>1859</v>
      </c>
      <c r="C12" s="14" t="s">
        <v>1860</v>
      </c>
      <c r="D12" s="14">
        <v>2.0</v>
      </c>
    </row>
    <row r="13">
      <c r="A13" s="14" t="s">
        <v>1861</v>
      </c>
      <c r="B13" s="15" t="s">
        <v>1862</v>
      </c>
      <c r="C13" s="14" t="s">
        <v>1860</v>
      </c>
      <c r="D13" s="14">
        <v>4.0</v>
      </c>
    </row>
    <row r="14">
      <c r="A14" s="14" t="s">
        <v>1863</v>
      </c>
      <c r="B14" s="15" t="s">
        <v>1864</v>
      </c>
      <c r="C14" s="14" t="s">
        <v>1860</v>
      </c>
      <c r="D14" s="14">
        <v>1.0</v>
      </c>
    </row>
    <row r="15">
      <c r="A15" s="14">
        <v>4102.0</v>
      </c>
      <c r="B15" s="15" t="s">
        <v>1865</v>
      </c>
      <c r="C15" s="14" t="s">
        <v>1839</v>
      </c>
      <c r="D15" s="14">
        <v>20.0</v>
      </c>
    </row>
    <row r="16">
      <c r="A16" s="14">
        <v>4104.0</v>
      </c>
      <c r="B16" s="15" t="s">
        <v>1866</v>
      </c>
      <c r="C16" s="14" t="s">
        <v>1839</v>
      </c>
      <c r="D16" s="14">
        <v>10.0</v>
      </c>
    </row>
    <row r="17">
      <c r="A17" s="14" t="s">
        <v>1867</v>
      </c>
      <c r="B17" s="15" t="s">
        <v>1868</v>
      </c>
      <c r="C17" s="14" t="s">
        <v>1839</v>
      </c>
      <c r="D17" s="14">
        <v>1.0</v>
      </c>
    </row>
    <row r="18">
      <c r="A18" s="14" t="s">
        <v>1869</v>
      </c>
      <c r="B18" s="15" t="s">
        <v>1870</v>
      </c>
      <c r="C18" s="14" t="s">
        <v>1851</v>
      </c>
      <c r="D18" s="14">
        <v>10.0</v>
      </c>
    </row>
    <row r="19">
      <c r="A19" s="14">
        <v>4110.0</v>
      </c>
      <c r="B19" s="15" t="s">
        <v>1871</v>
      </c>
      <c r="C19" s="14" t="s">
        <v>1839</v>
      </c>
      <c r="D19" s="14">
        <v>50.0</v>
      </c>
    </row>
    <row r="20">
      <c r="A20" s="14">
        <v>4111.0</v>
      </c>
      <c r="B20" s="15" t="s">
        <v>1872</v>
      </c>
      <c r="C20" s="14" t="s">
        <v>1839</v>
      </c>
      <c r="D20" s="14">
        <v>10.0</v>
      </c>
    </row>
    <row r="21" ht="15.75" customHeight="1">
      <c r="A21" s="14">
        <v>4112.0</v>
      </c>
      <c r="B21" s="15" t="s">
        <v>1873</v>
      </c>
      <c r="C21" s="14" t="s">
        <v>1839</v>
      </c>
      <c r="D21" s="14">
        <v>6.0</v>
      </c>
    </row>
    <row r="22" ht="15.75" customHeight="1">
      <c r="A22" s="14">
        <v>1360.0</v>
      </c>
      <c r="B22" s="15" t="s">
        <v>1874</v>
      </c>
      <c r="C22" s="14" t="s">
        <v>1857</v>
      </c>
      <c r="D22" s="14">
        <v>1.0</v>
      </c>
    </row>
    <row r="23" ht="15.75" customHeight="1">
      <c r="A23" s="14">
        <v>136.0</v>
      </c>
      <c r="B23" s="15" t="s">
        <v>1875</v>
      </c>
      <c r="C23" s="14" t="s">
        <v>1839</v>
      </c>
      <c r="D23" s="14">
        <v>8.0</v>
      </c>
    </row>
    <row r="24" ht="15.75" customHeight="1">
      <c r="A24" s="14">
        <v>130.0</v>
      </c>
      <c r="B24" s="15" t="s">
        <v>1876</v>
      </c>
      <c r="C24" s="14" t="s">
        <v>1839</v>
      </c>
      <c r="D24" s="14">
        <v>40.0</v>
      </c>
    </row>
    <row r="25" ht="15.75" customHeight="1">
      <c r="A25" s="14">
        <v>2007.0</v>
      </c>
      <c r="B25" s="15" t="s">
        <v>1877</v>
      </c>
      <c r="C25" s="14" t="s">
        <v>1839</v>
      </c>
      <c r="D25" s="14">
        <v>4.0</v>
      </c>
    </row>
    <row r="26" ht="15.75" customHeight="1">
      <c r="A26" s="14">
        <v>4125.0</v>
      </c>
      <c r="B26" s="15" t="s">
        <v>1878</v>
      </c>
      <c r="C26" s="14" t="s">
        <v>1839</v>
      </c>
      <c r="D26" s="14">
        <v>10.0</v>
      </c>
    </row>
    <row r="27" ht="15.75" customHeight="1">
      <c r="A27" s="14" t="s">
        <v>1879</v>
      </c>
      <c r="B27" s="15" t="s">
        <v>1880</v>
      </c>
      <c r="C27" s="14" t="s">
        <v>1839</v>
      </c>
      <c r="D27" s="14">
        <v>4.0</v>
      </c>
    </row>
    <row r="28" ht="15.75" customHeight="1">
      <c r="A28" s="14">
        <v>370.0</v>
      </c>
      <c r="B28" s="15" t="s">
        <v>1881</v>
      </c>
      <c r="C28" s="14" t="s">
        <v>1839</v>
      </c>
      <c r="D28" s="14">
        <v>20.0</v>
      </c>
    </row>
    <row r="29" ht="15.75" customHeight="1">
      <c r="A29" s="14">
        <v>371.0</v>
      </c>
      <c r="B29" s="15" t="s">
        <v>1882</v>
      </c>
      <c r="C29" s="14" t="s">
        <v>1839</v>
      </c>
      <c r="D29" s="14">
        <v>6.0</v>
      </c>
    </row>
    <row r="30" ht="15.75" customHeight="1">
      <c r="A30" s="14" t="s">
        <v>1883</v>
      </c>
      <c r="B30" s="15" t="s">
        <v>1884</v>
      </c>
      <c r="C30" s="14" t="s">
        <v>1860</v>
      </c>
      <c r="D30" s="14">
        <v>2.0</v>
      </c>
    </row>
    <row r="31" ht="15.75" customHeight="1">
      <c r="A31" s="14" t="s">
        <v>1885</v>
      </c>
      <c r="B31" s="15" t="s">
        <v>1886</v>
      </c>
      <c r="C31" s="14" t="s">
        <v>1839</v>
      </c>
      <c r="D31" s="14">
        <v>4.0</v>
      </c>
    </row>
    <row r="32" ht="15.75" customHeight="1">
      <c r="A32" s="14" t="s">
        <v>1887</v>
      </c>
      <c r="B32" s="15" t="s">
        <v>1888</v>
      </c>
      <c r="C32" s="14" t="s">
        <v>1839</v>
      </c>
      <c r="D32" s="14">
        <v>1.0</v>
      </c>
    </row>
    <row r="33" ht="15.75" customHeight="1">
      <c r="A33" s="14">
        <v>135.0</v>
      </c>
      <c r="B33" s="15" t="s">
        <v>1889</v>
      </c>
      <c r="C33" s="14" t="s">
        <v>1839</v>
      </c>
      <c r="D33" s="14">
        <v>6.0</v>
      </c>
    </row>
    <row r="34" ht="15.75" customHeight="1">
      <c r="A34" s="14">
        <v>127.0</v>
      </c>
      <c r="B34" s="15" t="s">
        <v>1890</v>
      </c>
      <c r="C34" s="14" t="s">
        <v>1839</v>
      </c>
      <c r="D34" s="14">
        <v>10.0</v>
      </c>
    </row>
    <row r="35" ht="15.75" customHeight="1">
      <c r="A35" s="14" t="s">
        <v>1891</v>
      </c>
      <c r="B35" s="15" t="s">
        <v>1892</v>
      </c>
      <c r="C35" s="14" t="s">
        <v>1839</v>
      </c>
      <c r="D35" s="14">
        <v>20.0</v>
      </c>
    </row>
    <row r="36" ht="15.75" customHeight="1">
      <c r="A36" s="14" t="s">
        <v>1893</v>
      </c>
      <c r="B36" s="15" t="s">
        <v>1894</v>
      </c>
      <c r="C36" s="14" t="s">
        <v>1839</v>
      </c>
      <c r="D36" s="14">
        <v>60.0</v>
      </c>
    </row>
    <row r="37" ht="15.75" customHeight="1">
      <c r="A37" s="14" t="s">
        <v>1895</v>
      </c>
      <c r="B37" s="15" t="s">
        <v>1896</v>
      </c>
      <c r="C37" s="14" t="s">
        <v>1839</v>
      </c>
      <c r="D37" s="14">
        <v>20.0</v>
      </c>
    </row>
    <row r="38" ht="15.75" customHeight="1">
      <c r="A38" s="14" t="s">
        <v>1897</v>
      </c>
      <c r="B38" s="15" t="s">
        <v>1898</v>
      </c>
      <c r="C38" s="14" t="s">
        <v>1839</v>
      </c>
      <c r="D38" s="14">
        <v>20.0</v>
      </c>
    </row>
    <row r="39" ht="15.75" customHeight="1">
      <c r="A39" s="14" t="s">
        <v>1899</v>
      </c>
      <c r="B39" s="15" t="s">
        <v>1900</v>
      </c>
      <c r="C39" s="14" t="s">
        <v>1860</v>
      </c>
      <c r="D39" s="14">
        <v>1.0</v>
      </c>
    </row>
    <row r="40" ht="15.75" customHeight="1">
      <c r="A40" s="14">
        <v>139.0</v>
      </c>
      <c r="B40" s="15" t="s">
        <v>1901</v>
      </c>
      <c r="C40" s="14" t="s">
        <v>1839</v>
      </c>
      <c r="D40" s="14">
        <v>2.0</v>
      </c>
    </row>
    <row r="41" ht="15.75" customHeight="1">
      <c r="A41" s="14">
        <v>485.0</v>
      </c>
      <c r="B41" s="15" t="s">
        <v>1902</v>
      </c>
      <c r="C41" s="14" t="s">
        <v>1839</v>
      </c>
      <c r="D41" s="14">
        <v>2.0</v>
      </c>
    </row>
    <row r="42" ht="15.75" customHeight="1">
      <c r="A42" s="14">
        <v>116.0</v>
      </c>
      <c r="B42" s="15" t="s">
        <v>1903</v>
      </c>
      <c r="C42" s="14" t="s">
        <v>1839</v>
      </c>
      <c r="D42" s="14">
        <v>8.0</v>
      </c>
    </row>
    <row r="43" ht="15.75" customHeight="1">
      <c r="A43" s="14" t="s">
        <v>1904</v>
      </c>
      <c r="B43" s="15" t="s">
        <v>1905</v>
      </c>
      <c r="C43" s="14" t="s">
        <v>1839</v>
      </c>
      <c r="D43" s="14">
        <v>8.0</v>
      </c>
    </row>
    <row r="44" ht="15.75" customHeight="1">
      <c r="A44" s="14">
        <v>5853.0</v>
      </c>
      <c r="B44" s="15" t="s">
        <v>1906</v>
      </c>
      <c r="C44" s="14" t="s">
        <v>1907</v>
      </c>
      <c r="D44" s="14">
        <v>2.0</v>
      </c>
    </row>
    <row r="45" ht="15.75" customHeight="1">
      <c r="A45" s="14" t="s">
        <v>1908</v>
      </c>
      <c r="B45" s="15" t="s">
        <v>1909</v>
      </c>
      <c r="C45" s="14" t="s">
        <v>1839</v>
      </c>
      <c r="D45" s="14">
        <v>4.0</v>
      </c>
    </row>
    <row r="46" ht="15.75" customHeight="1">
      <c r="A46" s="14">
        <v>1506.0</v>
      </c>
      <c r="B46" s="15" t="s">
        <v>1910</v>
      </c>
      <c r="C46" s="14" t="s">
        <v>1839</v>
      </c>
      <c r="D46" s="14">
        <v>8.0</v>
      </c>
    </row>
    <row r="47" ht="15.75" customHeight="1">
      <c r="A47" s="14" t="s">
        <v>1911</v>
      </c>
      <c r="B47" s="15" t="s">
        <v>1912</v>
      </c>
      <c r="C47" s="14" t="s">
        <v>1860</v>
      </c>
      <c r="D47" s="14">
        <v>2.0</v>
      </c>
    </row>
    <row r="48" ht="15.75" customHeight="1">
      <c r="A48" s="14" t="s">
        <v>1913</v>
      </c>
      <c r="B48" s="15" t="s">
        <v>1914</v>
      </c>
      <c r="C48" s="14" t="s">
        <v>1860</v>
      </c>
      <c r="D48" s="14">
        <v>2.0</v>
      </c>
    </row>
    <row r="49" ht="15.75" customHeight="1">
      <c r="A49" s="14" t="s">
        <v>1915</v>
      </c>
      <c r="B49" s="15" t="s">
        <v>1916</v>
      </c>
      <c r="C49" s="14" t="s">
        <v>1917</v>
      </c>
      <c r="D49" s="14">
        <v>1.0</v>
      </c>
    </row>
    <row r="50" ht="15.75" customHeight="1">
      <c r="A50" s="14" t="s">
        <v>1918</v>
      </c>
      <c r="B50" s="15" t="s">
        <v>1919</v>
      </c>
      <c r="C50" s="14" t="s">
        <v>1917</v>
      </c>
      <c r="D50" s="14">
        <v>1.0</v>
      </c>
    </row>
    <row r="51" ht="15.75" customHeight="1">
      <c r="A51" s="14" t="s">
        <v>1920</v>
      </c>
      <c r="B51" s="15" t="s">
        <v>1921</v>
      </c>
      <c r="C51" s="14" t="s">
        <v>1917</v>
      </c>
      <c r="D51" s="14">
        <v>1.0</v>
      </c>
    </row>
    <row r="52" ht="15.75" customHeight="1">
      <c r="A52" s="14" t="s">
        <v>1922</v>
      </c>
      <c r="B52" s="15" t="s">
        <v>1923</v>
      </c>
      <c r="C52" s="14" t="s">
        <v>1839</v>
      </c>
      <c r="D52" s="14">
        <v>2.0</v>
      </c>
    </row>
    <row r="53" ht="15.75" customHeight="1">
      <c r="A53" s="14" t="s">
        <v>1924</v>
      </c>
      <c r="B53" s="15" t="s">
        <v>1925</v>
      </c>
      <c r="C53" s="14" t="s">
        <v>1839</v>
      </c>
      <c r="D53" s="14">
        <v>3.0</v>
      </c>
    </row>
    <row r="54" ht="15.75" customHeight="1">
      <c r="A54" s="14" t="s">
        <v>1926</v>
      </c>
      <c r="B54" s="15" t="s">
        <v>1927</v>
      </c>
      <c r="C54" s="14" t="s">
        <v>1839</v>
      </c>
      <c r="D54" s="14">
        <v>1.0</v>
      </c>
    </row>
    <row r="55" ht="15.75" customHeight="1">
      <c r="A55" s="14">
        <v>144.0</v>
      </c>
      <c r="B55" s="15" t="s">
        <v>1928</v>
      </c>
      <c r="C55" s="14" t="s">
        <v>1839</v>
      </c>
      <c r="D55" s="14">
        <v>2.0</v>
      </c>
    </row>
    <row r="56" ht="15.75" customHeight="1">
      <c r="A56" s="14">
        <v>5146.0</v>
      </c>
      <c r="B56" s="15" t="s">
        <v>1929</v>
      </c>
      <c r="C56" s="14" t="s">
        <v>1907</v>
      </c>
      <c r="D56" s="14">
        <v>1.0</v>
      </c>
    </row>
    <row r="57" ht="15.75" customHeight="1">
      <c r="A57" s="14">
        <v>165.0</v>
      </c>
      <c r="B57" s="15" t="s">
        <v>1930</v>
      </c>
      <c r="C57" s="14" t="s">
        <v>1839</v>
      </c>
      <c r="D57" s="14">
        <v>3.0</v>
      </c>
    </row>
    <row r="58" ht="15.75" customHeight="1">
      <c r="A58" s="14" t="s">
        <v>1931</v>
      </c>
      <c r="B58" s="15" t="s">
        <v>1932</v>
      </c>
      <c r="C58" s="14" t="s">
        <v>1839</v>
      </c>
      <c r="D58" s="14">
        <v>2.0</v>
      </c>
    </row>
    <row r="59" ht="15.75" customHeight="1">
      <c r="A59" s="14">
        <v>163.0</v>
      </c>
      <c r="B59" s="15" t="s">
        <v>1933</v>
      </c>
      <c r="C59" s="14" t="s">
        <v>1839</v>
      </c>
      <c r="D59" s="14">
        <v>2.0</v>
      </c>
    </row>
    <row r="60" ht="15.75" customHeight="1">
      <c r="A60" s="14">
        <v>1659.0</v>
      </c>
      <c r="B60" s="15" t="s">
        <v>1934</v>
      </c>
      <c r="C60" s="14" t="s">
        <v>1839</v>
      </c>
      <c r="D60" s="14">
        <v>1.0</v>
      </c>
    </row>
    <row r="61" ht="15.75" customHeight="1">
      <c r="A61" s="14" t="s">
        <v>1935</v>
      </c>
      <c r="B61" s="15" t="s">
        <v>1936</v>
      </c>
      <c r="C61" s="14" t="s">
        <v>1839</v>
      </c>
      <c r="D61" s="14">
        <v>4.0</v>
      </c>
    </row>
    <row r="62" ht="15.75" customHeight="1">
      <c r="A62" s="14" t="s">
        <v>1937</v>
      </c>
      <c r="B62" s="15" t="s">
        <v>1938</v>
      </c>
      <c r="C62" s="14" t="s">
        <v>1839</v>
      </c>
      <c r="D62" s="14">
        <v>20.0</v>
      </c>
    </row>
    <row r="63" ht="15.75" customHeight="1">
      <c r="A63" s="14">
        <v>4145.0</v>
      </c>
      <c r="B63" s="15" t="s">
        <v>1939</v>
      </c>
      <c r="C63" s="14" t="s">
        <v>1839</v>
      </c>
      <c r="D63" s="14">
        <v>10.0</v>
      </c>
    </row>
    <row r="64" ht="15.75" customHeight="1">
      <c r="A64" s="14">
        <v>4146.0</v>
      </c>
      <c r="B64" s="15" t="s">
        <v>1940</v>
      </c>
      <c r="C64" s="14" t="s">
        <v>1839</v>
      </c>
      <c r="D64" s="14">
        <v>20.0</v>
      </c>
    </row>
    <row r="65" ht="15.75" customHeight="1">
      <c r="A65" s="14" t="s">
        <v>1941</v>
      </c>
      <c r="B65" s="15" t="s">
        <v>1942</v>
      </c>
      <c r="C65" s="14" t="s">
        <v>1839</v>
      </c>
      <c r="D65" s="14">
        <v>1.0</v>
      </c>
    </row>
    <row r="66" ht="15.75" customHeight="1">
      <c r="A66" s="14" t="s">
        <v>1943</v>
      </c>
      <c r="B66" s="15" t="s">
        <v>1944</v>
      </c>
      <c r="C66" s="14" t="s">
        <v>1907</v>
      </c>
      <c r="D66" s="14">
        <v>4.0</v>
      </c>
    </row>
    <row r="67" ht="15.75" customHeight="1">
      <c r="A67" s="14">
        <v>5466.0</v>
      </c>
      <c r="B67" s="15" t="s">
        <v>1945</v>
      </c>
      <c r="C67" s="14" t="s">
        <v>1907</v>
      </c>
      <c r="D67" s="14">
        <v>1.0</v>
      </c>
    </row>
    <row r="68" ht="15.75" customHeight="1">
      <c r="A68" s="14" t="s">
        <v>1946</v>
      </c>
      <c r="B68" s="15" t="s">
        <v>1947</v>
      </c>
      <c r="C68" s="14" t="s">
        <v>1907</v>
      </c>
      <c r="D68" s="14">
        <v>1.0</v>
      </c>
    </row>
    <row r="69" ht="15.75" customHeight="1">
      <c r="A69" s="14">
        <v>164.0</v>
      </c>
      <c r="B69" s="15" t="s">
        <v>1948</v>
      </c>
      <c r="C69" s="14" t="s">
        <v>1839</v>
      </c>
      <c r="D69" s="14">
        <v>1.0</v>
      </c>
    </row>
    <row r="70" ht="15.75" customHeight="1">
      <c r="A70" s="14" t="s">
        <v>1949</v>
      </c>
      <c r="B70" s="15" t="s">
        <v>1950</v>
      </c>
      <c r="C70" s="14" t="s">
        <v>1907</v>
      </c>
      <c r="D70" s="14">
        <v>1.0</v>
      </c>
    </row>
    <row r="71" ht="15.75" customHeight="1">
      <c r="A71" s="14" t="s">
        <v>1951</v>
      </c>
      <c r="B71" s="15" t="s">
        <v>1952</v>
      </c>
      <c r="C71" s="14" t="s">
        <v>1907</v>
      </c>
      <c r="D71" s="14">
        <v>1.0</v>
      </c>
    </row>
    <row r="72" ht="15.75" customHeight="1">
      <c r="A72" s="14">
        <v>1159.0</v>
      </c>
      <c r="B72" s="15" t="s">
        <v>1953</v>
      </c>
      <c r="C72" s="14" t="s">
        <v>1839</v>
      </c>
      <c r="D72" s="14">
        <v>4.0</v>
      </c>
    </row>
    <row r="73" ht="15.75" customHeight="1">
      <c r="A73" s="14">
        <v>5092.0</v>
      </c>
      <c r="B73" s="15" t="s">
        <v>1954</v>
      </c>
      <c r="C73" s="14" t="s">
        <v>1907</v>
      </c>
      <c r="D73" s="14">
        <v>1.0</v>
      </c>
    </row>
    <row r="74" ht="15.75" customHeight="1">
      <c r="A74" s="14">
        <v>176.0</v>
      </c>
      <c r="B74" s="15" t="s">
        <v>1955</v>
      </c>
      <c r="C74" s="14" t="s">
        <v>1848</v>
      </c>
      <c r="D74" s="14">
        <v>2.0</v>
      </c>
    </row>
    <row r="75" ht="15.75" customHeight="1">
      <c r="A75" s="14">
        <v>162.0</v>
      </c>
      <c r="B75" s="15" t="s">
        <v>1956</v>
      </c>
      <c r="C75" s="14" t="s">
        <v>1839</v>
      </c>
      <c r="D75" s="14">
        <v>4.0</v>
      </c>
    </row>
    <row r="76" ht="15.75" customHeight="1">
      <c r="A76" s="14" t="s">
        <v>1957</v>
      </c>
      <c r="B76" s="15" t="s">
        <v>1958</v>
      </c>
      <c r="C76" s="14" t="s">
        <v>1848</v>
      </c>
      <c r="D76" s="14">
        <v>1.0</v>
      </c>
    </row>
    <row r="77" ht="15.75" customHeight="1">
      <c r="A77" s="14" t="s">
        <v>1959</v>
      </c>
      <c r="B77" s="15" t="s">
        <v>1960</v>
      </c>
      <c r="C77" s="14" t="s">
        <v>1839</v>
      </c>
      <c r="D77" s="14">
        <v>1.0</v>
      </c>
    </row>
    <row r="78" ht="15.75" customHeight="1">
      <c r="A78" s="14" t="s">
        <v>1961</v>
      </c>
      <c r="B78" s="15" t="s">
        <v>1962</v>
      </c>
      <c r="C78" s="14" t="s">
        <v>1839</v>
      </c>
      <c r="D78" s="14">
        <v>1.0</v>
      </c>
    </row>
    <row r="79" ht="15.75" customHeight="1">
      <c r="A79" s="14" t="s">
        <v>1963</v>
      </c>
      <c r="B79" s="15" t="s">
        <v>1964</v>
      </c>
      <c r="C79" s="14" t="s">
        <v>1965</v>
      </c>
      <c r="D79" s="14">
        <v>6.0</v>
      </c>
    </row>
    <row r="80" ht="15.75" customHeight="1">
      <c r="A80" s="14" t="s">
        <v>1966</v>
      </c>
      <c r="B80" s="15" t="s">
        <v>1967</v>
      </c>
      <c r="C80" s="14" t="s">
        <v>1917</v>
      </c>
      <c r="D80" s="14">
        <v>3.0</v>
      </c>
    </row>
    <row r="81" ht="15.75" customHeight="1">
      <c r="A81" s="14" t="s">
        <v>1968</v>
      </c>
      <c r="B81" s="15" t="s">
        <v>1969</v>
      </c>
      <c r="C81" s="14" t="s">
        <v>1839</v>
      </c>
      <c r="D81" s="14">
        <v>6.0</v>
      </c>
    </row>
    <row r="82" ht="15.75" customHeight="1">
      <c r="A82" s="14" t="s">
        <v>1970</v>
      </c>
      <c r="B82" s="15" t="s">
        <v>1971</v>
      </c>
      <c r="C82" s="14" t="s">
        <v>1839</v>
      </c>
      <c r="D82" s="14">
        <v>4.0</v>
      </c>
    </row>
    <row r="83" ht="15.75" customHeight="1">
      <c r="A83" s="14" t="s">
        <v>1972</v>
      </c>
      <c r="B83" s="15" t="s">
        <v>1973</v>
      </c>
      <c r="C83" s="14" t="s">
        <v>1839</v>
      </c>
      <c r="D83" s="14">
        <v>5.0</v>
      </c>
    </row>
    <row r="84" ht="15.75" customHeight="1">
      <c r="A84" s="14" t="s">
        <v>1974</v>
      </c>
      <c r="B84" s="15" t="s">
        <v>1975</v>
      </c>
      <c r="C84" s="14" t="s">
        <v>1839</v>
      </c>
      <c r="D84" s="14">
        <v>6.0</v>
      </c>
    </row>
    <row r="85" ht="15.75" customHeight="1">
      <c r="A85" s="14" t="s">
        <v>1976</v>
      </c>
      <c r="B85" s="15" t="s">
        <v>1977</v>
      </c>
      <c r="C85" s="14" t="s">
        <v>1839</v>
      </c>
      <c r="D85" s="14">
        <v>10.0</v>
      </c>
    </row>
    <row r="86" ht="15.75" customHeight="1">
      <c r="A86" s="14">
        <v>4208.0</v>
      </c>
      <c r="B86" s="15" t="s">
        <v>1978</v>
      </c>
      <c r="C86" s="14" t="s">
        <v>1839</v>
      </c>
      <c r="D86" s="14">
        <v>3.0</v>
      </c>
    </row>
    <row r="87" ht="15.75" customHeight="1">
      <c r="A87" s="14">
        <v>809.0</v>
      </c>
      <c r="B87" s="15" t="s">
        <v>1979</v>
      </c>
      <c r="C87" s="14" t="s">
        <v>1839</v>
      </c>
      <c r="D87" s="14">
        <v>2.0</v>
      </c>
    </row>
    <row r="88" ht="15.75" customHeight="1">
      <c r="A88" s="14" t="s">
        <v>1980</v>
      </c>
      <c r="B88" s="15" t="s">
        <v>1981</v>
      </c>
      <c r="C88" s="14" t="s">
        <v>1839</v>
      </c>
      <c r="D88" s="14">
        <v>20.0</v>
      </c>
    </row>
    <row r="89" ht="15.75" customHeight="1">
      <c r="A89" s="14" t="s">
        <v>1982</v>
      </c>
      <c r="B89" s="15" t="s">
        <v>1983</v>
      </c>
      <c r="C89" s="14" t="s">
        <v>1839</v>
      </c>
      <c r="D89" s="14">
        <v>1.0</v>
      </c>
    </row>
    <row r="90" ht="15.75" customHeight="1">
      <c r="A90" s="14" t="s">
        <v>1984</v>
      </c>
      <c r="B90" s="15" t="s">
        <v>1985</v>
      </c>
      <c r="C90" s="14" t="s">
        <v>1839</v>
      </c>
      <c r="D90" s="14">
        <v>5.0</v>
      </c>
    </row>
    <row r="91" ht="15.75" customHeight="1">
      <c r="A91" s="14" t="s">
        <v>1986</v>
      </c>
      <c r="B91" s="15" t="s">
        <v>1987</v>
      </c>
      <c r="C91" s="14" t="s">
        <v>1839</v>
      </c>
      <c r="D91" s="14">
        <v>2.0</v>
      </c>
    </row>
    <row r="92" ht="15.75" customHeight="1">
      <c r="A92" s="14" t="s">
        <v>1988</v>
      </c>
      <c r="B92" s="15" t="s">
        <v>1989</v>
      </c>
      <c r="C92" s="14" t="s">
        <v>1839</v>
      </c>
      <c r="D92" s="14">
        <v>2.0</v>
      </c>
    </row>
    <row r="93" ht="15.75" customHeight="1">
      <c r="A93" s="14">
        <v>4232.0</v>
      </c>
      <c r="B93" s="15" t="s">
        <v>1990</v>
      </c>
      <c r="C93" s="14" t="s">
        <v>1839</v>
      </c>
      <c r="D93" s="14">
        <v>2.0</v>
      </c>
    </row>
    <row r="94" ht="15.75" customHeight="1">
      <c r="A94" s="14">
        <v>4233.0</v>
      </c>
      <c r="B94" s="15" t="s">
        <v>1991</v>
      </c>
      <c r="C94" s="14" t="s">
        <v>1839</v>
      </c>
      <c r="D94" s="14">
        <v>2.0</v>
      </c>
    </row>
    <row r="95" ht="15.75" customHeight="1">
      <c r="A95" s="14">
        <v>225.0</v>
      </c>
      <c r="B95" s="15" t="s">
        <v>1992</v>
      </c>
      <c r="C95" s="14" t="s">
        <v>1839</v>
      </c>
      <c r="D95" s="14">
        <v>1.0</v>
      </c>
    </row>
    <row r="96" ht="15.75" customHeight="1">
      <c r="A96" s="14" t="s">
        <v>1993</v>
      </c>
      <c r="B96" s="15" t="s">
        <v>1994</v>
      </c>
      <c r="C96" s="14" t="s">
        <v>1907</v>
      </c>
      <c r="D96" s="14">
        <v>1.0</v>
      </c>
    </row>
    <row r="97" ht="15.75" customHeight="1">
      <c r="A97" s="14" t="s">
        <v>1995</v>
      </c>
      <c r="B97" s="15" t="s">
        <v>1996</v>
      </c>
      <c r="C97" s="14" t="s">
        <v>1839</v>
      </c>
      <c r="D97" s="14">
        <v>2.0</v>
      </c>
    </row>
    <row r="98" ht="15.75" customHeight="1">
      <c r="A98" s="14" t="s">
        <v>1997</v>
      </c>
      <c r="B98" s="15" t="s">
        <v>1998</v>
      </c>
      <c r="C98" s="14" t="s">
        <v>1839</v>
      </c>
      <c r="D98" s="14">
        <v>1.0</v>
      </c>
    </row>
    <row r="99" ht="15.75" customHeight="1">
      <c r="A99" s="14">
        <v>3102.0</v>
      </c>
      <c r="B99" s="15" t="s">
        <v>1999</v>
      </c>
      <c r="C99" s="14" t="s">
        <v>1839</v>
      </c>
      <c r="D99" s="14">
        <v>3.0</v>
      </c>
    </row>
    <row r="100" ht="15.75" customHeight="1">
      <c r="A100" s="14" t="s">
        <v>2000</v>
      </c>
      <c r="B100" s="15" t="s">
        <v>2001</v>
      </c>
      <c r="C100" s="14" t="s">
        <v>2002</v>
      </c>
      <c r="D100" s="14">
        <v>4.0</v>
      </c>
    </row>
    <row r="101" ht="15.75" customHeight="1">
      <c r="A101" s="14" t="s">
        <v>2003</v>
      </c>
      <c r="B101" s="15" t="s">
        <v>2004</v>
      </c>
      <c r="C101" s="14" t="s">
        <v>1907</v>
      </c>
      <c r="D101" s="14">
        <v>3.0</v>
      </c>
    </row>
    <row r="102" ht="15.75" customHeight="1">
      <c r="A102" s="14">
        <v>202.0</v>
      </c>
      <c r="B102" s="15" t="s">
        <v>2005</v>
      </c>
      <c r="C102" s="14" t="s">
        <v>1839</v>
      </c>
      <c r="D102" s="14">
        <v>10.0</v>
      </c>
    </row>
    <row r="103" ht="15.75" customHeight="1">
      <c r="A103" s="14" t="s">
        <v>2006</v>
      </c>
      <c r="B103" s="15" t="s">
        <v>2007</v>
      </c>
      <c r="C103" s="14" t="s">
        <v>1839</v>
      </c>
      <c r="D103" s="14">
        <v>20.0</v>
      </c>
    </row>
    <row r="104" ht="15.75" customHeight="1">
      <c r="A104" s="14">
        <v>210.0</v>
      </c>
      <c r="B104" s="15" t="s">
        <v>2008</v>
      </c>
      <c r="C104" s="14" t="s">
        <v>1839</v>
      </c>
      <c r="D104" s="14">
        <v>6.0</v>
      </c>
    </row>
    <row r="105" ht="15.75" customHeight="1">
      <c r="A105" s="14" t="s">
        <v>2009</v>
      </c>
      <c r="B105" s="15" t="s">
        <v>2010</v>
      </c>
      <c r="C105" s="14" t="s">
        <v>1907</v>
      </c>
      <c r="D105" s="14">
        <v>2.0</v>
      </c>
    </row>
    <row r="106" ht="15.75" customHeight="1">
      <c r="A106" s="14" t="s">
        <v>2011</v>
      </c>
      <c r="B106" s="15" t="s">
        <v>2012</v>
      </c>
      <c r="C106" s="14" t="s">
        <v>2002</v>
      </c>
      <c r="D106" s="14">
        <v>2.0</v>
      </c>
    </row>
    <row r="107" ht="15.75" customHeight="1">
      <c r="A107" s="14">
        <v>248.0</v>
      </c>
      <c r="B107" s="15" t="s">
        <v>2013</v>
      </c>
      <c r="C107" s="14" t="s">
        <v>2014</v>
      </c>
      <c r="D107" s="14">
        <v>2.0</v>
      </c>
    </row>
    <row r="108" ht="15.75" customHeight="1">
      <c r="A108" s="14">
        <v>4241.0</v>
      </c>
      <c r="B108" s="15" t="s">
        <v>2015</v>
      </c>
      <c r="C108" s="14" t="s">
        <v>1839</v>
      </c>
      <c r="D108" s="14">
        <v>3.0</v>
      </c>
    </row>
    <row r="109" ht="15.75" customHeight="1">
      <c r="A109" s="14" t="s">
        <v>2016</v>
      </c>
      <c r="B109" s="15" t="s">
        <v>2017</v>
      </c>
      <c r="C109" s="14" t="s">
        <v>2014</v>
      </c>
      <c r="D109" s="14">
        <v>1.0</v>
      </c>
    </row>
    <row r="110" ht="15.75" customHeight="1">
      <c r="A110" s="14" t="s">
        <v>2018</v>
      </c>
      <c r="B110" s="15" t="s">
        <v>2019</v>
      </c>
      <c r="C110" s="14" t="s">
        <v>2014</v>
      </c>
      <c r="D110" s="14">
        <v>2.0</v>
      </c>
    </row>
    <row r="111" ht="15.75" customHeight="1">
      <c r="A111" s="14">
        <v>226.0</v>
      </c>
      <c r="B111" s="15" t="s">
        <v>2020</v>
      </c>
      <c r="C111" s="14" t="s">
        <v>1839</v>
      </c>
      <c r="D111" s="14">
        <v>2.0</v>
      </c>
    </row>
    <row r="112" ht="15.75" customHeight="1">
      <c r="A112" s="14">
        <v>295.0</v>
      </c>
      <c r="B112" s="15" t="s">
        <v>2021</v>
      </c>
      <c r="C112" s="14" t="s">
        <v>1839</v>
      </c>
      <c r="D112" s="14">
        <v>20.0</v>
      </c>
    </row>
    <row r="113" ht="15.75" customHeight="1">
      <c r="A113" s="14">
        <v>2133.0</v>
      </c>
      <c r="B113" s="15" t="s">
        <v>2022</v>
      </c>
      <c r="C113" s="14" t="s">
        <v>1839</v>
      </c>
      <c r="D113" s="14">
        <v>3.0</v>
      </c>
    </row>
    <row r="114" ht="15.75" customHeight="1">
      <c r="A114" s="14">
        <v>244.0</v>
      </c>
      <c r="B114" s="15" t="s">
        <v>2023</v>
      </c>
      <c r="C114" s="14" t="s">
        <v>1848</v>
      </c>
      <c r="D114" s="14">
        <v>2.0</v>
      </c>
    </row>
    <row r="115" ht="15.75" customHeight="1">
      <c r="A115" s="14" t="s">
        <v>2024</v>
      </c>
      <c r="B115" s="15" t="s">
        <v>2025</v>
      </c>
      <c r="C115" s="14" t="s">
        <v>1839</v>
      </c>
      <c r="D115" s="14">
        <v>3.0</v>
      </c>
    </row>
    <row r="116" ht="15.75" customHeight="1">
      <c r="A116" s="14" t="s">
        <v>2026</v>
      </c>
      <c r="B116" s="15" t="s">
        <v>2027</v>
      </c>
      <c r="C116" s="14" t="s">
        <v>1839</v>
      </c>
      <c r="D116" s="14">
        <v>1.0</v>
      </c>
    </row>
    <row r="117" ht="15.75" customHeight="1">
      <c r="A117" s="14" t="s">
        <v>2028</v>
      </c>
      <c r="B117" s="15" t="s">
        <v>2029</v>
      </c>
      <c r="C117" s="14" t="s">
        <v>1839</v>
      </c>
      <c r="D117" s="14">
        <v>6.0</v>
      </c>
    </row>
    <row r="118" ht="15.75" customHeight="1">
      <c r="A118" s="14" t="s">
        <v>2030</v>
      </c>
      <c r="B118" s="15" t="s">
        <v>2031</v>
      </c>
      <c r="C118" s="14" t="s">
        <v>1839</v>
      </c>
      <c r="D118" s="14">
        <v>4.0</v>
      </c>
    </row>
    <row r="119" ht="15.75" customHeight="1">
      <c r="A119" s="14" t="s">
        <v>2032</v>
      </c>
      <c r="B119" s="15" t="s">
        <v>2033</v>
      </c>
      <c r="C119" s="14" t="s">
        <v>1839</v>
      </c>
      <c r="D119" s="14">
        <v>2.0</v>
      </c>
    </row>
    <row r="120" ht="15.75" customHeight="1">
      <c r="A120" s="14" t="s">
        <v>2034</v>
      </c>
      <c r="B120" s="15" t="s">
        <v>2035</v>
      </c>
      <c r="C120" s="14" t="s">
        <v>2036</v>
      </c>
      <c r="D120" s="14">
        <v>5.0</v>
      </c>
    </row>
    <row r="121" ht="15.75" customHeight="1">
      <c r="A121" s="14">
        <v>4288.0</v>
      </c>
      <c r="B121" s="15" t="s">
        <v>2037</v>
      </c>
      <c r="C121" s="14" t="s">
        <v>2036</v>
      </c>
      <c r="D121" s="14">
        <v>6.0</v>
      </c>
    </row>
    <row r="122" ht="15.75" customHeight="1">
      <c r="A122" s="14" t="s">
        <v>2038</v>
      </c>
      <c r="B122" s="15" t="s">
        <v>2039</v>
      </c>
      <c r="C122" s="14" t="s">
        <v>2036</v>
      </c>
      <c r="D122" s="14">
        <v>3.0</v>
      </c>
    </row>
    <row r="123" ht="15.75" customHeight="1">
      <c r="A123" s="14" t="s">
        <v>2040</v>
      </c>
      <c r="B123" s="15" t="s">
        <v>2041</v>
      </c>
      <c r="C123" s="14" t="s">
        <v>2036</v>
      </c>
      <c r="D123" s="14">
        <v>5.0</v>
      </c>
    </row>
    <row r="124" ht="15.75" customHeight="1">
      <c r="A124" s="14">
        <v>193.0</v>
      </c>
      <c r="B124" s="15" t="s">
        <v>2042</v>
      </c>
      <c r="C124" s="14" t="s">
        <v>1839</v>
      </c>
      <c r="D124" s="14">
        <v>1.0</v>
      </c>
    </row>
    <row r="125" ht="15.75" customHeight="1">
      <c r="A125" s="14" t="s">
        <v>2043</v>
      </c>
      <c r="B125" s="15" t="s">
        <v>2044</v>
      </c>
      <c r="C125" s="14" t="s">
        <v>1839</v>
      </c>
      <c r="D125" s="14">
        <v>4.0</v>
      </c>
    </row>
    <row r="126" ht="15.75" customHeight="1">
      <c r="A126" s="14" t="s">
        <v>2045</v>
      </c>
      <c r="B126" s="15" t="s">
        <v>2046</v>
      </c>
      <c r="C126" s="14" t="s">
        <v>1965</v>
      </c>
      <c r="D126" s="14">
        <v>3.0</v>
      </c>
    </row>
    <row r="127" ht="15.75" customHeight="1">
      <c r="A127" s="14">
        <v>2104.0</v>
      </c>
      <c r="B127" s="15" t="s">
        <v>2047</v>
      </c>
      <c r="C127" s="14" t="s">
        <v>1839</v>
      </c>
      <c r="D127" s="14">
        <v>1.0</v>
      </c>
    </row>
    <row r="128" ht="15.75" customHeight="1">
      <c r="A128" s="14" t="s">
        <v>2048</v>
      </c>
      <c r="B128" s="15" t="s">
        <v>2049</v>
      </c>
      <c r="C128" s="14" t="s">
        <v>1839</v>
      </c>
      <c r="D128" s="14">
        <v>2.0</v>
      </c>
    </row>
    <row r="129" ht="15.75" customHeight="1">
      <c r="A129" s="14" t="s">
        <v>2050</v>
      </c>
      <c r="B129" s="15" t="s">
        <v>2051</v>
      </c>
      <c r="C129" s="14" t="s">
        <v>1917</v>
      </c>
      <c r="D129" s="14">
        <v>1.0</v>
      </c>
    </row>
    <row r="130" ht="15.75" customHeight="1">
      <c r="A130" s="14">
        <v>4989.0</v>
      </c>
      <c r="B130" s="15" t="s">
        <v>2052</v>
      </c>
      <c r="C130" s="14" t="s">
        <v>1839</v>
      </c>
      <c r="D130" s="14">
        <v>2.0</v>
      </c>
    </row>
    <row r="131" ht="15.75" customHeight="1">
      <c r="A131" s="14">
        <v>313.0</v>
      </c>
      <c r="B131" s="15" t="s">
        <v>2053</v>
      </c>
      <c r="C131" s="14" t="s">
        <v>1839</v>
      </c>
      <c r="D131" s="14">
        <v>10.0</v>
      </c>
    </row>
    <row r="132" ht="15.75" customHeight="1">
      <c r="A132" s="14" t="s">
        <v>2054</v>
      </c>
      <c r="B132" s="15" t="s">
        <v>2055</v>
      </c>
      <c r="C132" s="14" t="s">
        <v>1839</v>
      </c>
      <c r="D132" s="14">
        <v>2.0</v>
      </c>
    </row>
    <row r="133" ht="15.75" customHeight="1">
      <c r="A133" s="14">
        <v>4229.0</v>
      </c>
      <c r="B133" s="15" t="s">
        <v>2056</v>
      </c>
      <c r="C133" s="14" t="s">
        <v>1839</v>
      </c>
      <c r="D133" s="14">
        <v>1.0</v>
      </c>
    </row>
    <row r="134" ht="15.75" customHeight="1">
      <c r="A134" s="14" t="s">
        <v>2057</v>
      </c>
      <c r="B134" s="15" t="s">
        <v>2058</v>
      </c>
      <c r="C134" s="14" t="s">
        <v>1839</v>
      </c>
      <c r="D134" s="14">
        <v>1.0</v>
      </c>
    </row>
    <row r="135" ht="15.75" customHeight="1">
      <c r="A135" s="14" t="s">
        <v>2059</v>
      </c>
      <c r="B135" s="15" t="s">
        <v>2060</v>
      </c>
      <c r="C135" s="14" t="s">
        <v>1839</v>
      </c>
      <c r="D135" s="14">
        <v>1.0</v>
      </c>
    </row>
    <row r="136" ht="15.75" customHeight="1">
      <c r="A136" s="14" t="s">
        <v>2061</v>
      </c>
      <c r="B136" s="15" t="s">
        <v>2062</v>
      </c>
      <c r="C136" s="14" t="s">
        <v>1839</v>
      </c>
      <c r="D136" s="14">
        <v>1.0</v>
      </c>
    </row>
    <row r="137" ht="15.75" customHeight="1">
      <c r="A137" s="14" t="s">
        <v>2063</v>
      </c>
      <c r="B137" s="15" t="s">
        <v>2064</v>
      </c>
      <c r="C137" s="14" t="s">
        <v>1917</v>
      </c>
      <c r="D137" s="14">
        <v>1.0</v>
      </c>
    </row>
    <row r="138" ht="15.75" customHeight="1">
      <c r="A138" s="14" t="s">
        <v>2065</v>
      </c>
      <c r="B138" s="15" t="s">
        <v>2066</v>
      </c>
      <c r="C138" s="14" t="s">
        <v>1917</v>
      </c>
      <c r="D138" s="14">
        <v>2.0</v>
      </c>
    </row>
    <row r="139" ht="15.75" customHeight="1">
      <c r="A139" s="14" t="s">
        <v>2067</v>
      </c>
      <c r="B139" s="15" t="s">
        <v>2068</v>
      </c>
      <c r="C139" s="14" t="s">
        <v>1917</v>
      </c>
      <c r="D139" s="14">
        <v>2.0</v>
      </c>
    </row>
    <row r="140" ht="15.75" customHeight="1">
      <c r="A140" s="14" t="s">
        <v>2069</v>
      </c>
      <c r="B140" s="15" t="s">
        <v>2070</v>
      </c>
      <c r="C140" s="14" t="s">
        <v>1917</v>
      </c>
      <c r="D140" s="14">
        <v>1.0</v>
      </c>
    </row>
    <row r="141" ht="15.75" customHeight="1">
      <c r="A141" s="14" t="s">
        <v>2071</v>
      </c>
      <c r="B141" s="15" t="s">
        <v>2072</v>
      </c>
      <c r="C141" s="14" t="s">
        <v>1907</v>
      </c>
      <c r="D141" s="14">
        <v>1.0</v>
      </c>
    </row>
    <row r="142" ht="15.75" customHeight="1">
      <c r="A142" s="14" t="s">
        <v>2073</v>
      </c>
      <c r="B142" s="15" t="s">
        <v>2074</v>
      </c>
      <c r="C142" s="14" t="s">
        <v>1839</v>
      </c>
      <c r="D142" s="14">
        <v>6.0</v>
      </c>
    </row>
    <row r="143" ht="15.75" customHeight="1">
      <c r="A143" s="14">
        <v>1123.0</v>
      </c>
      <c r="B143" s="15" t="s">
        <v>2075</v>
      </c>
      <c r="C143" s="14" t="s">
        <v>1839</v>
      </c>
      <c r="D143" s="14">
        <v>3.0</v>
      </c>
    </row>
    <row r="144" ht="15.75" customHeight="1">
      <c r="A144" s="14" t="s">
        <v>2076</v>
      </c>
      <c r="B144" s="15" t="s">
        <v>2077</v>
      </c>
      <c r="C144" s="14" t="s">
        <v>1907</v>
      </c>
      <c r="D144" s="14">
        <v>2.0</v>
      </c>
    </row>
    <row r="145" ht="15.75" customHeight="1">
      <c r="A145" s="14" t="s">
        <v>2078</v>
      </c>
      <c r="B145" s="15" t="s">
        <v>2079</v>
      </c>
      <c r="C145" s="14" t="s">
        <v>1907</v>
      </c>
      <c r="D145" s="14">
        <v>1.0</v>
      </c>
    </row>
    <row r="146" ht="15.75" customHeight="1">
      <c r="A146" s="14" t="s">
        <v>2080</v>
      </c>
      <c r="B146" s="15" t="s">
        <v>2081</v>
      </c>
      <c r="C146" s="14" t="s">
        <v>1917</v>
      </c>
      <c r="D146" s="14">
        <v>3.0</v>
      </c>
    </row>
    <row r="147" ht="15.75" customHeight="1">
      <c r="A147" s="14" t="s">
        <v>2082</v>
      </c>
      <c r="B147" s="15" t="s">
        <v>2083</v>
      </c>
      <c r="C147" s="14" t="s">
        <v>1839</v>
      </c>
      <c r="D147" s="14">
        <v>6.0</v>
      </c>
    </row>
    <row r="148" ht="15.75" customHeight="1">
      <c r="A148" s="14" t="s">
        <v>2084</v>
      </c>
      <c r="B148" s="15" t="s">
        <v>2085</v>
      </c>
      <c r="C148" s="14" t="s">
        <v>2036</v>
      </c>
      <c r="D148" s="14">
        <v>4.0</v>
      </c>
    </row>
    <row r="149" ht="15.75" customHeight="1">
      <c r="A149" s="14" t="s">
        <v>2086</v>
      </c>
      <c r="B149" s="15" t="s">
        <v>2087</v>
      </c>
      <c r="C149" s="14" t="s">
        <v>1839</v>
      </c>
      <c r="D149" s="14">
        <v>1.0</v>
      </c>
    </row>
    <row r="150" ht="15.75" customHeight="1">
      <c r="A150" s="14">
        <v>284.0</v>
      </c>
      <c r="B150" s="15" t="s">
        <v>2088</v>
      </c>
      <c r="C150" s="14" t="s">
        <v>1839</v>
      </c>
      <c r="D150" s="14">
        <v>1.0</v>
      </c>
    </row>
    <row r="151" ht="15.75" customHeight="1">
      <c r="A151" s="14">
        <v>1371.0</v>
      </c>
      <c r="B151" s="15" t="s">
        <v>2089</v>
      </c>
      <c r="C151" s="14" t="s">
        <v>1848</v>
      </c>
      <c r="D151" s="14">
        <v>3.0</v>
      </c>
    </row>
    <row r="152" ht="15.75" customHeight="1">
      <c r="A152" s="14" t="s">
        <v>2090</v>
      </c>
      <c r="B152" s="15" t="s">
        <v>2091</v>
      </c>
      <c r="C152" s="14" t="s">
        <v>1839</v>
      </c>
      <c r="D152" s="14">
        <v>6.0</v>
      </c>
    </row>
    <row r="153" ht="15.75" customHeight="1">
      <c r="A153" s="14" t="s">
        <v>2092</v>
      </c>
      <c r="B153" s="15" t="s">
        <v>2093</v>
      </c>
      <c r="C153" s="14" t="s">
        <v>1839</v>
      </c>
      <c r="D153" s="14">
        <v>2.0</v>
      </c>
    </row>
    <row r="154" ht="15.75" customHeight="1">
      <c r="A154" s="14">
        <v>276.0</v>
      </c>
      <c r="B154" s="15" t="s">
        <v>2094</v>
      </c>
      <c r="C154" s="14" t="s">
        <v>1839</v>
      </c>
      <c r="D154" s="14">
        <v>6.0</v>
      </c>
    </row>
    <row r="155" ht="15.75" customHeight="1">
      <c r="A155" s="14">
        <v>301.0</v>
      </c>
      <c r="B155" s="15" t="s">
        <v>2095</v>
      </c>
      <c r="C155" s="14" t="s">
        <v>1839</v>
      </c>
      <c r="D155" s="14">
        <v>2.0</v>
      </c>
    </row>
    <row r="156" ht="15.75" customHeight="1">
      <c r="A156" s="14">
        <v>300.0</v>
      </c>
      <c r="B156" s="15" t="s">
        <v>2096</v>
      </c>
      <c r="C156" s="14" t="s">
        <v>1839</v>
      </c>
      <c r="D156" s="14">
        <v>4.0</v>
      </c>
    </row>
    <row r="157" ht="15.75" customHeight="1">
      <c r="A157" s="14">
        <v>269.0</v>
      </c>
      <c r="B157" s="15" t="s">
        <v>2097</v>
      </c>
      <c r="C157" s="14" t="s">
        <v>1839</v>
      </c>
      <c r="D157" s="14">
        <v>3.0</v>
      </c>
    </row>
    <row r="158" ht="15.75" customHeight="1">
      <c r="A158" s="14" t="s">
        <v>2098</v>
      </c>
      <c r="B158" s="15" t="s">
        <v>2099</v>
      </c>
      <c r="C158" s="14" t="s">
        <v>1851</v>
      </c>
      <c r="D158" s="14">
        <v>2.0</v>
      </c>
    </row>
    <row r="159" ht="15.75" customHeight="1">
      <c r="A159" s="14">
        <v>277.0</v>
      </c>
      <c r="B159" s="15" t="s">
        <v>2100</v>
      </c>
      <c r="C159" s="14" t="s">
        <v>1839</v>
      </c>
      <c r="D159" s="14">
        <v>10.0</v>
      </c>
    </row>
    <row r="160" ht="15.75" customHeight="1">
      <c r="A160" s="14">
        <v>278.0</v>
      </c>
      <c r="B160" s="15" t="s">
        <v>2101</v>
      </c>
      <c r="C160" s="14" t="s">
        <v>1839</v>
      </c>
      <c r="D160" s="14">
        <v>10.0</v>
      </c>
    </row>
    <row r="161" ht="15.75" customHeight="1">
      <c r="A161" s="14" t="s">
        <v>2102</v>
      </c>
      <c r="B161" s="15" t="s">
        <v>2103</v>
      </c>
      <c r="C161" s="14" t="s">
        <v>1839</v>
      </c>
      <c r="D161" s="14">
        <v>10.0</v>
      </c>
    </row>
    <row r="162" ht="15.75" customHeight="1">
      <c r="A162" s="14" t="s">
        <v>2104</v>
      </c>
      <c r="B162" s="15" t="s">
        <v>2105</v>
      </c>
      <c r="C162" s="14" t="s">
        <v>1839</v>
      </c>
      <c r="D162" s="14">
        <v>1.0</v>
      </c>
    </row>
    <row r="163" ht="15.75" customHeight="1">
      <c r="A163" s="14">
        <v>260.0</v>
      </c>
      <c r="B163" s="15" t="s">
        <v>2106</v>
      </c>
      <c r="C163" s="14" t="s">
        <v>1839</v>
      </c>
      <c r="D163" s="14">
        <v>2.0</v>
      </c>
    </row>
    <row r="164" ht="15.75" customHeight="1">
      <c r="A164" s="14">
        <v>4260.0</v>
      </c>
      <c r="B164" s="15" t="s">
        <v>2107</v>
      </c>
      <c r="C164" s="14" t="s">
        <v>1839</v>
      </c>
      <c r="D164" s="14">
        <v>10.0</v>
      </c>
    </row>
    <row r="165" ht="15.75" customHeight="1">
      <c r="A165" s="14" t="s">
        <v>2108</v>
      </c>
      <c r="B165" s="15" t="s">
        <v>2109</v>
      </c>
      <c r="C165" s="14" t="s">
        <v>1917</v>
      </c>
      <c r="D165" s="14">
        <v>1.0</v>
      </c>
    </row>
    <row r="166" ht="15.75" customHeight="1">
      <c r="A166" s="14">
        <v>530.0</v>
      </c>
      <c r="B166" s="15" t="s">
        <v>2110</v>
      </c>
      <c r="C166" s="14" t="s">
        <v>1839</v>
      </c>
      <c r="D166" s="14">
        <v>1.0</v>
      </c>
    </row>
    <row r="167" ht="15.75" customHeight="1">
      <c r="A167" s="14" t="s">
        <v>2111</v>
      </c>
      <c r="B167" s="15" t="s">
        <v>2112</v>
      </c>
      <c r="C167" s="14" t="s">
        <v>1839</v>
      </c>
      <c r="D167" s="14">
        <v>6.0</v>
      </c>
    </row>
    <row r="168" ht="15.75" customHeight="1">
      <c r="A168" s="14" t="s">
        <v>2113</v>
      </c>
      <c r="B168" s="15" t="s">
        <v>2114</v>
      </c>
      <c r="C168" s="14" t="s">
        <v>1839</v>
      </c>
      <c r="D168" s="14">
        <v>6.0</v>
      </c>
    </row>
    <row r="169" ht="15.75" customHeight="1">
      <c r="A169" s="14">
        <v>5771.0</v>
      </c>
      <c r="B169" s="15" t="s">
        <v>2115</v>
      </c>
      <c r="C169" s="14" t="s">
        <v>1907</v>
      </c>
      <c r="D169" s="14">
        <v>1.0</v>
      </c>
    </row>
    <row r="170" ht="15.75" customHeight="1">
      <c r="A170" s="14" t="s">
        <v>2116</v>
      </c>
      <c r="B170" s="15" t="s">
        <v>2117</v>
      </c>
      <c r="C170" s="14" t="s">
        <v>1851</v>
      </c>
      <c r="D170" s="14">
        <v>1.0</v>
      </c>
    </row>
    <row r="171" ht="15.75" customHeight="1">
      <c r="A171" s="14">
        <v>5260.0</v>
      </c>
      <c r="B171" s="15" t="s">
        <v>2118</v>
      </c>
      <c r="C171" s="14" t="s">
        <v>1907</v>
      </c>
      <c r="D171" s="14">
        <v>1.0</v>
      </c>
    </row>
    <row r="172" ht="15.75" customHeight="1">
      <c r="A172" s="14" t="s">
        <v>2119</v>
      </c>
      <c r="B172" s="15" t="s">
        <v>2120</v>
      </c>
      <c r="C172" s="14" t="s">
        <v>1839</v>
      </c>
      <c r="D172" s="14">
        <v>1.0</v>
      </c>
    </row>
    <row r="173" ht="15.75" customHeight="1">
      <c r="A173" s="14">
        <v>5418.0</v>
      </c>
      <c r="B173" s="15" t="s">
        <v>2121</v>
      </c>
      <c r="C173" s="14" t="s">
        <v>1907</v>
      </c>
      <c r="D173" s="14">
        <v>1.0</v>
      </c>
    </row>
    <row r="174" ht="15.75" customHeight="1">
      <c r="A174" s="14" t="s">
        <v>2122</v>
      </c>
      <c r="B174" s="15" t="s">
        <v>2123</v>
      </c>
      <c r="C174" s="14" t="s">
        <v>1917</v>
      </c>
      <c r="D174" s="14">
        <v>2.0</v>
      </c>
    </row>
    <row r="175" ht="15.75" customHeight="1">
      <c r="A175" s="14" t="s">
        <v>2124</v>
      </c>
      <c r="B175" s="15" t="s">
        <v>2125</v>
      </c>
      <c r="C175" s="14" t="s">
        <v>1917</v>
      </c>
      <c r="D175" s="14">
        <v>1.0</v>
      </c>
    </row>
    <row r="176" ht="15.75" customHeight="1">
      <c r="A176" s="14" t="s">
        <v>2126</v>
      </c>
      <c r="B176" s="15" t="s">
        <v>2127</v>
      </c>
      <c r="C176" s="14" t="s">
        <v>1917</v>
      </c>
      <c r="D176" s="14">
        <v>1.0</v>
      </c>
    </row>
    <row r="177" ht="15.75" customHeight="1">
      <c r="A177" s="14" t="s">
        <v>2128</v>
      </c>
      <c r="B177" s="15" t="s">
        <v>2129</v>
      </c>
      <c r="C177" s="14" t="s">
        <v>1907</v>
      </c>
      <c r="D177" s="14">
        <v>2.0</v>
      </c>
    </row>
    <row r="178" ht="15.75" customHeight="1">
      <c r="A178" s="14" t="s">
        <v>2130</v>
      </c>
      <c r="B178" s="15" t="s">
        <v>2131</v>
      </c>
      <c r="C178" s="14" t="s">
        <v>1907</v>
      </c>
      <c r="D178" s="14">
        <v>2.0</v>
      </c>
    </row>
    <row r="179" ht="15.75" customHeight="1">
      <c r="A179" s="14">
        <v>2141.0</v>
      </c>
      <c r="B179" s="15" t="s">
        <v>2132</v>
      </c>
      <c r="C179" s="14" t="s">
        <v>1839</v>
      </c>
      <c r="D179" s="14">
        <v>2.0</v>
      </c>
    </row>
    <row r="180" ht="15.75" customHeight="1">
      <c r="A180" s="14">
        <v>309.0</v>
      </c>
      <c r="B180" s="15" t="s">
        <v>2133</v>
      </c>
      <c r="C180" s="14" t="s">
        <v>1839</v>
      </c>
      <c r="D180" s="14">
        <v>4.0</v>
      </c>
    </row>
    <row r="181" ht="15.75" customHeight="1">
      <c r="A181" s="14">
        <v>310.0</v>
      </c>
      <c r="B181" s="15" t="s">
        <v>2134</v>
      </c>
      <c r="C181" s="14" t="s">
        <v>1839</v>
      </c>
      <c r="D181" s="14">
        <v>1.0</v>
      </c>
    </row>
    <row r="182" ht="15.75" customHeight="1">
      <c r="A182" s="14" t="s">
        <v>2135</v>
      </c>
      <c r="B182" s="15" t="s">
        <v>2136</v>
      </c>
      <c r="C182" s="14" t="s">
        <v>1917</v>
      </c>
      <c r="D182" s="14">
        <v>2.0</v>
      </c>
    </row>
    <row r="183" ht="15.75" customHeight="1">
      <c r="A183" s="14" t="s">
        <v>2137</v>
      </c>
      <c r="B183" s="15" t="s">
        <v>2138</v>
      </c>
      <c r="C183" s="14" t="s">
        <v>1917</v>
      </c>
      <c r="D183" s="14">
        <v>1.0</v>
      </c>
    </row>
    <row r="184" ht="15.75" customHeight="1">
      <c r="A184" s="14">
        <v>1108.0</v>
      </c>
      <c r="B184" s="15" t="s">
        <v>2139</v>
      </c>
      <c r="C184" s="14" t="s">
        <v>1839</v>
      </c>
      <c r="D184" s="14">
        <v>6.0</v>
      </c>
    </row>
    <row r="185" ht="15.75" customHeight="1">
      <c r="A185" s="14" t="s">
        <v>2140</v>
      </c>
      <c r="B185" s="15" t="s">
        <v>2141</v>
      </c>
      <c r="C185" s="14" t="s">
        <v>1917</v>
      </c>
      <c r="D185" s="14">
        <v>4.0</v>
      </c>
    </row>
    <row r="186" ht="15.75" customHeight="1">
      <c r="A186" s="14" t="s">
        <v>2142</v>
      </c>
      <c r="B186" s="15" t="s">
        <v>2143</v>
      </c>
      <c r="C186" s="14" t="s">
        <v>1917</v>
      </c>
      <c r="D186" s="14">
        <v>1.0</v>
      </c>
    </row>
    <row r="187" ht="15.75" customHeight="1">
      <c r="A187" s="14" t="s">
        <v>2144</v>
      </c>
      <c r="B187" s="15" t="s">
        <v>2145</v>
      </c>
      <c r="C187" s="14" t="s">
        <v>1839</v>
      </c>
      <c r="D187" s="14">
        <v>2.0</v>
      </c>
    </row>
    <row r="188" ht="15.75" customHeight="1">
      <c r="A188" s="14">
        <v>2042.0</v>
      </c>
      <c r="B188" s="15" t="s">
        <v>2146</v>
      </c>
      <c r="C188" s="14" t="s">
        <v>1839</v>
      </c>
      <c r="D188" s="14">
        <v>2.0</v>
      </c>
    </row>
    <row r="189" ht="15.75" customHeight="1">
      <c r="A189" s="14" t="s">
        <v>2147</v>
      </c>
      <c r="B189" s="15" t="s">
        <v>2148</v>
      </c>
      <c r="C189" s="14" t="s">
        <v>1839</v>
      </c>
      <c r="D189" s="14">
        <v>3.0</v>
      </c>
    </row>
    <row r="190" ht="15.75" customHeight="1">
      <c r="A190" s="14" t="s">
        <v>2149</v>
      </c>
      <c r="B190" s="15" t="s">
        <v>2150</v>
      </c>
      <c r="C190" s="14" t="s">
        <v>1839</v>
      </c>
      <c r="D190" s="14">
        <v>4.0</v>
      </c>
    </row>
    <row r="191" ht="15.75" customHeight="1">
      <c r="A191" s="14" t="s">
        <v>2151</v>
      </c>
      <c r="B191" s="15" t="s">
        <v>2152</v>
      </c>
      <c r="C191" s="14" t="s">
        <v>1839</v>
      </c>
      <c r="D191" s="14">
        <v>6.0</v>
      </c>
    </row>
    <row r="192" ht="15.75" customHeight="1">
      <c r="A192" s="14" t="s">
        <v>2153</v>
      </c>
      <c r="B192" s="15" t="s">
        <v>2154</v>
      </c>
      <c r="C192" s="14" t="s">
        <v>1839</v>
      </c>
      <c r="D192" s="14">
        <v>5.0</v>
      </c>
    </row>
    <row r="193" ht="15.75" customHeight="1">
      <c r="A193" s="14">
        <v>820.0</v>
      </c>
      <c r="B193" s="15" t="s">
        <v>2155</v>
      </c>
      <c r="C193" s="14" t="s">
        <v>1839</v>
      </c>
      <c r="D193" s="14">
        <v>4.0</v>
      </c>
    </row>
    <row r="194" ht="15.75" customHeight="1">
      <c r="A194" s="14">
        <v>4807.0</v>
      </c>
      <c r="B194" s="15" t="s">
        <v>2156</v>
      </c>
      <c r="C194" s="14" t="s">
        <v>1839</v>
      </c>
      <c r="D194" s="14">
        <v>2.0</v>
      </c>
    </row>
    <row r="195" ht="15.75" customHeight="1">
      <c r="A195" s="14" t="s">
        <v>2157</v>
      </c>
      <c r="B195" s="15" t="s">
        <v>2158</v>
      </c>
      <c r="C195" s="14" t="s">
        <v>1917</v>
      </c>
      <c r="D195" s="14">
        <v>1.0</v>
      </c>
    </row>
    <row r="196" ht="15.75" customHeight="1">
      <c r="A196" s="14" t="s">
        <v>2159</v>
      </c>
      <c r="B196" s="15" t="s">
        <v>2160</v>
      </c>
      <c r="C196" s="14" t="s">
        <v>1839</v>
      </c>
      <c r="D196" s="14">
        <v>2.0</v>
      </c>
    </row>
    <row r="197" ht="15.75" customHeight="1">
      <c r="A197" s="14" t="s">
        <v>2161</v>
      </c>
      <c r="B197" s="15" t="s">
        <v>2162</v>
      </c>
      <c r="C197" s="14" t="s">
        <v>1851</v>
      </c>
      <c r="D197" s="14">
        <v>2.0</v>
      </c>
    </row>
    <row r="198" ht="15.75" customHeight="1">
      <c r="A198" s="14">
        <v>1085.0</v>
      </c>
      <c r="B198" s="15" t="s">
        <v>2163</v>
      </c>
      <c r="C198" s="14" t="s">
        <v>1839</v>
      </c>
      <c r="D198" s="14">
        <v>10.0</v>
      </c>
    </row>
    <row r="199" ht="15.75" customHeight="1">
      <c r="A199" s="14">
        <v>4994.0</v>
      </c>
      <c r="B199" s="15" t="s">
        <v>2164</v>
      </c>
      <c r="C199" s="14" t="s">
        <v>1839</v>
      </c>
      <c r="D199" s="14">
        <v>10.0</v>
      </c>
    </row>
    <row r="200" ht="15.75" customHeight="1">
      <c r="A200" s="14">
        <v>4995.0</v>
      </c>
      <c r="B200" s="15" t="s">
        <v>2165</v>
      </c>
      <c r="C200" s="14" t="s">
        <v>1839</v>
      </c>
      <c r="D200" s="14">
        <v>1.0</v>
      </c>
    </row>
    <row r="201" ht="15.75" customHeight="1">
      <c r="A201" s="14" t="s">
        <v>2166</v>
      </c>
      <c r="B201" s="15" t="s">
        <v>2167</v>
      </c>
      <c r="C201" s="14" t="s">
        <v>1839</v>
      </c>
      <c r="D201" s="14">
        <v>4.0</v>
      </c>
    </row>
    <row r="202" ht="15.75" customHeight="1">
      <c r="A202" s="14" t="s">
        <v>2168</v>
      </c>
      <c r="B202" s="15" t="s">
        <v>2169</v>
      </c>
      <c r="C202" s="14" t="s">
        <v>1839</v>
      </c>
      <c r="D202" s="14">
        <v>6.0</v>
      </c>
    </row>
    <row r="203" ht="15.75" customHeight="1">
      <c r="A203" s="14" t="s">
        <v>2170</v>
      </c>
      <c r="B203" s="15" t="s">
        <v>2171</v>
      </c>
      <c r="C203" s="14" t="s">
        <v>1839</v>
      </c>
      <c r="D203" s="14">
        <v>4.0</v>
      </c>
    </row>
    <row r="204" ht="15.75" customHeight="1">
      <c r="A204" s="14" t="s">
        <v>2172</v>
      </c>
      <c r="B204" s="15" t="s">
        <v>2173</v>
      </c>
      <c r="C204" s="14" t="s">
        <v>2174</v>
      </c>
      <c r="D204" s="14">
        <v>2.0</v>
      </c>
    </row>
    <row r="205" ht="15.75" customHeight="1">
      <c r="A205" s="14" t="s">
        <v>2175</v>
      </c>
      <c r="B205" s="15" t="s">
        <v>2176</v>
      </c>
      <c r="C205" s="14" t="s">
        <v>2174</v>
      </c>
      <c r="D205" s="14">
        <v>2.0</v>
      </c>
    </row>
    <row r="206" ht="15.75" customHeight="1">
      <c r="A206" s="14" t="s">
        <v>2177</v>
      </c>
      <c r="B206" s="15" t="s">
        <v>2178</v>
      </c>
      <c r="C206" s="14" t="s">
        <v>2174</v>
      </c>
      <c r="D206" s="14">
        <v>2.0</v>
      </c>
    </row>
    <row r="207" ht="15.75" customHeight="1">
      <c r="A207" s="14" t="s">
        <v>2179</v>
      </c>
      <c r="B207" s="15" t="s">
        <v>2180</v>
      </c>
      <c r="C207" s="14" t="s">
        <v>2174</v>
      </c>
      <c r="D207" s="14">
        <v>2.0</v>
      </c>
    </row>
    <row r="208" ht="15.75" customHeight="1">
      <c r="A208" s="14" t="s">
        <v>2181</v>
      </c>
      <c r="B208" s="15" t="s">
        <v>2182</v>
      </c>
      <c r="C208" s="14" t="s">
        <v>1839</v>
      </c>
      <c r="D208" s="14">
        <v>10.0</v>
      </c>
    </row>
    <row r="209" ht="15.75" customHeight="1">
      <c r="A209" s="14" t="s">
        <v>2183</v>
      </c>
      <c r="B209" s="15" t="s">
        <v>2184</v>
      </c>
      <c r="C209" s="14" t="s">
        <v>1839</v>
      </c>
      <c r="D209" s="14">
        <v>3.0</v>
      </c>
    </row>
    <row r="210" ht="15.75" customHeight="1">
      <c r="A210" s="14" t="s">
        <v>2185</v>
      </c>
      <c r="B210" s="15" t="s">
        <v>2186</v>
      </c>
      <c r="C210" s="14" t="s">
        <v>1839</v>
      </c>
      <c r="D210" s="14">
        <v>2.0</v>
      </c>
    </row>
    <row r="211" ht="15.75" customHeight="1">
      <c r="A211" s="14" t="s">
        <v>2187</v>
      </c>
      <c r="B211" s="15" t="s">
        <v>2188</v>
      </c>
      <c r="C211" s="14" t="s">
        <v>1839</v>
      </c>
      <c r="D211" s="14">
        <v>6.0</v>
      </c>
    </row>
    <row r="212" ht="15.75" customHeight="1">
      <c r="A212" s="14" t="s">
        <v>2189</v>
      </c>
      <c r="B212" s="15" t="s">
        <v>2190</v>
      </c>
      <c r="C212" s="14" t="s">
        <v>1839</v>
      </c>
      <c r="D212" s="14">
        <v>20.0</v>
      </c>
    </row>
    <row r="213" ht="15.75" customHeight="1">
      <c r="A213" s="14" t="s">
        <v>2191</v>
      </c>
      <c r="B213" s="15" t="s">
        <v>2192</v>
      </c>
      <c r="C213" s="14" t="s">
        <v>1839</v>
      </c>
      <c r="D213" s="14">
        <v>2.0</v>
      </c>
    </row>
    <row r="214" ht="15.75" customHeight="1">
      <c r="A214" s="14">
        <v>315.0</v>
      </c>
      <c r="B214" s="15" t="s">
        <v>2193</v>
      </c>
      <c r="C214" s="14" t="s">
        <v>1839</v>
      </c>
      <c r="D214" s="14">
        <v>6.0</v>
      </c>
    </row>
    <row r="215" ht="15.75" customHeight="1">
      <c r="A215" s="14">
        <v>316.0</v>
      </c>
      <c r="B215" s="15" t="s">
        <v>2194</v>
      </c>
      <c r="C215" s="14" t="s">
        <v>1839</v>
      </c>
      <c r="D215" s="14">
        <v>10.0</v>
      </c>
    </row>
    <row r="216" ht="15.75" customHeight="1">
      <c r="A216" s="14">
        <v>346.0</v>
      </c>
      <c r="B216" s="15" t="s">
        <v>2195</v>
      </c>
      <c r="C216" s="14" t="s">
        <v>1839</v>
      </c>
      <c r="D216" s="14">
        <v>10.0</v>
      </c>
    </row>
    <row r="217" ht="15.75" customHeight="1">
      <c r="A217" s="14">
        <v>347.0</v>
      </c>
      <c r="B217" s="15" t="s">
        <v>2196</v>
      </c>
      <c r="C217" s="14" t="s">
        <v>1839</v>
      </c>
      <c r="D217" s="14">
        <v>2.0</v>
      </c>
    </row>
    <row r="218" ht="15.75" customHeight="1">
      <c r="A218" s="14">
        <v>4347.0</v>
      </c>
      <c r="B218" s="15" t="s">
        <v>2197</v>
      </c>
      <c r="C218" s="14" t="s">
        <v>1839</v>
      </c>
      <c r="D218" s="14">
        <v>4.0</v>
      </c>
    </row>
    <row r="219" ht="15.75" customHeight="1">
      <c r="A219" s="14" t="s">
        <v>2198</v>
      </c>
      <c r="B219" s="15" t="s">
        <v>2199</v>
      </c>
      <c r="C219" s="14" t="s">
        <v>1917</v>
      </c>
      <c r="D219" s="14">
        <v>2.0</v>
      </c>
    </row>
    <row r="220" ht="15.75" customHeight="1">
      <c r="A220" s="14">
        <v>2044.0</v>
      </c>
      <c r="B220" s="15" t="s">
        <v>2200</v>
      </c>
      <c r="C220" s="14" t="s">
        <v>1839</v>
      </c>
      <c r="D220" s="14">
        <v>1.0</v>
      </c>
    </row>
    <row r="221" ht="15.75" customHeight="1">
      <c r="A221" s="14" t="s">
        <v>2201</v>
      </c>
      <c r="B221" s="15" t="s">
        <v>2202</v>
      </c>
      <c r="C221" s="14" t="s">
        <v>1839</v>
      </c>
      <c r="D221" s="14">
        <v>3.0</v>
      </c>
    </row>
    <row r="222" ht="15.75" customHeight="1">
      <c r="A222" s="14">
        <v>4354.0</v>
      </c>
      <c r="B222" s="15" t="s">
        <v>2203</v>
      </c>
      <c r="C222" s="14" t="s">
        <v>1839</v>
      </c>
      <c r="D222" s="14">
        <v>6.0</v>
      </c>
    </row>
    <row r="223" ht="15.75" customHeight="1">
      <c r="A223" s="14" t="s">
        <v>2204</v>
      </c>
      <c r="B223" s="15" t="s">
        <v>2205</v>
      </c>
      <c r="C223" s="14" t="s">
        <v>1907</v>
      </c>
      <c r="D223" s="14">
        <v>1.0</v>
      </c>
    </row>
    <row r="224" ht="15.75" customHeight="1">
      <c r="A224" s="14">
        <v>1451.0</v>
      </c>
      <c r="B224" s="15" t="s">
        <v>2206</v>
      </c>
      <c r="C224" s="14" t="s">
        <v>1839</v>
      </c>
      <c r="D224" s="14">
        <v>4.0</v>
      </c>
    </row>
    <row r="225" ht="15.75" customHeight="1">
      <c r="A225" s="14" t="s">
        <v>2207</v>
      </c>
      <c r="B225" s="15" t="s">
        <v>2208</v>
      </c>
      <c r="C225" s="14" t="s">
        <v>1839</v>
      </c>
      <c r="D225" s="14">
        <v>1.0</v>
      </c>
    </row>
    <row r="226" ht="15.75" customHeight="1">
      <c r="A226" s="14">
        <v>345.0</v>
      </c>
      <c r="B226" s="15" t="s">
        <v>2209</v>
      </c>
      <c r="C226" s="14" t="s">
        <v>1839</v>
      </c>
      <c r="D226" s="14">
        <v>10.0</v>
      </c>
    </row>
    <row r="227" ht="15.75" customHeight="1">
      <c r="A227" s="14" t="s">
        <v>2210</v>
      </c>
      <c r="B227" s="15" t="s">
        <v>2211</v>
      </c>
      <c r="C227" s="14" t="s">
        <v>1839</v>
      </c>
      <c r="D227" s="14">
        <v>3.0</v>
      </c>
    </row>
    <row r="228" ht="15.75" customHeight="1">
      <c r="A228" s="14" t="s">
        <v>2212</v>
      </c>
      <c r="B228" s="15" t="s">
        <v>2213</v>
      </c>
      <c r="C228" s="14" t="s">
        <v>1839</v>
      </c>
      <c r="D228" s="14">
        <v>2.0</v>
      </c>
    </row>
    <row r="229" ht="15.75" customHeight="1">
      <c r="A229" s="14" t="s">
        <v>2214</v>
      </c>
      <c r="B229" s="15" t="s">
        <v>2215</v>
      </c>
      <c r="C229" s="14" t="s">
        <v>1907</v>
      </c>
      <c r="D229" s="14">
        <v>4.0</v>
      </c>
    </row>
    <row r="230" ht="15.75" customHeight="1">
      <c r="A230" s="14">
        <v>5296.0</v>
      </c>
      <c r="B230" s="15" t="s">
        <v>2216</v>
      </c>
      <c r="C230" s="14" t="s">
        <v>1907</v>
      </c>
      <c r="D230" s="14">
        <v>1.0</v>
      </c>
    </row>
    <row r="231" ht="15.75" customHeight="1">
      <c r="A231" s="14">
        <v>1366.0</v>
      </c>
      <c r="B231" s="15" t="s">
        <v>2217</v>
      </c>
      <c r="C231" s="14" t="s">
        <v>1839</v>
      </c>
      <c r="D231" s="14">
        <v>1.0</v>
      </c>
    </row>
    <row r="232" ht="15.75" customHeight="1">
      <c r="A232" s="14" t="s">
        <v>2218</v>
      </c>
      <c r="B232" s="15" t="s">
        <v>2219</v>
      </c>
      <c r="C232" s="14" t="s">
        <v>1839</v>
      </c>
      <c r="D232" s="14">
        <v>10.0</v>
      </c>
    </row>
    <row r="233" ht="15.75" customHeight="1">
      <c r="A233" s="14" t="s">
        <v>2220</v>
      </c>
      <c r="B233" s="15" t="s">
        <v>2221</v>
      </c>
      <c r="C233" s="14" t="s">
        <v>1965</v>
      </c>
      <c r="D233" s="14">
        <v>4.0</v>
      </c>
    </row>
    <row r="234" ht="15.75" customHeight="1">
      <c r="A234" s="14" t="s">
        <v>2222</v>
      </c>
      <c r="B234" s="15" t="s">
        <v>2223</v>
      </c>
      <c r="C234" s="14" t="s">
        <v>1965</v>
      </c>
      <c r="D234" s="14">
        <v>28.0</v>
      </c>
    </row>
    <row r="235" ht="15.75" customHeight="1">
      <c r="A235" s="14" t="s">
        <v>2224</v>
      </c>
      <c r="B235" s="15" t="s">
        <v>2225</v>
      </c>
      <c r="C235" s="14" t="s">
        <v>1965</v>
      </c>
      <c r="D235" s="14">
        <v>28.0</v>
      </c>
    </row>
    <row r="236" ht="15.75" customHeight="1">
      <c r="A236" s="14">
        <v>5339.0</v>
      </c>
      <c r="B236" s="15" t="s">
        <v>2226</v>
      </c>
      <c r="C236" s="14" t="s">
        <v>1848</v>
      </c>
      <c r="D236" s="14">
        <v>3.0</v>
      </c>
    </row>
    <row r="237" ht="15.75" customHeight="1">
      <c r="A237" s="14" t="s">
        <v>2227</v>
      </c>
      <c r="B237" s="15" t="s">
        <v>2228</v>
      </c>
      <c r="C237" s="14" t="s">
        <v>1839</v>
      </c>
      <c r="D237" s="14">
        <v>20.0</v>
      </c>
    </row>
    <row r="238" ht="15.75" customHeight="1">
      <c r="A238" s="14" t="s">
        <v>2229</v>
      </c>
      <c r="B238" s="15" t="s">
        <v>2230</v>
      </c>
      <c r="C238" s="14" t="s">
        <v>1839</v>
      </c>
      <c r="D238" s="14">
        <v>20.0</v>
      </c>
    </row>
    <row r="239" ht="15.75" customHeight="1">
      <c r="A239" s="14" t="s">
        <v>2231</v>
      </c>
      <c r="B239" s="15" t="s">
        <v>2232</v>
      </c>
      <c r="C239" s="14" t="s">
        <v>1857</v>
      </c>
      <c r="D239" s="14">
        <v>1.0</v>
      </c>
    </row>
    <row r="240" ht="15.75" customHeight="1">
      <c r="A240" s="14">
        <v>4320.0</v>
      </c>
      <c r="B240" s="15" t="s">
        <v>2233</v>
      </c>
      <c r="C240" s="14" t="s">
        <v>1839</v>
      </c>
      <c r="D240" s="14">
        <v>4.0</v>
      </c>
    </row>
    <row r="241" ht="15.75" customHeight="1">
      <c r="A241" s="14">
        <v>415.0</v>
      </c>
      <c r="B241" s="15" t="s">
        <v>2234</v>
      </c>
      <c r="C241" s="14" t="s">
        <v>2235</v>
      </c>
      <c r="D241" s="14">
        <v>5.0</v>
      </c>
    </row>
    <row r="242" ht="15.75" customHeight="1">
      <c r="A242" s="14" t="s">
        <v>2236</v>
      </c>
      <c r="B242" s="15" t="s">
        <v>2237</v>
      </c>
      <c r="C242" s="14" t="s">
        <v>2235</v>
      </c>
      <c r="D242" s="14">
        <v>5.0</v>
      </c>
    </row>
    <row r="243" ht="15.75" customHeight="1">
      <c r="A243" s="14" t="s">
        <v>2238</v>
      </c>
      <c r="B243" s="15" t="s">
        <v>2239</v>
      </c>
      <c r="C243" s="14" t="s">
        <v>2235</v>
      </c>
      <c r="D243" s="14">
        <v>5.0</v>
      </c>
    </row>
    <row r="244" ht="15.75" customHeight="1">
      <c r="A244" s="14">
        <v>5267.0</v>
      </c>
      <c r="B244" s="15" t="s">
        <v>2240</v>
      </c>
      <c r="C244" s="14" t="s">
        <v>1907</v>
      </c>
      <c r="D244" s="14">
        <v>5.0</v>
      </c>
    </row>
    <row r="245" ht="15.75" customHeight="1">
      <c r="A245" s="14" t="s">
        <v>2241</v>
      </c>
      <c r="B245" s="15" t="s">
        <v>2242</v>
      </c>
      <c r="C245" s="14" t="s">
        <v>1917</v>
      </c>
      <c r="D245" s="14">
        <v>1.0</v>
      </c>
    </row>
    <row r="246" ht="15.75" customHeight="1">
      <c r="A246" s="14" t="s">
        <v>2243</v>
      </c>
      <c r="B246" s="15" t="s">
        <v>2244</v>
      </c>
      <c r="C246" s="14" t="s">
        <v>1917</v>
      </c>
      <c r="D246" s="14">
        <v>2.0</v>
      </c>
    </row>
    <row r="247" ht="15.75" customHeight="1">
      <c r="A247" s="14" t="s">
        <v>2245</v>
      </c>
      <c r="B247" s="15" t="s">
        <v>2246</v>
      </c>
      <c r="C247" s="14" t="s">
        <v>1839</v>
      </c>
      <c r="D247" s="14">
        <v>4.0</v>
      </c>
    </row>
    <row r="248" ht="15.75" customHeight="1">
      <c r="A248" s="14">
        <v>412.0</v>
      </c>
      <c r="B248" s="15" t="s">
        <v>2247</v>
      </c>
      <c r="C248" s="14" t="s">
        <v>1839</v>
      </c>
      <c r="D248" s="14">
        <v>10.0</v>
      </c>
    </row>
    <row r="249" ht="15.75" customHeight="1">
      <c r="A249" s="14">
        <v>4413.0</v>
      </c>
      <c r="B249" s="15" t="s">
        <v>2248</v>
      </c>
      <c r="C249" s="14" t="s">
        <v>1839</v>
      </c>
      <c r="D249" s="14">
        <v>2.0</v>
      </c>
    </row>
    <row r="250" ht="15.75" customHeight="1">
      <c r="A250" s="14">
        <v>2161.0</v>
      </c>
      <c r="B250" s="15" t="s">
        <v>2249</v>
      </c>
      <c r="C250" s="14" t="s">
        <v>1839</v>
      </c>
      <c r="D250" s="14">
        <v>7.0</v>
      </c>
    </row>
    <row r="251" ht="15.75" customHeight="1">
      <c r="A251" s="14" t="s">
        <v>2250</v>
      </c>
      <c r="B251" s="15" t="s">
        <v>2251</v>
      </c>
      <c r="C251" s="14" t="s">
        <v>1839</v>
      </c>
      <c r="D251" s="14">
        <v>3.0</v>
      </c>
    </row>
    <row r="252" ht="15.75" customHeight="1">
      <c r="A252" s="14" t="s">
        <v>2252</v>
      </c>
      <c r="B252" s="15" t="s">
        <v>2253</v>
      </c>
      <c r="C252" s="14" t="s">
        <v>1907</v>
      </c>
      <c r="D252" s="14">
        <v>2.0</v>
      </c>
    </row>
    <row r="253" ht="15.75" customHeight="1">
      <c r="A253" s="14" t="s">
        <v>2254</v>
      </c>
      <c r="B253" s="15" t="s">
        <v>2255</v>
      </c>
      <c r="C253" s="14" t="s">
        <v>1917</v>
      </c>
      <c r="D253" s="14">
        <v>1.0</v>
      </c>
    </row>
    <row r="254" ht="15.75" customHeight="1">
      <c r="A254" s="14">
        <v>5090.0</v>
      </c>
      <c r="B254" s="15" t="s">
        <v>2256</v>
      </c>
      <c r="C254" s="14" t="s">
        <v>1907</v>
      </c>
      <c r="D254" s="14">
        <v>1.0</v>
      </c>
    </row>
    <row r="255" ht="15.75" customHeight="1">
      <c r="A255" s="14">
        <v>4454.0</v>
      </c>
      <c r="B255" s="15" t="s">
        <v>2257</v>
      </c>
      <c r="C255" s="14" t="s">
        <v>1839</v>
      </c>
      <c r="D255" s="14">
        <v>2.0</v>
      </c>
    </row>
    <row r="256" ht="15.75" customHeight="1">
      <c r="A256" s="14">
        <v>2171.0</v>
      </c>
      <c r="B256" s="15" t="s">
        <v>2258</v>
      </c>
      <c r="C256" s="14" t="s">
        <v>1839</v>
      </c>
      <c r="D256" s="14">
        <v>6.0</v>
      </c>
    </row>
    <row r="257" ht="15.75" customHeight="1">
      <c r="A257" s="14">
        <v>2173.0</v>
      </c>
      <c r="B257" s="15" t="s">
        <v>2259</v>
      </c>
      <c r="C257" s="14" t="s">
        <v>1839</v>
      </c>
      <c r="D257" s="14">
        <v>2.0</v>
      </c>
    </row>
    <row r="258" ht="15.75" customHeight="1">
      <c r="A258" s="14" t="s">
        <v>2260</v>
      </c>
      <c r="B258" s="15" t="s">
        <v>2261</v>
      </c>
      <c r="C258" s="14" t="s">
        <v>1839</v>
      </c>
      <c r="D258" s="14">
        <v>1.0</v>
      </c>
    </row>
    <row r="259" ht="15.75" customHeight="1">
      <c r="A259" s="14" t="s">
        <v>2262</v>
      </c>
      <c r="B259" s="15" t="s">
        <v>2263</v>
      </c>
      <c r="C259" s="14" t="s">
        <v>1839</v>
      </c>
      <c r="D259" s="14">
        <v>4.0</v>
      </c>
    </row>
    <row r="260" ht="15.75" customHeight="1">
      <c r="A260" s="14" t="s">
        <v>2264</v>
      </c>
      <c r="B260" s="15" t="s">
        <v>2265</v>
      </c>
      <c r="C260" s="14" t="s">
        <v>1839</v>
      </c>
      <c r="D260" s="14">
        <v>6.0</v>
      </c>
    </row>
    <row r="261" ht="15.75" customHeight="1">
      <c r="A261" s="14">
        <v>1377.0</v>
      </c>
      <c r="B261" s="15" t="s">
        <v>2266</v>
      </c>
      <c r="C261" s="14" t="s">
        <v>1839</v>
      </c>
      <c r="D261" s="14">
        <v>2.0</v>
      </c>
    </row>
    <row r="262" ht="15.75" customHeight="1">
      <c r="A262" s="14">
        <v>420.0</v>
      </c>
      <c r="B262" s="15" t="s">
        <v>2267</v>
      </c>
      <c r="C262" s="14" t="s">
        <v>1839</v>
      </c>
      <c r="D262" s="14">
        <v>4.0</v>
      </c>
    </row>
    <row r="263" ht="15.75" customHeight="1">
      <c r="A263" s="14" t="s">
        <v>2268</v>
      </c>
      <c r="B263" s="15" t="s">
        <v>2269</v>
      </c>
      <c r="C263" s="14" t="s">
        <v>1851</v>
      </c>
      <c r="D263" s="14">
        <v>1.0</v>
      </c>
    </row>
    <row r="264" ht="15.75" customHeight="1">
      <c r="A264" s="14">
        <v>5091.0</v>
      </c>
      <c r="B264" s="15" t="s">
        <v>2270</v>
      </c>
      <c r="C264" s="14" t="s">
        <v>1907</v>
      </c>
      <c r="D264" s="14">
        <v>1.0</v>
      </c>
    </row>
    <row r="265" ht="15.75" customHeight="1">
      <c r="A265" s="14">
        <v>893.0</v>
      </c>
      <c r="B265" s="15" t="s">
        <v>2271</v>
      </c>
      <c r="C265" s="14" t="s">
        <v>1839</v>
      </c>
      <c r="D265" s="14">
        <v>2.0</v>
      </c>
    </row>
    <row r="266" ht="15.75" customHeight="1">
      <c r="A266" s="14">
        <v>3171.0</v>
      </c>
      <c r="B266" s="15" t="s">
        <v>2272</v>
      </c>
      <c r="C266" s="14" t="s">
        <v>1839</v>
      </c>
      <c r="D266" s="14">
        <v>6.0</v>
      </c>
    </row>
    <row r="267" ht="15.75" customHeight="1">
      <c r="A267" s="14" t="s">
        <v>2273</v>
      </c>
      <c r="B267" s="15" t="s">
        <v>2274</v>
      </c>
      <c r="C267" s="14" t="s">
        <v>1839</v>
      </c>
      <c r="D267" s="14">
        <v>2.0</v>
      </c>
    </row>
    <row r="268" ht="15.75" customHeight="1">
      <c r="A268" s="14" t="s">
        <v>2275</v>
      </c>
      <c r="B268" s="15" t="s">
        <v>2276</v>
      </c>
      <c r="C268" s="14" t="s">
        <v>1839</v>
      </c>
      <c r="D268" s="14">
        <v>5.0</v>
      </c>
    </row>
    <row r="269" ht="15.75" customHeight="1">
      <c r="A269" s="14" t="s">
        <v>2277</v>
      </c>
      <c r="B269" s="15" t="s">
        <v>2278</v>
      </c>
      <c r="C269" s="14" t="s">
        <v>1839</v>
      </c>
      <c r="D269" s="14">
        <v>10.0</v>
      </c>
    </row>
    <row r="270" ht="15.75" customHeight="1">
      <c r="A270" s="14" t="s">
        <v>2279</v>
      </c>
      <c r="B270" s="15" t="s">
        <v>2280</v>
      </c>
      <c r="C270" s="14" t="s">
        <v>1839</v>
      </c>
      <c r="D270" s="14">
        <v>10.0</v>
      </c>
    </row>
    <row r="271" ht="15.75" customHeight="1">
      <c r="A271" s="14">
        <v>4502.0</v>
      </c>
      <c r="B271" s="15" t="s">
        <v>2281</v>
      </c>
      <c r="C271" s="14" t="s">
        <v>1839</v>
      </c>
      <c r="D271" s="14">
        <v>1.0</v>
      </c>
    </row>
    <row r="272" ht="15.75" customHeight="1">
      <c r="A272" s="14">
        <v>2185.0</v>
      </c>
      <c r="B272" s="15" t="s">
        <v>2282</v>
      </c>
      <c r="C272" s="14" t="s">
        <v>1839</v>
      </c>
      <c r="D272" s="14">
        <v>4.0</v>
      </c>
    </row>
    <row r="273" ht="15.75" customHeight="1">
      <c r="A273" s="14" t="s">
        <v>2283</v>
      </c>
      <c r="B273" s="15" t="s">
        <v>2284</v>
      </c>
      <c r="C273" s="14" t="s">
        <v>1839</v>
      </c>
      <c r="D273" s="14">
        <v>1.0</v>
      </c>
    </row>
    <row r="274" ht="15.75" customHeight="1">
      <c r="A274" s="14" t="s">
        <v>2285</v>
      </c>
      <c r="B274" s="15" t="s">
        <v>2286</v>
      </c>
      <c r="C274" s="14" t="s">
        <v>1839</v>
      </c>
      <c r="D274" s="14">
        <v>6.0</v>
      </c>
    </row>
    <row r="275" ht="15.75" customHeight="1">
      <c r="A275" s="14" t="s">
        <v>2287</v>
      </c>
      <c r="B275" s="15" t="s">
        <v>2288</v>
      </c>
      <c r="C275" s="14" t="s">
        <v>1917</v>
      </c>
      <c r="D275" s="14">
        <v>3.0</v>
      </c>
    </row>
    <row r="276" ht="15.75" customHeight="1">
      <c r="A276" s="14" t="s">
        <v>2289</v>
      </c>
      <c r="B276" s="15" t="s">
        <v>2290</v>
      </c>
      <c r="C276" s="14" t="s">
        <v>1839</v>
      </c>
      <c r="D276" s="14">
        <v>10.0</v>
      </c>
    </row>
    <row r="277" ht="15.75" customHeight="1">
      <c r="A277" s="14" t="s">
        <v>2291</v>
      </c>
      <c r="B277" s="15" t="s">
        <v>2292</v>
      </c>
      <c r="C277" s="14" t="s">
        <v>1839</v>
      </c>
      <c r="D277" s="14">
        <v>10.0</v>
      </c>
    </row>
    <row r="278" ht="15.75" customHeight="1">
      <c r="A278" s="14">
        <v>5080.0</v>
      </c>
      <c r="B278" s="15" t="s">
        <v>2293</v>
      </c>
      <c r="C278" s="14" t="s">
        <v>1907</v>
      </c>
      <c r="D278" s="14">
        <v>3.0</v>
      </c>
    </row>
    <row r="279" ht="15.75" customHeight="1">
      <c r="A279" s="14">
        <v>471.0</v>
      </c>
      <c r="B279" s="15" t="s">
        <v>2294</v>
      </c>
      <c r="C279" s="14" t="s">
        <v>1839</v>
      </c>
      <c r="D279" s="14">
        <v>1.0</v>
      </c>
    </row>
    <row r="280" ht="15.75" customHeight="1">
      <c r="A280" s="14">
        <v>480.0</v>
      </c>
      <c r="B280" s="15" t="s">
        <v>2295</v>
      </c>
      <c r="C280" s="14" t="s">
        <v>1839</v>
      </c>
      <c r="D280" s="14">
        <v>3.0</v>
      </c>
    </row>
    <row r="281" ht="15.75" customHeight="1">
      <c r="A281" s="14" t="s">
        <v>2296</v>
      </c>
      <c r="B281" s="15" t="s">
        <v>2297</v>
      </c>
      <c r="C281" s="14" t="s">
        <v>1839</v>
      </c>
      <c r="D281" s="14">
        <v>4.0</v>
      </c>
    </row>
    <row r="282" ht="15.75" customHeight="1">
      <c r="A282" s="14" t="s">
        <v>2298</v>
      </c>
      <c r="B282" s="15" t="s">
        <v>2299</v>
      </c>
      <c r="C282" s="14" t="s">
        <v>1839</v>
      </c>
      <c r="D282" s="14">
        <v>1.0</v>
      </c>
    </row>
    <row r="283" ht="15.75" customHeight="1">
      <c r="A283" s="14" t="s">
        <v>2300</v>
      </c>
      <c r="B283" s="15" t="s">
        <v>2301</v>
      </c>
      <c r="C283" s="14" t="s">
        <v>1839</v>
      </c>
      <c r="D283" s="14">
        <v>2.0</v>
      </c>
    </row>
    <row r="284" ht="15.75" customHeight="1">
      <c r="A284" s="14" t="s">
        <v>2302</v>
      </c>
      <c r="B284" s="15" t="s">
        <v>2303</v>
      </c>
      <c r="C284" s="14" t="s">
        <v>1839</v>
      </c>
      <c r="D284" s="14">
        <v>2.0</v>
      </c>
    </row>
    <row r="285" ht="15.75" customHeight="1">
      <c r="A285" s="14" t="s">
        <v>2304</v>
      </c>
      <c r="B285" s="15" t="s">
        <v>2305</v>
      </c>
      <c r="C285" s="14" t="s">
        <v>1839</v>
      </c>
      <c r="D285" s="14">
        <v>1.0</v>
      </c>
    </row>
    <row r="286" ht="15.75" customHeight="1">
      <c r="A286" s="14" t="s">
        <v>2306</v>
      </c>
      <c r="B286" s="15" t="s">
        <v>2307</v>
      </c>
      <c r="C286" s="14" t="s">
        <v>1839</v>
      </c>
      <c r="D286" s="14">
        <v>1.0</v>
      </c>
    </row>
    <row r="287" ht="15.75" customHeight="1">
      <c r="A287" s="14">
        <v>1780.0</v>
      </c>
      <c r="B287" s="15" t="s">
        <v>2308</v>
      </c>
      <c r="C287" s="14" t="s">
        <v>1839</v>
      </c>
      <c r="D287" s="14">
        <v>4.0</v>
      </c>
    </row>
    <row r="288" ht="15.75" customHeight="1">
      <c r="A288" s="14" t="s">
        <v>2309</v>
      </c>
      <c r="B288" s="15" t="s">
        <v>2310</v>
      </c>
      <c r="C288" s="14" t="s">
        <v>1851</v>
      </c>
      <c r="D288" s="14">
        <v>1.0</v>
      </c>
    </row>
    <row r="289" ht="15.75" customHeight="1">
      <c r="A289" s="14">
        <v>5353.0</v>
      </c>
      <c r="B289" s="15" t="s">
        <v>2311</v>
      </c>
      <c r="C289" s="14" t="s">
        <v>1907</v>
      </c>
      <c r="D289" s="14">
        <v>2.0</v>
      </c>
    </row>
    <row r="290" ht="15.75" customHeight="1">
      <c r="A290" s="14" t="s">
        <v>2312</v>
      </c>
      <c r="B290" s="15" t="s">
        <v>2313</v>
      </c>
      <c r="C290" s="14" t="s">
        <v>1860</v>
      </c>
      <c r="D290" s="14">
        <v>2.0</v>
      </c>
    </row>
    <row r="291" ht="15.75" customHeight="1">
      <c r="A291" s="14" t="s">
        <v>2314</v>
      </c>
      <c r="B291" s="15" t="s">
        <v>2315</v>
      </c>
      <c r="C291" s="14" t="s">
        <v>1860</v>
      </c>
      <c r="D291" s="14">
        <v>2.0</v>
      </c>
    </row>
    <row r="292" ht="15.75" customHeight="1">
      <c r="A292" s="14" t="s">
        <v>2316</v>
      </c>
      <c r="B292" s="15" t="s">
        <v>2317</v>
      </c>
      <c r="C292" s="14" t="s">
        <v>1860</v>
      </c>
      <c r="D292" s="14">
        <v>2.0</v>
      </c>
    </row>
    <row r="293" ht="15.75" customHeight="1">
      <c r="A293" s="14" t="s">
        <v>2318</v>
      </c>
      <c r="B293" s="15" t="s">
        <v>2319</v>
      </c>
      <c r="C293" s="14" t="s">
        <v>1860</v>
      </c>
      <c r="D293" s="14">
        <v>2.0</v>
      </c>
    </row>
    <row r="294" ht="15.75" customHeight="1">
      <c r="A294" s="14" t="s">
        <v>2320</v>
      </c>
      <c r="B294" s="15" t="s">
        <v>2321</v>
      </c>
      <c r="C294" s="14" t="s">
        <v>1851</v>
      </c>
      <c r="D294" s="14">
        <v>1.0</v>
      </c>
    </row>
    <row r="295" ht="15.75" customHeight="1">
      <c r="A295" s="14">
        <v>555.0</v>
      </c>
      <c r="B295" s="15" t="s">
        <v>2322</v>
      </c>
      <c r="C295" s="14" t="s">
        <v>1839</v>
      </c>
      <c r="D295" s="14">
        <v>1.0</v>
      </c>
    </row>
    <row r="296" ht="15.75" customHeight="1">
      <c r="A296" s="14" t="s">
        <v>2323</v>
      </c>
      <c r="B296" s="15" t="s">
        <v>2324</v>
      </c>
      <c r="C296" s="14" t="s">
        <v>1907</v>
      </c>
      <c r="D296" s="14">
        <v>1.0</v>
      </c>
    </row>
    <row r="297" ht="15.75" customHeight="1">
      <c r="A297" s="14" t="s">
        <v>2325</v>
      </c>
      <c r="B297" s="15" t="s">
        <v>2326</v>
      </c>
      <c r="C297" s="14" t="s">
        <v>1860</v>
      </c>
      <c r="D297" s="14">
        <v>4.0</v>
      </c>
    </row>
    <row r="298" ht="15.75" customHeight="1">
      <c r="A298" s="14" t="s">
        <v>2327</v>
      </c>
      <c r="B298" s="15" t="s">
        <v>2328</v>
      </c>
      <c r="C298" s="14" t="s">
        <v>1917</v>
      </c>
      <c r="D298" s="14">
        <v>8.0</v>
      </c>
    </row>
    <row r="299" ht="15.75" customHeight="1">
      <c r="A299" s="14">
        <v>4615.0</v>
      </c>
      <c r="B299" s="15" t="s">
        <v>2329</v>
      </c>
      <c r="C299" s="14" t="s">
        <v>1839</v>
      </c>
      <c r="D299" s="14">
        <v>1.0</v>
      </c>
    </row>
    <row r="300" ht="15.75" customHeight="1">
      <c r="A300" s="14">
        <v>1402.0</v>
      </c>
      <c r="B300" s="15" t="s">
        <v>2330</v>
      </c>
      <c r="C300" s="14" t="s">
        <v>1839</v>
      </c>
      <c r="D300" s="14">
        <v>12.0</v>
      </c>
    </row>
    <row r="301" ht="15.75" customHeight="1">
      <c r="A301" s="14" t="s">
        <v>2331</v>
      </c>
      <c r="B301" s="15" t="s">
        <v>2332</v>
      </c>
      <c r="C301" s="14" t="s">
        <v>1839</v>
      </c>
      <c r="D301" s="14">
        <v>6.0</v>
      </c>
    </row>
    <row r="302" ht="15.75" customHeight="1">
      <c r="A302" s="14" t="s">
        <v>2333</v>
      </c>
      <c r="B302" s="15" t="s">
        <v>2334</v>
      </c>
      <c r="C302" s="14" t="s">
        <v>1907</v>
      </c>
      <c r="D302" s="14">
        <v>2.0</v>
      </c>
    </row>
    <row r="303" ht="15.75" customHeight="1">
      <c r="A303" s="14">
        <v>737.0</v>
      </c>
      <c r="B303" s="15" t="s">
        <v>2335</v>
      </c>
      <c r="C303" s="14" t="s">
        <v>1839</v>
      </c>
      <c r="D303" s="14">
        <v>2.0</v>
      </c>
    </row>
    <row r="304" ht="15.75" customHeight="1">
      <c r="A304" s="14">
        <v>738.0</v>
      </c>
      <c r="B304" s="15" t="s">
        <v>2336</v>
      </c>
      <c r="C304" s="14" t="s">
        <v>1839</v>
      </c>
      <c r="D304" s="14">
        <v>3.0</v>
      </c>
    </row>
    <row r="305" ht="15.75" customHeight="1">
      <c r="A305" s="14">
        <v>735.0</v>
      </c>
      <c r="B305" s="15" t="s">
        <v>2337</v>
      </c>
      <c r="C305" s="14" t="s">
        <v>1839</v>
      </c>
      <c r="D305" s="14">
        <v>6.0</v>
      </c>
    </row>
    <row r="306" ht="15.75" customHeight="1">
      <c r="A306" s="14">
        <v>736.0</v>
      </c>
      <c r="B306" s="15" t="s">
        <v>2338</v>
      </c>
      <c r="C306" s="14" t="s">
        <v>1839</v>
      </c>
      <c r="D306" s="14">
        <v>4.0</v>
      </c>
    </row>
    <row r="307" ht="15.75" customHeight="1">
      <c r="A307" s="14">
        <v>602.0</v>
      </c>
      <c r="B307" s="15" t="s">
        <v>2339</v>
      </c>
      <c r="C307" s="14" t="s">
        <v>1839</v>
      </c>
      <c r="D307" s="14">
        <v>20.0</v>
      </c>
    </row>
    <row r="308" ht="15.75" customHeight="1">
      <c r="A308" s="14" t="s">
        <v>2340</v>
      </c>
      <c r="B308" s="15" t="s">
        <v>2341</v>
      </c>
      <c r="C308" s="14" t="s">
        <v>1839</v>
      </c>
      <c r="D308" s="14">
        <v>1.0</v>
      </c>
    </row>
    <row r="309" ht="15.75" customHeight="1">
      <c r="A309" s="14" t="s">
        <v>2342</v>
      </c>
      <c r="B309" s="15" t="s">
        <v>2343</v>
      </c>
      <c r="C309" s="14" t="s">
        <v>1839</v>
      </c>
      <c r="D309" s="14">
        <v>40.0</v>
      </c>
    </row>
    <row r="310" ht="15.75" customHeight="1">
      <c r="A310" s="14" t="s">
        <v>2344</v>
      </c>
      <c r="B310" s="15" t="s">
        <v>2345</v>
      </c>
      <c r="C310" s="14" t="s">
        <v>1839</v>
      </c>
      <c r="D310" s="14">
        <v>1.0</v>
      </c>
    </row>
    <row r="311" ht="15.75" customHeight="1">
      <c r="A311" s="14" t="s">
        <v>2346</v>
      </c>
      <c r="B311" s="15" t="s">
        <v>2347</v>
      </c>
      <c r="C311" s="14" t="s">
        <v>2002</v>
      </c>
      <c r="D311" s="14">
        <v>12.0</v>
      </c>
    </row>
    <row r="312" ht="15.75" customHeight="1">
      <c r="A312" s="14" t="s">
        <v>2348</v>
      </c>
      <c r="B312" s="15" t="s">
        <v>2349</v>
      </c>
      <c r="C312" s="14" t="s">
        <v>2002</v>
      </c>
      <c r="D312" s="14">
        <v>6.0</v>
      </c>
    </row>
    <row r="313" ht="15.75" customHeight="1">
      <c r="A313" s="14" t="s">
        <v>2350</v>
      </c>
      <c r="B313" s="15" t="s">
        <v>2351</v>
      </c>
      <c r="C313" s="14" t="s">
        <v>1839</v>
      </c>
      <c r="D313" s="14">
        <v>2.0</v>
      </c>
    </row>
    <row r="314" ht="15.75" customHeight="1">
      <c r="A314" s="14" t="s">
        <v>2352</v>
      </c>
      <c r="B314" s="15" t="s">
        <v>2353</v>
      </c>
      <c r="C314" s="14" t="s">
        <v>1839</v>
      </c>
      <c r="D314" s="14">
        <v>20.0</v>
      </c>
    </row>
    <row r="315" ht="15.75" customHeight="1">
      <c r="A315" s="14" t="s">
        <v>2354</v>
      </c>
      <c r="B315" s="15" t="s">
        <v>2355</v>
      </c>
      <c r="C315" s="14" t="s">
        <v>1839</v>
      </c>
      <c r="D315" s="14">
        <v>2.0</v>
      </c>
    </row>
    <row r="316" ht="15.75" customHeight="1">
      <c r="A316" s="14">
        <v>664.0</v>
      </c>
      <c r="B316" s="15" t="s">
        <v>2356</v>
      </c>
      <c r="C316" s="14" t="s">
        <v>1839</v>
      </c>
      <c r="D316" s="14">
        <v>6.0</v>
      </c>
    </row>
    <row r="317" ht="15.75" customHeight="1">
      <c r="A317" s="14" t="s">
        <v>2357</v>
      </c>
      <c r="B317" s="15" t="s">
        <v>2358</v>
      </c>
      <c r="C317" s="14" t="s">
        <v>1839</v>
      </c>
      <c r="D317" s="14">
        <v>5.0</v>
      </c>
    </row>
    <row r="318" ht="15.75" customHeight="1">
      <c r="A318" s="14" t="s">
        <v>2359</v>
      </c>
      <c r="B318" s="15" t="s">
        <v>2360</v>
      </c>
      <c r="C318" s="14" t="s">
        <v>1839</v>
      </c>
      <c r="D318" s="14">
        <v>3.0</v>
      </c>
    </row>
    <row r="319" ht="15.75" customHeight="1">
      <c r="A319" s="14" t="s">
        <v>2361</v>
      </c>
      <c r="B319" s="15" t="s">
        <v>2362</v>
      </c>
      <c r="C319" s="14" t="s">
        <v>1839</v>
      </c>
      <c r="D319" s="14">
        <v>2.0</v>
      </c>
    </row>
    <row r="320" ht="15.75" customHeight="1">
      <c r="A320" s="14" t="s">
        <v>2363</v>
      </c>
      <c r="B320" s="15" t="s">
        <v>2364</v>
      </c>
      <c r="C320" s="14" t="s">
        <v>1839</v>
      </c>
      <c r="D320" s="14">
        <v>4.0</v>
      </c>
    </row>
    <row r="321" ht="15.75" customHeight="1">
      <c r="A321" s="14" t="s">
        <v>2365</v>
      </c>
      <c r="B321" s="15" t="s">
        <v>2366</v>
      </c>
      <c r="C321" s="14" t="s">
        <v>1839</v>
      </c>
      <c r="D321" s="14">
        <v>6.0</v>
      </c>
    </row>
    <row r="322" ht="15.75" customHeight="1">
      <c r="A322" s="14" t="s">
        <v>2367</v>
      </c>
      <c r="B322" s="15" t="s">
        <v>2368</v>
      </c>
      <c r="C322" s="14" t="s">
        <v>1839</v>
      </c>
      <c r="D322" s="14">
        <v>2.0</v>
      </c>
    </row>
    <row r="323" ht="15.75" customHeight="1">
      <c r="A323" s="14" t="s">
        <v>2369</v>
      </c>
      <c r="B323" s="15" t="s">
        <v>2370</v>
      </c>
      <c r="C323" s="14" t="s">
        <v>1839</v>
      </c>
      <c r="D323" s="14">
        <v>4.0</v>
      </c>
    </row>
    <row r="324" ht="15.75" customHeight="1">
      <c r="A324" s="14" t="s">
        <v>2371</v>
      </c>
      <c r="B324" s="15" t="s">
        <v>2372</v>
      </c>
      <c r="C324" s="14" t="s">
        <v>1839</v>
      </c>
      <c r="D324" s="14">
        <v>50.0</v>
      </c>
    </row>
    <row r="325" ht="15.75" customHeight="1">
      <c r="A325" s="14" t="s">
        <v>2373</v>
      </c>
      <c r="B325" s="15" t="s">
        <v>2374</v>
      </c>
      <c r="C325" s="14" t="s">
        <v>1839</v>
      </c>
      <c r="D325" s="14">
        <v>20.0</v>
      </c>
    </row>
    <row r="326" ht="15.75" customHeight="1">
      <c r="A326" s="14">
        <v>4099.0</v>
      </c>
      <c r="B326" s="15" t="s">
        <v>2375</v>
      </c>
      <c r="C326" s="14" t="s">
        <v>1839</v>
      </c>
      <c r="D326" s="14">
        <v>20.0</v>
      </c>
    </row>
    <row r="327" ht="15.75" customHeight="1">
      <c r="A327" s="14">
        <v>4622.0</v>
      </c>
      <c r="B327" s="15" t="s">
        <v>2376</v>
      </c>
      <c r="C327" s="14" t="s">
        <v>1839</v>
      </c>
      <c r="D327" s="14">
        <v>6.0</v>
      </c>
    </row>
    <row r="328" ht="15.75" customHeight="1">
      <c r="A328" s="14">
        <v>622.0</v>
      </c>
      <c r="B328" s="15" t="s">
        <v>2377</v>
      </c>
      <c r="C328" s="14" t="s">
        <v>1839</v>
      </c>
      <c r="D328" s="14">
        <v>10.0</v>
      </c>
    </row>
    <row r="329" ht="15.75" customHeight="1">
      <c r="A329" s="14" t="s">
        <v>2378</v>
      </c>
      <c r="B329" s="15" t="s">
        <v>2379</v>
      </c>
      <c r="C329" s="14" t="s">
        <v>1851</v>
      </c>
      <c r="D329" s="14">
        <v>2.0</v>
      </c>
    </row>
    <row r="330" ht="15.75" customHeight="1">
      <c r="A330" s="14">
        <v>601.0</v>
      </c>
      <c r="B330" s="15" t="s">
        <v>2380</v>
      </c>
      <c r="C330" s="14" t="s">
        <v>1839</v>
      </c>
      <c r="D330" s="14">
        <v>20.0</v>
      </c>
    </row>
    <row r="331" ht="15.75" customHeight="1">
      <c r="A331" s="14" t="s">
        <v>2381</v>
      </c>
      <c r="B331" s="15" t="s">
        <v>2382</v>
      </c>
      <c r="C331" s="14" t="s">
        <v>1839</v>
      </c>
      <c r="D331" s="14">
        <v>20.0</v>
      </c>
    </row>
    <row r="332" ht="15.75" customHeight="1">
      <c r="A332" s="14" t="s">
        <v>2383</v>
      </c>
      <c r="B332" s="15" t="s">
        <v>2384</v>
      </c>
      <c r="C332" s="14" t="s">
        <v>1839</v>
      </c>
      <c r="D332" s="14">
        <v>2.0</v>
      </c>
    </row>
    <row r="333" ht="15.75" customHeight="1">
      <c r="A333" s="14">
        <v>607.0</v>
      </c>
      <c r="B333" s="15" t="s">
        <v>2385</v>
      </c>
      <c r="C333" s="14" t="s">
        <v>1839</v>
      </c>
      <c r="D333" s="14">
        <v>10.0</v>
      </c>
    </row>
    <row r="334" ht="15.75" customHeight="1">
      <c r="A334" s="14" t="s">
        <v>2386</v>
      </c>
      <c r="B334" s="15" t="s">
        <v>2387</v>
      </c>
      <c r="C334" s="14" t="s">
        <v>1839</v>
      </c>
      <c r="D334" s="14">
        <v>20.0</v>
      </c>
    </row>
    <row r="335" ht="15.75" customHeight="1">
      <c r="A335" s="14">
        <v>6007.0</v>
      </c>
      <c r="B335" s="15" t="s">
        <v>2388</v>
      </c>
      <c r="C335" s="14" t="s">
        <v>1907</v>
      </c>
      <c r="D335" s="14">
        <v>3.0</v>
      </c>
    </row>
    <row r="336" ht="15.75" customHeight="1">
      <c r="A336" s="14" t="s">
        <v>2389</v>
      </c>
      <c r="B336" s="15" t="s">
        <v>2390</v>
      </c>
      <c r="C336" s="14" t="s">
        <v>1839</v>
      </c>
      <c r="D336" s="14">
        <v>7.0</v>
      </c>
    </row>
    <row r="337" ht="15.75" customHeight="1">
      <c r="A337" s="14" t="s">
        <v>2391</v>
      </c>
      <c r="B337" s="15" t="s">
        <v>2392</v>
      </c>
      <c r="C337" s="14" t="s">
        <v>2235</v>
      </c>
      <c r="D337" s="14">
        <v>1.0</v>
      </c>
    </row>
    <row r="338" ht="15.75" customHeight="1">
      <c r="A338" s="14">
        <v>669.0</v>
      </c>
      <c r="B338" s="15" t="s">
        <v>2393</v>
      </c>
      <c r="C338" s="14" t="s">
        <v>1839</v>
      </c>
      <c r="D338" s="14">
        <v>4.0</v>
      </c>
    </row>
    <row r="339" ht="15.75" customHeight="1">
      <c r="A339" s="14" t="s">
        <v>2394</v>
      </c>
      <c r="B339" s="15" t="s">
        <v>2395</v>
      </c>
      <c r="C339" s="14" t="s">
        <v>1839</v>
      </c>
      <c r="D339" s="14">
        <v>1.0</v>
      </c>
    </row>
    <row r="340" ht="15.75" customHeight="1">
      <c r="A340" s="14" t="s">
        <v>2396</v>
      </c>
      <c r="B340" s="15" t="s">
        <v>2397</v>
      </c>
      <c r="C340" s="14" t="s">
        <v>1839</v>
      </c>
      <c r="D340" s="14">
        <v>1.0</v>
      </c>
    </row>
    <row r="341" ht="15.75" customHeight="1">
      <c r="A341" s="14" t="s">
        <v>2398</v>
      </c>
      <c r="B341" s="15" t="s">
        <v>2399</v>
      </c>
      <c r="C341" s="14" t="s">
        <v>1839</v>
      </c>
      <c r="D341" s="14">
        <v>3.0</v>
      </c>
    </row>
    <row r="342" ht="15.75" customHeight="1">
      <c r="A342" s="14" t="s">
        <v>2400</v>
      </c>
      <c r="B342" s="15" t="s">
        <v>2401</v>
      </c>
      <c r="C342" s="14" t="s">
        <v>1839</v>
      </c>
      <c r="D342" s="14">
        <v>10.0</v>
      </c>
    </row>
    <row r="343" ht="15.75" customHeight="1">
      <c r="A343" s="14" t="s">
        <v>2402</v>
      </c>
      <c r="B343" s="15" t="s">
        <v>2403</v>
      </c>
      <c r="C343" s="14" t="s">
        <v>1839</v>
      </c>
      <c r="D343" s="14">
        <v>2.0</v>
      </c>
    </row>
    <row r="344" ht="15.75" customHeight="1">
      <c r="A344" s="14">
        <v>625.0</v>
      </c>
      <c r="B344" s="15" t="s">
        <v>2404</v>
      </c>
      <c r="C344" s="14" t="s">
        <v>1839</v>
      </c>
      <c r="D344" s="14">
        <v>4.0</v>
      </c>
    </row>
    <row r="345" ht="15.75" customHeight="1">
      <c r="A345" s="14" t="s">
        <v>2405</v>
      </c>
      <c r="B345" s="15" t="s">
        <v>2406</v>
      </c>
      <c r="C345" s="14" t="s">
        <v>1839</v>
      </c>
      <c r="D345" s="14">
        <v>3.0</v>
      </c>
    </row>
    <row r="346" ht="15.75" customHeight="1">
      <c r="A346" s="14" t="s">
        <v>2407</v>
      </c>
      <c r="B346" s="15" t="s">
        <v>2408</v>
      </c>
      <c r="C346" s="14" t="s">
        <v>1839</v>
      </c>
      <c r="D346" s="14">
        <v>4.0</v>
      </c>
    </row>
    <row r="347" ht="15.75" customHeight="1">
      <c r="A347" s="14" t="s">
        <v>2409</v>
      </c>
      <c r="B347" s="15" t="s">
        <v>2410</v>
      </c>
      <c r="C347" s="14" t="s">
        <v>1839</v>
      </c>
      <c r="D347" s="14">
        <v>4.0</v>
      </c>
    </row>
    <row r="348" ht="15.75" customHeight="1">
      <c r="A348" s="14" t="s">
        <v>2411</v>
      </c>
      <c r="B348" s="15" t="s">
        <v>2412</v>
      </c>
      <c r="C348" s="14" t="s">
        <v>1848</v>
      </c>
      <c r="D348" s="14">
        <v>1.0</v>
      </c>
    </row>
    <row r="349" ht="15.75" customHeight="1">
      <c r="A349" s="14" t="s">
        <v>2413</v>
      </c>
      <c r="B349" s="15" t="s">
        <v>2414</v>
      </c>
      <c r="C349" s="14" t="s">
        <v>1839</v>
      </c>
      <c r="D349" s="14">
        <v>10.0</v>
      </c>
    </row>
    <row r="350" ht="15.75" customHeight="1">
      <c r="A350" s="14">
        <v>656.0</v>
      </c>
      <c r="B350" s="15" t="s">
        <v>2415</v>
      </c>
      <c r="C350" s="14" t="s">
        <v>1839</v>
      </c>
      <c r="D350" s="14">
        <v>60.0</v>
      </c>
    </row>
    <row r="351" ht="15.75" customHeight="1">
      <c r="A351" s="14">
        <v>4653.0</v>
      </c>
      <c r="B351" s="15" t="s">
        <v>2416</v>
      </c>
      <c r="C351" s="14" t="s">
        <v>1839</v>
      </c>
      <c r="D351" s="14">
        <v>100.0</v>
      </c>
    </row>
    <row r="352" ht="15.75" customHeight="1">
      <c r="A352" s="14" t="s">
        <v>2417</v>
      </c>
      <c r="B352" s="15" t="s">
        <v>2418</v>
      </c>
      <c r="C352" s="14" t="s">
        <v>2002</v>
      </c>
      <c r="D352" s="14">
        <v>3.0</v>
      </c>
    </row>
    <row r="353" ht="15.75" customHeight="1">
      <c r="A353" s="14" t="s">
        <v>2419</v>
      </c>
      <c r="B353" s="15" t="s">
        <v>2420</v>
      </c>
      <c r="C353" s="14" t="s">
        <v>1839</v>
      </c>
      <c r="D353" s="14">
        <v>3.0</v>
      </c>
    </row>
    <row r="354" ht="15.75" customHeight="1">
      <c r="A354" s="14">
        <v>4654.0</v>
      </c>
      <c r="B354" s="15" t="s">
        <v>2421</v>
      </c>
      <c r="C354" s="14" t="s">
        <v>1839</v>
      </c>
      <c r="D354" s="14">
        <v>6.0</v>
      </c>
    </row>
    <row r="355" ht="15.75" customHeight="1">
      <c r="A355" s="14">
        <v>4959.0</v>
      </c>
      <c r="B355" s="15" t="s">
        <v>2422</v>
      </c>
      <c r="C355" s="14" t="s">
        <v>1839</v>
      </c>
      <c r="D355" s="14">
        <v>1.0</v>
      </c>
    </row>
    <row r="356" ht="15.75" customHeight="1">
      <c r="A356" s="14" t="s">
        <v>2423</v>
      </c>
      <c r="B356" s="15" t="s">
        <v>2424</v>
      </c>
      <c r="C356" s="14" t="s">
        <v>1839</v>
      </c>
      <c r="D356" s="14">
        <v>3.0</v>
      </c>
    </row>
    <row r="357" ht="15.75" customHeight="1">
      <c r="A357" s="14">
        <v>670.0</v>
      </c>
      <c r="B357" s="15" t="s">
        <v>2425</v>
      </c>
      <c r="C357" s="14" t="s">
        <v>1839</v>
      </c>
      <c r="D357" s="14">
        <v>3.0</v>
      </c>
    </row>
    <row r="358" ht="15.75" customHeight="1">
      <c r="A358" s="14">
        <v>4656.0</v>
      </c>
      <c r="B358" s="15" t="s">
        <v>2426</v>
      </c>
      <c r="C358" s="14" t="s">
        <v>1839</v>
      </c>
      <c r="D358" s="14">
        <v>2.0</v>
      </c>
    </row>
    <row r="359" ht="15.75" customHeight="1">
      <c r="A359" s="14" t="s">
        <v>2427</v>
      </c>
      <c r="B359" s="15" t="s">
        <v>2428</v>
      </c>
      <c r="C359" s="14" t="s">
        <v>2174</v>
      </c>
      <c r="D359" s="14">
        <v>2.0</v>
      </c>
    </row>
    <row r="360" ht="15.75" customHeight="1">
      <c r="A360" s="14">
        <v>4658.0</v>
      </c>
      <c r="B360" s="15" t="s">
        <v>2429</v>
      </c>
      <c r="C360" s="14" t="s">
        <v>1839</v>
      </c>
      <c r="D360" s="14">
        <v>4.0</v>
      </c>
    </row>
    <row r="361" ht="15.75" customHeight="1">
      <c r="A361" s="14" t="s">
        <v>2430</v>
      </c>
      <c r="B361" s="15" t="s">
        <v>2431</v>
      </c>
      <c r="C361" s="14" t="s">
        <v>1839</v>
      </c>
      <c r="D361" s="14">
        <v>1.0</v>
      </c>
    </row>
    <row r="362" ht="15.75" customHeight="1">
      <c r="A362" s="14">
        <v>5543.0</v>
      </c>
      <c r="B362" s="15" t="s">
        <v>2432</v>
      </c>
      <c r="C362" s="14" t="s">
        <v>1848</v>
      </c>
      <c r="D362" s="14">
        <v>1.0</v>
      </c>
    </row>
    <row r="363" ht="15.75" customHeight="1">
      <c r="A363" s="14">
        <v>4659.0</v>
      </c>
      <c r="B363" s="15" t="s">
        <v>2433</v>
      </c>
      <c r="C363" s="14" t="s">
        <v>1839</v>
      </c>
      <c r="D363" s="14">
        <v>1.0</v>
      </c>
    </row>
    <row r="364" ht="15.75" customHeight="1">
      <c r="A364" s="14">
        <v>4660.0</v>
      </c>
      <c r="B364" s="15" t="s">
        <v>2434</v>
      </c>
      <c r="C364" s="14" t="s">
        <v>1839</v>
      </c>
      <c r="D364" s="14">
        <v>4.0</v>
      </c>
    </row>
    <row r="365" ht="15.75" customHeight="1">
      <c r="A365" s="14" t="s">
        <v>2435</v>
      </c>
      <c r="B365" s="15" t="s">
        <v>2436</v>
      </c>
      <c r="C365" s="14" t="s">
        <v>1907</v>
      </c>
      <c r="D365" s="14">
        <v>2.0</v>
      </c>
    </row>
    <row r="366" ht="15.75" customHeight="1">
      <c r="A366" s="14">
        <v>1457.0</v>
      </c>
      <c r="B366" s="15" t="s">
        <v>2437</v>
      </c>
      <c r="C366" s="14" t="s">
        <v>1839</v>
      </c>
      <c r="D366" s="14">
        <v>1.0</v>
      </c>
    </row>
    <row r="367" ht="15.75" customHeight="1">
      <c r="A367" s="14">
        <v>651.0</v>
      </c>
      <c r="B367" s="15" t="s">
        <v>2438</v>
      </c>
      <c r="C367" s="14" t="s">
        <v>1839</v>
      </c>
      <c r="D367" s="14">
        <v>10.0</v>
      </c>
    </row>
    <row r="368" ht="15.75" customHeight="1">
      <c r="A368" s="14">
        <v>650.0</v>
      </c>
      <c r="B368" s="15" t="s">
        <v>2439</v>
      </c>
      <c r="C368" s="14" t="s">
        <v>1839</v>
      </c>
      <c r="D368" s="14">
        <v>6.0</v>
      </c>
    </row>
    <row r="369" ht="15.75" customHeight="1">
      <c r="A369" s="14" t="s">
        <v>2440</v>
      </c>
      <c r="B369" s="15" t="s">
        <v>2441</v>
      </c>
      <c r="C369" s="14" t="s">
        <v>1839</v>
      </c>
      <c r="D369" s="14">
        <v>1.0</v>
      </c>
    </row>
    <row r="370" ht="15.75" customHeight="1">
      <c r="A370" s="14">
        <v>652.0</v>
      </c>
      <c r="B370" s="15" t="s">
        <v>2442</v>
      </c>
      <c r="C370" s="14" t="s">
        <v>1839</v>
      </c>
      <c r="D370" s="14">
        <v>6.0</v>
      </c>
    </row>
    <row r="371" ht="15.75" customHeight="1">
      <c r="A371" s="14">
        <v>2647.0</v>
      </c>
      <c r="B371" s="15" t="s">
        <v>2443</v>
      </c>
      <c r="C371" s="14" t="s">
        <v>1907</v>
      </c>
      <c r="D371" s="14">
        <v>5.0</v>
      </c>
    </row>
    <row r="372" ht="15.75" customHeight="1">
      <c r="A372" s="14" t="s">
        <v>2444</v>
      </c>
      <c r="B372" s="15" t="s">
        <v>2445</v>
      </c>
      <c r="C372" s="14" t="s">
        <v>1839</v>
      </c>
      <c r="D372" s="14">
        <v>1.0</v>
      </c>
    </row>
    <row r="373" ht="15.75" customHeight="1">
      <c r="A373" s="14">
        <v>5916.0</v>
      </c>
      <c r="B373" s="15" t="s">
        <v>2446</v>
      </c>
      <c r="C373" s="14" t="s">
        <v>1907</v>
      </c>
      <c r="D373" s="14">
        <v>6.0</v>
      </c>
    </row>
    <row r="374" ht="15.75" customHeight="1">
      <c r="A374" s="14" t="s">
        <v>2447</v>
      </c>
      <c r="B374" s="15" t="s">
        <v>2448</v>
      </c>
      <c r="C374" s="14" t="s">
        <v>1839</v>
      </c>
      <c r="D374" s="14">
        <v>6.0</v>
      </c>
    </row>
    <row r="375" ht="15.75" customHeight="1">
      <c r="A375" s="14" t="s">
        <v>2449</v>
      </c>
      <c r="B375" s="15" t="s">
        <v>2450</v>
      </c>
      <c r="C375" s="14" t="s">
        <v>1839</v>
      </c>
      <c r="D375" s="14">
        <v>10.0</v>
      </c>
    </row>
    <row r="376" ht="15.75" customHeight="1">
      <c r="A376" s="14" t="s">
        <v>2451</v>
      </c>
      <c r="B376" s="15" t="s">
        <v>2452</v>
      </c>
      <c r="C376" s="14" t="s">
        <v>1839</v>
      </c>
      <c r="D376" s="14">
        <v>1.0</v>
      </c>
    </row>
    <row r="377" ht="15.75" customHeight="1">
      <c r="A377" s="14" t="s">
        <v>2453</v>
      </c>
      <c r="B377" s="15" t="s">
        <v>2454</v>
      </c>
      <c r="C377" s="14" t="s">
        <v>1839</v>
      </c>
      <c r="D377" s="14">
        <v>1.0</v>
      </c>
    </row>
    <row r="378" ht="15.75" customHeight="1">
      <c r="A378" s="14" t="s">
        <v>2455</v>
      </c>
      <c r="B378" s="15" t="s">
        <v>2456</v>
      </c>
      <c r="C378" s="14" t="s">
        <v>2036</v>
      </c>
      <c r="D378" s="14">
        <v>5.0</v>
      </c>
    </row>
    <row r="379" ht="15.75" customHeight="1">
      <c r="A379" s="14" t="s">
        <v>2457</v>
      </c>
      <c r="B379" s="15" t="s">
        <v>2458</v>
      </c>
      <c r="C379" s="14" t="s">
        <v>1917</v>
      </c>
      <c r="D379" s="14">
        <v>1.0</v>
      </c>
    </row>
    <row r="380" ht="15.75" customHeight="1">
      <c r="A380" s="14" t="s">
        <v>2459</v>
      </c>
      <c r="B380" s="15" t="s">
        <v>2460</v>
      </c>
      <c r="C380" s="14" t="s">
        <v>1917</v>
      </c>
      <c r="D380" s="14">
        <v>2.0</v>
      </c>
    </row>
    <row r="381" ht="15.75" customHeight="1">
      <c r="A381" s="14">
        <v>678.0</v>
      </c>
      <c r="B381" s="15" t="s">
        <v>2461</v>
      </c>
      <c r="C381" s="14" t="s">
        <v>1839</v>
      </c>
      <c r="D381" s="14">
        <v>5.0</v>
      </c>
    </row>
    <row r="382" ht="15.75" customHeight="1">
      <c r="A382" s="14">
        <v>4701.0</v>
      </c>
      <c r="B382" s="15" t="s">
        <v>2462</v>
      </c>
      <c r="C382" s="14" t="s">
        <v>1839</v>
      </c>
      <c r="D382" s="14">
        <v>3.0</v>
      </c>
    </row>
    <row r="383" ht="15.75" customHeight="1">
      <c r="A383" s="14">
        <v>4702.0</v>
      </c>
      <c r="B383" s="15" t="s">
        <v>2463</v>
      </c>
      <c r="C383" s="14" t="s">
        <v>1839</v>
      </c>
      <c r="D383" s="14">
        <v>6.0</v>
      </c>
    </row>
    <row r="384" ht="15.75" customHeight="1">
      <c r="A384" s="14" t="s">
        <v>2464</v>
      </c>
      <c r="B384" s="15" t="s">
        <v>2465</v>
      </c>
      <c r="C384" s="14" t="s">
        <v>1839</v>
      </c>
      <c r="D384" s="14">
        <v>1.0</v>
      </c>
    </row>
    <row r="385" ht="15.75" customHeight="1">
      <c r="A385" s="14" t="s">
        <v>2466</v>
      </c>
      <c r="B385" s="15" t="s">
        <v>2467</v>
      </c>
      <c r="C385" s="14" t="s">
        <v>1839</v>
      </c>
      <c r="D385" s="14">
        <v>1.0</v>
      </c>
    </row>
    <row r="386" ht="15.75" customHeight="1">
      <c r="A386" s="14" t="s">
        <v>2468</v>
      </c>
      <c r="B386" s="15" t="s">
        <v>2469</v>
      </c>
      <c r="C386" s="14" t="s">
        <v>1839</v>
      </c>
      <c r="D386" s="14">
        <v>1.0</v>
      </c>
    </row>
    <row r="387" ht="15.75" customHeight="1">
      <c r="A387" s="14" t="s">
        <v>2470</v>
      </c>
      <c r="B387" s="15" t="s">
        <v>2471</v>
      </c>
      <c r="C387" s="14" t="s">
        <v>1965</v>
      </c>
      <c r="D387" s="14">
        <v>13.0</v>
      </c>
    </row>
    <row r="388" ht="15.75" customHeight="1">
      <c r="A388" s="14">
        <v>918.0</v>
      </c>
      <c r="B388" s="15" t="s">
        <v>2472</v>
      </c>
      <c r="C388" s="14" t="s">
        <v>1839</v>
      </c>
      <c r="D388" s="14">
        <v>4.0</v>
      </c>
    </row>
    <row r="389" ht="15.75" customHeight="1">
      <c r="A389" s="14" t="s">
        <v>2473</v>
      </c>
      <c r="B389" s="15" t="s">
        <v>2474</v>
      </c>
      <c r="C389" s="14" t="s">
        <v>1917</v>
      </c>
      <c r="D389" s="14">
        <v>2.0</v>
      </c>
    </row>
    <row r="390" ht="15.75" customHeight="1">
      <c r="A390" s="14">
        <v>4710.0</v>
      </c>
      <c r="B390" s="15" t="s">
        <v>2475</v>
      </c>
      <c r="C390" s="14" t="s">
        <v>1839</v>
      </c>
      <c r="D390" s="14">
        <v>1.0</v>
      </c>
    </row>
    <row r="391" ht="15.75" customHeight="1">
      <c r="A391" s="14" t="s">
        <v>2476</v>
      </c>
      <c r="B391" s="15" t="s">
        <v>2477</v>
      </c>
      <c r="C391" s="14" t="s">
        <v>1839</v>
      </c>
      <c r="D391" s="14">
        <v>2.0</v>
      </c>
    </row>
    <row r="392" ht="15.75" customHeight="1">
      <c r="A392" s="14">
        <v>4709.0</v>
      </c>
      <c r="B392" s="15" t="s">
        <v>2478</v>
      </c>
      <c r="C392" s="14" t="s">
        <v>1839</v>
      </c>
      <c r="D392" s="14">
        <v>3.0</v>
      </c>
    </row>
    <row r="393" ht="15.75" customHeight="1">
      <c r="A393" s="14" t="s">
        <v>2479</v>
      </c>
      <c r="B393" s="15" t="s">
        <v>2480</v>
      </c>
      <c r="C393" s="14" t="s">
        <v>1839</v>
      </c>
      <c r="D393" s="14">
        <v>1.0</v>
      </c>
    </row>
    <row r="394" ht="15.75" customHeight="1">
      <c r="A394" s="14" t="s">
        <v>2481</v>
      </c>
      <c r="B394" s="15" t="s">
        <v>2482</v>
      </c>
      <c r="C394" s="14" t="s">
        <v>1839</v>
      </c>
      <c r="D394" s="14">
        <v>6.0</v>
      </c>
    </row>
    <row r="395" ht="15.75" customHeight="1">
      <c r="A395" s="14">
        <v>1041.0</v>
      </c>
      <c r="B395" s="15" t="s">
        <v>2483</v>
      </c>
      <c r="C395" s="14" t="s">
        <v>1839</v>
      </c>
      <c r="D395" s="14">
        <v>2.0</v>
      </c>
    </row>
    <row r="396" ht="15.75" customHeight="1">
      <c r="A396" s="14" t="s">
        <v>2484</v>
      </c>
      <c r="B396" s="15" t="s">
        <v>2485</v>
      </c>
      <c r="C396" s="14" t="s">
        <v>1917</v>
      </c>
      <c r="D396" s="14">
        <v>2.0</v>
      </c>
    </row>
    <row r="397" ht="15.75" customHeight="1">
      <c r="A397" s="14" t="s">
        <v>2486</v>
      </c>
      <c r="B397" s="15" t="s">
        <v>2487</v>
      </c>
      <c r="C397" s="14" t="s">
        <v>1917</v>
      </c>
      <c r="D397" s="14">
        <v>4.0</v>
      </c>
    </row>
    <row r="398" ht="15.75" customHeight="1">
      <c r="A398" s="14" t="s">
        <v>2488</v>
      </c>
      <c r="B398" s="15" t="s">
        <v>2489</v>
      </c>
      <c r="C398" s="14" t="s">
        <v>1839</v>
      </c>
      <c r="D398" s="14">
        <v>4.0</v>
      </c>
    </row>
    <row r="399" ht="15.75" customHeight="1">
      <c r="A399" s="14" t="s">
        <v>2490</v>
      </c>
      <c r="B399" s="15" t="s">
        <v>2491</v>
      </c>
      <c r="C399" s="14" t="s">
        <v>1839</v>
      </c>
      <c r="D399" s="14">
        <v>2.0</v>
      </c>
    </row>
    <row r="400" ht="15.75" customHeight="1">
      <c r="A400" s="14" t="s">
        <v>2492</v>
      </c>
      <c r="B400" s="15" t="s">
        <v>2493</v>
      </c>
      <c r="C400" s="14" t="s">
        <v>1839</v>
      </c>
      <c r="D400" s="14">
        <v>2.0</v>
      </c>
    </row>
    <row r="401" ht="15.75" customHeight="1">
      <c r="A401" s="14" t="s">
        <v>2494</v>
      </c>
      <c r="B401" s="15" t="s">
        <v>2495</v>
      </c>
      <c r="C401" s="14" t="s">
        <v>1839</v>
      </c>
      <c r="D401" s="14">
        <v>1.0</v>
      </c>
    </row>
    <row r="402" ht="15.75" customHeight="1">
      <c r="A402" s="14" t="s">
        <v>2496</v>
      </c>
      <c r="B402" s="15" t="s">
        <v>2497</v>
      </c>
      <c r="C402" s="14" t="s">
        <v>1839</v>
      </c>
      <c r="D402" s="14">
        <v>1.0</v>
      </c>
    </row>
    <row r="403" ht="15.75" customHeight="1">
      <c r="A403" s="14">
        <v>236.0</v>
      </c>
      <c r="B403" s="15" t="s">
        <v>2498</v>
      </c>
      <c r="C403" s="14" t="s">
        <v>1839</v>
      </c>
      <c r="D403" s="14">
        <v>6.0</v>
      </c>
    </row>
    <row r="404" ht="15.75" customHeight="1">
      <c r="A404" s="14">
        <v>930.0</v>
      </c>
      <c r="B404" s="15" t="s">
        <v>2499</v>
      </c>
      <c r="C404" s="14" t="s">
        <v>1839</v>
      </c>
      <c r="D404" s="14">
        <v>2.0</v>
      </c>
    </row>
    <row r="405" ht="15.75" customHeight="1">
      <c r="A405" s="14">
        <v>931.0</v>
      </c>
      <c r="B405" s="15" t="s">
        <v>2500</v>
      </c>
      <c r="C405" s="14" t="s">
        <v>1839</v>
      </c>
      <c r="D405" s="14">
        <v>4.0</v>
      </c>
    </row>
    <row r="406" ht="15.75" customHeight="1">
      <c r="A406" s="14">
        <v>789.0</v>
      </c>
      <c r="B406" s="15" t="s">
        <v>2501</v>
      </c>
      <c r="C406" s="14" t="s">
        <v>1839</v>
      </c>
      <c r="D406" s="14">
        <v>10.0</v>
      </c>
    </row>
    <row r="407" ht="15.75" customHeight="1">
      <c r="A407" s="14" t="s">
        <v>2502</v>
      </c>
      <c r="B407" s="15" t="s">
        <v>2503</v>
      </c>
      <c r="C407" s="14" t="s">
        <v>1839</v>
      </c>
      <c r="D407" s="14">
        <v>1.0</v>
      </c>
    </row>
    <row r="408" ht="15.75" customHeight="1">
      <c r="A408" s="14">
        <v>786.0</v>
      </c>
      <c r="B408" s="15" t="s">
        <v>2504</v>
      </c>
      <c r="C408" s="14" t="s">
        <v>1839</v>
      </c>
      <c r="D408" s="14">
        <v>20.0</v>
      </c>
    </row>
    <row r="409" ht="15.75" customHeight="1">
      <c r="A409" s="14" t="s">
        <v>2505</v>
      </c>
      <c r="B409" s="15" t="s">
        <v>2506</v>
      </c>
      <c r="C409" s="14" t="s">
        <v>1839</v>
      </c>
      <c r="D409" s="14">
        <v>2.0</v>
      </c>
    </row>
    <row r="410" ht="15.75" customHeight="1">
      <c r="A410" s="14" t="s">
        <v>2507</v>
      </c>
      <c r="B410" s="15" t="s">
        <v>2508</v>
      </c>
      <c r="C410" s="14" t="s">
        <v>1839</v>
      </c>
      <c r="D410" s="14">
        <v>2.0</v>
      </c>
    </row>
    <row r="411" ht="15.75" customHeight="1">
      <c r="A411" s="14" t="s">
        <v>2509</v>
      </c>
      <c r="B411" s="15" t="s">
        <v>2510</v>
      </c>
      <c r="C411" s="14" t="s">
        <v>1839</v>
      </c>
      <c r="D411" s="14">
        <v>2.0</v>
      </c>
    </row>
    <row r="412" ht="15.75" customHeight="1">
      <c r="A412" s="14" t="s">
        <v>2511</v>
      </c>
      <c r="B412" s="15" t="s">
        <v>2512</v>
      </c>
      <c r="C412" s="14" t="s">
        <v>1907</v>
      </c>
      <c r="D412" s="14">
        <v>1.0</v>
      </c>
    </row>
    <row r="413" ht="15.75" customHeight="1">
      <c r="A413" s="14" t="s">
        <v>2513</v>
      </c>
      <c r="B413" s="15" t="s">
        <v>2514</v>
      </c>
      <c r="C413" s="14" t="s">
        <v>1839</v>
      </c>
      <c r="D413" s="14">
        <v>3.0</v>
      </c>
    </row>
    <row r="414" ht="15.75" customHeight="1">
      <c r="A414" s="14" t="s">
        <v>2515</v>
      </c>
      <c r="B414" s="15" t="s">
        <v>2516</v>
      </c>
      <c r="C414" s="14" t="s">
        <v>1917</v>
      </c>
      <c r="D414" s="14">
        <v>1.0</v>
      </c>
    </row>
    <row r="415" ht="15.75" customHeight="1">
      <c r="A415" s="14" t="s">
        <v>2517</v>
      </c>
      <c r="B415" s="15" t="s">
        <v>2518</v>
      </c>
      <c r="C415" s="14" t="s">
        <v>1917</v>
      </c>
      <c r="D415" s="14">
        <v>1.0</v>
      </c>
    </row>
    <row r="416" ht="15.75" customHeight="1">
      <c r="A416" s="14" t="s">
        <v>2519</v>
      </c>
      <c r="B416" s="15" t="s">
        <v>2520</v>
      </c>
      <c r="C416" s="14" t="s">
        <v>1917</v>
      </c>
      <c r="D416" s="14">
        <v>2.0</v>
      </c>
    </row>
    <row r="417" ht="15.75" customHeight="1">
      <c r="A417" s="14">
        <v>763.0</v>
      </c>
      <c r="B417" s="15" t="s">
        <v>2521</v>
      </c>
      <c r="C417" s="14" t="s">
        <v>1839</v>
      </c>
      <c r="D417" s="14">
        <v>1.0</v>
      </c>
    </row>
    <row r="418" ht="15.75" customHeight="1">
      <c r="A418" s="14" t="s">
        <v>2522</v>
      </c>
      <c r="B418" s="15" t="s">
        <v>2523</v>
      </c>
      <c r="C418" s="14" t="s">
        <v>2174</v>
      </c>
      <c r="D418" s="14">
        <v>2.0</v>
      </c>
    </row>
    <row r="419" ht="15.75" customHeight="1">
      <c r="A419" s="14" t="s">
        <v>2524</v>
      </c>
      <c r="B419" s="15" t="s">
        <v>2525</v>
      </c>
      <c r="C419" s="14" t="s">
        <v>1917</v>
      </c>
      <c r="D419" s="14">
        <v>1.0</v>
      </c>
    </row>
    <row r="420" ht="15.75" customHeight="1">
      <c r="A420" s="14">
        <v>769.0</v>
      </c>
      <c r="B420" s="15" t="s">
        <v>2526</v>
      </c>
      <c r="C420" s="14" t="s">
        <v>1839</v>
      </c>
      <c r="D420" s="14">
        <v>6.0</v>
      </c>
    </row>
    <row r="421" ht="15.75" customHeight="1">
      <c r="A421" s="14" t="s">
        <v>2527</v>
      </c>
      <c r="B421" s="15" t="s">
        <v>2528</v>
      </c>
      <c r="C421" s="14" t="s">
        <v>1839</v>
      </c>
      <c r="D421" s="14">
        <v>5.0</v>
      </c>
    </row>
    <row r="422" ht="15.75" customHeight="1">
      <c r="A422" s="14">
        <v>1478.0</v>
      </c>
      <c r="B422" s="15" t="s">
        <v>2529</v>
      </c>
      <c r="C422" s="14" t="s">
        <v>1839</v>
      </c>
      <c r="D422" s="14">
        <v>1.0</v>
      </c>
    </row>
    <row r="423" ht="15.75" customHeight="1">
      <c r="A423" s="14" t="s">
        <v>2530</v>
      </c>
      <c r="B423" s="15" t="s">
        <v>2531</v>
      </c>
      <c r="C423" s="14" t="s">
        <v>1839</v>
      </c>
      <c r="D423" s="14">
        <v>6.0</v>
      </c>
    </row>
    <row r="424" ht="15.75" customHeight="1">
      <c r="A424" s="14" t="s">
        <v>2532</v>
      </c>
      <c r="B424" s="15" t="s">
        <v>2533</v>
      </c>
      <c r="C424" s="14" t="s">
        <v>1839</v>
      </c>
      <c r="D424" s="14">
        <v>40.0</v>
      </c>
    </row>
    <row r="425" ht="15.75" customHeight="1">
      <c r="A425" s="14" t="s">
        <v>2534</v>
      </c>
      <c r="B425" s="15" t="s">
        <v>2535</v>
      </c>
      <c r="C425" s="14" t="s">
        <v>1839</v>
      </c>
      <c r="D425" s="14">
        <v>10.0</v>
      </c>
    </row>
    <row r="426" ht="15.75" customHeight="1">
      <c r="A426" s="14" t="s">
        <v>2536</v>
      </c>
      <c r="B426" s="15" t="s">
        <v>2537</v>
      </c>
      <c r="C426" s="14" t="s">
        <v>1839</v>
      </c>
      <c r="D426" s="14">
        <v>5.0</v>
      </c>
    </row>
    <row r="427" ht="15.75" customHeight="1">
      <c r="A427" s="14" t="s">
        <v>2538</v>
      </c>
      <c r="B427" s="15" t="s">
        <v>2539</v>
      </c>
      <c r="C427" s="14" t="s">
        <v>1839</v>
      </c>
      <c r="D427" s="14">
        <v>10.0</v>
      </c>
    </row>
    <row r="428" ht="15.75" customHeight="1">
      <c r="A428" s="14" t="s">
        <v>2540</v>
      </c>
      <c r="B428" s="15" t="s">
        <v>2541</v>
      </c>
      <c r="C428" s="14" t="s">
        <v>1839</v>
      </c>
      <c r="D428" s="14">
        <v>10.0</v>
      </c>
    </row>
    <row r="429" ht="15.75" customHeight="1">
      <c r="A429" s="14" t="s">
        <v>2542</v>
      </c>
      <c r="B429" s="15" t="s">
        <v>2543</v>
      </c>
      <c r="C429" s="14" t="s">
        <v>1839</v>
      </c>
      <c r="D429" s="14">
        <v>2.0</v>
      </c>
    </row>
    <row r="430" ht="15.75" customHeight="1">
      <c r="A430" s="14">
        <v>812.0</v>
      </c>
      <c r="B430" s="15" t="s">
        <v>2544</v>
      </c>
      <c r="C430" s="14" t="s">
        <v>1839</v>
      </c>
      <c r="D430" s="14">
        <v>4.0</v>
      </c>
    </row>
    <row r="431" ht="15.75" customHeight="1">
      <c r="A431" s="14">
        <v>2051.0</v>
      </c>
      <c r="B431" s="15" t="s">
        <v>2545</v>
      </c>
      <c r="C431" s="14" t="s">
        <v>1839</v>
      </c>
      <c r="D431" s="14">
        <v>3.0</v>
      </c>
    </row>
    <row r="432" ht="15.75" customHeight="1">
      <c r="A432" s="14">
        <v>4803.0</v>
      </c>
      <c r="B432" s="15" t="s">
        <v>2546</v>
      </c>
      <c r="C432" s="14" t="s">
        <v>1839</v>
      </c>
      <c r="D432" s="14">
        <v>6.0</v>
      </c>
    </row>
    <row r="433" ht="15.75" customHeight="1">
      <c r="A433" s="14">
        <v>806.0</v>
      </c>
      <c r="B433" s="15" t="s">
        <v>2547</v>
      </c>
      <c r="C433" s="14" t="s">
        <v>1839</v>
      </c>
      <c r="D433" s="14">
        <v>10.0</v>
      </c>
    </row>
    <row r="434" ht="15.75" customHeight="1">
      <c r="A434" s="14" t="s">
        <v>2548</v>
      </c>
      <c r="B434" s="15" t="s">
        <v>2549</v>
      </c>
      <c r="C434" s="14" t="s">
        <v>1839</v>
      </c>
      <c r="D434" s="14">
        <v>20.0</v>
      </c>
    </row>
    <row r="435" ht="15.75" customHeight="1">
      <c r="A435" s="14" t="s">
        <v>2550</v>
      </c>
      <c r="B435" s="15" t="s">
        <v>2551</v>
      </c>
      <c r="C435" s="14" t="s">
        <v>1839</v>
      </c>
      <c r="D435" s="14">
        <v>20.0</v>
      </c>
    </row>
    <row r="436" ht="15.75" customHeight="1">
      <c r="A436" s="14">
        <v>2187.0</v>
      </c>
      <c r="B436" s="15" t="s">
        <v>2552</v>
      </c>
      <c r="C436" s="14" t="s">
        <v>1839</v>
      </c>
      <c r="D436" s="14">
        <v>3.0</v>
      </c>
    </row>
    <row r="437" ht="15.75" customHeight="1">
      <c r="A437" s="14" t="s">
        <v>2553</v>
      </c>
      <c r="B437" s="15" t="s">
        <v>2554</v>
      </c>
      <c r="C437" s="14" t="s">
        <v>1848</v>
      </c>
      <c r="D437" s="14">
        <v>1.0</v>
      </c>
    </row>
    <row r="438" ht="15.75" customHeight="1">
      <c r="A438" s="14" t="s">
        <v>2555</v>
      </c>
      <c r="B438" s="15" t="s">
        <v>2556</v>
      </c>
      <c r="C438" s="14" t="s">
        <v>1839</v>
      </c>
      <c r="D438" s="14">
        <v>8.0</v>
      </c>
    </row>
    <row r="439" ht="15.75" customHeight="1">
      <c r="A439" s="14" t="s">
        <v>2557</v>
      </c>
      <c r="B439" s="15" t="s">
        <v>2558</v>
      </c>
      <c r="C439" s="14" t="s">
        <v>1917</v>
      </c>
      <c r="D439" s="14">
        <v>2.0</v>
      </c>
    </row>
    <row r="440" ht="15.75" customHeight="1">
      <c r="A440" s="14">
        <v>836.0</v>
      </c>
      <c r="B440" s="15" t="s">
        <v>2559</v>
      </c>
      <c r="C440" s="14" t="s">
        <v>1839</v>
      </c>
      <c r="D440" s="14">
        <v>3.0</v>
      </c>
    </row>
    <row r="441" ht="15.75" customHeight="1">
      <c r="A441" s="14" t="s">
        <v>2560</v>
      </c>
      <c r="B441" s="15" t="s">
        <v>2561</v>
      </c>
      <c r="C441" s="14" t="s">
        <v>1917</v>
      </c>
      <c r="D441" s="14">
        <v>1.0</v>
      </c>
    </row>
    <row r="442" ht="15.75" customHeight="1">
      <c r="A442" s="14" t="s">
        <v>2562</v>
      </c>
      <c r="B442" s="15" t="s">
        <v>2563</v>
      </c>
      <c r="C442" s="14" t="s">
        <v>1839</v>
      </c>
      <c r="D442" s="14">
        <v>6.0</v>
      </c>
    </row>
    <row r="443" ht="15.75" customHeight="1">
      <c r="A443" s="14" t="s">
        <v>2564</v>
      </c>
      <c r="B443" s="15" t="s">
        <v>2565</v>
      </c>
      <c r="C443" s="14" t="s">
        <v>1839</v>
      </c>
      <c r="D443" s="14">
        <v>1.0</v>
      </c>
    </row>
    <row r="444" ht="15.75" customHeight="1">
      <c r="A444" s="14">
        <v>5000.0</v>
      </c>
      <c r="B444" s="15" t="s">
        <v>2566</v>
      </c>
      <c r="C444" s="14" t="s">
        <v>1839</v>
      </c>
      <c r="D444" s="14">
        <v>1.0</v>
      </c>
    </row>
    <row r="445" ht="15.75" customHeight="1">
      <c r="A445" s="14" t="s">
        <v>2567</v>
      </c>
      <c r="B445" s="15" t="s">
        <v>2568</v>
      </c>
      <c r="C445" s="14" t="s">
        <v>1839</v>
      </c>
      <c r="D445" s="14">
        <v>2.0</v>
      </c>
    </row>
    <row r="446" ht="15.75" customHeight="1">
      <c r="A446" s="14">
        <v>825.0</v>
      </c>
      <c r="B446" s="15" t="s">
        <v>2569</v>
      </c>
      <c r="C446" s="14" t="s">
        <v>1839</v>
      </c>
      <c r="D446" s="14">
        <v>6.0</v>
      </c>
    </row>
    <row r="447" ht="15.75" customHeight="1">
      <c r="A447" s="14" t="s">
        <v>2570</v>
      </c>
      <c r="B447" s="15" t="s">
        <v>2571</v>
      </c>
      <c r="C447" s="14" t="s">
        <v>1839</v>
      </c>
      <c r="D447" s="14">
        <v>20.0</v>
      </c>
    </row>
    <row r="448" ht="15.75" customHeight="1">
      <c r="A448" s="14" t="s">
        <v>2572</v>
      </c>
      <c r="B448" s="15" t="s">
        <v>2573</v>
      </c>
      <c r="C448" s="14" t="s">
        <v>1839</v>
      </c>
      <c r="D448" s="14">
        <v>5.0</v>
      </c>
    </row>
    <row r="449" ht="15.75" customHeight="1">
      <c r="A449" s="14" t="s">
        <v>2574</v>
      </c>
      <c r="B449" s="15" t="s">
        <v>2575</v>
      </c>
      <c r="C449" s="14" t="s">
        <v>2235</v>
      </c>
      <c r="D449" s="14">
        <v>5.0</v>
      </c>
    </row>
    <row r="450" ht="15.75" customHeight="1">
      <c r="A450" s="14" t="s">
        <v>2576</v>
      </c>
      <c r="B450" s="15" t="s">
        <v>2577</v>
      </c>
      <c r="C450" s="14" t="s">
        <v>2235</v>
      </c>
      <c r="D450" s="14">
        <v>5.0</v>
      </c>
    </row>
    <row r="451" ht="15.75" customHeight="1">
      <c r="A451" s="14" t="s">
        <v>2578</v>
      </c>
      <c r="B451" s="15" t="s">
        <v>2579</v>
      </c>
      <c r="C451" s="14" t="s">
        <v>2235</v>
      </c>
      <c r="D451" s="14">
        <v>2.0</v>
      </c>
    </row>
    <row r="452" ht="15.75" customHeight="1">
      <c r="A452" s="14" t="s">
        <v>2580</v>
      </c>
      <c r="B452" s="15" t="s">
        <v>2581</v>
      </c>
      <c r="C452" s="14" t="s">
        <v>2235</v>
      </c>
      <c r="D452" s="14">
        <v>1.0</v>
      </c>
    </row>
    <row r="453" ht="15.75" customHeight="1">
      <c r="A453" s="14">
        <v>257.0</v>
      </c>
      <c r="B453" s="15" t="s">
        <v>2582</v>
      </c>
      <c r="C453" s="14" t="s">
        <v>2235</v>
      </c>
      <c r="D453" s="14">
        <v>5.0</v>
      </c>
    </row>
    <row r="454" ht="15.75" customHeight="1">
      <c r="A454" s="14" t="s">
        <v>2583</v>
      </c>
      <c r="B454" s="15" t="s">
        <v>2584</v>
      </c>
      <c r="C454" s="14" t="s">
        <v>2235</v>
      </c>
      <c r="D454" s="14">
        <v>3.0</v>
      </c>
    </row>
    <row r="455" ht="15.75" customHeight="1">
      <c r="A455" s="14" t="s">
        <v>2585</v>
      </c>
      <c r="B455" s="15" t="s">
        <v>2586</v>
      </c>
      <c r="C455" s="14" t="s">
        <v>2235</v>
      </c>
      <c r="D455" s="14">
        <v>5.0</v>
      </c>
    </row>
    <row r="456" ht="15.75" customHeight="1">
      <c r="A456" s="14" t="s">
        <v>2587</v>
      </c>
      <c r="B456" s="15" t="s">
        <v>2588</v>
      </c>
      <c r="C456" s="14" t="s">
        <v>1839</v>
      </c>
      <c r="D456" s="14">
        <v>1.0</v>
      </c>
    </row>
    <row r="457" ht="15.75" customHeight="1">
      <c r="A457" s="14" t="s">
        <v>2589</v>
      </c>
      <c r="B457" s="15" t="s">
        <v>2590</v>
      </c>
      <c r="C457" s="14" t="s">
        <v>1839</v>
      </c>
      <c r="D457" s="14">
        <v>3.0</v>
      </c>
    </row>
    <row r="458" ht="15.75" customHeight="1">
      <c r="A458" s="14">
        <v>4813.0</v>
      </c>
      <c r="B458" s="15" t="s">
        <v>2591</v>
      </c>
      <c r="C458" s="14" t="s">
        <v>1839</v>
      </c>
      <c r="D458" s="14">
        <v>4.0</v>
      </c>
    </row>
    <row r="459" ht="15.75" customHeight="1">
      <c r="A459" s="14" t="s">
        <v>2592</v>
      </c>
      <c r="B459" s="15" t="s">
        <v>2593</v>
      </c>
      <c r="C459" s="14" t="s">
        <v>1839</v>
      </c>
      <c r="D459" s="14">
        <v>10.0</v>
      </c>
    </row>
    <row r="460" ht="15.75" customHeight="1">
      <c r="A460" s="14" t="s">
        <v>2594</v>
      </c>
      <c r="B460" s="15" t="s">
        <v>2595</v>
      </c>
      <c r="C460" s="14" t="s">
        <v>1907</v>
      </c>
      <c r="D460" s="14">
        <v>2.0</v>
      </c>
    </row>
    <row r="461" ht="15.75" customHeight="1">
      <c r="A461" s="14">
        <v>843.0</v>
      </c>
      <c r="B461" s="15" t="s">
        <v>2596</v>
      </c>
      <c r="C461" s="14" t="s">
        <v>2036</v>
      </c>
      <c r="D461" s="14">
        <v>1.0</v>
      </c>
    </row>
    <row r="462" ht="15.75" customHeight="1">
      <c r="A462" s="14" t="s">
        <v>2597</v>
      </c>
      <c r="B462" s="15" t="s">
        <v>2598</v>
      </c>
      <c r="C462" s="14" t="s">
        <v>2036</v>
      </c>
      <c r="D462" s="14">
        <v>5.0</v>
      </c>
    </row>
    <row r="463" ht="15.75" customHeight="1">
      <c r="A463" s="14">
        <v>4815.0</v>
      </c>
      <c r="B463" s="15" t="s">
        <v>2599</v>
      </c>
      <c r="C463" s="14" t="s">
        <v>1839</v>
      </c>
      <c r="D463" s="14">
        <v>10.0</v>
      </c>
    </row>
    <row r="464" ht="15.75" customHeight="1">
      <c r="A464" s="14" t="s">
        <v>2600</v>
      </c>
      <c r="B464" s="15" t="s">
        <v>2601</v>
      </c>
      <c r="C464" s="14" t="s">
        <v>1860</v>
      </c>
      <c r="D464" s="14">
        <v>2.0</v>
      </c>
    </row>
    <row r="465" ht="15.75" customHeight="1">
      <c r="A465" s="14" t="s">
        <v>2602</v>
      </c>
      <c r="B465" s="15" t="s">
        <v>2603</v>
      </c>
      <c r="C465" s="14" t="s">
        <v>1851</v>
      </c>
      <c r="D465" s="14">
        <v>2.0</v>
      </c>
    </row>
    <row r="466" ht="15.75" customHeight="1">
      <c r="A466" s="14">
        <v>894.0</v>
      </c>
      <c r="B466" s="15" t="s">
        <v>2604</v>
      </c>
      <c r="C466" s="14" t="s">
        <v>1839</v>
      </c>
      <c r="D466" s="14">
        <v>2.0</v>
      </c>
    </row>
    <row r="467" ht="15.75" customHeight="1">
      <c r="A467" s="14" t="s">
        <v>2605</v>
      </c>
      <c r="B467" s="15" t="s">
        <v>2606</v>
      </c>
      <c r="C467" s="14" t="s">
        <v>1848</v>
      </c>
      <c r="D467" s="14">
        <v>1.0</v>
      </c>
    </row>
    <row r="468" ht="15.75" customHeight="1">
      <c r="A468" s="14" t="s">
        <v>2607</v>
      </c>
      <c r="B468" s="15" t="s">
        <v>2608</v>
      </c>
      <c r="C468" s="14" t="s">
        <v>1839</v>
      </c>
      <c r="D468" s="14">
        <v>1.0</v>
      </c>
    </row>
    <row r="469" ht="15.75" customHeight="1">
      <c r="A469" s="14" t="s">
        <v>2609</v>
      </c>
      <c r="B469" s="15" t="s">
        <v>2610</v>
      </c>
      <c r="C469" s="14" t="s">
        <v>1839</v>
      </c>
      <c r="D469" s="14">
        <v>3.0</v>
      </c>
    </row>
    <row r="470" ht="15.75" customHeight="1">
      <c r="A470" s="14">
        <v>4853.0</v>
      </c>
      <c r="B470" s="15" t="s">
        <v>2611</v>
      </c>
      <c r="C470" s="14" t="s">
        <v>1839</v>
      </c>
      <c r="D470" s="14">
        <v>4.0</v>
      </c>
    </row>
    <row r="471" ht="15.75" customHeight="1">
      <c r="A471" s="14">
        <v>4850.0</v>
      </c>
      <c r="B471" s="15" t="s">
        <v>2612</v>
      </c>
      <c r="C471" s="14" t="s">
        <v>1839</v>
      </c>
      <c r="D471" s="14">
        <v>2.0</v>
      </c>
    </row>
    <row r="472" ht="15.75" customHeight="1">
      <c r="A472" s="14" t="s">
        <v>2613</v>
      </c>
      <c r="B472" s="15" t="s">
        <v>2614</v>
      </c>
      <c r="C472" s="14" t="s">
        <v>1907</v>
      </c>
      <c r="D472" s="14">
        <v>1.0</v>
      </c>
    </row>
    <row r="473" ht="15.75" customHeight="1">
      <c r="A473" s="14" t="s">
        <v>2615</v>
      </c>
      <c r="B473" s="15" t="s">
        <v>2616</v>
      </c>
      <c r="C473" s="14" t="s">
        <v>1907</v>
      </c>
      <c r="D473" s="14">
        <v>3.0</v>
      </c>
    </row>
    <row r="474" ht="15.75" customHeight="1">
      <c r="A474" s="14" t="s">
        <v>2617</v>
      </c>
      <c r="B474" s="15" t="s">
        <v>2618</v>
      </c>
      <c r="C474" s="14" t="s">
        <v>1851</v>
      </c>
      <c r="D474" s="14">
        <v>2.0</v>
      </c>
    </row>
    <row r="475" ht="15.75" customHeight="1">
      <c r="A475" s="14" t="s">
        <v>2619</v>
      </c>
      <c r="B475" s="15" t="s">
        <v>2620</v>
      </c>
      <c r="C475" s="14" t="s">
        <v>1839</v>
      </c>
      <c r="D475" s="14">
        <v>2.0</v>
      </c>
    </row>
    <row r="476" ht="15.75" customHeight="1">
      <c r="A476" s="14">
        <v>4675.0</v>
      </c>
      <c r="B476" s="15" t="s">
        <v>2621</v>
      </c>
      <c r="C476" s="14" t="s">
        <v>1839</v>
      </c>
      <c r="D476" s="14">
        <v>10.0</v>
      </c>
    </row>
    <row r="477" ht="15.75" customHeight="1">
      <c r="A477" s="14" t="s">
        <v>2622</v>
      </c>
      <c r="B477" s="15" t="s">
        <v>2623</v>
      </c>
      <c r="C477" s="14" t="s">
        <v>1839</v>
      </c>
      <c r="D477" s="14">
        <v>10.0</v>
      </c>
    </row>
    <row r="478" ht="15.75" customHeight="1">
      <c r="A478" s="14" t="s">
        <v>2624</v>
      </c>
      <c r="B478" s="15" t="s">
        <v>2625</v>
      </c>
      <c r="C478" s="14" t="s">
        <v>1839</v>
      </c>
      <c r="D478" s="14">
        <v>10.0</v>
      </c>
    </row>
    <row r="479" ht="15.75" customHeight="1">
      <c r="A479" s="14" t="s">
        <v>2626</v>
      </c>
      <c r="B479" s="15" t="s">
        <v>2627</v>
      </c>
      <c r="C479" s="14" t="s">
        <v>1839</v>
      </c>
      <c r="D479" s="14">
        <v>20.0</v>
      </c>
    </row>
    <row r="480" ht="15.75" customHeight="1">
      <c r="A480" s="14">
        <v>3326.0</v>
      </c>
      <c r="B480" s="15" t="s">
        <v>2628</v>
      </c>
      <c r="C480" s="14" t="s">
        <v>1839</v>
      </c>
      <c r="D480" s="14">
        <v>2.0</v>
      </c>
    </row>
    <row r="481" ht="15.75" customHeight="1">
      <c r="A481" s="14">
        <v>3325.0</v>
      </c>
      <c r="B481" s="15" t="s">
        <v>2629</v>
      </c>
      <c r="C481" s="14" t="s">
        <v>1839</v>
      </c>
      <c r="D481" s="14">
        <v>1.0</v>
      </c>
    </row>
    <row r="482" ht="15.75" customHeight="1">
      <c r="A482" s="14">
        <v>5313.0</v>
      </c>
      <c r="B482" s="15" t="s">
        <v>2630</v>
      </c>
      <c r="C482" s="14" t="s">
        <v>1907</v>
      </c>
      <c r="D482" s="14">
        <v>1.0</v>
      </c>
    </row>
    <row r="483" ht="15.75" customHeight="1">
      <c r="A483" s="14" t="s">
        <v>2631</v>
      </c>
      <c r="B483" s="15" t="s">
        <v>2632</v>
      </c>
      <c r="C483" s="14" t="s">
        <v>1907</v>
      </c>
      <c r="D483" s="14">
        <v>1.0</v>
      </c>
    </row>
    <row r="484" ht="15.75" customHeight="1">
      <c r="A484" s="14" t="s">
        <v>2633</v>
      </c>
      <c r="B484" s="15" t="s">
        <v>2634</v>
      </c>
      <c r="C484" s="14" t="s">
        <v>1907</v>
      </c>
      <c r="D484" s="14">
        <v>4.0</v>
      </c>
    </row>
    <row r="485" ht="15.75" customHeight="1">
      <c r="A485" s="14" t="s">
        <v>2635</v>
      </c>
      <c r="B485" s="15" t="s">
        <v>2636</v>
      </c>
      <c r="C485" s="14" t="s">
        <v>1965</v>
      </c>
      <c r="D485" s="14">
        <v>2.0</v>
      </c>
    </row>
    <row r="486" ht="15.75" customHeight="1">
      <c r="A486" s="14" t="s">
        <v>2637</v>
      </c>
      <c r="B486" s="15" t="s">
        <v>2638</v>
      </c>
      <c r="C486" s="14" t="s">
        <v>1839</v>
      </c>
      <c r="D486" s="14">
        <v>1.0</v>
      </c>
    </row>
    <row r="487" ht="15.75" customHeight="1">
      <c r="A487" s="14">
        <v>910.0</v>
      </c>
      <c r="B487" s="15" t="s">
        <v>2639</v>
      </c>
      <c r="C487" s="14" t="s">
        <v>1839</v>
      </c>
      <c r="D487" s="14">
        <v>3.0</v>
      </c>
    </row>
    <row r="488" ht="15.75" customHeight="1">
      <c r="A488" s="14" t="s">
        <v>2640</v>
      </c>
      <c r="B488" s="15" t="s">
        <v>2641</v>
      </c>
      <c r="C488" s="14" t="s">
        <v>1839</v>
      </c>
      <c r="D488" s="14">
        <v>3.0</v>
      </c>
    </row>
    <row r="489" ht="15.75" customHeight="1">
      <c r="A489" s="14" t="s">
        <v>2642</v>
      </c>
      <c r="B489" s="15" t="s">
        <v>2643</v>
      </c>
      <c r="C489" s="14" t="s">
        <v>1839</v>
      </c>
      <c r="D489" s="14">
        <v>2.0</v>
      </c>
    </row>
    <row r="490" ht="15.75" customHeight="1">
      <c r="A490" s="14" t="s">
        <v>2644</v>
      </c>
      <c r="B490" s="15" t="s">
        <v>2645</v>
      </c>
      <c r="C490" s="14" t="s">
        <v>1839</v>
      </c>
      <c r="D490" s="14">
        <v>4.0</v>
      </c>
    </row>
    <row r="491" ht="15.75" customHeight="1">
      <c r="A491" s="14" t="s">
        <v>2646</v>
      </c>
      <c r="B491" s="15" t="s">
        <v>2647</v>
      </c>
      <c r="C491" s="14" t="s">
        <v>1839</v>
      </c>
      <c r="D491" s="14">
        <v>20.0</v>
      </c>
    </row>
    <row r="492" ht="15.75" customHeight="1">
      <c r="A492" s="14" t="s">
        <v>2648</v>
      </c>
      <c r="B492" s="15" t="s">
        <v>2649</v>
      </c>
      <c r="C492" s="14" t="s">
        <v>1839</v>
      </c>
      <c r="D492" s="14">
        <v>2.0</v>
      </c>
    </row>
    <row r="493" ht="15.75" customHeight="1">
      <c r="A493" s="14">
        <v>933.0</v>
      </c>
      <c r="B493" s="15" t="s">
        <v>2650</v>
      </c>
      <c r="C493" s="14" t="s">
        <v>1839</v>
      </c>
      <c r="D493" s="14">
        <v>2.0</v>
      </c>
    </row>
    <row r="494" ht="15.75" customHeight="1">
      <c r="A494" s="14" t="s">
        <v>2651</v>
      </c>
      <c r="B494" s="15" t="s">
        <v>2652</v>
      </c>
      <c r="C494" s="14" t="s">
        <v>1839</v>
      </c>
      <c r="D494" s="14">
        <v>10.0</v>
      </c>
    </row>
    <row r="495" ht="15.75" customHeight="1">
      <c r="A495" s="14" t="s">
        <v>2653</v>
      </c>
      <c r="B495" s="15" t="s">
        <v>2654</v>
      </c>
      <c r="C495" s="14" t="s">
        <v>1839</v>
      </c>
      <c r="D495" s="14">
        <v>3.0</v>
      </c>
    </row>
    <row r="496" ht="15.75" customHeight="1">
      <c r="A496" s="14" t="s">
        <v>2655</v>
      </c>
      <c r="B496" s="15" t="s">
        <v>2656</v>
      </c>
      <c r="C496" s="14" t="s">
        <v>1839</v>
      </c>
      <c r="D496" s="14">
        <v>1.0</v>
      </c>
    </row>
    <row r="497" ht="15.75" customHeight="1">
      <c r="A497" s="14">
        <v>455.0</v>
      </c>
      <c r="B497" s="15" t="s">
        <v>2657</v>
      </c>
      <c r="C497" s="14" t="s">
        <v>1839</v>
      </c>
      <c r="D497" s="14">
        <v>10.0</v>
      </c>
    </row>
    <row r="498" ht="15.75" customHeight="1">
      <c r="A498" s="14">
        <v>4945.0</v>
      </c>
      <c r="B498" s="15" t="s">
        <v>2658</v>
      </c>
      <c r="C498" s="14" t="s">
        <v>1839</v>
      </c>
      <c r="D498" s="14">
        <v>24.0</v>
      </c>
    </row>
    <row r="499" ht="15.75" customHeight="1">
      <c r="A499" s="14">
        <v>975.0</v>
      </c>
      <c r="B499" s="15" t="s">
        <v>2659</v>
      </c>
      <c r="C499" s="14" t="s">
        <v>1839</v>
      </c>
      <c r="D499" s="14">
        <v>1.0</v>
      </c>
    </row>
    <row r="500" ht="15.75" customHeight="1">
      <c r="A500" s="14" t="s">
        <v>2660</v>
      </c>
      <c r="B500" s="15" t="s">
        <v>2661</v>
      </c>
      <c r="C500" s="14" t="s">
        <v>1839</v>
      </c>
      <c r="D500" s="14">
        <v>6.0</v>
      </c>
    </row>
    <row r="501" ht="15.75" customHeight="1">
      <c r="A501" s="14">
        <v>5563.0</v>
      </c>
      <c r="B501" s="15" t="s">
        <v>2662</v>
      </c>
      <c r="C501" s="14" t="s">
        <v>1907</v>
      </c>
      <c r="D501" s="14">
        <v>1.0</v>
      </c>
    </row>
    <row r="502" ht="15.75" customHeight="1">
      <c r="A502" s="14" t="s">
        <v>2663</v>
      </c>
      <c r="B502" s="15" t="s">
        <v>2664</v>
      </c>
      <c r="C502" s="14" t="s">
        <v>1907</v>
      </c>
      <c r="D502" s="14">
        <v>3.0</v>
      </c>
    </row>
    <row r="503" ht="15.75" customHeight="1">
      <c r="A503" s="14" t="s">
        <v>2665</v>
      </c>
      <c r="B503" s="15" t="s">
        <v>2666</v>
      </c>
      <c r="C503" s="14" t="s">
        <v>1907</v>
      </c>
      <c r="D503" s="14">
        <v>3.0</v>
      </c>
    </row>
    <row r="504" ht="15.75" customHeight="1">
      <c r="A504" s="14">
        <v>5562.0</v>
      </c>
      <c r="B504" s="15" t="s">
        <v>2667</v>
      </c>
      <c r="C504" s="14" t="s">
        <v>1907</v>
      </c>
      <c r="D504" s="14">
        <v>2.0</v>
      </c>
    </row>
    <row r="505" ht="15.75" customHeight="1">
      <c r="A505" s="14" t="s">
        <v>2668</v>
      </c>
      <c r="B505" s="15" t="s">
        <v>2669</v>
      </c>
      <c r="C505" s="14" t="s">
        <v>1907</v>
      </c>
      <c r="D505" s="14">
        <v>1.0</v>
      </c>
    </row>
    <row r="506" ht="15.75" customHeight="1">
      <c r="A506" s="14" t="s">
        <v>2670</v>
      </c>
      <c r="B506" s="15" t="s">
        <v>2671</v>
      </c>
      <c r="C506" s="14" t="s">
        <v>1907</v>
      </c>
      <c r="D506" s="14">
        <v>1.0</v>
      </c>
    </row>
    <row r="507" ht="15.75" customHeight="1">
      <c r="A507" s="14" t="s">
        <v>2672</v>
      </c>
      <c r="B507" s="15" t="s">
        <v>2673</v>
      </c>
      <c r="C507" s="14" t="s">
        <v>1839</v>
      </c>
      <c r="D507" s="14">
        <v>20.0</v>
      </c>
    </row>
    <row r="508" ht="15.75" customHeight="1">
      <c r="A508" s="14">
        <v>4011.0</v>
      </c>
      <c r="B508" s="15" t="s">
        <v>2674</v>
      </c>
      <c r="C508" s="14" t="s">
        <v>1839</v>
      </c>
      <c r="D508" s="14">
        <v>20.0</v>
      </c>
    </row>
    <row r="509" ht="15.75" customHeight="1">
      <c r="A509" s="14">
        <v>247.0</v>
      </c>
      <c r="B509" s="15" t="s">
        <v>2675</v>
      </c>
      <c r="C509" s="14" t="s">
        <v>1839</v>
      </c>
      <c r="D509" s="14">
        <v>1.0</v>
      </c>
    </row>
    <row r="510" ht="15.75" customHeight="1">
      <c r="A510" s="14" t="s">
        <v>2676</v>
      </c>
      <c r="B510" s="15" t="s">
        <v>2677</v>
      </c>
      <c r="C510" s="14" t="s">
        <v>1839</v>
      </c>
      <c r="D510" s="14">
        <v>10.0</v>
      </c>
    </row>
    <row r="511" ht="15.75" customHeight="1">
      <c r="A511" s="14" t="s">
        <v>2678</v>
      </c>
      <c r="B511" s="15" t="s">
        <v>2679</v>
      </c>
      <c r="C511" s="14" t="s">
        <v>1839</v>
      </c>
      <c r="D511" s="14">
        <v>2.0</v>
      </c>
    </row>
    <row r="512" ht="15.75" customHeight="1">
      <c r="A512" s="14" t="s">
        <v>2680</v>
      </c>
      <c r="B512" s="15" t="s">
        <v>2681</v>
      </c>
      <c r="C512" s="14" t="s">
        <v>1839</v>
      </c>
      <c r="D512" s="14">
        <v>6.0</v>
      </c>
    </row>
    <row r="513" ht="15.75" customHeight="1">
      <c r="A513" s="14" t="s">
        <v>2682</v>
      </c>
      <c r="B513" s="15" t="s">
        <v>2683</v>
      </c>
      <c r="C513" s="14" t="s">
        <v>1839</v>
      </c>
      <c r="D513" s="14">
        <v>6.0</v>
      </c>
    </row>
    <row r="514" ht="15.75" customHeight="1">
      <c r="A514" s="14">
        <v>958.0</v>
      </c>
      <c r="B514" s="15" t="s">
        <v>2684</v>
      </c>
      <c r="C514" s="14" t="s">
        <v>1839</v>
      </c>
      <c r="D514" s="14">
        <v>10.0</v>
      </c>
    </row>
    <row r="515" ht="15.75" customHeight="1">
      <c r="A515" s="14" t="s">
        <v>2685</v>
      </c>
      <c r="B515" s="15" t="s">
        <v>2686</v>
      </c>
      <c r="C515" s="14" t="s">
        <v>1839</v>
      </c>
      <c r="D515" s="14">
        <v>10.0</v>
      </c>
    </row>
    <row r="516" ht="15.75" customHeight="1">
      <c r="A516" s="14">
        <v>5555.0</v>
      </c>
      <c r="B516" s="15" t="s">
        <v>2687</v>
      </c>
      <c r="C516" s="14" t="s">
        <v>1907</v>
      </c>
      <c r="D516" s="14">
        <v>2.0</v>
      </c>
    </row>
    <row r="517" ht="15.75" customHeight="1">
      <c r="A517" s="14" t="s">
        <v>2688</v>
      </c>
      <c r="B517" s="15" t="s">
        <v>2689</v>
      </c>
      <c r="C517" s="14" t="s">
        <v>1848</v>
      </c>
      <c r="D517" s="14">
        <v>2.0</v>
      </c>
    </row>
    <row r="518" ht="15.75" customHeight="1">
      <c r="A518" s="14">
        <v>328.0</v>
      </c>
      <c r="B518" s="15" t="s">
        <v>2690</v>
      </c>
      <c r="C518" s="14" t="s">
        <v>1839</v>
      </c>
      <c r="D518" s="14">
        <v>3.0</v>
      </c>
    </row>
    <row r="519" ht="15.75" customHeight="1">
      <c r="A519" s="14">
        <v>330.0</v>
      </c>
      <c r="B519" s="15" t="s">
        <v>2691</v>
      </c>
      <c r="C519" s="14" t="s">
        <v>1839</v>
      </c>
      <c r="D519" s="14">
        <v>1.0</v>
      </c>
    </row>
    <row r="520" ht="15.75" customHeight="1">
      <c r="A520" s="14">
        <v>329.0</v>
      </c>
      <c r="B520" s="15" t="s">
        <v>2692</v>
      </c>
      <c r="C520" s="14" t="s">
        <v>1839</v>
      </c>
      <c r="D520" s="14">
        <v>2.0</v>
      </c>
    </row>
    <row r="521" ht="15.75" customHeight="1">
      <c r="A521" s="14">
        <v>1427.0</v>
      </c>
      <c r="B521" s="15" t="s">
        <v>2693</v>
      </c>
      <c r="C521" s="14" t="s">
        <v>1839</v>
      </c>
      <c r="D521" s="14">
        <v>6.0</v>
      </c>
    </row>
    <row r="522" ht="15.75" customHeight="1">
      <c r="A522" s="14">
        <v>1428.0</v>
      </c>
      <c r="B522" s="15" t="s">
        <v>2694</v>
      </c>
      <c r="C522" s="14" t="s">
        <v>1839</v>
      </c>
      <c r="D522" s="14">
        <v>1.0</v>
      </c>
    </row>
    <row r="523" ht="15.75" customHeight="1">
      <c r="A523" s="14" t="s">
        <v>2695</v>
      </c>
      <c r="B523" s="15" t="s">
        <v>2696</v>
      </c>
      <c r="C523" s="14" t="s">
        <v>1851</v>
      </c>
      <c r="D523" s="14">
        <v>3.0</v>
      </c>
    </row>
    <row r="524" ht="15.75" customHeight="1">
      <c r="A524" s="14">
        <v>477.0</v>
      </c>
      <c r="B524" s="15" t="s">
        <v>2697</v>
      </c>
      <c r="C524" s="14" t="s">
        <v>1839</v>
      </c>
      <c r="D524" s="14">
        <v>3.0</v>
      </c>
    </row>
    <row r="525" ht="15.75" customHeight="1">
      <c r="A525" s="14">
        <v>481.0</v>
      </c>
      <c r="B525" s="15" t="s">
        <v>2698</v>
      </c>
      <c r="C525" s="14" t="s">
        <v>1839</v>
      </c>
      <c r="D525" s="14">
        <v>6.0</v>
      </c>
    </row>
    <row r="526" ht="15.75" customHeight="1">
      <c r="A526" s="14">
        <v>4712.0</v>
      </c>
      <c r="B526" s="15" t="s">
        <v>2699</v>
      </c>
      <c r="C526" s="14" t="s">
        <v>1839</v>
      </c>
      <c r="D526" s="14">
        <v>5.0</v>
      </c>
    </row>
    <row r="527" ht="15.75" customHeight="1">
      <c r="A527" s="14" t="s">
        <v>2700</v>
      </c>
      <c r="B527" s="15" t="s">
        <v>2701</v>
      </c>
      <c r="C527" s="14" t="s">
        <v>1839</v>
      </c>
      <c r="D527" s="14">
        <v>4.0</v>
      </c>
    </row>
    <row r="528" ht="15.75" customHeight="1">
      <c r="A528" s="14">
        <v>4956.0</v>
      </c>
      <c r="B528" s="15" t="s">
        <v>2702</v>
      </c>
      <c r="C528" s="14" t="s">
        <v>1839</v>
      </c>
      <c r="D528" s="14">
        <v>1.0</v>
      </c>
    </row>
    <row r="529" ht="15.75" customHeight="1">
      <c r="A529" s="14">
        <v>4958.0</v>
      </c>
      <c r="B529" s="15" t="s">
        <v>2703</v>
      </c>
      <c r="C529" s="14" t="s">
        <v>1839</v>
      </c>
      <c r="D529" s="14">
        <v>2.0</v>
      </c>
    </row>
    <row r="530" ht="15.75" customHeight="1">
      <c r="A530" s="14" t="s">
        <v>2704</v>
      </c>
      <c r="B530" s="15" t="s">
        <v>2705</v>
      </c>
      <c r="C530" s="14" t="s">
        <v>1907</v>
      </c>
      <c r="D530" s="14">
        <v>2.0</v>
      </c>
    </row>
    <row r="531" ht="15.75" customHeight="1">
      <c r="A531" s="14" t="s">
        <v>2706</v>
      </c>
      <c r="B531" s="15" t="s">
        <v>2707</v>
      </c>
      <c r="C531" s="14" t="s">
        <v>1917</v>
      </c>
      <c r="D531" s="14">
        <v>1.0</v>
      </c>
    </row>
    <row r="532" ht="15.75" customHeight="1">
      <c r="A532" s="14" t="s">
        <v>2708</v>
      </c>
      <c r="B532" s="15" t="s">
        <v>2709</v>
      </c>
      <c r="C532" s="14" t="s">
        <v>1917</v>
      </c>
      <c r="D532" s="14">
        <v>1.0</v>
      </c>
    </row>
    <row r="533" ht="15.75" customHeight="1">
      <c r="A533" s="14" t="s">
        <v>2710</v>
      </c>
      <c r="B533" s="15" t="s">
        <v>2711</v>
      </c>
      <c r="C533" s="14" t="s">
        <v>1917</v>
      </c>
      <c r="D533" s="14">
        <v>1.0</v>
      </c>
    </row>
    <row r="534" ht="15.75" customHeight="1">
      <c r="A534" s="14" t="s">
        <v>2712</v>
      </c>
      <c r="B534" s="15" t="s">
        <v>2713</v>
      </c>
      <c r="C534" s="14" t="s">
        <v>1839</v>
      </c>
      <c r="D534" s="14">
        <v>4.0</v>
      </c>
    </row>
    <row r="535" ht="15.75" customHeight="1">
      <c r="A535" s="14">
        <v>964.0</v>
      </c>
      <c r="B535" s="15" t="s">
        <v>2714</v>
      </c>
      <c r="C535" s="14" t="s">
        <v>1839</v>
      </c>
      <c r="D535" s="14">
        <v>10.0</v>
      </c>
    </row>
    <row r="536" ht="15.75" customHeight="1">
      <c r="A536" s="14" t="s">
        <v>2715</v>
      </c>
      <c r="B536" s="15" t="s">
        <v>2716</v>
      </c>
      <c r="C536" s="14" t="s">
        <v>1907</v>
      </c>
      <c r="D536" s="14">
        <v>2.0</v>
      </c>
    </row>
    <row r="537" ht="15.75" customHeight="1">
      <c r="A537" s="14">
        <v>1549.0</v>
      </c>
      <c r="B537" s="15" t="s">
        <v>2717</v>
      </c>
      <c r="C537" s="14" t="s">
        <v>1839</v>
      </c>
      <c r="D537" s="14">
        <v>3.0</v>
      </c>
    </row>
    <row r="538" ht="15.75" customHeight="1">
      <c r="A538" s="14">
        <v>1003.0</v>
      </c>
      <c r="B538" s="15" t="s">
        <v>2718</v>
      </c>
      <c r="C538" s="14" t="s">
        <v>1839</v>
      </c>
      <c r="D538" s="14">
        <v>4.0</v>
      </c>
    </row>
    <row r="539" ht="15.75" customHeight="1">
      <c r="A539" s="14">
        <v>4971.0</v>
      </c>
      <c r="B539" s="15" t="s">
        <v>2719</v>
      </c>
      <c r="C539" s="14" t="s">
        <v>1839</v>
      </c>
      <c r="D539" s="14">
        <v>20.0</v>
      </c>
    </row>
    <row r="540" ht="15.75" customHeight="1">
      <c r="A540" s="14">
        <v>4227.0</v>
      </c>
      <c r="B540" s="15" t="s">
        <v>2720</v>
      </c>
      <c r="C540" s="14" t="s">
        <v>1839</v>
      </c>
      <c r="D540" s="14">
        <v>2.0</v>
      </c>
    </row>
    <row r="541" ht="15.75" customHeight="1">
      <c r="A541" s="14">
        <v>4032.0</v>
      </c>
      <c r="B541" s="15" t="s">
        <v>2721</v>
      </c>
      <c r="C541" s="14" t="s">
        <v>2235</v>
      </c>
      <c r="D541" s="14">
        <v>1.0</v>
      </c>
    </row>
    <row r="542" ht="15.75" customHeight="1">
      <c r="A542" s="14" t="s">
        <v>2722</v>
      </c>
      <c r="B542" s="15" t="s">
        <v>2723</v>
      </c>
      <c r="C542" s="14" t="s">
        <v>1839</v>
      </c>
      <c r="D542" s="14">
        <v>2.0</v>
      </c>
    </row>
    <row r="543" ht="15.75" customHeight="1">
      <c r="A543" s="14" t="s">
        <v>2724</v>
      </c>
      <c r="B543" s="15" t="s">
        <v>2725</v>
      </c>
      <c r="C543" s="14" t="s">
        <v>1839</v>
      </c>
      <c r="D543" s="14">
        <v>4.0</v>
      </c>
    </row>
    <row r="544" ht="15.75" customHeight="1">
      <c r="A544" s="14">
        <v>6026.0</v>
      </c>
      <c r="B544" s="15" t="s">
        <v>2726</v>
      </c>
      <c r="C544" s="14" t="s">
        <v>1907</v>
      </c>
      <c r="D544" s="14">
        <v>2.0</v>
      </c>
    </row>
    <row r="545" ht="15.75" customHeight="1">
      <c r="A545" s="14" t="s">
        <v>2727</v>
      </c>
      <c r="B545" s="15" t="s">
        <v>2728</v>
      </c>
      <c r="C545" s="14" t="s">
        <v>1839</v>
      </c>
      <c r="D545" s="14">
        <v>2.0</v>
      </c>
    </row>
    <row r="546" ht="15.75" customHeight="1">
      <c r="A546" s="14">
        <v>177.0</v>
      </c>
      <c r="B546" s="15" t="s">
        <v>2729</v>
      </c>
      <c r="C546" s="14" t="s">
        <v>1839</v>
      </c>
      <c r="D546" s="14">
        <v>1.0</v>
      </c>
    </row>
    <row r="547" ht="15.75" customHeight="1">
      <c r="A547" s="14">
        <v>5082.0</v>
      </c>
      <c r="B547" s="15" t="s">
        <v>2730</v>
      </c>
      <c r="C547" s="14" t="s">
        <v>1907</v>
      </c>
      <c r="D547" s="14">
        <v>1.0</v>
      </c>
    </row>
    <row r="548" ht="15.75" customHeight="1">
      <c r="A548" s="14">
        <v>995.0</v>
      </c>
      <c r="B548" s="15" t="s">
        <v>2731</v>
      </c>
      <c r="C548" s="14" t="s">
        <v>1839</v>
      </c>
      <c r="D548" s="14">
        <v>2.0</v>
      </c>
    </row>
    <row r="549" ht="15.75" customHeight="1">
      <c r="A549" s="14">
        <v>6813.0</v>
      </c>
      <c r="B549" s="15" t="s">
        <v>2732</v>
      </c>
      <c r="C549" s="14" t="s">
        <v>2733</v>
      </c>
      <c r="D549" s="14">
        <v>1.0</v>
      </c>
    </row>
    <row r="550" ht="15.75" customHeight="1">
      <c r="A550" s="14" t="s">
        <v>2734</v>
      </c>
      <c r="B550" s="15" t="s">
        <v>2735</v>
      </c>
      <c r="C550" s="14" t="s">
        <v>2235</v>
      </c>
      <c r="D550" s="14">
        <v>5.0</v>
      </c>
    </row>
    <row r="551" ht="15.75" customHeight="1">
      <c r="A551" s="14">
        <v>1026.0</v>
      </c>
      <c r="B551" s="15" t="s">
        <v>2736</v>
      </c>
      <c r="C551" s="14" t="s">
        <v>2235</v>
      </c>
      <c r="D551" s="14">
        <v>5.0</v>
      </c>
    </row>
    <row r="552" ht="15.75" customHeight="1">
      <c r="A552" s="14">
        <v>1018.0</v>
      </c>
      <c r="B552" s="15" t="s">
        <v>2737</v>
      </c>
      <c r="C552" s="14" t="s">
        <v>1839</v>
      </c>
      <c r="D552" s="14">
        <v>4.0</v>
      </c>
    </row>
    <row r="553" ht="15.75" customHeight="1">
      <c r="A553" s="14">
        <v>4524.0</v>
      </c>
      <c r="B553" s="15" t="s">
        <v>2738</v>
      </c>
      <c r="C553" s="14" t="s">
        <v>1839</v>
      </c>
      <c r="D553" s="14">
        <v>2.0</v>
      </c>
    </row>
    <row r="554" ht="15.75" customHeight="1">
      <c r="A554" s="14" t="s">
        <v>2739</v>
      </c>
      <c r="B554" s="15" t="s">
        <v>2740</v>
      </c>
      <c r="C554" s="14" t="s">
        <v>1839</v>
      </c>
      <c r="D554" s="14">
        <v>2.0</v>
      </c>
    </row>
    <row r="555" ht="15.75" customHeight="1">
      <c r="A555" s="14">
        <v>4998.0</v>
      </c>
      <c r="B555" s="15" t="s">
        <v>2741</v>
      </c>
      <c r="C555" s="14" t="s">
        <v>1839</v>
      </c>
      <c r="D555" s="14">
        <v>1.0</v>
      </c>
    </row>
    <row r="556" ht="15.75" customHeight="1">
      <c r="A556" s="14">
        <v>4997.0</v>
      </c>
      <c r="B556" s="15" t="s">
        <v>2742</v>
      </c>
      <c r="C556" s="14" t="s">
        <v>1839</v>
      </c>
      <c r="D556" s="14">
        <v>1.0</v>
      </c>
    </row>
    <row r="557" ht="15.75" customHeight="1">
      <c r="A557" s="14">
        <v>4013.0</v>
      </c>
      <c r="B557" s="15" t="s">
        <v>2743</v>
      </c>
      <c r="C557" s="14" t="s">
        <v>1839</v>
      </c>
      <c r="D557" s="14">
        <v>10.0</v>
      </c>
    </row>
    <row r="558" ht="15.75" customHeight="1">
      <c r="A558" s="14">
        <v>1404.0</v>
      </c>
      <c r="B558" s="15" t="s">
        <v>2744</v>
      </c>
      <c r="C558" s="14" t="s">
        <v>1839</v>
      </c>
      <c r="D558" s="14">
        <v>1.0</v>
      </c>
    </row>
    <row r="559" ht="15.75" customHeight="1">
      <c r="A559" s="14" t="s">
        <v>2745</v>
      </c>
      <c r="B559" s="15" t="s">
        <v>2746</v>
      </c>
      <c r="C559" s="14" t="s">
        <v>1839</v>
      </c>
      <c r="D559" s="14">
        <v>1.0</v>
      </c>
    </row>
    <row r="560" ht="15.75" customHeight="1">
      <c r="A560" s="14" t="s">
        <v>2747</v>
      </c>
      <c r="B560" s="15" t="s">
        <v>2748</v>
      </c>
      <c r="C560" s="14" t="s">
        <v>1839</v>
      </c>
      <c r="D560" s="14">
        <v>1.0</v>
      </c>
    </row>
    <row r="561" ht="15.75" customHeight="1">
      <c r="A561" s="14" t="s">
        <v>2749</v>
      </c>
      <c r="B561" s="15" t="s">
        <v>2750</v>
      </c>
      <c r="C561" s="14" t="s">
        <v>1907</v>
      </c>
      <c r="D561" s="14">
        <v>2.0</v>
      </c>
    </row>
    <row r="562" ht="15.75" customHeight="1">
      <c r="A562" s="14" t="s">
        <v>2751</v>
      </c>
      <c r="B562" s="15" t="s">
        <v>2752</v>
      </c>
      <c r="C562" s="14" t="s">
        <v>1839</v>
      </c>
      <c r="D562" s="14">
        <v>2.0</v>
      </c>
    </row>
    <row r="563" ht="15.75" customHeight="1">
      <c r="A563" s="14">
        <v>1055.0</v>
      </c>
      <c r="B563" s="15" t="s">
        <v>2753</v>
      </c>
      <c r="C563" s="14" t="s">
        <v>1839</v>
      </c>
      <c r="D563" s="14">
        <v>1.0</v>
      </c>
    </row>
    <row r="564" ht="15.75" customHeight="1">
      <c r="A564" s="14" t="s">
        <v>2754</v>
      </c>
      <c r="B564" s="15" t="s">
        <v>2755</v>
      </c>
      <c r="C564" s="14" t="s">
        <v>1839</v>
      </c>
      <c r="D564" s="14">
        <v>8.0</v>
      </c>
    </row>
    <row r="565" ht="15.75" customHeight="1">
      <c r="A565" s="14" t="s">
        <v>2756</v>
      </c>
      <c r="B565" s="15" t="s">
        <v>2757</v>
      </c>
      <c r="C565" s="14" t="s">
        <v>1839</v>
      </c>
      <c r="D565" s="14">
        <v>6.0</v>
      </c>
    </row>
    <row r="566" ht="15.75" customHeight="1">
      <c r="A566" s="14">
        <v>1654.0</v>
      </c>
      <c r="B566" s="15" t="s">
        <v>2758</v>
      </c>
      <c r="C566" s="14" t="s">
        <v>1839</v>
      </c>
      <c r="D566" s="14">
        <v>4.0</v>
      </c>
    </row>
    <row r="567" ht="15.75" customHeight="1">
      <c r="A567" s="14">
        <v>1056.0</v>
      </c>
      <c r="B567" s="15" t="s">
        <v>2759</v>
      </c>
      <c r="C567" s="14" t="s">
        <v>1839</v>
      </c>
      <c r="D567" s="14">
        <v>5.0</v>
      </c>
    </row>
    <row r="568" ht="15.75" customHeight="1">
      <c r="A568" s="14" t="s">
        <v>2760</v>
      </c>
      <c r="B568" s="15" t="s">
        <v>2761</v>
      </c>
      <c r="C568" s="14" t="s">
        <v>1917</v>
      </c>
      <c r="D568" s="14">
        <v>2.0</v>
      </c>
    </row>
    <row r="569" ht="15.75" customHeight="1">
      <c r="A569" s="14">
        <v>5723.0</v>
      </c>
      <c r="B569" s="15" t="s">
        <v>2762</v>
      </c>
      <c r="C569" s="14" t="s">
        <v>1907</v>
      </c>
      <c r="D569" s="14">
        <v>1.0</v>
      </c>
    </row>
    <row r="570" ht="15.75" customHeight="1">
      <c r="A570" s="14">
        <v>335.0</v>
      </c>
      <c r="B570" s="15" t="s">
        <v>2763</v>
      </c>
      <c r="C570" s="14" t="s">
        <v>1839</v>
      </c>
      <c r="D570" s="14">
        <v>2.0</v>
      </c>
    </row>
    <row r="571" ht="15.75" customHeight="1">
      <c r="A571" s="14">
        <v>5314.0</v>
      </c>
      <c r="B571" s="15" t="s">
        <v>2764</v>
      </c>
      <c r="C571" s="14" t="s">
        <v>1907</v>
      </c>
      <c r="D571" s="14">
        <v>2.0</v>
      </c>
    </row>
    <row r="572" ht="15.75" customHeight="1">
      <c r="A572" s="14" t="s">
        <v>2765</v>
      </c>
      <c r="B572" s="15" t="s">
        <v>2766</v>
      </c>
      <c r="C572" s="14" t="s">
        <v>1851</v>
      </c>
      <c r="D572" s="14">
        <v>6.0</v>
      </c>
    </row>
    <row r="573" ht="15.75" customHeight="1">
      <c r="A573" s="14">
        <v>5318.0</v>
      </c>
      <c r="B573" s="15" t="s">
        <v>2766</v>
      </c>
      <c r="C573" s="14" t="s">
        <v>1907</v>
      </c>
      <c r="D573" s="14">
        <v>3.0</v>
      </c>
    </row>
    <row r="574" ht="15.75" customHeight="1">
      <c r="A574" s="14" t="s">
        <v>2767</v>
      </c>
      <c r="B574" s="15" t="s">
        <v>2768</v>
      </c>
      <c r="C574" s="14" t="s">
        <v>1907</v>
      </c>
      <c r="D574" s="14">
        <v>6.0</v>
      </c>
    </row>
    <row r="575" ht="15.75" customHeight="1">
      <c r="A575" s="14" t="s">
        <v>2769</v>
      </c>
      <c r="B575" s="15" t="s">
        <v>2770</v>
      </c>
      <c r="C575" s="14" t="s">
        <v>1839</v>
      </c>
      <c r="D575" s="14">
        <v>6.0</v>
      </c>
    </row>
    <row r="576" ht="15.75" customHeight="1">
      <c r="A576" s="14" t="s">
        <v>2771</v>
      </c>
      <c r="B576" s="15" t="s">
        <v>2772</v>
      </c>
      <c r="C576" s="14" t="s">
        <v>1851</v>
      </c>
      <c r="D576" s="14">
        <v>2.0</v>
      </c>
    </row>
    <row r="577" ht="15.75" customHeight="1">
      <c r="A577" s="14" t="s">
        <v>2773</v>
      </c>
      <c r="B577" s="15" t="s">
        <v>2774</v>
      </c>
      <c r="C577" s="14" t="s">
        <v>1851</v>
      </c>
      <c r="D577" s="14">
        <v>1.0</v>
      </c>
    </row>
    <row r="578" ht="15.75" customHeight="1">
      <c r="A578" s="14" t="s">
        <v>2775</v>
      </c>
      <c r="B578" s="15" t="s">
        <v>2776</v>
      </c>
      <c r="C578" s="14" t="s">
        <v>1917</v>
      </c>
      <c r="D578" s="14">
        <v>1.0</v>
      </c>
    </row>
    <row r="579" ht="15.75" customHeight="1">
      <c r="A579" s="14">
        <v>4973.0</v>
      </c>
      <c r="B579" s="15" t="s">
        <v>2777</v>
      </c>
      <c r="C579" s="14" t="s">
        <v>2014</v>
      </c>
      <c r="D579" s="14">
        <v>3.0</v>
      </c>
    </row>
    <row r="580" ht="15.75" customHeight="1">
      <c r="A580" s="14" t="s">
        <v>2778</v>
      </c>
      <c r="B580" s="15" t="s">
        <v>2779</v>
      </c>
      <c r="C580" s="14" t="s">
        <v>2014</v>
      </c>
      <c r="D580" s="14">
        <v>1.0</v>
      </c>
    </row>
    <row r="581" ht="15.75" customHeight="1">
      <c r="A581" s="14">
        <v>4960.0</v>
      </c>
      <c r="B581" s="15" t="s">
        <v>2780</v>
      </c>
      <c r="C581" s="14" t="s">
        <v>2014</v>
      </c>
      <c r="D581" s="14">
        <v>5.0</v>
      </c>
    </row>
    <row r="582" ht="15.75" customHeight="1">
      <c r="A582" s="14" t="s">
        <v>2781</v>
      </c>
      <c r="B582" s="15" t="s">
        <v>2782</v>
      </c>
      <c r="C582" s="14" t="s">
        <v>1851</v>
      </c>
      <c r="D582" s="14">
        <v>2.0</v>
      </c>
    </row>
    <row r="583" ht="15.75" customHeight="1">
      <c r="B583" s="16"/>
    </row>
    <row r="584" ht="15.75" customHeight="1">
      <c r="B584" s="16"/>
    </row>
    <row r="585" ht="15.75" customHeight="1">
      <c r="B585" s="16"/>
    </row>
    <row r="586" ht="15.75" customHeight="1">
      <c r="B586" s="16"/>
    </row>
    <row r="587" ht="15.75" customHeight="1">
      <c r="B587" s="16"/>
    </row>
    <row r="588" ht="15.75" customHeight="1">
      <c r="B588" s="16"/>
    </row>
    <row r="589" ht="15.75" customHeight="1">
      <c r="B589" s="16"/>
    </row>
    <row r="590" ht="15.75" customHeight="1">
      <c r="B590" s="16"/>
    </row>
    <row r="591" ht="15.75" customHeight="1">
      <c r="B591" s="16"/>
    </row>
    <row r="592" ht="15.75" customHeight="1">
      <c r="B592" s="16"/>
    </row>
    <row r="593" ht="15.75" customHeight="1">
      <c r="B593" s="16"/>
    </row>
    <row r="594" ht="15.75" customHeight="1">
      <c r="B594" s="16"/>
    </row>
    <row r="595" ht="15.75" customHeight="1">
      <c r="B595" s="16"/>
    </row>
    <row r="596" ht="15.75" customHeight="1">
      <c r="B596" s="16"/>
    </row>
    <row r="597" ht="15.75" customHeight="1">
      <c r="B597" s="16"/>
    </row>
    <row r="598" ht="15.75" customHeight="1">
      <c r="B598" s="16"/>
    </row>
    <row r="599" ht="15.75" customHeight="1">
      <c r="B599" s="16"/>
    </row>
    <row r="600" ht="15.75" customHeight="1">
      <c r="B600" s="16"/>
    </row>
    <row r="601" ht="15.75" customHeight="1">
      <c r="B601" s="16"/>
    </row>
    <row r="602" ht="15.75" customHeight="1">
      <c r="B602" s="16"/>
    </row>
    <row r="603" ht="15.75" customHeight="1">
      <c r="B603" s="16"/>
    </row>
    <row r="604" ht="15.75" customHeight="1">
      <c r="B604" s="16"/>
    </row>
    <row r="605" ht="15.75" customHeight="1">
      <c r="B605" s="16"/>
    </row>
    <row r="606" ht="15.75" customHeight="1">
      <c r="B606" s="16"/>
    </row>
    <row r="607" ht="15.75" customHeight="1">
      <c r="B607" s="16"/>
    </row>
    <row r="608" ht="15.75" customHeight="1">
      <c r="B608" s="16"/>
    </row>
    <row r="609" ht="15.75" customHeight="1">
      <c r="B609" s="16"/>
    </row>
    <row r="610" ht="15.75" customHeight="1">
      <c r="B610" s="16"/>
    </row>
    <row r="611" ht="15.75" customHeight="1">
      <c r="B611" s="16"/>
    </row>
    <row r="612" ht="15.75" customHeight="1">
      <c r="B612" s="16"/>
    </row>
    <row r="613" ht="15.75" customHeight="1">
      <c r="B613" s="16"/>
    </row>
    <row r="614" ht="15.75" customHeight="1">
      <c r="B614" s="16"/>
    </row>
    <row r="615" ht="15.75" customHeight="1">
      <c r="B615" s="16"/>
    </row>
    <row r="616" ht="15.75" customHeight="1">
      <c r="B616" s="16"/>
    </row>
    <row r="617" ht="15.75" customHeight="1">
      <c r="B617" s="16"/>
    </row>
    <row r="618" ht="15.75" customHeight="1">
      <c r="B618" s="16"/>
    </row>
    <row r="619" ht="15.75" customHeight="1">
      <c r="B619" s="16"/>
    </row>
    <row r="620" ht="15.75" customHeight="1">
      <c r="B620" s="16"/>
    </row>
    <row r="621" ht="15.75" customHeight="1">
      <c r="B621" s="16"/>
    </row>
    <row r="622" ht="15.75" customHeight="1">
      <c r="B622" s="16"/>
    </row>
    <row r="623" ht="15.75" customHeight="1">
      <c r="B623" s="16"/>
    </row>
    <row r="624" ht="15.75" customHeight="1">
      <c r="B624" s="16"/>
    </row>
    <row r="625" ht="15.75" customHeight="1">
      <c r="B625" s="16"/>
    </row>
    <row r="626" ht="15.75" customHeight="1">
      <c r="B626" s="16"/>
    </row>
    <row r="627" ht="15.75" customHeight="1">
      <c r="B627" s="16"/>
    </row>
    <row r="628" ht="15.75" customHeight="1">
      <c r="B628" s="16"/>
    </row>
    <row r="629" ht="15.75" customHeight="1">
      <c r="B629" s="16"/>
    </row>
    <row r="630" ht="15.75" customHeight="1">
      <c r="B630" s="16"/>
    </row>
    <row r="631" ht="15.75" customHeight="1">
      <c r="B631" s="16"/>
    </row>
    <row r="632" ht="15.75" customHeight="1">
      <c r="B632" s="16"/>
    </row>
    <row r="633" ht="15.75" customHeight="1">
      <c r="B633" s="16"/>
    </row>
    <row r="634" ht="15.75" customHeight="1">
      <c r="B634" s="16"/>
    </row>
    <row r="635" ht="15.75" customHeight="1">
      <c r="B635" s="16"/>
    </row>
    <row r="636" ht="15.75" customHeight="1">
      <c r="B636" s="16"/>
    </row>
    <row r="637" ht="15.75" customHeight="1">
      <c r="B637" s="16"/>
    </row>
    <row r="638" ht="15.75" customHeight="1">
      <c r="B638" s="16"/>
    </row>
    <row r="639" ht="15.75" customHeight="1">
      <c r="B639" s="16"/>
    </row>
    <row r="640" ht="15.75" customHeight="1">
      <c r="B640" s="16"/>
    </row>
    <row r="641" ht="15.75" customHeight="1">
      <c r="B641" s="16"/>
    </row>
    <row r="642" ht="15.75" customHeight="1">
      <c r="B642" s="16"/>
    </row>
    <row r="643" ht="15.75" customHeight="1">
      <c r="B643" s="16"/>
    </row>
    <row r="644" ht="15.75" customHeight="1">
      <c r="B644" s="16"/>
    </row>
    <row r="645" ht="15.75" customHeight="1">
      <c r="B645" s="16"/>
    </row>
    <row r="646" ht="15.75" customHeight="1">
      <c r="B646" s="16"/>
    </row>
    <row r="647" ht="15.75" customHeight="1">
      <c r="B647" s="16"/>
    </row>
    <row r="648" ht="15.75" customHeight="1">
      <c r="B648" s="16"/>
    </row>
    <row r="649" ht="15.75" customHeight="1">
      <c r="B649" s="16"/>
    </row>
    <row r="650" ht="15.75" customHeight="1">
      <c r="B650" s="16"/>
    </row>
    <row r="651" ht="15.75" customHeight="1">
      <c r="B651" s="16"/>
    </row>
    <row r="652" ht="15.75" customHeight="1">
      <c r="B652" s="16"/>
    </row>
    <row r="653" ht="15.75" customHeight="1">
      <c r="B653" s="16"/>
    </row>
    <row r="654" ht="15.75" customHeight="1">
      <c r="B654" s="16"/>
    </row>
    <row r="655" ht="15.75" customHeight="1">
      <c r="B655" s="16"/>
    </row>
    <row r="656" ht="15.75" customHeight="1">
      <c r="B656" s="16"/>
    </row>
    <row r="657" ht="15.75" customHeight="1">
      <c r="B657" s="16"/>
    </row>
    <row r="658" ht="15.75" customHeight="1">
      <c r="B658" s="16"/>
    </row>
    <row r="659" ht="15.75" customHeight="1">
      <c r="B659" s="16"/>
    </row>
    <row r="660" ht="15.75" customHeight="1">
      <c r="B660" s="16"/>
    </row>
    <row r="661" ht="15.75" customHeight="1">
      <c r="B661" s="16"/>
    </row>
    <row r="662" ht="15.75" customHeight="1">
      <c r="B662" s="16"/>
    </row>
    <row r="663" ht="15.75" customHeight="1">
      <c r="B663" s="16"/>
    </row>
    <row r="664" ht="15.75" customHeight="1">
      <c r="B664" s="16"/>
    </row>
    <row r="665" ht="15.75" customHeight="1">
      <c r="B665" s="16"/>
    </row>
    <row r="666" ht="15.75" customHeight="1">
      <c r="B666" s="16"/>
    </row>
    <row r="667" ht="15.75" customHeight="1">
      <c r="B667" s="16"/>
    </row>
    <row r="668" ht="15.75" customHeight="1">
      <c r="B668" s="16"/>
    </row>
    <row r="669" ht="15.75" customHeight="1">
      <c r="B669" s="16"/>
    </row>
    <row r="670" ht="15.75" customHeight="1">
      <c r="B670" s="16"/>
    </row>
    <row r="671" ht="15.75" customHeight="1">
      <c r="B671" s="16"/>
    </row>
    <row r="672" ht="15.75" customHeight="1">
      <c r="B672" s="16"/>
    </row>
    <row r="673" ht="15.75" customHeight="1">
      <c r="B673" s="16"/>
    </row>
    <row r="674" ht="15.75" customHeight="1">
      <c r="B674" s="16"/>
    </row>
    <row r="675" ht="15.75" customHeight="1">
      <c r="B675" s="16"/>
    </row>
    <row r="676" ht="15.75" customHeight="1">
      <c r="B676" s="16"/>
    </row>
    <row r="677" ht="15.75" customHeight="1">
      <c r="B677" s="16"/>
    </row>
    <row r="678" ht="15.75" customHeight="1">
      <c r="B678" s="16"/>
    </row>
    <row r="679" ht="15.75" customHeight="1">
      <c r="B679" s="16"/>
    </row>
    <row r="680" ht="15.75" customHeight="1">
      <c r="B680" s="16"/>
    </row>
    <row r="681" ht="15.75" customHeight="1">
      <c r="B681" s="16"/>
    </row>
    <row r="682" ht="15.75" customHeight="1">
      <c r="B682" s="16"/>
    </row>
    <row r="683" ht="15.75" customHeight="1">
      <c r="B683" s="16"/>
    </row>
    <row r="684" ht="15.75" customHeight="1">
      <c r="B684" s="16"/>
    </row>
    <row r="685" ht="15.75" customHeight="1">
      <c r="B685" s="16"/>
    </row>
    <row r="686" ht="15.75" customHeight="1">
      <c r="B686" s="16"/>
    </row>
    <row r="687" ht="15.75" customHeight="1">
      <c r="B687" s="16"/>
    </row>
    <row r="688" ht="15.75" customHeight="1">
      <c r="B688" s="16"/>
    </row>
    <row r="689" ht="15.75" customHeight="1">
      <c r="B689" s="16"/>
    </row>
    <row r="690" ht="15.75" customHeight="1">
      <c r="B690" s="16"/>
    </row>
    <row r="691" ht="15.75" customHeight="1">
      <c r="B691" s="16"/>
    </row>
    <row r="692" ht="15.75" customHeight="1">
      <c r="B692" s="16"/>
    </row>
    <row r="693" ht="15.75" customHeight="1">
      <c r="B693" s="16"/>
    </row>
    <row r="694" ht="15.75" customHeight="1">
      <c r="B694" s="16"/>
    </row>
    <row r="695" ht="15.75" customHeight="1">
      <c r="B695" s="16"/>
    </row>
    <row r="696" ht="15.75" customHeight="1">
      <c r="B696" s="16"/>
    </row>
    <row r="697" ht="15.75" customHeight="1">
      <c r="B697" s="16"/>
    </row>
    <row r="698" ht="15.75" customHeight="1">
      <c r="B698" s="16"/>
    </row>
    <row r="699" ht="15.75" customHeight="1">
      <c r="B699" s="16"/>
    </row>
    <row r="700" ht="15.75" customHeight="1">
      <c r="B700" s="16"/>
    </row>
    <row r="701" ht="15.75" customHeight="1">
      <c r="B701" s="16"/>
    </row>
    <row r="702" ht="15.75" customHeight="1">
      <c r="B702" s="16"/>
    </row>
    <row r="703" ht="15.75" customHeight="1">
      <c r="B703" s="16"/>
    </row>
    <row r="704" ht="15.75" customHeight="1">
      <c r="B704" s="16"/>
    </row>
    <row r="705" ht="15.75" customHeight="1">
      <c r="B705" s="16"/>
    </row>
    <row r="706" ht="15.75" customHeight="1">
      <c r="B706" s="16"/>
    </row>
    <row r="707" ht="15.75" customHeight="1">
      <c r="B707" s="16"/>
    </row>
    <row r="708" ht="15.75" customHeight="1">
      <c r="B708" s="16"/>
    </row>
    <row r="709" ht="15.75" customHeight="1">
      <c r="B709" s="16"/>
    </row>
    <row r="710" ht="15.75" customHeight="1">
      <c r="B710" s="16"/>
    </row>
    <row r="711" ht="15.75" customHeight="1">
      <c r="B711" s="16"/>
    </row>
    <row r="712" ht="15.75" customHeight="1">
      <c r="B712" s="16"/>
    </row>
    <row r="713" ht="15.75" customHeight="1">
      <c r="B713" s="16"/>
    </row>
    <row r="714" ht="15.75" customHeight="1">
      <c r="B714" s="16"/>
    </row>
    <row r="715" ht="15.75" customHeight="1">
      <c r="B715" s="16"/>
    </row>
    <row r="716" ht="15.75" customHeight="1">
      <c r="B716" s="16"/>
    </row>
    <row r="717" ht="15.75" customHeight="1">
      <c r="B717" s="16"/>
    </row>
    <row r="718" ht="15.75" customHeight="1">
      <c r="B718" s="16"/>
    </row>
    <row r="719" ht="15.75" customHeight="1">
      <c r="B719" s="16"/>
    </row>
    <row r="720" ht="15.75" customHeight="1">
      <c r="B720" s="16"/>
    </row>
    <row r="721" ht="15.75" customHeight="1">
      <c r="B721" s="16"/>
    </row>
    <row r="722" ht="15.75" customHeight="1">
      <c r="B722" s="16"/>
    </row>
    <row r="723" ht="15.75" customHeight="1">
      <c r="B723" s="16"/>
    </row>
    <row r="724" ht="15.75" customHeight="1">
      <c r="B724" s="16"/>
    </row>
    <row r="725" ht="15.75" customHeight="1">
      <c r="B725" s="16"/>
    </row>
    <row r="726" ht="15.75" customHeight="1">
      <c r="B726" s="16"/>
    </row>
    <row r="727" ht="15.75" customHeight="1">
      <c r="B727" s="16"/>
    </row>
    <row r="728" ht="15.75" customHeight="1">
      <c r="B728" s="16"/>
    </row>
    <row r="729" ht="15.75" customHeight="1">
      <c r="B729" s="16"/>
    </row>
    <row r="730" ht="15.75" customHeight="1">
      <c r="B730" s="16"/>
    </row>
    <row r="731" ht="15.75" customHeight="1">
      <c r="B731" s="16"/>
    </row>
    <row r="732" ht="15.75" customHeight="1">
      <c r="B732" s="16"/>
    </row>
    <row r="733" ht="15.75" customHeight="1">
      <c r="B733" s="16"/>
    </row>
    <row r="734" ht="15.75" customHeight="1">
      <c r="B734" s="16"/>
    </row>
    <row r="735" ht="15.75" customHeight="1">
      <c r="B735" s="16"/>
    </row>
    <row r="736" ht="15.75" customHeight="1">
      <c r="B736" s="16"/>
    </row>
    <row r="737" ht="15.75" customHeight="1">
      <c r="B737" s="16"/>
    </row>
    <row r="738" ht="15.75" customHeight="1">
      <c r="B738" s="16"/>
    </row>
    <row r="739" ht="15.75" customHeight="1">
      <c r="B739" s="16"/>
    </row>
    <row r="740" ht="15.75" customHeight="1">
      <c r="B740" s="16"/>
    </row>
    <row r="741" ht="15.75" customHeight="1">
      <c r="B741" s="16"/>
    </row>
    <row r="742" ht="15.75" customHeight="1">
      <c r="B742" s="16"/>
    </row>
    <row r="743" ht="15.75" customHeight="1">
      <c r="B743" s="16"/>
    </row>
    <row r="744" ht="15.75" customHeight="1">
      <c r="B744" s="16"/>
    </row>
    <row r="745" ht="15.75" customHeight="1">
      <c r="B745" s="16"/>
    </row>
    <row r="746" ht="15.75" customHeight="1">
      <c r="B746" s="16"/>
    </row>
    <row r="747" ht="15.75" customHeight="1">
      <c r="B747" s="16"/>
    </row>
    <row r="748" ht="15.75" customHeight="1">
      <c r="B748" s="16"/>
    </row>
    <row r="749" ht="15.75" customHeight="1">
      <c r="B749" s="16"/>
    </row>
    <row r="750" ht="15.75" customHeight="1">
      <c r="B750" s="16"/>
    </row>
    <row r="751" ht="15.75" customHeight="1">
      <c r="B751" s="16"/>
    </row>
    <row r="752" ht="15.75" customHeight="1">
      <c r="B752" s="16"/>
    </row>
    <row r="753" ht="15.75" customHeight="1">
      <c r="B753" s="16"/>
    </row>
    <row r="754" ht="15.75" customHeight="1">
      <c r="B754" s="16"/>
    </row>
    <row r="755" ht="15.75" customHeight="1">
      <c r="B755" s="16"/>
    </row>
    <row r="756" ht="15.75" customHeight="1">
      <c r="B756" s="16"/>
    </row>
    <row r="757" ht="15.75" customHeight="1">
      <c r="B757" s="16"/>
    </row>
    <row r="758" ht="15.75" customHeight="1">
      <c r="B758" s="16"/>
    </row>
    <row r="759" ht="15.75" customHeight="1">
      <c r="B759" s="16"/>
    </row>
    <row r="760" ht="15.75" customHeight="1">
      <c r="B760" s="16"/>
    </row>
    <row r="761" ht="15.75" customHeight="1">
      <c r="B761" s="16"/>
    </row>
    <row r="762" ht="15.75" customHeight="1">
      <c r="B762" s="16"/>
    </row>
    <row r="763" ht="15.75" customHeight="1">
      <c r="B763" s="16"/>
    </row>
    <row r="764" ht="15.75" customHeight="1">
      <c r="B764" s="16"/>
    </row>
    <row r="765" ht="15.75" customHeight="1">
      <c r="B765" s="16"/>
    </row>
    <row r="766" ht="15.75" customHeight="1">
      <c r="B766" s="16"/>
    </row>
    <row r="767" ht="15.75" customHeight="1">
      <c r="B767" s="16"/>
    </row>
    <row r="768" ht="15.75" customHeight="1">
      <c r="B768" s="16"/>
    </row>
    <row r="769" ht="15.75" customHeight="1">
      <c r="B769" s="16"/>
    </row>
    <row r="770" ht="15.75" customHeight="1">
      <c r="B770" s="16"/>
    </row>
    <row r="771" ht="15.75" customHeight="1">
      <c r="B771" s="16"/>
    </row>
    <row r="772" ht="15.75" customHeight="1">
      <c r="B772" s="16"/>
    </row>
    <row r="773" ht="15.75" customHeight="1">
      <c r="B773" s="16"/>
    </row>
    <row r="774" ht="15.75" customHeight="1">
      <c r="B774" s="16"/>
    </row>
    <row r="775" ht="15.75" customHeight="1">
      <c r="B775" s="16"/>
    </row>
    <row r="776" ht="15.75" customHeight="1">
      <c r="B776" s="16"/>
    </row>
    <row r="777" ht="15.75" customHeight="1">
      <c r="B777" s="16"/>
    </row>
    <row r="778" ht="15.75" customHeight="1">
      <c r="B778" s="16"/>
    </row>
    <row r="779" ht="15.75" customHeight="1">
      <c r="B779" s="16"/>
    </row>
    <row r="780" ht="15.75" customHeight="1">
      <c r="B780" s="16"/>
    </row>
    <row r="781" ht="15.75" customHeight="1">
      <c r="B781" s="16"/>
    </row>
    <row r="782" ht="15.75" customHeight="1">
      <c r="B782" s="16"/>
    </row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D$582"/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dimension ref="A1:Z1451"/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min="1" max="1" customWidth="true" width="44.0" collapsed="true"/>
    <col min="2" max="2" customWidth="true" width="12.25" collapsed="true"/>
    <col min="3" max="3" customWidth="true" width="7.88" collapsed="true"/>
    <col min="4" max="4" customWidth="true" width="5.75" collapsed="true"/>
    <col min="5" max="5" customWidth="true" width="6.75" collapsed="true"/>
    <col min="6" max="6" customWidth="true" width="11.0" collapsed="true"/>
    <col min="7" max="7" customWidth="true" width="5.88" collapsed="true"/>
    <col min="8" max="9" customWidth="true" width="9.25" collapsed="true"/>
    <col min="10" max="10" customWidth="true" width="9.88" collapsed="true"/>
    <col min="11" max="14" customWidth="true" width="9.25" collapsed="true"/>
    <col min="15" max="18" customWidth="true" width="9.13" collapsed="true"/>
    <col min="19" max="21" customWidth="true" width="9.25" collapsed="true"/>
    <col min="22" max="22" customWidth="true" width="7.38" collapsed="true"/>
    <col min="23" max="23" customWidth="true" width="4.38" collapsed="true"/>
    <col min="24" max="24" customWidth="true" width="9.75" collapsed="true"/>
    <col min="25" max="25" customWidth="true" width="7.38" collapsed="true"/>
    <col min="26" max="26" customWidth="true" width="9.13" collapsed="true"/>
  </cols>
  <sheetData>
    <row r="1" ht="49.5" customHeight="1">
      <c r="A1" s="17" t="s">
        <v>2783</v>
      </c>
      <c r="B1" s="18" t="s">
        <v>1</v>
      </c>
      <c r="C1" s="19" t="s">
        <v>2784</v>
      </c>
      <c r="D1" s="20" t="s">
        <v>1837</v>
      </c>
      <c r="E1" s="21" t="s">
        <v>5</v>
      </c>
      <c r="F1" s="22" t="s">
        <v>2785</v>
      </c>
      <c r="G1" s="23" t="s">
        <v>2</v>
      </c>
      <c r="H1" s="24" t="s">
        <v>2786</v>
      </c>
      <c r="I1" s="24" t="s">
        <v>2787</v>
      </c>
      <c r="J1" s="25" t="s">
        <v>2788</v>
      </c>
      <c r="K1" s="26" t="s">
        <v>2789</v>
      </c>
      <c r="L1" s="27" t="s">
        <v>2790</v>
      </c>
      <c r="M1" s="25" t="s">
        <v>2791</v>
      </c>
      <c r="N1" s="27" t="s">
        <v>2792</v>
      </c>
      <c r="O1" s="28" t="s">
        <v>12</v>
      </c>
      <c r="P1" s="29" t="s">
        <v>2793</v>
      </c>
      <c r="Q1" s="28" t="s">
        <v>17</v>
      </c>
      <c r="R1" s="28" t="s">
        <v>18</v>
      </c>
      <c r="S1" s="30" t="s">
        <v>2794</v>
      </c>
      <c r="T1" s="31" t="s">
        <v>2795</v>
      </c>
      <c r="U1" s="32" t="s">
        <v>2796</v>
      </c>
      <c r="V1" s="33" t="s">
        <v>2797</v>
      </c>
      <c r="W1" s="34" t="s">
        <v>1837</v>
      </c>
      <c r="X1" s="35" t="s">
        <v>2798</v>
      </c>
      <c r="Y1" s="36" t="s">
        <v>2799</v>
      </c>
      <c r="Z1" s="37" t="s">
        <v>2800</v>
      </c>
    </row>
    <row r="2" ht="18.0" customHeight="1">
      <c r="A2" s="4" t="s">
        <v>40</v>
      </c>
      <c r="B2" s="38">
        <v>1125574.0</v>
      </c>
      <c r="C2" s="39"/>
      <c r="D2" s="40">
        <v>1.0</v>
      </c>
      <c r="E2" s="41"/>
      <c r="F2" s="42"/>
      <c r="G2" s="43">
        <v>2.5</v>
      </c>
      <c r="H2" s="44" t="s">
        <v>2801</v>
      </c>
      <c r="I2" s="44">
        <v>75.35</v>
      </c>
      <c r="J2" s="44">
        <v>75.0</v>
      </c>
      <c r="K2" s="44">
        <v>75.0</v>
      </c>
      <c r="L2" s="44" t="s">
        <v>2802</v>
      </c>
      <c r="M2" s="45" t="s">
        <v>2803</v>
      </c>
      <c r="N2" s="46" t="s">
        <v>2804</v>
      </c>
      <c r="O2" s="47" t="s">
        <v>2805</v>
      </c>
      <c r="P2" s="29"/>
      <c r="Q2" s="47" t="s">
        <v>2806</v>
      </c>
      <c r="R2" s="47" t="s">
        <v>2807</v>
      </c>
      <c r="S2" s="48"/>
      <c r="T2" s="49"/>
      <c r="U2" s="50" t="s">
        <v>2808</v>
      </c>
      <c r="V2" s="51"/>
      <c r="W2" s="52"/>
      <c r="X2" s="51"/>
      <c r="Y2" s="53"/>
      <c r="Z2" s="54"/>
    </row>
    <row r="3" ht="18.0" hidden="1" customHeight="1">
      <c r="A3" s="4" t="s">
        <v>57</v>
      </c>
      <c r="B3" s="38">
        <v>1094143.0</v>
      </c>
      <c r="C3" s="39"/>
      <c r="D3" s="40"/>
      <c r="E3" s="41"/>
      <c r="F3" s="25"/>
      <c r="G3" s="55"/>
      <c r="H3" s="56" t="s">
        <v>2809</v>
      </c>
      <c r="I3" s="56">
        <v>1.4</v>
      </c>
      <c r="J3" s="56">
        <v>0.87</v>
      </c>
      <c r="K3" s="56">
        <v>1.15</v>
      </c>
      <c r="L3" s="56">
        <v>1.32</v>
      </c>
      <c r="M3" s="57" t="s">
        <v>2810</v>
      </c>
      <c r="N3" s="58">
        <v>0.8</v>
      </c>
      <c r="O3" s="28"/>
      <c r="P3" s="29"/>
      <c r="Q3" s="28"/>
      <c r="R3" s="28"/>
      <c r="S3" s="48"/>
      <c r="T3" s="49"/>
      <c r="U3" s="50"/>
      <c r="V3" s="51"/>
      <c r="W3" s="52"/>
      <c r="X3" s="51"/>
      <c r="Y3" s="53"/>
      <c r="Z3" s="54"/>
    </row>
    <row r="4" ht="18.0" hidden="1" customHeight="1">
      <c r="A4" s="4" t="s">
        <v>41</v>
      </c>
      <c r="B4" s="38">
        <v>1105873.0</v>
      </c>
      <c r="C4" s="39"/>
      <c r="D4" s="40"/>
      <c r="E4" s="41"/>
      <c r="F4" s="25"/>
      <c r="G4" s="55"/>
      <c r="H4" s="56">
        <v>1.23</v>
      </c>
      <c r="I4" s="56" t="s">
        <v>2802</v>
      </c>
      <c r="J4" s="59">
        <v>0.61</v>
      </c>
      <c r="K4" s="56">
        <v>1.08</v>
      </c>
      <c r="L4" s="56">
        <v>0.68</v>
      </c>
      <c r="M4" s="57" t="s">
        <v>2802</v>
      </c>
      <c r="N4" s="60">
        <v>0.61</v>
      </c>
      <c r="O4" s="47" t="s">
        <v>2811</v>
      </c>
      <c r="P4" s="29"/>
      <c r="Q4" s="47" t="s">
        <v>2812</v>
      </c>
      <c r="R4" s="61" t="s">
        <v>2813</v>
      </c>
      <c r="S4" s="48"/>
      <c r="T4" s="49"/>
      <c r="U4" s="50"/>
      <c r="V4" s="51"/>
      <c r="W4" s="52"/>
      <c r="X4" s="51"/>
      <c r="Y4" s="53"/>
      <c r="Z4" s="54"/>
    </row>
    <row r="5" ht="18.0" customHeight="1">
      <c r="A5" s="4" t="s">
        <v>50</v>
      </c>
      <c r="B5" s="38">
        <v>1105865.0</v>
      </c>
      <c r="C5" s="39"/>
      <c r="D5" s="40">
        <v>2.0</v>
      </c>
      <c r="E5" s="41" t="s">
        <v>2814</v>
      </c>
      <c r="F5" s="59" t="s">
        <v>2815</v>
      </c>
      <c r="G5" s="55">
        <v>6.0</v>
      </c>
      <c r="H5" s="56">
        <v>5.17</v>
      </c>
      <c r="I5" s="44" t="s">
        <v>2816</v>
      </c>
      <c r="J5" s="44">
        <v>1.7</v>
      </c>
      <c r="K5" s="45">
        <v>1.67</v>
      </c>
      <c r="L5" s="44">
        <v>2.2</v>
      </c>
      <c r="M5" s="44">
        <v>1.71</v>
      </c>
      <c r="N5" s="56">
        <v>1.68</v>
      </c>
      <c r="O5" s="47" t="s">
        <v>2817</v>
      </c>
      <c r="P5" s="29" t="s">
        <v>1842</v>
      </c>
      <c r="Q5" s="47" t="s">
        <v>2818</v>
      </c>
      <c r="R5" s="61" t="s">
        <v>2819</v>
      </c>
      <c r="S5" s="48">
        <v>3.4</v>
      </c>
      <c r="T5" s="49"/>
      <c r="U5" s="50"/>
      <c r="V5" s="51"/>
      <c r="W5" s="52"/>
      <c r="X5" s="51"/>
      <c r="Y5" s="53"/>
      <c r="Z5" s="54"/>
    </row>
    <row r="6" ht="18.0" hidden="1" customHeight="1">
      <c r="A6" s="4" t="s">
        <v>58</v>
      </c>
      <c r="B6" s="38">
        <v>1065556.0</v>
      </c>
      <c r="C6" s="39"/>
      <c r="D6" s="40"/>
      <c r="E6" s="41"/>
      <c r="F6" s="59"/>
      <c r="G6" s="55">
        <v>2.0</v>
      </c>
      <c r="H6" s="56">
        <v>4.6</v>
      </c>
      <c r="I6" s="56">
        <v>3.73</v>
      </c>
      <c r="J6" s="58">
        <v>2.27</v>
      </c>
      <c r="K6" s="56">
        <v>2.68</v>
      </c>
      <c r="L6" s="56">
        <v>2.75</v>
      </c>
      <c r="M6" s="56" t="s">
        <v>2802</v>
      </c>
      <c r="N6" s="56">
        <v>2.29</v>
      </c>
      <c r="O6" s="47" t="s">
        <v>2820</v>
      </c>
      <c r="P6" s="29"/>
      <c r="Q6" s="47" t="s">
        <v>2821</v>
      </c>
      <c r="R6" s="61" t="s">
        <v>2822</v>
      </c>
      <c r="S6" s="48"/>
      <c r="T6" s="49"/>
      <c r="U6" s="50"/>
      <c r="V6" s="51"/>
      <c r="W6" s="52"/>
      <c r="X6" s="51"/>
      <c r="Y6" s="53"/>
      <c r="Z6" s="54"/>
    </row>
    <row r="7" ht="18.0" hidden="1" customHeight="1">
      <c r="A7" s="4" t="s">
        <v>71</v>
      </c>
      <c r="B7" s="38">
        <v>5012505.0</v>
      </c>
      <c r="C7" s="39"/>
      <c r="D7" s="40"/>
      <c r="E7" s="41"/>
      <c r="F7" s="59" t="s">
        <v>2823</v>
      </c>
      <c r="G7" s="55"/>
      <c r="H7" s="56" t="s">
        <v>2824</v>
      </c>
      <c r="I7" s="57" t="s">
        <v>2825</v>
      </c>
      <c r="J7" s="59">
        <v>9.2</v>
      </c>
      <c r="K7" s="56" t="s">
        <v>2826</v>
      </c>
      <c r="L7" s="56" t="s">
        <v>2827</v>
      </c>
      <c r="M7" s="57" t="s">
        <v>2828</v>
      </c>
      <c r="N7" s="60" t="s">
        <v>2829</v>
      </c>
      <c r="O7" s="47" t="s">
        <v>2830</v>
      </c>
      <c r="P7" s="29"/>
      <c r="Q7" s="47" t="s">
        <v>2831</v>
      </c>
      <c r="R7" s="47" t="s">
        <v>2832</v>
      </c>
      <c r="S7" s="48">
        <v>16.43</v>
      </c>
      <c r="T7" s="49"/>
      <c r="U7" s="50"/>
      <c r="V7" s="51"/>
      <c r="W7" s="62"/>
      <c r="X7" s="51"/>
      <c r="Y7" s="53"/>
      <c r="Z7" s="54"/>
    </row>
    <row r="8" ht="18.0" hidden="1" customHeight="1">
      <c r="A8" s="4" t="s">
        <v>72</v>
      </c>
      <c r="B8" s="38">
        <v>5012513.0</v>
      </c>
      <c r="C8" s="39"/>
      <c r="D8" s="40"/>
      <c r="E8" s="41"/>
      <c r="F8" s="63" t="s">
        <v>2823</v>
      </c>
      <c r="G8" s="55"/>
      <c r="H8" s="56" t="s">
        <v>2824</v>
      </c>
      <c r="I8" s="57" t="s">
        <v>2833</v>
      </c>
      <c r="J8" s="64">
        <v>9.53</v>
      </c>
      <c r="K8" s="56" t="s">
        <v>2834</v>
      </c>
      <c r="L8" s="56" t="s">
        <v>2827</v>
      </c>
      <c r="M8" s="65" t="s">
        <v>2835</v>
      </c>
      <c r="N8" s="60" t="s">
        <v>2827</v>
      </c>
      <c r="O8" s="47" t="s">
        <v>2836</v>
      </c>
      <c r="P8" s="29"/>
      <c r="Q8" s="47" t="s">
        <v>2837</v>
      </c>
      <c r="R8" s="47" t="s">
        <v>2838</v>
      </c>
      <c r="S8" s="48">
        <v>16.43</v>
      </c>
      <c r="T8" s="49"/>
      <c r="U8" s="50"/>
      <c r="V8" s="51"/>
      <c r="W8" s="62"/>
      <c r="X8" s="51"/>
      <c r="Y8" s="53"/>
      <c r="Z8" s="54"/>
    </row>
    <row r="9" ht="18.0" hidden="1" customHeight="1">
      <c r="A9" s="4" t="s">
        <v>81</v>
      </c>
      <c r="B9" s="38">
        <v>3946951.0</v>
      </c>
      <c r="C9" s="39"/>
      <c r="D9" s="40"/>
      <c r="E9" s="41"/>
      <c r="F9" s="59"/>
      <c r="G9" s="55"/>
      <c r="H9" s="56" t="s">
        <v>2802</v>
      </c>
      <c r="I9" s="56" t="s">
        <v>2802</v>
      </c>
      <c r="J9" s="56" t="s">
        <v>2802</v>
      </c>
      <c r="K9" s="56" t="s">
        <v>2827</v>
      </c>
      <c r="L9" s="56" t="s">
        <v>2802</v>
      </c>
      <c r="M9" s="59">
        <v>108.6</v>
      </c>
      <c r="N9" s="56" t="s">
        <v>2827</v>
      </c>
      <c r="O9" s="47" t="s">
        <v>2839</v>
      </c>
      <c r="P9" s="29"/>
      <c r="Q9" s="47" t="s">
        <v>2840</v>
      </c>
      <c r="R9" s="47" t="s">
        <v>2841</v>
      </c>
      <c r="S9" s="48"/>
      <c r="T9" s="49"/>
      <c r="U9" s="50"/>
      <c r="V9" s="51"/>
      <c r="W9" s="52"/>
      <c r="X9" s="51"/>
      <c r="Y9" s="53"/>
      <c r="Z9" s="54"/>
    </row>
    <row r="10" ht="18.0" hidden="1" customHeight="1">
      <c r="A10" s="4" t="s">
        <v>89</v>
      </c>
      <c r="B10" s="38">
        <v>4046462.0</v>
      </c>
      <c r="C10" s="39"/>
      <c r="D10" s="40"/>
      <c r="E10" s="63"/>
      <c r="F10" s="59"/>
      <c r="G10" s="55">
        <v>1.0</v>
      </c>
      <c r="H10" s="56" t="s">
        <v>2842</v>
      </c>
      <c r="I10" s="56" t="s">
        <v>2827</v>
      </c>
      <c r="J10" s="56" t="s">
        <v>2802</v>
      </c>
      <c r="K10" s="56" t="s">
        <v>2802</v>
      </c>
      <c r="L10" s="56" t="s">
        <v>2802</v>
      </c>
      <c r="M10" s="56" t="s">
        <v>2802</v>
      </c>
      <c r="N10" s="56" t="s">
        <v>2802</v>
      </c>
      <c r="O10" s="47" t="s">
        <v>2843</v>
      </c>
      <c r="P10" s="29"/>
      <c r="Q10" s="47" t="s">
        <v>2844</v>
      </c>
      <c r="R10" s="47" t="s">
        <v>2845</v>
      </c>
      <c r="S10" s="48">
        <v>20.52</v>
      </c>
      <c r="T10" s="49"/>
      <c r="U10" s="50"/>
      <c r="V10" s="51"/>
      <c r="W10" s="53"/>
      <c r="X10" s="53"/>
      <c r="Y10" s="53"/>
      <c r="Z10" s="54"/>
    </row>
    <row r="11" ht="18.0" hidden="1" customHeight="1">
      <c r="A11" s="4" t="s">
        <v>88</v>
      </c>
      <c r="B11" s="38">
        <v>4046454.0</v>
      </c>
      <c r="C11" s="39"/>
      <c r="D11" s="40"/>
      <c r="E11" s="41"/>
      <c r="F11" s="59"/>
      <c r="G11" s="55"/>
      <c r="H11" s="56">
        <v>16.42</v>
      </c>
      <c r="I11" s="56">
        <v>15.79</v>
      </c>
      <c r="J11" s="59">
        <v>14.9</v>
      </c>
      <c r="K11" s="56">
        <v>16.26</v>
      </c>
      <c r="L11" s="56" t="s">
        <v>2802</v>
      </c>
      <c r="M11" s="66">
        <v>15.14</v>
      </c>
      <c r="N11" s="56">
        <v>15.12</v>
      </c>
      <c r="O11" s="47" t="s">
        <v>2846</v>
      </c>
      <c r="P11" s="29"/>
      <c r="Q11" s="47" t="s">
        <v>2847</v>
      </c>
      <c r="R11" s="47" t="s">
        <v>2848</v>
      </c>
      <c r="S11" s="48">
        <v>16.42</v>
      </c>
      <c r="T11" s="49"/>
      <c r="U11" s="50"/>
      <c r="V11" s="51"/>
      <c r="W11" s="53"/>
      <c r="X11" s="53"/>
      <c r="Y11" s="53"/>
      <c r="Z11" s="54"/>
    </row>
    <row r="12" ht="17.25" hidden="1" customHeight="1">
      <c r="A12" s="4" t="s">
        <v>2849</v>
      </c>
      <c r="B12" s="67">
        <v>0.05</v>
      </c>
      <c r="C12" s="39">
        <v>12.0</v>
      </c>
      <c r="D12" s="40"/>
      <c r="E12" s="63"/>
      <c r="F12" s="59"/>
      <c r="G12" s="55"/>
      <c r="H12" s="56" t="s">
        <v>2802</v>
      </c>
      <c r="I12" s="56" t="s">
        <v>2827</v>
      </c>
      <c r="J12" s="56" t="s">
        <v>2850</v>
      </c>
      <c r="K12" s="68">
        <v>47.87</v>
      </c>
      <c r="L12" s="56" t="s">
        <v>2802</v>
      </c>
      <c r="M12" s="56" t="s">
        <v>2851</v>
      </c>
      <c r="N12" s="60" t="s">
        <v>2852</v>
      </c>
      <c r="O12" s="28"/>
      <c r="P12" s="29"/>
      <c r="Q12" s="28"/>
      <c r="R12" s="28"/>
      <c r="S12" s="48"/>
      <c r="T12" s="49"/>
      <c r="U12" s="50"/>
      <c r="V12" s="51"/>
      <c r="W12" s="69"/>
      <c r="X12" s="70"/>
      <c r="Y12" s="71"/>
      <c r="Z12" s="54"/>
    </row>
    <row r="13" ht="18.0" hidden="1" customHeight="1">
      <c r="A13" s="4" t="s">
        <v>90</v>
      </c>
      <c r="B13" s="38">
        <v>1120310.0</v>
      </c>
      <c r="C13" s="39"/>
      <c r="D13" s="40"/>
      <c r="E13" s="41"/>
      <c r="F13" s="59"/>
      <c r="G13" s="55">
        <v>45.0</v>
      </c>
      <c r="H13" s="56" t="s">
        <v>2853</v>
      </c>
      <c r="I13" s="56">
        <v>1.12</v>
      </c>
      <c r="J13" s="64">
        <v>0.91</v>
      </c>
      <c r="K13" s="56">
        <v>1.12</v>
      </c>
      <c r="L13" s="56">
        <v>1.05</v>
      </c>
      <c r="M13" s="56">
        <v>0.98</v>
      </c>
      <c r="N13" s="56">
        <v>1.16</v>
      </c>
      <c r="O13" s="47" t="s">
        <v>2854</v>
      </c>
      <c r="P13" s="29"/>
      <c r="Q13" s="61" t="s">
        <v>2855</v>
      </c>
      <c r="R13" s="47" t="s">
        <v>2856</v>
      </c>
      <c r="S13" s="48">
        <v>12.83</v>
      </c>
      <c r="T13" s="49"/>
      <c r="U13" s="50"/>
      <c r="V13" s="51"/>
      <c r="W13" s="52"/>
      <c r="X13" s="51"/>
      <c r="Y13" s="53"/>
      <c r="Z13" s="54"/>
    </row>
    <row r="14" ht="18.0" hidden="1" customHeight="1">
      <c r="A14" s="4" t="s">
        <v>91</v>
      </c>
      <c r="B14" s="38">
        <v>1129741.0</v>
      </c>
      <c r="C14" s="39"/>
      <c r="D14" s="40"/>
      <c r="E14" s="41"/>
      <c r="F14" s="25"/>
      <c r="G14" s="55">
        <v>2.0</v>
      </c>
      <c r="H14" s="56" t="s">
        <v>2802</v>
      </c>
      <c r="I14" s="56" t="s">
        <v>2802</v>
      </c>
      <c r="J14" s="56" t="s">
        <v>2802</v>
      </c>
      <c r="K14" s="56">
        <v>4.14</v>
      </c>
      <c r="L14" s="56" t="s">
        <v>2802</v>
      </c>
      <c r="M14" s="56" t="s">
        <v>2802</v>
      </c>
      <c r="N14" s="56" t="s">
        <v>2802</v>
      </c>
      <c r="O14" s="47" t="s">
        <v>2857</v>
      </c>
      <c r="P14" s="29"/>
      <c r="Q14" s="47" t="s">
        <v>2858</v>
      </c>
      <c r="R14" s="47" t="s">
        <v>2859</v>
      </c>
      <c r="S14" s="48"/>
      <c r="T14" s="49"/>
      <c r="U14" s="50"/>
      <c r="V14" s="51"/>
      <c r="W14" s="52"/>
      <c r="X14" s="51"/>
      <c r="Y14" s="53"/>
      <c r="Z14" s="54"/>
    </row>
    <row r="15" ht="18.0" hidden="1" customHeight="1">
      <c r="A15" s="4" t="s">
        <v>92</v>
      </c>
      <c r="B15" s="38">
        <v>1129725.0</v>
      </c>
      <c r="C15" s="39"/>
      <c r="D15" s="40"/>
      <c r="E15" s="63"/>
      <c r="F15" s="25"/>
      <c r="G15" s="55">
        <v>1.0</v>
      </c>
      <c r="H15" s="56" t="s">
        <v>2802</v>
      </c>
      <c r="I15" s="56">
        <v>5.08</v>
      </c>
      <c r="J15" s="59">
        <v>1.72</v>
      </c>
      <c r="K15" s="56">
        <v>3.97</v>
      </c>
      <c r="L15" s="56">
        <v>3.8</v>
      </c>
      <c r="M15" s="56">
        <v>1.81</v>
      </c>
      <c r="N15" s="56">
        <v>1.91</v>
      </c>
      <c r="O15" s="47" t="s">
        <v>2860</v>
      </c>
      <c r="P15" s="29"/>
      <c r="Q15" s="61" t="s">
        <v>2861</v>
      </c>
      <c r="R15" s="47" t="s">
        <v>2862</v>
      </c>
      <c r="S15" s="48"/>
      <c r="T15" s="49"/>
      <c r="U15" s="50"/>
      <c r="V15" s="51"/>
      <c r="W15" s="52"/>
      <c r="X15" s="51"/>
      <c r="Y15" s="53"/>
      <c r="Z15" s="54"/>
    </row>
    <row r="16" ht="18.0" hidden="1" customHeight="1">
      <c r="A16" s="4" t="s">
        <v>93</v>
      </c>
      <c r="B16" s="38">
        <v>1205897.0</v>
      </c>
      <c r="C16" s="39"/>
      <c r="D16" s="40"/>
      <c r="E16" s="41"/>
      <c r="F16" s="59" t="s">
        <v>2863</v>
      </c>
      <c r="G16" s="55"/>
      <c r="H16" s="56" t="s">
        <v>2802</v>
      </c>
      <c r="I16" s="56" t="s">
        <v>2827</v>
      </c>
      <c r="J16" s="59">
        <v>15.4</v>
      </c>
      <c r="K16" s="56">
        <v>16.0</v>
      </c>
      <c r="L16" s="56">
        <v>16.95</v>
      </c>
      <c r="M16" s="56">
        <v>17.85</v>
      </c>
      <c r="N16" s="60" t="s">
        <v>2827</v>
      </c>
      <c r="O16" s="47" t="s">
        <v>2864</v>
      </c>
      <c r="P16" s="29"/>
      <c r="Q16" s="47" t="s">
        <v>2865</v>
      </c>
      <c r="R16" s="47" t="s">
        <v>2866</v>
      </c>
      <c r="S16" s="48"/>
      <c r="T16" s="49"/>
      <c r="U16" s="50"/>
      <c r="V16" s="54"/>
      <c r="W16" s="52"/>
      <c r="X16" s="51"/>
      <c r="Y16" s="53"/>
      <c r="Z16" s="54"/>
    </row>
    <row r="17" ht="18.0" hidden="1" customHeight="1">
      <c r="A17" s="72" t="s">
        <v>2867</v>
      </c>
      <c r="B17" s="71" t="s">
        <v>2868</v>
      </c>
      <c r="C17" s="39">
        <v>10.0</v>
      </c>
      <c r="D17" s="40"/>
      <c r="E17" s="41"/>
      <c r="F17" s="59" t="s">
        <v>2869</v>
      </c>
      <c r="G17" s="55"/>
      <c r="H17" s="56" t="s">
        <v>2802</v>
      </c>
      <c r="I17" s="56"/>
      <c r="J17" s="56">
        <v>14.8</v>
      </c>
      <c r="K17" s="56" t="s">
        <v>2802</v>
      </c>
      <c r="L17" s="59">
        <v>13.0</v>
      </c>
      <c r="M17" s="56" t="s">
        <v>2802</v>
      </c>
      <c r="N17" s="60" t="s">
        <v>2870</v>
      </c>
      <c r="O17" s="28"/>
      <c r="P17" s="29"/>
      <c r="Q17" s="28"/>
      <c r="R17" s="28"/>
      <c r="S17" s="73">
        <v>23.0</v>
      </c>
      <c r="T17" s="74">
        <v>0.07</v>
      </c>
      <c r="U17" s="50">
        <f t="shared" ref="U17:U23" si="1">S17*(1-T17)</f>
        <v>21.39</v>
      </c>
      <c r="V17" s="54">
        <f t="shared" ref="V17:V23" si="2">S17*0.905</f>
        <v>20.815</v>
      </c>
      <c r="W17" s="75">
        <v>2.0</v>
      </c>
      <c r="X17" s="76" t="str">
        <f>(V17-H17)*W17</f>
        <v>#VALUE!</v>
      </c>
      <c r="Y17" s="53">
        <v>2.0</v>
      </c>
      <c r="Z17" s="54"/>
    </row>
    <row r="18" ht="18.0" hidden="1" customHeight="1">
      <c r="A18" s="72" t="s">
        <v>2871</v>
      </c>
      <c r="B18" s="67" t="s">
        <v>2872</v>
      </c>
      <c r="C18" s="39">
        <v>10.0</v>
      </c>
      <c r="D18" s="40"/>
      <c r="E18" s="63"/>
      <c r="F18" s="59" t="s">
        <v>2873</v>
      </c>
      <c r="G18" s="55"/>
      <c r="H18" s="56">
        <v>27.66</v>
      </c>
      <c r="I18" s="56"/>
      <c r="J18" s="56">
        <v>19.87</v>
      </c>
      <c r="K18" s="56">
        <v>18.83</v>
      </c>
      <c r="L18" s="56" t="s">
        <v>2802</v>
      </c>
      <c r="M18" s="77">
        <v>12.76</v>
      </c>
      <c r="N18" s="60">
        <v>29.19</v>
      </c>
      <c r="O18" s="28"/>
      <c r="P18" s="29"/>
      <c r="Q18" s="28"/>
      <c r="R18" s="28"/>
      <c r="S18" s="48">
        <v>28.1</v>
      </c>
      <c r="T18" s="74">
        <v>0.07</v>
      </c>
      <c r="U18" s="50">
        <f t="shared" si="1"/>
        <v>26.133</v>
      </c>
      <c r="V18" s="54">
        <f t="shared" si="2"/>
        <v>25.4305</v>
      </c>
      <c r="W18" s="75">
        <v>1.0</v>
      </c>
      <c r="X18" s="76">
        <f t="shared" ref="X18:X20" si="3">(V18-K18)*W18</f>
        <v>6.6005</v>
      </c>
      <c r="Y18" s="53">
        <v>2.0</v>
      </c>
      <c r="Z18" s="54"/>
    </row>
    <row r="19" ht="18.0" hidden="1" customHeight="1">
      <c r="A19" s="4" t="s">
        <v>94</v>
      </c>
      <c r="B19" s="38">
        <v>2206746.0</v>
      </c>
      <c r="C19" s="39"/>
      <c r="D19" s="40"/>
      <c r="E19" s="63"/>
      <c r="F19" s="59"/>
      <c r="G19" s="55"/>
      <c r="H19" s="56"/>
      <c r="I19" s="56">
        <v>30.74</v>
      </c>
      <c r="J19" s="56"/>
      <c r="K19" s="59">
        <v>30.5</v>
      </c>
      <c r="L19" s="56"/>
      <c r="M19" s="56" t="s">
        <v>2827</v>
      </c>
      <c r="N19" s="56" t="s">
        <v>2827</v>
      </c>
      <c r="O19" s="47"/>
      <c r="P19" s="29"/>
      <c r="Q19" s="47"/>
      <c r="R19" s="47"/>
      <c r="S19" s="48">
        <v>57.9</v>
      </c>
      <c r="T19" s="74">
        <v>0.07</v>
      </c>
      <c r="U19" s="50">
        <f t="shared" si="1"/>
        <v>53.847</v>
      </c>
      <c r="V19" s="54">
        <f t="shared" si="2"/>
        <v>52.3995</v>
      </c>
      <c r="W19" s="75">
        <v>1.0</v>
      </c>
      <c r="X19" s="76">
        <f t="shared" si="3"/>
        <v>21.8995</v>
      </c>
      <c r="Y19" s="53">
        <v>2.0</v>
      </c>
      <c r="Z19" s="54"/>
    </row>
    <row r="20" ht="18.0" hidden="1" customHeight="1">
      <c r="A20" s="4" t="s">
        <v>100</v>
      </c>
      <c r="B20" s="38">
        <v>3342052.0</v>
      </c>
      <c r="C20" s="39"/>
      <c r="D20" s="40"/>
      <c r="E20" s="41"/>
      <c r="F20" s="59"/>
      <c r="G20" s="55"/>
      <c r="H20" s="56">
        <v>15.02</v>
      </c>
      <c r="I20" s="56" t="s">
        <v>2802</v>
      </c>
      <c r="J20" s="56">
        <v>7.44</v>
      </c>
      <c r="K20" s="59">
        <v>6.7</v>
      </c>
      <c r="L20" s="56">
        <v>8.6</v>
      </c>
      <c r="M20" s="56">
        <v>9.43</v>
      </c>
      <c r="N20" s="60">
        <v>13.66</v>
      </c>
      <c r="O20" s="47" t="s">
        <v>2874</v>
      </c>
      <c r="P20" s="29"/>
      <c r="Q20" s="61" t="s">
        <v>2875</v>
      </c>
      <c r="R20" s="47" t="s">
        <v>2876</v>
      </c>
      <c r="S20" s="48">
        <v>16.3</v>
      </c>
      <c r="T20" s="74">
        <v>0.07</v>
      </c>
      <c r="U20" s="50">
        <f t="shared" si="1"/>
        <v>15.159</v>
      </c>
      <c r="V20" s="54">
        <f t="shared" si="2"/>
        <v>14.7515</v>
      </c>
      <c r="W20" s="75">
        <v>1.0</v>
      </c>
      <c r="X20" s="76">
        <f t="shared" si="3"/>
        <v>8.0515</v>
      </c>
      <c r="Y20" s="53">
        <v>2.0</v>
      </c>
      <c r="Z20" s="54" t="s">
        <v>2877</v>
      </c>
    </row>
    <row r="21" ht="18.0" hidden="1" customHeight="1">
      <c r="A21" s="4" t="s">
        <v>96</v>
      </c>
      <c r="B21" s="38">
        <v>3342060.0</v>
      </c>
      <c r="C21" s="39"/>
      <c r="D21" s="40"/>
      <c r="E21" s="63"/>
      <c r="F21" s="25"/>
      <c r="G21" s="55">
        <v>3.0</v>
      </c>
      <c r="H21" s="56">
        <v>22.7</v>
      </c>
      <c r="I21" s="56">
        <v>10.79</v>
      </c>
      <c r="J21" s="59">
        <v>9.35</v>
      </c>
      <c r="K21" s="57">
        <v>10.23</v>
      </c>
      <c r="L21" s="56">
        <v>10.0</v>
      </c>
      <c r="M21" s="56">
        <v>9.43</v>
      </c>
      <c r="N21" s="60" t="s">
        <v>2802</v>
      </c>
      <c r="O21" s="47" t="s">
        <v>2878</v>
      </c>
      <c r="P21" s="29"/>
      <c r="Q21" s="61" t="s">
        <v>2879</v>
      </c>
      <c r="R21" s="47" t="s">
        <v>2880</v>
      </c>
      <c r="S21" s="73">
        <v>24.2</v>
      </c>
      <c r="T21" s="74">
        <v>0.07</v>
      </c>
      <c r="U21" s="50">
        <f t="shared" si="1"/>
        <v>22.506</v>
      </c>
      <c r="V21" s="54">
        <f t="shared" si="2"/>
        <v>21.901</v>
      </c>
      <c r="W21" s="75">
        <v>2.0</v>
      </c>
      <c r="X21" s="76">
        <f>(V21-M21)*W21</f>
        <v>24.942</v>
      </c>
      <c r="Y21" s="53">
        <v>2.0</v>
      </c>
      <c r="Z21" s="54" t="s">
        <v>2881</v>
      </c>
    </row>
    <row r="22" ht="18.0" hidden="1" customHeight="1">
      <c r="A22" s="4" t="s">
        <v>99</v>
      </c>
      <c r="B22" s="38">
        <v>3342102.0</v>
      </c>
      <c r="C22" s="39"/>
      <c r="D22" s="40"/>
      <c r="E22" s="41"/>
      <c r="F22" s="59"/>
      <c r="G22" s="55"/>
      <c r="H22" s="56" t="s">
        <v>2882</v>
      </c>
      <c r="I22" s="56">
        <v>15.66</v>
      </c>
      <c r="J22" s="59">
        <v>14.95</v>
      </c>
      <c r="K22" s="56">
        <v>14.98</v>
      </c>
      <c r="L22" s="56">
        <v>18.0</v>
      </c>
      <c r="M22" s="56">
        <v>14.96</v>
      </c>
      <c r="N22" s="60" t="s">
        <v>2827</v>
      </c>
      <c r="O22" s="47" t="s">
        <v>2883</v>
      </c>
      <c r="P22" s="29"/>
      <c r="Q22" s="61" t="s">
        <v>2884</v>
      </c>
      <c r="R22" s="47" t="s">
        <v>2885</v>
      </c>
      <c r="S22" s="48">
        <v>29.3</v>
      </c>
      <c r="T22" s="74">
        <v>0.07</v>
      </c>
      <c r="U22" s="50">
        <f t="shared" si="1"/>
        <v>27.249</v>
      </c>
      <c r="V22" s="54">
        <f t="shared" si="2"/>
        <v>26.5165</v>
      </c>
      <c r="W22" s="75">
        <v>2.0</v>
      </c>
      <c r="X22" s="76">
        <f t="shared" ref="X22:X23" si="4">(V22-K22)*W22</f>
        <v>23.073</v>
      </c>
      <c r="Y22" s="53">
        <v>2.0</v>
      </c>
      <c r="Z22" s="54" t="s">
        <v>2886</v>
      </c>
    </row>
    <row r="23" ht="18.0" hidden="1" customHeight="1">
      <c r="A23" s="72" t="s">
        <v>2887</v>
      </c>
      <c r="B23" s="71" t="s">
        <v>2888</v>
      </c>
      <c r="C23" s="39">
        <v>5.0</v>
      </c>
      <c r="D23" s="40"/>
      <c r="E23" s="41"/>
      <c r="F23" s="59"/>
      <c r="G23" s="55"/>
      <c r="H23" s="56"/>
      <c r="I23" s="56">
        <v>19.3</v>
      </c>
      <c r="J23" s="59">
        <v>12.85</v>
      </c>
      <c r="K23" s="56" t="s">
        <v>2808</v>
      </c>
      <c r="L23" s="56" t="s">
        <v>2802</v>
      </c>
      <c r="M23" s="56">
        <v>18.75</v>
      </c>
      <c r="N23" s="60" t="s">
        <v>2802</v>
      </c>
      <c r="O23" s="28"/>
      <c r="P23" s="29"/>
      <c r="Q23" s="28"/>
      <c r="R23" s="28"/>
      <c r="S23" s="48">
        <v>27.9</v>
      </c>
      <c r="T23" s="74">
        <v>0.07</v>
      </c>
      <c r="U23" s="50">
        <f t="shared" si="1"/>
        <v>25.947</v>
      </c>
      <c r="V23" s="54">
        <f t="shared" si="2"/>
        <v>25.2495</v>
      </c>
      <c r="W23" s="75">
        <v>2.0</v>
      </c>
      <c r="X23" s="76" t="str">
        <f t="shared" si="4"/>
        <v>#VALUE!</v>
      </c>
      <c r="Y23" s="53">
        <v>2.0</v>
      </c>
      <c r="Z23" s="54" t="s">
        <v>2886</v>
      </c>
    </row>
    <row r="24" ht="18.0" hidden="1" customHeight="1">
      <c r="A24" s="4" t="s">
        <v>2889</v>
      </c>
      <c r="B24" s="71" t="s">
        <v>2890</v>
      </c>
      <c r="C24" s="39">
        <v>10.0</v>
      </c>
      <c r="D24" s="40"/>
      <c r="E24" s="41"/>
      <c r="F24" s="59"/>
      <c r="G24" s="78"/>
      <c r="H24" s="79"/>
      <c r="I24" s="56"/>
      <c r="J24" s="59">
        <v>32.0</v>
      </c>
      <c r="K24" s="56">
        <v>32.12</v>
      </c>
      <c r="L24" s="56" t="s">
        <v>2802</v>
      </c>
      <c r="M24" s="80" t="s">
        <v>2827</v>
      </c>
      <c r="N24" s="81"/>
      <c r="O24" s="28"/>
      <c r="P24" s="29"/>
      <c r="Q24" s="28"/>
      <c r="R24" s="28"/>
      <c r="S24" s="82"/>
      <c r="T24" s="83">
        <v>7.0</v>
      </c>
      <c r="U24" s="84"/>
      <c r="V24" s="51"/>
      <c r="W24" s="85"/>
      <c r="X24" s="85"/>
      <c r="Y24" s="71"/>
      <c r="Z24" s="54"/>
    </row>
    <row r="25" ht="18.0" hidden="1" customHeight="1">
      <c r="A25" s="4" t="s">
        <v>98</v>
      </c>
      <c r="B25" s="38">
        <v>4056644.0</v>
      </c>
      <c r="C25" s="39"/>
      <c r="D25" s="40"/>
      <c r="E25" s="63"/>
      <c r="F25" s="59" t="s">
        <v>2891</v>
      </c>
      <c r="G25" s="55"/>
      <c r="H25" s="56" t="s">
        <v>2827</v>
      </c>
      <c r="I25" s="56">
        <v>47.9</v>
      </c>
      <c r="J25" s="56" t="s">
        <v>2827</v>
      </c>
      <c r="K25" s="56" t="s">
        <v>2827</v>
      </c>
      <c r="L25" s="56" t="s">
        <v>2827</v>
      </c>
      <c r="M25" s="56" t="s">
        <v>2802</v>
      </c>
      <c r="N25" s="60" t="s">
        <v>2827</v>
      </c>
      <c r="O25" s="47" t="s">
        <v>2892</v>
      </c>
      <c r="P25" s="29"/>
      <c r="Q25" s="61" t="s">
        <v>2893</v>
      </c>
      <c r="R25" s="47" t="s">
        <v>2894</v>
      </c>
      <c r="S25" s="48">
        <v>49.0</v>
      </c>
      <c r="T25" s="74">
        <v>0.07</v>
      </c>
      <c r="U25" s="50">
        <f>S25*(1-T25)</f>
        <v>45.57</v>
      </c>
      <c r="V25" s="51"/>
      <c r="W25" s="86"/>
      <c r="X25" s="70"/>
      <c r="Y25" s="53"/>
      <c r="Z25" s="54"/>
    </row>
    <row r="26" ht="18.0" customHeight="1">
      <c r="A26" s="4" t="s">
        <v>102</v>
      </c>
      <c r="B26" s="38">
        <v>1078294.0</v>
      </c>
      <c r="C26" s="39"/>
      <c r="D26" s="40">
        <v>30.0</v>
      </c>
      <c r="E26" s="41" t="s">
        <v>2895</v>
      </c>
      <c r="F26" s="59"/>
      <c r="G26" s="55">
        <v>65.0</v>
      </c>
      <c r="H26" s="59">
        <v>0.17</v>
      </c>
      <c r="I26" s="44">
        <v>0.17</v>
      </c>
      <c r="J26" s="44">
        <v>0.17</v>
      </c>
      <c r="K26" s="56">
        <v>0.17</v>
      </c>
      <c r="L26" s="44">
        <v>0.17</v>
      </c>
      <c r="M26" s="45">
        <v>0.16</v>
      </c>
      <c r="N26" s="56">
        <v>0.18</v>
      </c>
      <c r="O26" s="47" t="s">
        <v>2896</v>
      </c>
      <c r="P26" s="29">
        <v>4102.0</v>
      </c>
      <c r="Q26" s="61" t="s">
        <v>2897</v>
      </c>
      <c r="R26" s="47" t="s">
        <v>2898</v>
      </c>
      <c r="S26" s="48"/>
      <c r="T26" s="49"/>
      <c r="U26" s="50"/>
      <c r="V26" s="51"/>
      <c r="W26" s="52"/>
      <c r="X26" s="54"/>
      <c r="Y26" s="53"/>
      <c r="Z26" s="54"/>
    </row>
    <row r="27" ht="18.0" hidden="1" customHeight="1">
      <c r="A27" s="4" t="s">
        <v>103</v>
      </c>
      <c r="B27" s="38">
        <v>1026699.0</v>
      </c>
      <c r="C27" s="39"/>
      <c r="D27" s="40"/>
      <c r="E27" s="41"/>
      <c r="F27" s="59" t="s">
        <v>2899</v>
      </c>
      <c r="G27" s="55">
        <v>10.0</v>
      </c>
      <c r="H27" s="56">
        <v>0.86</v>
      </c>
      <c r="I27" s="56">
        <v>0.43</v>
      </c>
      <c r="J27" s="56">
        <v>0.31</v>
      </c>
      <c r="K27" s="56">
        <v>0.43</v>
      </c>
      <c r="L27" s="56">
        <v>0.31</v>
      </c>
      <c r="M27" s="56">
        <v>0.31</v>
      </c>
      <c r="N27" s="60">
        <v>1.15</v>
      </c>
      <c r="O27" s="47" t="s">
        <v>2900</v>
      </c>
      <c r="P27" s="29"/>
      <c r="Q27" s="61" t="s">
        <v>2901</v>
      </c>
      <c r="R27" s="47" t="s">
        <v>2902</v>
      </c>
      <c r="S27" s="48"/>
      <c r="T27" s="49"/>
      <c r="U27" s="50"/>
      <c r="V27" s="51"/>
      <c r="W27" s="52"/>
      <c r="X27" s="51"/>
      <c r="Y27" s="53"/>
      <c r="Z27" s="54"/>
    </row>
    <row r="28" ht="18.0" hidden="1" customHeight="1">
      <c r="A28" s="4" t="s">
        <v>2903</v>
      </c>
      <c r="B28" s="71" t="s">
        <v>2904</v>
      </c>
      <c r="C28" s="39">
        <v>9.0</v>
      </c>
      <c r="D28" s="40"/>
      <c r="E28" s="63"/>
      <c r="F28" s="59"/>
      <c r="G28" s="55"/>
      <c r="H28" s="56" t="s">
        <v>2802</v>
      </c>
      <c r="I28" s="56" t="s">
        <v>2802</v>
      </c>
      <c r="J28" s="56">
        <v>6.95</v>
      </c>
      <c r="K28" s="56" t="s">
        <v>2802</v>
      </c>
      <c r="L28" s="56" t="s">
        <v>2827</v>
      </c>
      <c r="M28" s="56" t="s">
        <v>2802</v>
      </c>
      <c r="N28" s="60" t="s">
        <v>2827</v>
      </c>
      <c r="O28" s="47" t="s">
        <v>2905</v>
      </c>
      <c r="P28" s="29"/>
      <c r="Q28" s="47" t="s">
        <v>2906</v>
      </c>
      <c r="R28" s="47" t="s">
        <v>2907</v>
      </c>
      <c r="S28" s="82"/>
      <c r="T28" s="49"/>
      <c r="U28" s="50"/>
      <c r="V28" s="51"/>
      <c r="W28" s="52"/>
      <c r="X28" s="51"/>
      <c r="Y28" s="53"/>
      <c r="Z28" s="54"/>
    </row>
    <row r="29" ht="18.0" hidden="1" customHeight="1">
      <c r="A29" s="4" t="s">
        <v>105</v>
      </c>
      <c r="B29" s="38">
        <v>1201607.0</v>
      </c>
      <c r="C29" s="39"/>
      <c r="D29" s="40"/>
      <c r="E29" s="63"/>
      <c r="F29" s="59" t="s">
        <v>2908</v>
      </c>
      <c r="G29" s="55"/>
      <c r="H29" s="56">
        <v>16.48</v>
      </c>
      <c r="I29" s="56" t="s">
        <v>2827</v>
      </c>
      <c r="J29" s="59">
        <v>4.65</v>
      </c>
      <c r="K29" s="56">
        <v>4.78</v>
      </c>
      <c r="L29" s="56"/>
      <c r="M29" s="56">
        <v>4.77</v>
      </c>
      <c r="N29" s="60" t="s">
        <v>2827</v>
      </c>
      <c r="O29" s="47" t="s">
        <v>2909</v>
      </c>
      <c r="P29" s="29"/>
      <c r="Q29" s="61" t="s">
        <v>2910</v>
      </c>
      <c r="R29" s="47" t="s">
        <v>2911</v>
      </c>
      <c r="S29" s="82"/>
      <c r="T29" s="49"/>
      <c r="U29" s="50"/>
      <c r="V29" s="51"/>
      <c r="W29" s="52"/>
      <c r="X29" s="51"/>
      <c r="Y29" s="53"/>
      <c r="Z29" s="54"/>
    </row>
    <row r="30" ht="18.0" hidden="1" customHeight="1">
      <c r="A30" s="4" t="s">
        <v>109</v>
      </c>
      <c r="B30" s="38">
        <v>1199173.0</v>
      </c>
      <c r="C30" s="39"/>
      <c r="D30" s="40"/>
      <c r="E30" s="41"/>
      <c r="F30" s="59"/>
      <c r="G30" s="55">
        <v>2.0</v>
      </c>
      <c r="H30" s="56"/>
      <c r="I30" s="56">
        <v>17.54</v>
      </c>
      <c r="J30" s="56">
        <v>9.79</v>
      </c>
      <c r="K30" s="56">
        <v>17.54</v>
      </c>
      <c r="L30" s="59">
        <v>9.5</v>
      </c>
      <c r="M30" s="56">
        <v>9.85</v>
      </c>
      <c r="N30" s="60">
        <v>10.39</v>
      </c>
      <c r="O30" s="47" t="s">
        <v>2912</v>
      </c>
      <c r="P30" s="29"/>
      <c r="Q30" s="47" t="s">
        <v>2913</v>
      </c>
      <c r="R30" s="47" t="s">
        <v>2914</v>
      </c>
      <c r="S30" s="48">
        <v>6.21</v>
      </c>
      <c r="T30" s="49"/>
      <c r="U30" s="50"/>
      <c r="V30" s="51"/>
      <c r="W30" s="52"/>
      <c r="X30" s="51"/>
      <c r="Y30" s="53"/>
      <c r="Z30" s="54"/>
    </row>
    <row r="31" ht="18.0" hidden="1" customHeight="1">
      <c r="A31" s="4" t="s">
        <v>2915</v>
      </c>
      <c r="B31" s="71" t="s">
        <v>2916</v>
      </c>
      <c r="C31" s="39">
        <v>28.0</v>
      </c>
      <c r="D31" s="40"/>
      <c r="E31" s="41"/>
      <c r="F31" s="25"/>
      <c r="G31" s="55"/>
      <c r="H31" s="56">
        <v>1.09</v>
      </c>
      <c r="I31" s="56">
        <v>1.1</v>
      </c>
      <c r="J31" s="56"/>
      <c r="K31" s="56">
        <v>0.99</v>
      </c>
      <c r="L31" s="56" t="s">
        <v>2917</v>
      </c>
      <c r="M31" s="59">
        <v>1.09</v>
      </c>
      <c r="N31" s="60">
        <v>1.02</v>
      </c>
      <c r="O31" s="28"/>
      <c r="P31" s="29"/>
      <c r="Q31" s="28"/>
      <c r="R31" s="28"/>
      <c r="S31" s="48"/>
      <c r="T31" s="49"/>
      <c r="U31" s="50"/>
      <c r="V31" s="51"/>
      <c r="W31" s="52"/>
      <c r="X31" s="51"/>
      <c r="Y31" s="53"/>
      <c r="Z31" s="54"/>
    </row>
    <row r="32" ht="18.0" hidden="1" customHeight="1">
      <c r="A32" s="4" t="s">
        <v>112</v>
      </c>
      <c r="B32" s="38">
        <v>1026780.0</v>
      </c>
      <c r="C32" s="39"/>
      <c r="D32" s="40"/>
      <c r="E32" s="41"/>
      <c r="F32" s="25"/>
      <c r="G32" s="55">
        <v>3.0</v>
      </c>
      <c r="H32" s="56">
        <v>2.3</v>
      </c>
      <c r="I32" s="56">
        <v>1.32</v>
      </c>
      <c r="J32" s="59">
        <v>1.19</v>
      </c>
      <c r="K32" s="56">
        <v>1.31</v>
      </c>
      <c r="L32" s="56">
        <v>1.3</v>
      </c>
      <c r="M32" s="60">
        <v>1.21</v>
      </c>
      <c r="N32" s="56">
        <v>1.23</v>
      </c>
      <c r="O32" s="47" t="s">
        <v>2918</v>
      </c>
      <c r="P32" s="29"/>
      <c r="Q32" s="61" t="s">
        <v>2919</v>
      </c>
      <c r="R32" s="47" t="s">
        <v>2920</v>
      </c>
      <c r="S32" s="48">
        <v>2.56</v>
      </c>
      <c r="T32" s="49"/>
      <c r="U32" s="50"/>
      <c r="V32" s="51"/>
      <c r="W32" s="52"/>
      <c r="X32" s="51"/>
      <c r="Y32" s="53"/>
      <c r="Z32" s="54"/>
    </row>
    <row r="33" ht="18.0" hidden="1" customHeight="1">
      <c r="A33" s="4" t="s">
        <v>114</v>
      </c>
      <c r="B33" s="38">
        <v>1124379.0</v>
      </c>
      <c r="C33" s="39"/>
      <c r="D33" s="40"/>
      <c r="E33" s="41"/>
      <c r="F33" s="59">
        <f>40000*1.68%/365*10</f>
        <v>18.4109589</v>
      </c>
      <c r="G33" s="55"/>
      <c r="H33" s="56"/>
      <c r="I33" s="56">
        <v>12.35</v>
      </c>
      <c r="J33" s="59">
        <v>7.2</v>
      </c>
      <c r="K33" s="56">
        <v>10.54</v>
      </c>
      <c r="L33" s="56" t="s">
        <v>2802</v>
      </c>
      <c r="M33" s="56">
        <v>7.32</v>
      </c>
      <c r="N33" s="60" t="s">
        <v>2827</v>
      </c>
      <c r="O33" s="28"/>
      <c r="P33" s="29"/>
      <c r="Q33" s="28"/>
      <c r="R33" s="28"/>
      <c r="S33" s="48"/>
      <c r="T33" s="49"/>
      <c r="U33" s="50"/>
      <c r="V33" s="51"/>
      <c r="W33" s="52"/>
      <c r="X33" s="51"/>
      <c r="Y33" s="53"/>
      <c r="Z33" s="54"/>
    </row>
    <row r="34" ht="18.0" customHeight="1">
      <c r="A34" s="4" t="s">
        <v>113</v>
      </c>
      <c r="B34" s="38">
        <v>1124395.0</v>
      </c>
      <c r="C34" s="39"/>
      <c r="D34" s="40">
        <v>2.0</v>
      </c>
      <c r="E34" s="41" t="s">
        <v>2921</v>
      </c>
      <c r="F34" s="87"/>
      <c r="G34" s="55">
        <v>2.0</v>
      </c>
      <c r="H34" s="56">
        <v>16.54</v>
      </c>
      <c r="I34" s="44">
        <v>7.89</v>
      </c>
      <c r="J34" s="45">
        <v>7.5</v>
      </c>
      <c r="K34" s="44">
        <v>7.65</v>
      </c>
      <c r="L34" s="56">
        <v>8.0</v>
      </c>
      <c r="M34" s="44">
        <v>8.57</v>
      </c>
      <c r="N34" s="60">
        <v>8.69</v>
      </c>
      <c r="O34" s="47" t="s">
        <v>2922</v>
      </c>
      <c r="P34" s="29"/>
      <c r="Q34" s="47" t="s">
        <v>2923</v>
      </c>
      <c r="R34" s="61" t="s">
        <v>2924</v>
      </c>
      <c r="S34" s="48">
        <v>14.68</v>
      </c>
      <c r="T34" s="83"/>
      <c r="U34" s="84"/>
      <c r="V34" s="51"/>
      <c r="W34" s="69"/>
      <c r="X34" s="70"/>
      <c r="Y34" s="71"/>
      <c r="Z34" s="54"/>
    </row>
    <row r="35" ht="18.0" hidden="1" customHeight="1">
      <c r="A35" s="4" t="s">
        <v>2925</v>
      </c>
      <c r="B35" s="71" t="s">
        <v>2926</v>
      </c>
      <c r="C35" s="39">
        <v>60.0</v>
      </c>
      <c r="D35" s="40"/>
      <c r="E35" s="41"/>
      <c r="F35" s="59"/>
      <c r="G35" s="55"/>
      <c r="H35" s="56" t="s">
        <v>2802</v>
      </c>
      <c r="I35" s="56">
        <v>5.69</v>
      </c>
      <c r="J35" s="56" t="s">
        <v>2802</v>
      </c>
      <c r="K35" s="59">
        <v>6.65</v>
      </c>
      <c r="L35" s="56" t="s">
        <v>2802</v>
      </c>
      <c r="M35" s="56" t="s">
        <v>2802</v>
      </c>
      <c r="N35" s="60" t="s">
        <v>2802</v>
      </c>
      <c r="O35" s="28"/>
      <c r="P35" s="29"/>
      <c r="Q35" s="28"/>
      <c r="R35" s="28"/>
      <c r="S35" s="48"/>
      <c r="T35" s="49"/>
      <c r="U35" s="50"/>
      <c r="V35" s="51"/>
      <c r="W35" s="52"/>
      <c r="X35" s="51"/>
      <c r="Y35" s="53"/>
      <c r="Z35" s="54"/>
    </row>
    <row r="36" ht="18.0" customHeight="1">
      <c r="A36" s="4" t="s">
        <v>2927</v>
      </c>
      <c r="B36" s="38">
        <v>1089903.0</v>
      </c>
      <c r="C36" s="39"/>
      <c r="D36" s="40">
        <v>40.0</v>
      </c>
      <c r="E36" s="41" t="s">
        <v>2921</v>
      </c>
      <c r="F36" s="59" t="s">
        <v>2928</v>
      </c>
      <c r="G36" s="55">
        <v>145.0</v>
      </c>
      <c r="H36" s="59">
        <v>0.17</v>
      </c>
      <c r="I36" s="56">
        <v>0.17</v>
      </c>
      <c r="J36" s="45">
        <v>0.17</v>
      </c>
      <c r="K36" s="56">
        <v>0.17</v>
      </c>
      <c r="L36" s="44">
        <v>0.25</v>
      </c>
      <c r="M36" s="45">
        <v>0.17</v>
      </c>
      <c r="N36" s="56">
        <v>0.17</v>
      </c>
      <c r="O36" s="47" t="s">
        <v>2929</v>
      </c>
      <c r="P36" s="29">
        <v>4110.0</v>
      </c>
      <c r="Q36" s="61" t="s">
        <v>2930</v>
      </c>
      <c r="R36" s="47" t="s">
        <v>2931</v>
      </c>
      <c r="S36" s="48"/>
      <c r="T36" s="49"/>
      <c r="U36" s="50"/>
      <c r="V36" s="51"/>
      <c r="W36" s="52"/>
      <c r="X36" s="51"/>
      <c r="Y36" s="53"/>
      <c r="Z36" s="54"/>
    </row>
    <row r="37" ht="18.0" hidden="1" customHeight="1">
      <c r="A37" s="4" t="s">
        <v>2932</v>
      </c>
      <c r="B37" s="38">
        <v>1083922.0</v>
      </c>
      <c r="C37" s="39"/>
      <c r="D37" s="40"/>
      <c r="E37" s="41"/>
      <c r="F37" s="59" t="s">
        <v>2899</v>
      </c>
      <c r="G37" s="55">
        <v>27.0</v>
      </c>
      <c r="H37" s="56">
        <v>0.63</v>
      </c>
      <c r="I37" s="56">
        <v>0.2</v>
      </c>
      <c r="J37" s="56">
        <v>0.18</v>
      </c>
      <c r="K37" s="56">
        <v>0.19</v>
      </c>
      <c r="L37" s="56">
        <v>0.22</v>
      </c>
      <c r="M37" s="59">
        <v>0.18</v>
      </c>
      <c r="N37" s="56">
        <v>0.19</v>
      </c>
      <c r="O37" s="47" t="s">
        <v>2933</v>
      </c>
      <c r="P37" s="29"/>
      <c r="Q37" s="61" t="s">
        <v>2934</v>
      </c>
      <c r="R37" s="47" t="s">
        <v>2935</v>
      </c>
      <c r="S37" s="48"/>
      <c r="T37" s="49"/>
      <c r="U37" s="50"/>
      <c r="V37" s="51"/>
      <c r="W37" s="52"/>
      <c r="X37" s="51"/>
      <c r="Y37" s="53"/>
      <c r="Z37" s="54"/>
    </row>
    <row r="38" ht="18.0" hidden="1" customHeight="1">
      <c r="A38" s="4" t="s">
        <v>2936</v>
      </c>
      <c r="B38" s="38">
        <v>1087121.0</v>
      </c>
      <c r="C38" s="39"/>
      <c r="D38" s="40"/>
      <c r="E38" s="41"/>
      <c r="F38" s="59" t="s">
        <v>2937</v>
      </c>
      <c r="G38" s="55">
        <v>10.0</v>
      </c>
      <c r="H38" s="56">
        <v>0.79</v>
      </c>
      <c r="I38" s="56">
        <v>0.34</v>
      </c>
      <c r="J38" s="59">
        <v>0.31</v>
      </c>
      <c r="K38" s="56">
        <v>0.34</v>
      </c>
      <c r="L38" s="56">
        <v>0.35</v>
      </c>
      <c r="M38" s="59">
        <v>0.31</v>
      </c>
      <c r="N38" s="56">
        <v>0.33</v>
      </c>
      <c r="O38" s="47" t="s">
        <v>2938</v>
      </c>
      <c r="P38" s="29"/>
      <c r="Q38" s="61" t="s">
        <v>2939</v>
      </c>
      <c r="R38" s="47" t="s">
        <v>2940</v>
      </c>
      <c r="S38" s="48"/>
      <c r="T38" s="49"/>
      <c r="U38" s="50"/>
      <c r="V38" s="51"/>
      <c r="W38" s="52"/>
      <c r="X38" s="51"/>
      <c r="Y38" s="53"/>
      <c r="Z38" s="54"/>
    </row>
    <row r="39" ht="18.0" hidden="1" customHeight="1">
      <c r="A39" s="4" t="s">
        <v>117</v>
      </c>
      <c r="B39" s="38">
        <v>6745392.0</v>
      </c>
      <c r="C39" s="39"/>
      <c r="D39" s="40"/>
      <c r="E39" s="41"/>
      <c r="F39" s="59"/>
      <c r="G39" s="55"/>
      <c r="H39" s="56"/>
      <c r="I39" s="56"/>
      <c r="J39" s="59">
        <v>6.37</v>
      </c>
      <c r="K39" s="56">
        <v>10.58</v>
      </c>
      <c r="L39" s="56"/>
      <c r="M39" s="56">
        <v>7.59</v>
      </c>
      <c r="N39" s="56" t="s">
        <v>2827</v>
      </c>
      <c r="O39" s="47" t="s">
        <v>2941</v>
      </c>
      <c r="P39" s="29"/>
      <c r="Q39" s="61" t="s">
        <v>2942</v>
      </c>
      <c r="R39" s="47" t="s">
        <v>2943</v>
      </c>
      <c r="S39" s="48"/>
      <c r="T39" s="49"/>
      <c r="U39" s="50"/>
      <c r="V39" s="51"/>
      <c r="W39" s="86"/>
      <c r="X39" s="53"/>
      <c r="Y39" s="53"/>
      <c r="Z39" s="54"/>
    </row>
    <row r="40" ht="18.0" hidden="1" customHeight="1">
      <c r="A40" s="4" t="s">
        <v>119</v>
      </c>
      <c r="B40" s="38">
        <v>1240753.0</v>
      </c>
      <c r="C40" s="39"/>
      <c r="D40" s="40"/>
      <c r="E40" s="41"/>
      <c r="F40" s="25"/>
      <c r="G40" s="55">
        <v>10.0</v>
      </c>
      <c r="H40" s="56">
        <v>4.03</v>
      </c>
      <c r="I40" s="56">
        <v>3.87</v>
      </c>
      <c r="J40" s="59">
        <v>3.83</v>
      </c>
      <c r="K40" s="56">
        <v>3.87</v>
      </c>
      <c r="L40" s="57">
        <v>4.1</v>
      </c>
      <c r="M40" s="57">
        <v>3.84</v>
      </c>
      <c r="N40" s="56">
        <v>3.92</v>
      </c>
      <c r="O40" s="47" t="s">
        <v>2944</v>
      </c>
      <c r="P40" s="29"/>
      <c r="Q40" s="61" t="s">
        <v>2945</v>
      </c>
      <c r="R40" s="47" t="s">
        <v>2946</v>
      </c>
      <c r="S40" s="48"/>
      <c r="T40" s="49"/>
      <c r="U40" s="50"/>
      <c r="V40" s="51"/>
      <c r="W40" s="52"/>
      <c r="X40" s="51"/>
      <c r="Y40" s="53"/>
      <c r="Z40" s="54"/>
    </row>
    <row r="41" ht="18.0" hidden="1" customHeight="1">
      <c r="A41" s="4" t="s">
        <v>121</v>
      </c>
      <c r="B41" s="38">
        <v>1113364.0</v>
      </c>
      <c r="C41" s="39"/>
      <c r="D41" s="40"/>
      <c r="E41" s="41"/>
      <c r="F41" s="88"/>
      <c r="G41" s="55">
        <v>200.0</v>
      </c>
      <c r="H41" s="56">
        <v>0.35</v>
      </c>
      <c r="I41" s="56">
        <v>0.2</v>
      </c>
      <c r="J41" s="56">
        <v>0.2</v>
      </c>
      <c r="K41" s="56">
        <v>0.2</v>
      </c>
      <c r="L41" s="56">
        <v>0.19</v>
      </c>
      <c r="M41" s="59">
        <v>0.18</v>
      </c>
      <c r="N41" s="60">
        <v>0.21</v>
      </c>
      <c r="O41" s="47" t="s">
        <v>2947</v>
      </c>
      <c r="P41" s="29"/>
      <c r="Q41" s="61" t="s">
        <v>2948</v>
      </c>
      <c r="R41" s="47" t="s">
        <v>2949</v>
      </c>
      <c r="S41" s="48"/>
      <c r="T41" s="49"/>
      <c r="U41" s="50"/>
      <c r="V41" s="51"/>
      <c r="W41" s="52"/>
      <c r="X41" s="51"/>
      <c r="Y41" s="53"/>
      <c r="Z41" s="54"/>
    </row>
    <row r="42" ht="18.0" customHeight="1">
      <c r="A42" s="4" t="s">
        <v>120</v>
      </c>
      <c r="B42" s="38">
        <v>1113372.0</v>
      </c>
      <c r="C42" s="39"/>
      <c r="D42" s="40">
        <v>20.0</v>
      </c>
      <c r="E42" s="41" t="s">
        <v>2921</v>
      </c>
      <c r="F42" s="59"/>
      <c r="G42" s="55">
        <v>100.0</v>
      </c>
      <c r="H42" s="59">
        <v>0.2</v>
      </c>
      <c r="I42" s="56">
        <v>0.2</v>
      </c>
      <c r="J42" s="45">
        <v>0.2</v>
      </c>
      <c r="K42" s="56">
        <v>0.2</v>
      </c>
      <c r="L42" s="45">
        <v>0.19</v>
      </c>
      <c r="M42" s="44">
        <v>0.19</v>
      </c>
      <c r="N42" s="56">
        <v>0.23</v>
      </c>
      <c r="O42" s="47" t="s">
        <v>2950</v>
      </c>
      <c r="P42" s="29" t="s">
        <v>2951</v>
      </c>
      <c r="Q42" s="61" t="s">
        <v>2952</v>
      </c>
      <c r="R42" s="47" t="s">
        <v>2953</v>
      </c>
      <c r="S42" s="48"/>
      <c r="T42" s="49"/>
      <c r="U42" s="50"/>
      <c r="V42" s="54"/>
      <c r="W42" s="52"/>
      <c r="X42" s="51"/>
      <c r="Y42" s="53"/>
      <c r="Z42" s="54"/>
    </row>
    <row r="43" ht="18.0" hidden="1" customHeight="1">
      <c r="A43" s="4" t="s">
        <v>2954</v>
      </c>
      <c r="B43" s="67">
        <v>0.05</v>
      </c>
      <c r="C43" s="39" t="s">
        <v>2955</v>
      </c>
      <c r="D43" s="40"/>
      <c r="E43" s="41"/>
      <c r="F43" s="59" t="s">
        <v>2956</v>
      </c>
      <c r="G43" s="55"/>
      <c r="H43" s="56"/>
      <c r="I43" s="56">
        <v>9.19</v>
      </c>
      <c r="J43" s="59">
        <v>8.04</v>
      </c>
      <c r="K43" s="56"/>
      <c r="L43" s="56" t="s">
        <v>2802</v>
      </c>
      <c r="M43" s="56" t="s">
        <v>2957</v>
      </c>
      <c r="N43" s="89" t="s">
        <v>2827</v>
      </c>
      <c r="O43" s="28"/>
      <c r="P43" s="29"/>
      <c r="Q43" s="28"/>
      <c r="R43" s="28"/>
      <c r="S43" s="48"/>
      <c r="T43" s="49"/>
      <c r="U43" s="50"/>
      <c r="V43" s="51"/>
      <c r="W43" s="52"/>
      <c r="X43" s="51"/>
      <c r="Y43" s="53"/>
      <c r="Z43" s="54"/>
    </row>
    <row r="44" ht="18.0" hidden="1" customHeight="1">
      <c r="A44" s="4" t="s">
        <v>2954</v>
      </c>
      <c r="B44" s="67">
        <v>0.05</v>
      </c>
      <c r="C44" s="39" t="s">
        <v>2958</v>
      </c>
      <c r="D44" s="40"/>
      <c r="E44" s="41"/>
      <c r="F44" s="59" t="s">
        <v>2959</v>
      </c>
      <c r="G44" s="55"/>
      <c r="H44" s="56">
        <v>8.44</v>
      </c>
      <c r="I44" s="56">
        <v>6.39</v>
      </c>
      <c r="J44" s="59">
        <v>5.57</v>
      </c>
      <c r="K44" s="56">
        <v>6.51</v>
      </c>
      <c r="L44" s="56">
        <v>5.9</v>
      </c>
      <c r="M44" s="56">
        <v>6.31</v>
      </c>
      <c r="N44" s="89" t="s">
        <v>2960</v>
      </c>
      <c r="O44" s="28"/>
      <c r="P44" s="29"/>
      <c r="Q44" s="28"/>
      <c r="R44" s="28"/>
      <c r="S44" s="48"/>
      <c r="T44" s="49"/>
      <c r="U44" s="50"/>
      <c r="V44" s="51"/>
      <c r="W44" s="52"/>
      <c r="X44" s="51"/>
      <c r="Y44" s="53"/>
      <c r="Z44" s="54"/>
    </row>
    <row r="45" ht="18.0" hidden="1" customHeight="1">
      <c r="A45" s="4" t="s">
        <v>2961</v>
      </c>
      <c r="B45" s="71" t="s">
        <v>2962</v>
      </c>
      <c r="C45" s="39">
        <v>21.0</v>
      </c>
      <c r="D45" s="40"/>
      <c r="E45" s="41"/>
      <c r="F45" s="59"/>
      <c r="G45" s="55">
        <v>2.0</v>
      </c>
      <c r="H45" s="56"/>
      <c r="I45" s="56"/>
      <c r="J45" s="64">
        <v>0.38</v>
      </c>
      <c r="K45" s="56">
        <v>0.5</v>
      </c>
      <c r="L45" s="57">
        <v>0.4</v>
      </c>
      <c r="M45" s="56">
        <v>0.39</v>
      </c>
      <c r="N45" s="60">
        <v>0.51</v>
      </c>
      <c r="O45" s="47" t="s">
        <v>2963</v>
      </c>
      <c r="P45" s="29"/>
      <c r="Q45" s="61" t="s">
        <v>2964</v>
      </c>
      <c r="R45" s="47" t="s">
        <v>2965</v>
      </c>
      <c r="S45" s="48"/>
      <c r="T45" s="49"/>
      <c r="U45" s="50"/>
      <c r="V45" s="51"/>
      <c r="W45" s="52"/>
      <c r="X45" s="51"/>
      <c r="Y45" s="53"/>
      <c r="Z45" s="54"/>
    </row>
    <row r="46" ht="18.0" hidden="1" customHeight="1">
      <c r="A46" s="4" t="s">
        <v>127</v>
      </c>
      <c r="B46" s="38">
        <v>1077338.0</v>
      </c>
      <c r="C46" s="39"/>
      <c r="D46" s="40"/>
      <c r="E46" s="41"/>
      <c r="F46" s="59"/>
      <c r="G46" s="55">
        <v>40.0</v>
      </c>
      <c r="H46" s="56">
        <v>0.49</v>
      </c>
      <c r="I46" s="56" t="s">
        <v>2802</v>
      </c>
      <c r="J46" s="59">
        <v>0.51</v>
      </c>
      <c r="K46" s="56">
        <v>0.6</v>
      </c>
      <c r="L46" s="56">
        <v>0.63</v>
      </c>
      <c r="M46" s="59">
        <v>0.5</v>
      </c>
      <c r="N46" s="56">
        <v>0.49</v>
      </c>
      <c r="O46" s="47" t="s">
        <v>2966</v>
      </c>
      <c r="P46" s="29"/>
      <c r="Q46" s="61" t="s">
        <v>2967</v>
      </c>
      <c r="R46" s="61" t="s">
        <v>2968</v>
      </c>
      <c r="S46" s="48"/>
      <c r="T46" s="49"/>
      <c r="U46" s="50"/>
      <c r="V46" s="54"/>
      <c r="W46" s="52"/>
      <c r="X46" s="51"/>
      <c r="Y46" s="53"/>
      <c r="Z46" s="54"/>
    </row>
    <row r="47" ht="18.0" hidden="1" customHeight="1">
      <c r="A47" s="4" t="s">
        <v>123</v>
      </c>
      <c r="B47" s="38">
        <v>1027218.0</v>
      </c>
      <c r="C47" s="39"/>
      <c r="D47" s="40"/>
      <c r="E47" s="41"/>
      <c r="F47" s="59"/>
      <c r="G47" s="55">
        <v>2.0</v>
      </c>
      <c r="H47" s="56" t="s">
        <v>2969</v>
      </c>
      <c r="I47" s="56"/>
      <c r="J47" s="60">
        <v>1.46</v>
      </c>
      <c r="K47" s="56">
        <v>0.94</v>
      </c>
      <c r="L47" s="59">
        <v>0.68</v>
      </c>
      <c r="M47" s="56">
        <v>0.56</v>
      </c>
      <c r="N47" s="60">
        <v>0.54</v>
      </c>
      <c r="O47" s="47" t="s">
        <v>2970</v>
      </c>
      <c r="P47" s="29"/>
      <c r="Q47" s="61" t="s">
        <v>2971</v>
      </c>
      <c r="R47" s="47" t="s">
        <v>2972</v>
      </c>
      <c r="S47" s="48"/>
      <c r="T47" s="49"/>
      <c r="U47" s="50"/>
      <c r="V47" s="51"/>
      <c r="W47" s="52"/>
      <c r="X47" s="51"/>
      <c r="Y47" s="53"/>
      <c r="Z47" s="54"/>
    </row>
    <row r="48" ht="18.0" hidden="1" customHeight="1">
      <c r="A48" s="4" t="s">
        <v>122</v>
      </c>
      <c r="B48" s="38">
        <v>1025568.0</v>
      </c>
      <c r="C48" s="39"/>
      <c r="D48" s="40"/>
      <c r="E48" s="41"/>
      <c r="F48" s="59"/>
      <c r="G48" s="55">
        <v>2.0</v>
      </c>
      <c r="H48" s="56"/>
      <c r="I48" s="56"/>
      <c r="J48" s="56">
        <v>0.69</v>
      </c>
      <c r="K48" s="57">
        <v>0.58</v>
      </c>
      <c r="L48" s="56">
        <v>0.65</v>
      </c>
      <c r="M48" s="59">
        <v>0.56</v>
      </c>
      <c r="N48" s="60">
        <v>0.57</v>
      </c>
      <c r="O48" s="47" t="s">
        <v>2973</v>
      </c>
      <c r="P48" s="29"/>
      <c r="Q48" s="61" t="s">
        <v>2974</v>
      </c>
      <c r="R48" s="47" t="s">
        <v>2975</v>
      </c>
      <c r="S48" s="48"/>
      <c r="T48" s="49"/>
      <c r="U48" s="50"/>
      <c r="V48" s="51"/>
      <c r="W48" s="52"/>
      <c r="X48" s="51"/>
      <c r="Y48" s="53"/>
      <c r="Z48" s="54"/>
    </row>
    <row r="49" ht="18.0" hidden="1" customHeight="1">
      <c r="A49" s="4" t="s">
        <v>126</v>
      </c>
      <c r="B49" s="38">
        <v>1027226.0</v>
      </c>
      <c r="C49" s="39"/>
      <c r="D49" s="40"/>
      <c r="E49" s="41"/>
      <c r="F49" s="59"/>
      <c r="G49" s="55">
        <v>7.0</v>
      </c>
      <c r="H49" s="56">
        <v>1.94</v>
      </c>
      <c r="I49" s="56">
        <v>1.38</v>
      </c>
      <c r="J49" s="59">
        <v>0.86</v>
      </c>
      <c r="K49" s="56">
        <v>0.9</v>
      </c>
      <c r="L49" s="56">
        <v>0.87</v>
      </c>
      <c r="M49" s="60">
        <v>0.84</v>
      </c>
      <c r="N49" s="60">
        <v>0.84</v>
      </c>
      <c r="O49" s="47" t="s">
        <v>2976</v>
      </c>
      <c r="P49" s="29"/>
      <c r="Q49" s="61" t="s">
        <v>2977</v>
      </c>
      <c r="R49" s="61" t="s">
        <v>2978</v>
      </c>
      <c r="S49" s="48"/>
      <c r="T49" s="49"/>
      <c r="U49" s="50"/>
      <c r="V49" s="51"/>
      <c r="W49" s="90"/>
      <c r="X49" s="51"/>
      <c r="Y49" s="91"/>
      <c r="Z49" s="54"/>
    </row>
    <row r="50" ht="18.0" hidden="1" customHeight="1">
      <c r="A50" s="4" t="s">
        <v>125</v>
      </c>
      <c r="B50" s="38">
        <v>1025576.0</v>
      </c>
      <c r="C50" s="39"/>
      <c r="D50" s="40"/>
      <c r="E50" s="41"/>
      <c r="F50" s="59"/>
      <c r="G50" s="55">
        <v>7.0</v>
      </c>
      <c r="H50" s="56">
        <v>0.81</v>
      </c>
      <c r="I50" s="56">
        <v>1.38</v>
      </c>
      <c r="J50" s="59">
        <v>0.82</v>
      </c>
      <c r="K50" s="92">
        <v>1.27</v>
      </c>
      <c r="L50" s="56">
        <v>0.84</v>
      </c>
      <c r="M50" s="64">
        <v>0.81</v>
      </c>
      <c r="N50" s="56">
        <v>0.84</v>
      </c>
      <c r="O50" s="47" t="s">
        <v>2979</v>
      </c>
      <c r="P50" s="29"/>
      <c r="Q50" s="61" t="s">
        <v>2980</v>
      </c>
      <c r="R50" s="47" t="s">
        <v>2981</v>
      </c>
      <c r="S50" s="48"/>
      <c r="T50" s="49"/>
      <c r="U50" s="50"/>
      <c r="V50" s="51"/>
      <c r="W50" s="52"/>
      <c r="X50" s="51"/>
      <c r="Y50" s="53"/>
      <c r="Z50" s="54"/>
    </row>
    <row r="51" ht="18.0" hidden="1" customHeight="1">
      <c r="A51" s="4" t="s">
        <v>129</v>
      </c>
      <c r="B51" s="38">
        <v>6745285.0</v>
      </c>
      <c r="C51" s="39"/>
      <c r="D51" s="40"/>
      <c r="E51" s="63"/>
      <c r="F51" s="59"/>
      <c r="G51" s="55">
        <v>9.0</v>
      </c>
      <c r="H51" s="56">
        <v>1.29</v>
      </c>
      <c r="I51" s="56">
        <v>1.02</v>
      </c>
      <c r="J51" s="56">
        <v>0.73</v>
      </c>
      <c r="K51" s="56">
        <v>0.71</v>
      </c>
      <c r="L51" s="56" t="s">
        <v>2802</v>
      </c>
      <c r="M51" s="59">
        <v>0.71</v>
      </c>
      <c r="N51" s="60">
        <v>0.77</v>
      </c>
      <c r="O51" s="47" t="s">
        <v>2982</v>
      </c>
      <c r="P51" s="29"/>
      <c r="Q51" s="61" t="s">
        <v>2983</v>
      </c>
      <c r="R51" s="47" t="s">
        <v>2984</v>
      </c>
      <c r="S51" s="48"/>
      <c r="T51" s="49"/>
      <c r="U51" s="50"/>
      <c r="V51" s="51"/>
      <c r="W51" s="85"/>
      <c r="X51" s="93"/>
      <c r="Y51" s="71"/>
      <c r="Z51" s="54"/>
    </row>
    <row r="52" ht="18.0" hidden="1" customHeight="1">
      <c r="A52" s="4" t="s">
        <v>135</v>
      </c>
      <c r="B52" s="38">
        <v>1258839.0</v>
      </c>
      <c r="C52" s="39"/>
      <c r="D52" s="40"/>
      <c r="E52" s="63"/>
      <c r="F52" s="94"/>
      <c r="G52" s="55">
        <v>12.0</v>
      </c>
      <c r="H52" s="56">
        <v>1.03</v>
      </c>
      <c r="I52" s="59">
        <v>1.02</v>
      </c>
      <c r="J52" s="59">
        <v>1.02</v>
      </c>
      <c r="K52" s="57">
        <v>1.24</v>
      </c>
      <c r="L52" s="56">
        <v>1.1</v>
      </c>
      <c r="M52" s="57">
        <v>1.05</v>
      </c>
      <c r="N52" s="60">
        <v>1.12</v>
      </c>
      <c r="O52" s="47" t="s">
        <v>2985</v>
      </c>
      <c r="P52" s="29"/>
      <c r="Q52" s="61" t="s">
        <v>2986</v>
      </c>
      <c r="R52" s="47" t="s">
        <v>2987</v>
      </c>
      <c r="S52" s="48">
        <v>2.48</v>
      </c>
      <c r="T52" s="49"/>
      <c r="U52" s="50"/>
      <c r="V52" s="51"/>
      <c r="W52" s="69"/>
      <c r="X52" s="70"/>
      <c r="Y52" s="71"/>
      <c r="Z52" s="54"/>
    </row>
    <row r="53" ht="18.0" hidden="1" customHeight="1">
      <c r="A53" s="4" t="s">
        <v>136</v>
      </c>
      <c r="B53" s="38">
        <v>1258813.0</v>
      </c>
      <c r="C53" s="39"/>
      <c r="D53" s="40"/>
      <c r="E53" s="63"/>
      <c r="F53" s="94"/>
      <c r="G53" s="55">
        <v>45.0</v>
      </c>
      <c r="H53" s="56" t="s">
        <v>2802</v>
      </c>
      <c r="I53" s="56">
        <v>3.19</v>
      </c>
      <c r="J53" s="59">
        <v>0.92</v>
      </c>
      <c r="K53" s="56">
        <v>1.1</v>
      </c>
      <c r="L53" s="56">
        <v>1.15</v>
      </c>
      <c r="M53" s="57">
        <v>1.04</v>
      </c>
      <c r="N53" s="56">
        <v>1.07</v>
      </c>
      <c r="O53" s="47" t="s">
        <v>2988</v>
      </c>
      <c r="P53" s="29"/>
      <c r="Q53" s="61" t="s">
        <v>2989</v>
      </c>
      <c r="R53" s="47" t="s">
        <v>2990</v>
      </c>
      <c r="S53" s="48">
        <v>2.21</v>
      </c>
      <c r="T53" s="49"/>
      <c r="U53" s="50"/>
      <c r="V53" s="51"/>
      <c r="W53" s="69"/>
      <c r="X53" s="70"/>
      <c r="Y53" s="71"/>
      <c r="Z53" s="54"/>
    </row>
    <row r="54" ht="18.0" hidden="1" customHeight="1">
      <c r="A54" s="4" t="s">
        <v>139</v>
      </c>
      <c r="B54" s="38">
        <v>4027538.0</v>
      </c>
      <c r="C54" s="39"/>
      <c r="D54" s="40"/>
      <c r="E54" s="95"/>
      <c r="F54" s="59" t="s">
        <v>2991</v>
      </c>
      <c r="G54" s="55"/>
      <c r="H54" s="56" t="s">
        <v>2827</v>
      </c>
      <c r="I54" s="56">
        <f>74.4/60</f>
        <v>1.24</v>
      </c>
      <c r="J54" s="56"/>
      <c r="K54" s="56" t="s">
        <v>2827</v>
      </c>
      <c r="L54" s="56" t="s">
        <v>2802</v>
      </c>
      <c r="M54" s="56" t="s">
        <v>2827</v>
      </c>
      <c r="N54" s="60" t="s">
        <v>2827</v>
      </c>
      <c r="O54" s="28"/>
      <c r="P54" s="29"/>
      <c r="Q54" s="28"/>
      <c r="R54" s="28"/>
      <c r="S54" s="48"/>
      <c r="T54" s="49"/>
      <c r="U54" s="50"/>
      <c r="V54" s="51"/>
      <c r="W54" s="52"/>
      <c r="X54" s="51"/>
      <c r="Y54" s="53"/>
      <c r="Z54" s="54"/>
    </row>
    <row r="55" ht="18.0" hidden="1" customHeight="1">
      <c r="A55" s="4" t="s">
        <v>2992</v>
      </c>
      <c r="B55" s="71" t="s">
        <v>2993</v>
      </c>
      <c r="C55" s="39">
        <v>10.0</v>
      </c>
      <c r="D55" s="40"/>
      <c r="E55" s="41"/>
      <c r="F55" s="59"/>
      <c r="G55" s="55"/>
      <c r="H55" s="56">
        <v>21.3</v>
      </c>
      <c r="I55" s="56">
        <v>20.2</v>
      </c>
      <c r="J55" s="59">
        <v>17.95</v>
      </c>
      <c r="K55" s="56">
        <v>18.74</v>
      </c>
      <c r="L55" s="56" t="s">
        <v>2827</v>
      </c>
      <c r="M55" s="56">
        <v>21.25</v>
      </c>
      <c r="N55" s="60" t="s">
        <v>2827</v>
      </c>
      <c r="O55" s="28"/>
      <c r="P55" s="29"/>
      <c r="Q55" s="28"/>
      <c r="R55" s="28"/>
      <c r="S55" s="48">
        <v>19.8</v>
      </c>
      <c r="T55" s="74">
        <v>0.05</v>
      </c>
      <c r="U55" s="50">
        <f t="shared" ref="U55:U63" si="5">S55*(1-T55)</f>
        <v>18.81</v>
      </c>
      <c r="V55" s="54">
        <f t="shared" ref="V55:V63" si="6">S55*0.905</f>
        <v>17.919</v>
      </c>
      <c r="W55" s="52">
        <v>1.0</v>
      </c>
      <c r="X55" s="51"/>
      <c r="Y55" s="53">
        <v>2.0</v>
      </c>
      <c r="Z55" s="54"/>
    </row>
    <row r="56" ht="18.0" hidden="1" customHeight="1">
      <c r="A56" s="4" t="s">
        <v>2992</v>
      </c>
      <c r="B56" s="71" t="s">
        <v>2994</v>
      </c>
      <c r="C56" s="39">
        <v>10.0</v>
      </c>
      <c r="D56" s="40"/>
      <c r="E56" s="63"/>
      <c r="F56" s="59"/>
      <c r="G56" s="55"/>
      <c r="H56" s="56">
        <v>51.1</v>
      </c>
      <c r="I56" s="56" t="s">
        <v>2827</v>
      </c>
      <c r="J56" s="59">
        <v>42.1</v>
      </c>
      <c r="K56" s="56">
        <v>43.1</v>
      </c>
      <c r="L56" s="56" t="s">
        <v>2802</v>
      </c>
      <c r="M56" s="56" t="s">
        <v>2827</v>
      </c>
      <c r="N56" s="60" t="s">
        <v>2827</v>
      </c>
      <c r="O56" s="28"/>
      <c r="P56" s="29"/>
      <c r="Q56" s="28"/>
      <c r="R56" s="28"/>
      <c r="S56" s="48">
        <v>51.1</v>
      </c>
      <c r="T56" s="74">
        <v>0.05</v>
      </c>
      <c r="U56" s="50">
        <f t="shared" si="5"/>
        <v>48.545</v>
      </c>
      <c r="V56" s="54">
        <f t="shared" si="6"/>
        <v>46.2455</v>
      </c>
      <c r="W56" s="52">
        <v>2.0</v>
      </c>
      <c r="X56" s="96">
        <f t="shared" ref="X56:X57" si="7">(V56-K56)*W56</f>
        <v>6.291</v>
      </c>
      <c r="Y56" s="53">
        <v>2.0</v>
      </c>
      <c r="Z56" s="54"/>
    </row>
    <row r="57" ht="18.0" hidden="1" customHeight="1">
      <c r="A57" s="4" t="s">
        <v>2992</v>
      </c>
      <c r="B57" s="71" t="s">
        <v>2890</v>
      </c>
      <c r="C57" s="39">
        <v>5.0</v>
      </c>
      <c r="D57" s="40"/>
      <c r="E57" s="41"/>
      <c r="F57" s="59"/>
      <c r="G57" s="55"/>
      <c r="H57" s="56">
        <v>38.6</v>
      </c>
      <c r="I57" s="56">
        <v>41.5</v>
      </c>
      <c r="J57" s="56">
        <v>43.74</v>
      </c>
      <c r="K57" s="56">
        <v>41.94</v>
      </c>
      <c r="L57" s="56">
        <v>43.0</v>
      </c>
      <c r="M57" s="56" t="s">
        <v>2802</v>
      </c>
      <c r="N57" s="60" t="s">
        <v>2827</v>
      </c>
      <c r="O57" s="28"/>
      <c r="P57" s="29"/>
      <c r="Q57" s="28"/>
      <c r="R57" s="28"/>
      <c r="S57" s="48">
        <v>44.95</v>
      </c>
      <c r="T57" s="74">
        <v>0.05</v>
      </c>
      <c r="U57" s="50">
        <f t="shared" si="5"/>
        <v>42.7025</v>
      </c>
      <c r="V57" s="54">
        <f t="shared" si="6"/>
        <v>40.67975</v>
      </c>
      <c r="W57" s="52">
        <v>4.0</v>
      </c>
      <c r="X57" s="54">
        <f t="shared" si="7"/>
        <v>-5.041</v>
      </c>
      <c r="Y57" s="53">
        <v>2.0</v>
      </c>
      <c r="Z57" s="54"/>
    </row>
    <row r="58" ht="18.0" hidden="1" customHeight="1">
      <c r="A58" s="4" t="s">
        <v>2995</v>
      </c>
      <c r="B58" s="38">
        <v>3862729.0</v>
      </c>
      <c r="C58" s="39"/>
      <c r="D58" s="40"/>
      <c r="E58" s="41"/>
      <c r="F58" s="59"/>
      <c r="G58" s="55"/>
      <c r="H58" s="56">
        <v>16.85</v>
      </c>
      <c r="I58" s="56" t="s">
        <v>2827</v>
      </c>
      <c r="J58" s="59">
        <v>15.9</v>
      </c>
      <c r="K58" s="59" t="s">
        <v>2996</v>
      </c>
      <c r="L58" s="56" t="s">
        <v>2802</v>
      </c>
      <c r="M58" s="56" t="s">
        <v>2827</v>
      </c>
      <c r="N58" s="60" t="s">
        <v>2827</v>
      </c>
      <c r="O58" s="28"/>
      <c r="P58" s="29"/>
      <c r="Q58" s="28"/>
      <c r="R58" s="28"/>
      <c r="S58" s="48">
        <v>16.1</v>
      </c>
      <c r="T58" s="74">
        <v>0.05</v>
      </c>
      <c r="U58" s="50">
        <f t="shared" si="5"/>
        <v>15.295</v>
      </c>
      <c r="V58" s="54">
        <f t="shared" si="6"/>
        <v>14.5705</v>
      </c>
      <c r="W58" s="52">
        <v>2.0</v>
      </c>
      <c r="X58" s="97">
        <f>(V58-H58)*W58</f>
        <v>-4.559</v>
      </c>
      <c r="Y58" s="53">
        <v>2.0</v>
      </c>
      <c r="Z58" s="54"/>
    </row>
    <row r="59" ht="18.0" hidden="1" customHeight="1">
      <c r="A59" s="4" t="s">
        <v>2997</v>
      </c>
      <c r="B59" s="38">
        <v>3862737.0</v>
      </c>
      <c r="C59" s="39"/>
      <c r="D59" s="40"/>
      <c r="E59" s="41"/>
      <c r="F59" s="59" t="s">
        <v>2998</v>
      </c>
      <c r="G59" s="55"/>
      <c r="H59" s="56" t="s">
        <v>2827</v>
      </c>
      <c r="I59" s="56" t="s">
        <v>2802</v>
      </c>
      <c r="J59" s="59">
        <v>20.58</v>
      </c>
      <c r="K59" s="56">
        <v>22.39</v>
      </c>
      <c r="L59" s="56" t="s">
        <v>2802</v>
      </c>
      <c r="M59" s="56" t="s">
        <v>2802</v>
      </c>
      <c r="N59" s="60" t="s">
        <v>2827</v>
      </c>
      <c r="O59" s="47" t="s">
        <v>2999</v>
      </c>
      <c r="P59" s="29"/>
      <c r="Q59" s="47" t="s">
        <v>3000</v>
      </c>
      <c r="R59" s="47" t="s">
        <v>3001</v>
      </c>
      <c r="S59" s="48">
        <v>24.9</v>
      </c>
      <c r="T59" s="74">
        <v>0.05</v>
      </c>
      <c r="U59" s="50">
        <f t="shared" si="5"/>
        <v>23.655</v>
      </c>
      <c r="V59" s="54">
        <f t="shared" si="6"/>
        <v>22.5345</v>
      </c>
      <c r="W59" s="52">
        <v>4.0</v>
      </c>
      <c r="X59" s="54">
        <f t="shared" ref="X59:X60" si="8">(V59-K59)*W59</f>
        <v>0.578</v>
      </c>
      <c r="Y59" s="53">
        <v>2.0</v>
      </c>
      <c r="Z59" s="54"/>
    </row>
    <row r="60" ht="18.0" hidden="1" customHeight="1">
      <c r="A60" s="4" t="s">
        <v>3002</v>
      </c>
      <c r="B60" s="38">
        <v>3673290.0</v>
      </c>
      <c r="C60" s="39"/>
      <c r="D60" s="40"/>
      <c r="E60" s="41"/>
      <c r="F60" s="98"/>
      <c r="G60" s="55">
        <v>1.0</v>
      </c>
      <c r="H60" s="56" t="s">
        <v>2802</v>
      </c>
      <c r="I60" s="56">
        <v>23.49</v>
      </c>
      <c r="J60" s="56">
        <v>24.46</v>
      </c>
      <c r="K60" s="56">
        <v>22.9</v>
      </c>
      <c r="L60" s="59">
        <v>22.5</v>
      </c>
      <c r="M60" s="56" t="s">
        <v>2802</v>
      </c>
      <c r="N60" s="60">
        <v>0.0</v>
      </c>
      <c r="O60" s="28"/>
      <c r="P60" s="29"/>
      <c r="Q60" s="28"/>
      <c r="R60" s="28"/>
      <c r="S60" s="48">
        <v>25.9</v>
      </c>
      <c r="T60" s="74">
        <v>0.05</v>
      </c>
      <c r="U60" s="50">
        <f t="shared" si="5"/>
        <v>24.605</v>
      </c>
      <c r="V60" s="54">
        <f t="shared" si="6"/>
        <v>23.4395</v>
      </c>
      <c r="W60" s="52">
        <v>2.0</v>
      </c>
      <c r="X60" s="54">
        <f t="shared" si="8"/>
        <v>1.079</v>
      </c>
      <c r="Y60" s="53">
        <v>2.0</v>
      </c>
      <c r="Z60" s="54" t="s">
        <v>3003</v>
      </c>
    </row>
    <row r="61" ht="18.0" hidden="1" customHeight="1">
      <c r="A61" s="4" t="s">
        <v>3004</v>
      </c>
      <c r="B61" s="38">
        <v>3673308.0</v>
      </c>
      <c r="C61" s="39"/>
      <c r="D61" s="40"/>
      <c r="E61" s="41"/>
      <c r="F61" s="99"/>
      <c r="G61" s="100"/>
      <c r="H61" s="56">
        <v>24.0</v>
      </c>
      <c r="I61" s="56" t="s">
        <v>2827</v>
      </c>
      <c r="J61" s="56" t="s">
        <v>3005</v>
      </c>
      <c r="K61" s="57" t="s">
        <v>3006</v>
      </c>
      <c r="L61" s="56" t="s">
        <v>3007</v>
      </c>
      <c r="M61" s="56" t="s">
        <v>2802</v>
      </c>
      <c r="N61" s="101" t="s">
        <v>2827</v>
      </c>
      <c r="O61" s="28"/>
      <c r="P61" s="29"/>
      <c r="Q61" s="28"/>
      <c r="R61" s="28"/>
      <c r="S61" s="48">
        <v>23.6</v>
      </c>
      <c r="T61" s="74">
        <v>0.05</v>
      </c>
      <c r="U61" s="50">
        <f t="shared" si="5"/>
        <v>22.42</v>
      </c>
      <c r="V61" s="54">
        <f t="shared" si="6"/>
        <v>21.358</v>
      </c>
      <c r="W61" s="52">
        <v>4.0</v>
      </c>
      <c r="X61" s="54" t="str">
        <f>(V61-L61)*W61</f>
        <v>#VALUE!</v>
      </c>
      <c r="Y61" s="53">
        <v>2.0</v>
      </c>
      <c r="Z61" s="54"/>
    </row>
    <row r="62" ht="18.0" hidden="1" customHeight="1">
      <c r="A62" s="4" t="s">
        <v>3008</v>
      </c>
      <c r="B62" s="38">
        <v>3615978.0</v>
      </c>
      <c r="C62" s="39"/>
      <c r="D62" s="40"/>
      <c r="E62" s="41"/>
      <c r="F62" s="59">
        <f>23.5/5</f>
        <v>4.7</v>
      </c>
      <c r="G62" s="55"/>
      <c r="H62" s="56"/>
      <c r="I62" s="56">
        <v>9.95</v>
      </c>
      <c r="J62" s="56" t="s">
        <v>2802</v>
      </c>
      <c r="K62" s="59">
        <v>9.3</v>
      </c>
      <c r="L62" s="56" t="s">
        <v>2802</v>
      </c>
      <c r="M62" s="56" t="s">
        <v>2827</v>
      </c>
      <c r="N62" s="60" t="s">
        <v>2827</v>
      </c>
      <c r="O62" s="28"/>
      <c r="P62" s="29"/>
      <c r="Q62" s="28"/>
      <c r="R62" s="28"/>
      <c r="S62" s="48">
        <v>9.85</v>
      </c>
      <c r="T62" s="74">
        <v>0.045</v>
      </c>
      <c r="U62" s="50">
        <f t="shared" si="5"/>
        <v>9.40675</v>
      </c>
      <c r="V62" s="54">
        <f t="shared" si="6"/>
        <v>8.91425</v>
      </c>
      <c r="W62" s="52">
        <v>1.0</v>
      </c>
      <c r="X62" s="76">
        <f t="shared" ref="X62:X63" si="9">(V62-K62)*W62</f>
        <v>-0.38575</v>
      </c>
      <c r="Y62" s="53">
        <v>2.0</v>
      </c>
      <c r="Z62" s="54"/>
    </row>
    <row r="63" ht="18.0" hidden="1" customHeight="1">
      <c r="A63" s="4" t="s">
        <v>3009</v>
      </c>
      <c r="B63" s="38">
        <v>2408565.0</v>
      </c>
      <c r="C63" s="39"/>
      <c r="D63" s="40"/>
      <c r="E63" s="41"/>
      <c r="F63" s="102"/>
      <c r="G63" s="55"/>
      <c r="H63" s="56">
        <v>12.55</v>
      </c>
      <c r="I63" s="56" t="s">
        <v>2802</v>
      </c>
      <c r="J63" s="56" t="s">
        <v>2802</v>
      </c>
      <c r="K63" s="56">
        <v>12.14</v>
      </c>
      <c r="L63" s="56" t="s">
        <v>3010</v>
      </c>
      <c r="M63" s="56" t="s">
        <v>2802</v>
      </c>
      <c r="N63" s="60" t="s">
        <v>2827</v>
      </c>
      <c r="O63" s="28"/>
      <c r="P63" s="29"/>
      <c r="Q63" s="28"/>
      <c r="R63" s="28"/>
      <c r="S63" s="48">
        <f>2.61*5</f>
        <v>13.05</v>
      </c>
      <c r="T63" s="74">
        <v>0.045</v>
      </c>
      <c r="U63" s="50">
        <f t="shared" si="5"/>
        <v>12.46275</v>
      </c>
      <c r="V63" s="54">
        <f t="shared" si="6"/>
        <v>11.81025</v>
      </c>
      <c r="W63" s="52">
        <v>2.0</v>
      </c>
      <c r="X63" s="54">
        <f t="shared" si="9"/>
        <v>-0.6595</v>
      </c>
      <c r="Y63" s="53">
        <v>2.0</v>
      </c>
      <c r="Z63" s="54"/>
    </row>
    <row r="64" ht="18.0" hidden="1" customHeight="1">
      <c r="A64" s="4" t="s">
        <v>155</v>
      </c>
      <c r="B64" s="38">
        <v>1201383.0</v>
      </c>
      <c r="C64" s="39"/>
      <c r="D64" s="40"/>
      <c r="E64" s="41"/>
      <c r="F64" s="103">
        <f>12*9</f>
        <v>108</v>
      </c>
      <c r="G64" s="55">
        <v>2.0</v>
      </c>
      <c r="H64" s="56" t="s">
        <v>2802</v>
      </c>
      <c r="I64" s="56">
        <v>7.75</v>
      </c>
      <c r="J64" s="57">
        <v>0.77</v>
      </c>
      <c r="K64" s="56">
        <v>5.47</v>
      </c>
      <c r="L64" s="57" t="s">
        <v>2802</v>
      </c>
      <c r="M64" s="59">
        <v>0.76</v>
      </c>
      <c r="N64" s="56" t="s">
        <v>2802</v>
      </c>
      <c r="O64" s="47" t="s">
        <v>3011</v>
      </c>
      <c r="P64" s="29"/>
      <c r="Q64" s="61" t="s">
        <v>3012</v>
      </c>
      <c r="R64" s="47" t="s">
        <v>3013</v>
      </c>
      <c r="S64" s="48"/>
      <c r="T64" s="49"/>
      <c r="U64" s="50"/>
      <c r="V64" s="51"/>
      <c r="W64" s="62"/>
      <c r="X64" s="51"/>
      <c r="Y64" s="53"/>
      <c r="Z64" s="54"/>
    </row>
    <row r="65" ht="18.0" hidden="1" customHeight="1">
      <c r="A65" s="4" t="s">
        <v>153</v>
      </c>
      <c r="B65" s="38">
        <v>1201375.0</v>
      </c>
      <c r="C65" s="39"/>
      <c r="D65" s="40"/>
      <c r="E65" s="41"/>
      <c r="F65" s="59"/>
      <c r="G65" s="55">
        <v>7.0</v>
      </c>
      <c r="H65" s="56">
        <v>1.94</v>
      </c>
      <c r="I65" s="56">
        <v>0.73</v>
      </c>
      <c r="J65" s="59">
        <v>0.69</v>
      </c>
      <c r="K65" s="56">
        <v>1.08</v>
      </c>
      <c r="L65" s="56">
        <v>1.19</v>
      </c>
      <c r="M65" s="60">
        <v>0.72</v>
      </c>
      <c r="N65" s="60">
        <v>0.9</v>
      </c>
      <c r="O65" s="47" t="s">
        <v>3014</v>
      </c>
      <c r="P65" s="29"/>
      <c r="Q65" s="61" t="s">
        <v>3015</v>
      </c>
      <c r="R65" s="47" t="s">
        <v>3016</v>
      </c>
      <c r="S65" s="48"/>
      <c r="T65" s="49"/>
      <c r="U65" s="50"/>
      <c r="V65" s="51"/>
      <c r="W65" s="62"/>
      <c r="X65" s="51"/>
      <c r="Y65" s="53"/>
      <c r="Z65" s="54"/>
    </row>
    <row r="66" ht="18.0" hidden="1" customHeight="1">
      <c r="A66" s="4" t="s">
        <v>3017</v>
      </c>
      <c r="B66" s="71" t="s">
        <v>3018</v>
      </c>
      <c r="C66" s="39">
        <v>28.0</v>
      </c>
      <c r="D66" s="40"/>
      <c r="E66" s="63"/>
      <c r="F66" s="104"/>
      <c r="G66" s="55">
        <v>1.0</v>
      </c>
      <c r="H66" s="56">
        <v>6.74</v>
      </c>
      <c r="I66" s="56">
        <v>1.68</v>
      </c>
      <c r="J66" s="59">
        <v>1.1</v>
      </c>
      <c r="K66" s="56">
        <v>1.68</v>
      </c>
      <c r="L66" s="56">
        <v>1.6</v>
      </c>
      <c r="M66" s="56">
        <v>1.14</v>
      </c>
      <c r="N66" s="56">
        <v>1.45</v>
      </c>
      <c r="O66" s="47" t="s">
        <v>3019</v>
      </c>
      <c r="P66" s="29"/>
      <c r="Q66" s="61" t="s">
        <v>3020</v>
      </c>
      <c r="R66" s="47" t="s">
        <v>3021</v>
      </c>
      <c r="S66" s="48"/>
      <c r="T66" s="49"/>
      <c r="U66" s="50"/>
      <c r="V66" s="51"/>
      <c r="W66" s="62"/>
      <c r="X66" s="51"/>
      <c r="Y66" s="53"/>
      <c r="Z66" s="54"/>
    </row>
    <row r="67" ht="18.0" hidden="1" customHeight="1">
      <c r="A67" s="4" t="s">
        <v>154</v>
      </c>
      <c r="B67" s="38">
        <v>1201359.0</v>
      </c>
      <c r="C67" s="39"/>
      <c r="D67" s="40"/>
      <c r="E67" s="63"/>
      <c r="F67" s="59" t="s">
        <v>3022</v>
      </c>
      <c r="G67" s="55">
        <v>1.0</v>
      </c>
      <c r="H67" s="56">
        <v>9.15</v>
      </c>
      <c r="I67" s="56" t="s">
        <v>2827</v>
      </c>
      <c r="J67" s="56" t="s">
        <v>2802</v>
      </c>
      <c r="K67" s="59">
        <v>1.06</v>
      </c>
      <c r="L67" s="56">
        <v>1.3</v>
      </c>
      <c r="M67" s="105">
        <v>1.44</v>
      </c>
      <c r="N67" s="56">
        <v>4.57</v>
      </c>
      <c r="O67" s="47" t="s">
        <v>3023</v>
      </c>
      <c r="P67" s="29"/>
      <c r="Q67" s="61" t="s">
        <v>3024</v>
      </c>
      <c r="R67" s="1" t="s">
        <v>3025</v>
      </c>
      <c r="S67" s="48"/>
      <c r="T67" s="49"/>
      <c r="U67" s="50"/>
      <c r="V67" s="51"/>
      <c r="W67" s="62"/>
      <c r="X67" s="51"/>
      <c r="Y67" s="53"/>
      <c r="Z67" s="54"/>
    </row>
    <row r="68" ht="18.0" customHeight="1">
      <c r="A68" s="4" t="s">
        <v>157</v>
      </c>
      <c r="B68" s="38">
        <v>1136050.0</v>
      </c>
      <c r="C68" s="39"/>
      <c r="D68" s="40">
        <v>6.0</v>
      </c>
      <c r="E68" s="63" t="s">
        <v>3026</v>
      </c>
      <c r="F68" s="59"/>
      <c r="G68" s="106">
        <v>3.0</v>
      </c>
      <c r="H68" s="59">
        <v>1.07</v>
      </c>
      <c r="I68" s="56">
        <v>37.99</v>
      </c>
      <c r="J68" s="59">
        <v>17.48</v>
      </c>
      <c r="K68" s="44" t="s">
        <v>2802</v>
      </c>
      <c r="L68" s="57">
        <v>35.0</v>
      </c>
      <c r="M68" s="56" t="s">
        <v>2802</v>
      </c>
      <c r="N68" s="60">
        <v>27.96</v>
      </c>
      <c r="O68" s="47" t="s">
        <v>3027</v>
      </c>
      <c r="P68" s="29"/>
      <c r="Q68" s="47" t="s">
        <v>3028</v>
      </c>
      <c r="R68" s="47" t="s">
        <v>3029</v>
      </c>
      <c r="S68" s="48"/>
      <c r="T68" s="49"/>
      <c r="U68" s="50"/>
      <c r="V68" s="51"/>
      <c r="W68" s="62"/>
      <c r="X68" s="51"/>
      <c r="Y68" s="53"/>
      <c r="Z68" s="54"/>
    </row>
    <row r="69" ht="18.0" hidden="1" customHeight="1">
      <c r="A69" s="4" t="s">
        <v>159</v>
      </c>
      <c r="B69" s="38">
        <v>7226012.0</v>
      </c>
      <c r="C69" s="39"/>
      <c r="D69" s="40"/>
      <c r="E69" s="63"/>
      <c r="F69" s="59" t="s">
        <v>3030</v>
      </c>
      <c r="G69" s="55">
        <v>1.0</v>
      </c>
      <c r="H69" s="56">
        <v>0.51</v>
      </c>
      <c r="I69" s="56">
        <v>0.4</v>
      </c>
      <c r="J69" s="96">
        <v>0.51</v>
      </c>
      <c r="K69" s="56">
        <v>0.64</v>
      </c>
      <c r="L69" s="107">
        <v>0.52</v>
      </c>
      <c r="M69" s="59">
        <v>0.51</v>
      </c>
      <c r="N69" s="60" t="s">
        <v>2802</v>
      </c>
      <c r="O69" s="28"/>
      <c r="P69" s="29"/>
      <c r="Q69" s="28"/>
      <c r="R69" s="28"/>
      <c r="S69" s="48"/>
      <c r="T69" s="49"/>
      <c r="U69" s="50"/>
      <c r="V69" s="51"/>
      <c r="W69" s="62"/>
      <c r="X69" s="51"/>
      <c r="Y69" s="53"/>
      <c r="Z69" s="54"/>
    </row>
    <row r="70" ht="18.0" hidden="1" customHeight="1">
      <c r="A70" s="4" t="s">
        <v>160</v>
      </c>
      <c r="B70" s="38">
        <v>1090018.0</v>
      </c>
      <c r="C70" s="39"/>
      <c r="D70" s="40"/>
      <c r="E70" s="41"/>
      <c r="F70" s="59" t="s">
        <v>2899</v>
      </c>
      <c r="G70" s="55">
        <v>110.0</v>
      </c>
      <c r="H70" s="59">
        <v>0.26</v>
      </c>
      <c r="I70" s="56">
        <v>0.27</v>
      </c>
      <c r="J70" s="56">
        <v>0.28</v>
      </c>
      <c r="K70" s="59" t="s">
        <v>3031</v>
      </c>
      <c r="L70" s="59">
        <v>0.26</v>
      </c>
      <c r="M70" s="59" t="s">
        <v>3031</v>
      </c>
      <c r="N70" s="56">
        <v>0.26</v>
      </c>
      <c r="O70" s="47" t="s">
        <v>3032</v>
      </c>
      <c r="P70" s="29"/>
      <c r="Q70" s="61" t="s">
        <v>3033</v>
      </c>
      <c r="R70" s="47" t="s">
        <v>3034</v>
      </c>
      <c r="S70" s="48"/>
      <c r="T70" s="49"/>
      <c r="U70" s="50"/>
      <c r="V70" s="51"/>
      <c r="W70" s="62"/>
      <c r="X70" s="51"/>
      <c r="Y70" s="53"/>
      <c r="Z70" s="54"/>
    </row>
    <row r="71" ht="18.0" hidden="1" customHeight="1">
      <c r="A71" s="4" t="s">
        <v>3035</v>
      </c>
      <c r="B71" s="71" t="s">
        <v>3036</v>
      </c>
      <c r="C71" s="39">
        <v>32.0</v>
      </c>
      <c r="D71" s="40"/>
      <c r="E71" s="41"/>
      <c r="F71" s="87"/>
      <c r="G71" s="55"/>
      <c r="H71" s="56" t="s">
        <v>2802</v>
      </c>
      <c r="I71" s="56"/>
      <c r="J71" s="56" t="s">
        <v>2827</v>
      </c>
      <c r="K71" s="56">
        <v>0.33</v>
      </c>
      <c r="L71" s="64">
        <v>0.33</v>
      </c>
      <c r="M71" s="56" t="s">
        <v>2802</v>
      </c>
      <c r="N71" s="60" t="s">
        <v>2802</v>
      </c>
      <c r="O71" s="28"/>
      <c r="P71" s="29"/>
      <c r="Q71" s="28"/>
      <c r="R71" s="28"/>
      <c r="S71" s="48"/>
      <c r="T71" s="83"/>
      <c r="U71" s="84"/>
      <c r="V71" s="51"/>
      <c r="W71" s="69"/>
      <c r="X71" s="70"/>
      <c r="Y71" s="71"/>
      <c r="Z71" s="54"/>
    </row>
    <row r="72" ht="18.0" hidden="1" customHeight="1">
      <c r="A72" s="4" t="s">
        <v>162</v>
      </c>
      <c r="B72" s="38">
        <v>6708242.0</v>
      </c>
      <c r="C72" s="39"/>
      <c r="D72" s="40"/>
      <c r="E72" s="63"/>
      <c r="F72" s="59"/>
      <c r="G72" s="55"/>
      <c r="H72" s="56">
        <v>0.31</v>
      </c>
      <c r="I72" s="56">
        <v>0.3</v>
      </c>
      <c r="J72" s="56"/>
      <c r="K72" s="56">
        <v>0.38</v>
      </c>
      <c r="L72" s="56" t="s">
        <v>2802</v>
      </c>
      <c r="M72" s="56">
        <v>0.3</v>
      </c>
      <c r="N72" s="60">
        <v>0.25</v>
      </c>
      <c r="O72" s="28"/>
      <c r="P72" s="29"/>
      <c r="Q72" s="28"/>
      <c r="R72" s="28"/>
      <c r="S72" s="48"/>
      <c r="T72" s="49"/>
      <c r="U72" s="50"/>
      <c r="V72" s="51"/>
      <c r="W72" s="62"/>
      <c r="X72" s="51"/>
      <c r="Y72" s="53"/>
      <c r="Z72" s="54"/>
    </row>
    <row r="73" ht="18.0" hidden="1" customHeight="1">
      <c r="A73" s="4" t="s">
        <v>161</v>
      </c>
      <c r="B73" s="38">
        <v>1098342.0</v>
      </c>
      <c r="C73" s="39"/>
      <c r="D73" s="40"/>
      <c r="E73" s="63"/>
      <c r="F73" s="59" t="s">
        <v>2899</v>
      </c>
      <c r="G73" s="55">
        <v>12.0</v>
      </c>
      <c r="H73" s="56">
        <v>0.47</v>
      </c>
      <c r="I73" s="59">
        <v>0.46</v>
      </c>
      <c r="J73" s="56" t="s">
        <v>3037</v>
      </c>
      <c r="K73" s="56">
        <v>0.46</v>
      </c>
      <c r="L73" s="59">
        <v>0.45</v>
      </c>
      <c r="M73" s="57">
        <v>0.49</v>
      </c>
      <c r="N73" s="57">
        <v>0.5</v>
      </c>
      <c r="O73" s="47" t="s">
        <v>3038</v>
      </c>
      <c r="P73" s="29"/>
      <c r="Q73" s="61" t="s">
        <v>3039</v>
      </c>
      <c r="R73" s="47" t="s">
        <v>3040</v>
      </c>
      <c r="S73" s="48"/>
      <c r="T73" s="49"/>
      <c r="U73" s="50"/>
      <c r="V73" s="51"/>
      <c r="W73" s="62"/>
      <c r="X73" s="51"/>
      <c r="Y73" s="53"/>
      <c r="Z73" s="54"/>
    </row>
    <row r="74" ht="18.0" hidden="1" customHeight="1">
      <c r="A74" s="4" t="s">
        <v>3041</v>
      </c>
      <c r="B74" s="71" t="s">
        <v>3036</v>
      </c>
      <c r="C74" s="39">
        <v>100.0</v>
      </c>
      <c r="D74" s="40"/>
      <c r="E74" s="63"/>
      <c r="F74" s="63"/>
      <c r="G74" s="55"/>
      <c r="H74" s="56">
        <v>87.0</v>
      </c>
      <c r="I74" s="56" t="s">
        <v>2802</v>
      </c>
      <c r="J74" s="56">
        <v>39.94</v>
      </c>
      <c r="K74" s="56">
        <v>43.97</v>
      </c>
      <c r="L74" s="59">
        <v>38.9</v>
      </c>
      <c r="M74" s="56" t="s">
        <v>2802</v>
      </c>
      <c r="N74" s="60" t="s">
        <v>2827</v>
      </c>
      <c r="O74" s="47" t="s">
        <v>3042</v>
      </c>
      <c r="P74" s="29"/>
      <c r="Q74" s="47" t="s">
        <v>3043</v>
      </c>
      <c r="R74" s="47" t="s">
        <v>3044</v>
      </c>
      <c r="S74" s="48"/>
      <c r="T74" s="49"/>
      <c r="U74" s="50"/>
      <c r="V74" s="51"/>
      <c r="W74" s="62"/>
      <c r="X74" s="51"/>
      <c r="Y74" s="53"/>
      <c r="Z74" s="54"/>
    </row>
    <row r="75" ht="18.0" hidden="1" customHeight="1">
      <c r="A75" s="4" t="s">
        <v>164</v>
      </c>
      <c r="B75" s="38">
        <v>1006295.0</v>
      </c>
      <c r="C75" s="39"/>
      <c r="D75" s="40"/>
      <c r="E75" s="63"/>
      <c r="F75" s="59" t="s">
        <v>2899</v>
      </c>
      <c r="G75" s="55">
        <v>12.0</v>
      </c>
      <c r="H75" s="56">
        <v>0.68</v>
      </c>
      <c r="I75" s="56"/>
      <c r="J75" s="56">
        <v>0.11</v>
      </c>
      <c r="K75" s="56">
        <v>0.33</v>
      </c>
      <c r="L75" s="58">
        <v>0.1</v>
      </c>
      <c r="M75" s="56">
        <v>0.11</v>
      </c>
      <c r="N75" s="56">
        <v>0.12</v>
      </c>
      <c r="O75" s="47" t="s">
        <v>3045</v>
      </c>
      <c r="P75" s="29"/>
      <c r="Q75" s="61" t="s">
        <v>3046</v>
      </c>
      <c r="R75" s="47" t="s">
        <v>3047</v>
      </c>
      <c r="S75" s="48"/>
      <c r="T75" s="49"/>
      <c r="U75" s="50"/>
      <c r="V75" s="51"/>
      <c r="W75" s="62"/>
      <c r="X75" s="51"/>
      <c r="Y75" s="53"/>
      <c r="Z75" s="54"/>
    </row>
    <row r="76" ht="18.0" hidden="1" customHeight="1">
      <c r="A76" s="4" t="s">
        <v>165</v>
      </c>
      <c r="B76" s="38">
        <v>1026533.0</v>
      </c>
      <c r="C76" s="39"/>
      <c r="D76" s="40"/>
      <c r="E76" s="63"/>
      <c r="F76" s="108" t="s">
        <v>3048</v>
      </c>
      <c r="G76" s="55">
        <v>16.0</v>
      </c>
      <c r="H76" s="56">
        <v>0.74</v>
      </c>
      <c r="I76" s="56">
        <v>0.19</v>
      </c>
      <c r="J76" s="59">
        <v>0.11</v>
      </c>
      <c r="K76" s="56">
        <v>0.14</v>
      </c>
      <c r="L76" s="56">
        <v>0.1</v>
      </c>
      <c r="M76" s="56">
        <v>0.13</v>
      </c>
      <c r="N76" s="56">
        <v>0.13</v>
      </c>
      <c r="O76" s="47" t="s">
        <v>3049</v>
      </c>
      <c r="P76" s="29"/>
      <c r="Q76" s="61" t="s">
        <v>3050</v>
      </c>
      <c r="R76" s="61" t="s">
        <v>3051</v>
      </c>
      <c r="S76" s="48"/>
      <c r="T76" s="49"/>
      <c r="U76" s="50"/>
      <c r="V76" s="51"/>
      <c r="W76" s="62"/>
      <c r="X76" s="51"/>
      <c r="Y76" s="53"/>
      <c r="Z76" s="54"/>
    </row>
    <row r="77" ht="18.0" hidden="1" customHeight="1">
      <c r="A77" s="4" t="s">
        <v>163</v>
      </c>
      <c r="B77" s="38">
        <v>1026541.0</v>
      </c>
      <c r="C77" s="39"/>
      <c r="D77" s="40"/>
      <c r="E77" s="63"/>
      <c r="F77" s="59" t="s">
        <v>2899</v>
      </c>
      <c r="G77" s="106">
        <v>6.0</v>
      </c>
      <c r="H77" s="56">
        <v>0.14</v>
      </c>
      <c r="I77" s="59">
        <v>0.12</v>
      </c>
      <c r="J77" s="56">
        <v>0.13</v>
      </c>
      <c r="K77" s="56">
        <v>0.12</v>
      </c>
      <c r="L77" s="56">
        <v>0.32</v>
      </c>
      <c r="M77" s="56">
        <v>0.14</v>
      </c>
      <c r="N77" s="56">
        <v>0.14</v>
      </c>
      <c r="O77" s="47" t="s">
        <v>3052</v>
      </c>
      <c r="P77" s="29"/>
      <c r="Q77" s="61" t="s">
        <v>3053</v>
      </c>
      <c r="R77" s="47" t="s">
        <v>3054</v>
      </c>
      <c r="S77" s="48"/>
      <c r="T77" s="49"/>
      <c r="U77" s="50"/>
      <c r="V77" s="51"/>
      <c r="W77" s="62"/>
      <c r="X77" s="51"/>
      <c r="Y77" s="53"/>
      <c r="Z77" s="54"/>
    </row>
    <row r="78" ht="18.0" hidden="1" customHeight="1">
      <c r="A78" s="4" t="s">
        <v>3055</v>
      </c>
      <c r="B78" s="71" t="s">
        <v>3056</v>
      </c>
      <c r="C78" s="39">
        <v>28.0</v>
      </c>
      <c r="D78" s="40"/>
      <c r="E78" s="63"/>
      <c r="F78" s="94"/>
      <c r="G78" s="55"/>
      <c r="H78" s="56">
        <v>43.74</v>
      </c>
      <c r="I78" s="56">
        <v>42.74</v>
      </c>
      <c r="J78" s="59">
        <v>42.25</v>
      </c>
      <c r="K78" s="56">
        <v>42.84</v>
      </c>
      <c r="L78" s="57">
        <v>52.0</v>
      </c>
      <c r="M78" s="57">
        <v>42.88</v>
      </c>
      <c r="N78" s="60">
        <v>42.69</v>
      </c>
      <c r="O78" s="28"/>
      <c r="P78" s="29"/>
      <c r="Q78" s="28"/>
      <c r="R78" s="28"/>
      <c r="S78" s="82">
        <v>53.09</v>
      </c>
      <c r="T78" s="49"/>
      <c r="U78" s="50"/>
      <c r="V78" s="51"/>
      <c r="W78" s="62"/>
      <c r="X78" s="51"/>
      <c r="Y78" s="53"/>
      <c r="Z78" s="54"/>
    </row>
    <row r="79" ht="18.0" hidden="1" customHeight="1">
      <c r="A79" s="4" t="s">
        <v>3057</v>
      </c>
      <c r="B79" s="67" t="s">
        <v>3058</v>
      </c>
      <c r="C79" s="39" t="s">
        <v>3059</v>
      </c>
      <c r="D79" s="40"/>
      <c r="E79" s="63"/>
      <c r="F79" s="59"/>
      <c r="G79" s="55"/>
      <c r="H79" s="56" t="s">
        <v>2802</v>
      </c>
      <c r="I79" s="56" t="s">
        <v>2827</v>
      </c>
      <c r="J79" s="56" t="s">
        <v>2827</v>
      </c>
      <c r="K79" s="56" t="s">
        <v>2827</v>
      </c>
      <c r="L79" s="56" t="s">
        <v>2802</v>
      </c>
      <c r="M79" s="56" t="s">
        <v>2827</v>
      </c>
      <c r="N79" s="60" t="s">
        <v>2827</v>
      </c>
      <c r="O79" s="28"/>
      <c r="P79" s="29"/>
      <c r="Q79" s="28"/>
      <c r="R79" s="28"/>
      <c r="S79" s="48"/>
      <c r="T79" s="49"/>
      <c r="U79" s="50"/>
      <c r="V79" s="51"/>
      <c r="W79" s="62"/>
      <c r="X79" s="51"/>
      <c r="Y79" s="53"/>
      <c r="Z79" s="54"/>
    </row>
    <row r="80" ht="18.0" hidden="1" customHeight="1">
      <c r="A80" s="4" t="s">
        <v>3060</v>
      </c>
      <c r="B80" s="38">
        <v>1171933.0</v>
      </c>
      <c r="C80" s="39"/>
      <c r="D80" s="40"/>
      <c r="E80" s="41"/>
      <c r="F80" s="59" t="s">
        <v>2899</v>
      </c>
      <c r="G80" s="55">
        <v>70.0</v>
      </c>
      <c r="H80" s="56">
        <v>0.14</v>
      </c>
      <c r="I80" s="59">
        <v>0.11</v>
      </c>
      <c r="J80" s="56">
        <v>0.11</v>
      </c>
      <c r="K80" s="56">
        <v>0.11</v>
      </c>
      <c r="L80" s="56">
        <v>0.18</v>
      </c>
      <c r="M80" s="59">
        <v>0.11</v>
      </c>
      <c r="N80" s="60">
        <v>0.15</v>
      </c>
      <c r="O80" s="47" t="s">
        <v>3061</v>
      </c>
      <c r="P80" s="29"/>
      <c r="Q80" s="61" t="s">
        <v>3062</v>
      </c>
      <c r="R80" s="47" t="s">
        <v>3063</v>
      </c>
      <c r="S80" s="48">
        <v>1.65</v>
      </c>
      <c r="T80" s="49"/>
      <c r="U80" s="50"/>
      <c r="V80" s="51"/>
      <c r="W80" s="62"/>
      <c r="X80" s="51"/>
      <c r="Y80" s="53"/>
      <c r="Z80" s="54"/>
    </row>
    <row r="81" ht="18.0" customHeight="1">
      <c r="A81" s="4" t="s">
        <v>3064</v>
      </c>
      <c r="B81" s="38">
        <v>1171941.0</v>
      </c>
      <c r="C81" s="39"/>
      <c r="D81" s="40">
        <v>100.0</v>
      </c>
      <c r="E81" s="63" t="s">
        <v>3065</v>
      </c>
      <c r="F81" s="59" t="s">
        <v>2899</v>
      </c>
      <c r="G81" s="55">
        <v>275.0</v>
      </c>
      <c r="H81" s="56">
        <v>0.19</v>
      </c>
      <c r="I81" s="56">
        <v>0.19</v>
      </c>
      <c r="J81" s="45">
        <v>0.17</v>
      </c>
      <c r="K81" s="56">
        <v>0.23</v>
      </c>
      <c r="L81" s="44">
        <v>0.22</v>
      </c>
      <c r="M81" s="45">
        <v>0.17</v>
      </c>
      <c r="N81" s="56">
        <v>0.2</v>
      </c>
      <c r="O81" s="47" t="s">
        <v>3066</v>
      </c>
      <c r="P81" s="29"/>
      <c r="Q81" s="61" t="s">
        <v>3067</v>
      </c>
      <c r="R81" s="47" t="s">
        <v>3068</v>
      </c>
      <c r="S81" s="48"/>
      <c r="T81" s="49"/>
      <c r="U81" s="50"/>
      <c r="V81" s="51"/>
      <c r="W81" s="62"/>
      <c r="X81" s="51"/>
      <c r="Y81" s="53"/>
      <c r="Z81" s="54"/>
    </row>
    <row r="82" ht="18.0" hidden="1" customHeight="1">
      <c r="A82" s="4" t="s">
        <v>3069</v>
      </c>
      <c r="B82" s="71" t="s">
        <v>3070</v>
      </c>
      <c r="C82" s="39">
        <v>28.0</v>
      </c>
      <c r="D82" s="109"/>
      <c r="E82" s="41"/>
      <c r="F82" s="59" t="s">
        <v>3071</v>
      </c>
      <c r="G82" s="55"/>
      <c r="H82" s="56"/>
      <c r="I82" s="56">
        <v>4.27</v>
      </c>
      <c r="J82" s="60">
        <v>3.63</v>
      </c>
      <c r="K82" s="56">
        <v>3.98</v>
      </c>
      <c r="L82" s="59">
        <v>3.45</v>
      </c>
      <c r="M82" s="56" t="s">
        <v>2802</v>
      </c>
      <c r="N82" s="60" t="s">
        <v>2827</v>
      </c>
      <c r="O82" s="61" t="s">
        <v>3072</v>
      </c>
      <c r="P82" s="29"/>
      <c r="Q82" s="47" t="s">
        <v>3073</v>
      </c>
      <c r="R82" s="47" t="s">
        <v>3074</v>
      </c>
      <c r="S82" s="82">
        <v>18.09</v>
      </c>
      <c r="T82" s="83"/>
      <c r="U82" s="84"/>
      <c r="V82" s="51"/>
      <c r="W82" s="69"/>
      <c r="X82" s="70"/>
      <c r="Y82" s="71"/>
      <c r="Z82" s="54"/>
    </row>
    <row r="83" ht="18.0" hidden="1" customHeight="1">
      <c r="A83" s="4" t="s">
        <v>3075</v>
      </c>
      <c r="B83" s="38">
        <v>1171958.0</v>
      </c>
      <c r="C83" s="39"/>
      <c r="D83" s="40"/>
      <c r="E83" s="59"/>
      <c r="F83" s="59" t="s">
        <v>2899</v>
      </c>
      <c r="G83" s="55">
        <v>140.0</v>
      </c>
      <c r="H83" s="56">
        <v>0.28</v>
      </c>
      <c r="I83" s="56">
        <v>0.26</v>
      </c>
      <c r="J83" s="59">
        <v>0.24</v>
      </c>
      <c r="K83" s="56">
        <v>0.27</v>
      </c>
      <c r="L83" s="56">
        <v>0.33</v>
      </c>
      <c r="M83" s="59">
        <v>0.24</v>
      </c>
      <c r="N83" s="56">
        <v>0.29</v>
      </c>
      <c r="O83" s="47" t="s">
        <v>3076</v>
      </c>
      <c r="P83" s="29"/>
      <c r="Q83" s="61" t="s">
        <v>3077</v>
      </c>
      <c r="R83" s="47" t="s">
        <v>3078</v>
      </c>
      <c r="S83" s="48">
        <v>2.25</v>
      </c>
      <c r="T83" s="49"/>
      <c r="U83" s="50"/>
      <c r="V83" s="51"/>
      <c r="W83" s="62"/>
      <c r="X83" s="51"/>
      <c r="Y83" s="53"/>
      <c r="Z83" s="54"/>
    </row>
    <row r="84" ht="18.0" customHeight="1">
      <c r="A84" s="4" t="s">
        <v>3079</v>
      </c>
      <c r="B84" s="38">
        <v>1171966.0</v>
      </c>
      <c r="C84" s="39"/>
      <c r="D84" s="40">
        <v>10.0</v>
      </c>
      <c r="E84" s="63" t="s">
        <v>2921</v>
      </c>
      <c r="F84" s="59" t="s">
        <v>2899</v>
      </c>
      <c r="G84" s="55">
        <v>65.0</v>
      </c>
      <c r="H84" s="56">
        <v>1.07</v>
      </c>
      <c r="I84" s="56">
        <v>0.63</v>
      </c>
      <c r="J84" s="59">
        <v>0.61</v>
      </c>
      <c r="K84" s="56">
        <v>0.72</v>
      </c>
      <c r="L84" s="44">
        <v>0.72</v>
      </c>
      <c r="M84" s="45">
        <v>0.61</v>
      </c>
      <c r="N84" s="56">
        <v>0.69</v>
      </c>
      <c r="O84" s="47" t="s">
        <v>3080</v>
      </c>
      <c r="P84" s="29"/>
      <c r="Q84" s="61" t="s">
        <v>3081</v>
      </c>
      <c r="R84" s="47" t="s">
        <v>3082</v>
      </c>
      <c r="S84" s="48">
        <v>1.35</v>
      </c>
      <c r="T84" s="49"/>
      <c r="U84" s="50"/>
      <c r="V84" s="51"/>
      <c r="W84" s="62"/>
      <c r="X84" s="51"/>
      <c r="Y84" s="53"/>
      <c r="Z84" s="54"/>
    </row>
    <row r="85" ht="18.0" hidden="1" customHeight="1">
      <c r="A85" s="4" t="s">
        <v>3083</v>
      </c>
      <c r="B85" s="71" t="s">
        <v>2868</v>
      </c>
      <c r="C85" s="39">
        <v>10.0</v>
      </c>
      <c r="D85" s="40"/>
      <c r="E85" s="63"/>
      <c r="F85" s="59"/>
      <c r="G85" s="55"/>
      <c r="H85" s="56">
        <v>11.44</v>
      </c>
      <c r="I85" s="56" t="s">
        <v>2827</v>
      </c>
      <c r="J85" s="56"/>
      <c r="K85" s="59">
        <v>11.2</v>
      </c>
      <c r="L85" s="56" t="s">
        <v>3084</v>
      </c>
      <c r="M85" s="56" t="s">
        <v>2827</v>
      </c>
      <c r="N85" s="60" t="s">
        <v>2802</v>
      </c>
      <c r="O85" s="28"/>
      <c r="P85" s="29"/>
      <c r="Q85" s="28"/>
      <c r="R85" s="28"/>
      <c r="S85" s="73">
        <v>13.3</v>
      </c>
      <c r="T85" s="74">
        <v>0.06</v>
      </c>
      <c r="U85" s="50">
        <f t="shared" ref="U85:U90" si="10">S85*(1-T85)</f>
        <v>12.502</v>
      </c>
      <c r="V85" s="54">
        <f t="shared" ref="V85:V90" si="11">S85*0.905</f>
        <v>12.0365</v>
      </c>
      <c r="W85" s="52">
        <v>1.0</v>
      </c>
      <c r="X85" s="54">
        <f>(V85-H85)*W85</f>
        <v>0.5965</v>
      </c>
      <c r="Y85" s="53">
        <v>2.0</v>
      </c>
      <c r="Z85" s="54"/>
    </row>
    <row r="86" ht="18.0" hidden="1" customHeight="1">
      <c r="A86" s="4" t="s">
        <v>3085</v>
      </c>
      <c r="B86" s="38">
        <v>3214517.0</v>
      </c>
      <c r="C86" s="39"/>
      <c r="D86" s="40"/>
      <c r="E86" s="63"/>
      <c r="F86" s="59"/>
      <c r="G86" s="55"/>
      <c r="H86" s="56">
        <v>24.45</v>
      </c>
      <c r="I86" s="56">
        <v>21.2</v>
      </c>
      <c r="J86" s="56" t="s">
        <v>2802</v>
      </c>
      <c r="K86" s="56">
        <v>20.65</v>
      </c>
      <c r="L86" s="59">
        <v>20.0</v>
      </c>
      <c r="M86" s="56" t="s">
        <v>2827</v>
      </c>
      <c r="N86" s="60">
        <v>23.46</v>
      </c>
      <c r="O86" s="28"/>
      <c r="P86" s="29"/>
      <c r="Q86" s="28"/>
      <c r="R86" s="28"/>
      <c r="S86" s="48">
        <v>26.9</v>
      </c>
      <c r="T86" s="74">
        <v>0.06</v>
      </c>
      <c r="U86" s="50">
        <f t="shared" si="10"/>
        <v>25.286</v>
      </c>
      <c r="V86" s="54">
        <f t="shared" si="11"/>
        <v>24.3445</v>
      </c>
      <c r="W86" s="52">
        <v>3.0</v>
      </c>
      <c r="X86" s="54" t="str">
        <f>(V86-J86)*W86</f>
        <v>#VALUE!</v>
      </c>
      <c r="Y86" s="53">
        <v>2.0</v>
      </c>
      <c r="Z86" s="54"/>
    </row>
    <row r="87" ht="18.0" hidden="1" customHeight="1">
      <c r="A87" s="4" t="s">
        <v>3086</v>
      </c>
      <c r="B87" s="38">
        <v>3697547.0</v>
      </c>
      <c r="C87" s="39"/>
      <c r="D87" s="40"/>
      <c r="E87" s="63"/>
      <c r="F87" s="59"/>
      <c r="G87" s="55"/>
      <c r="H87" s="56">
        <v>15.8</v>
      </c>
      <c r="I87" s="56" t="s">
        <v>3087</v>
      </c>
      <c r="J87" s="56"/>
      <c r="K87" s="56">
        <v>16.2</v>
      </c>
      <c r="L87" s="56"/>
      <c r="M87" s="56" t="s">
        <v>2827</v>
      </c>
      <c r="N87" s="60" t="s">
        <v>2827</v>
      </c>
      <c r="O87" s="28"/>
      <c r="P87" s="29"/>
      <c r="Q87" s="28"/>
      <c r="R87" s="28"/>
      <c r="S87" s="48">
        <v>3.6</v>
      </c>
      <c r="T87" s="74">
        <v>0.03</v>
      </c>
      <c r="U87" s="50">
        <f t="shared" si="10"/>
        <v>3.492</v>
      </c>
      <c r="V87" s="54">
        <f t="shared" si="11"/>
        <v>3.258</v>
      </c>
      <c r="W87" s="52">
        <v>1.0</v>
      </c>
      <c r="X87" s="51"/>
      <c r="Y87" s="53">
        <v>2.0</v>
      </c>
      <c r="Z87" s="54"/>
    </row>
    <row r="88" ht="18.0" hidden="1" customHeight="1">
      <c r="A88" s="4" t="s">
        <v>3088</v>
      </c>
      <c r="B88" s="38">
        <v>2813046.0</v>
      </c>
      <c r="C88" s="39"/>
      <c r="D88" s="40"/>
      <c r="E88" s="63"/>
      <c r="F88" s="59"/>
      <c r="G88" s="55">
        <v>2.0</v>
      </c>
      <c r="H88" s="56">
        <v>27.42</v>
      </c>
      <c r="I88" s="56">
        <v>19.8</v>
      </c>
      <c r="J88" s="56">
        <v>16.25</v>
      </c>
      <c r="K88" s="56">
        <v>16.25</v>
      </c>
      <c r="L88" s="59">
        <v>16.0</v>
      </c>
      <c r="M88" s="56" t="s">
        <v>2827</v>
      </c>
      <c r="N88" s="60">
        <v>19.99</v>
      </c>
      <c r="O88" s="47"/>
      <c r="P88" s="29"/>
      <c r="Q88" s="47" t="s">
        <v>3089</v>
      </c>
      <c r="R88" s="47" t="s">
        <v>3090</v>
      </c>
      <c r="S88" s="73">
        <v>24.9</v>
      </c>
      <c r="T88" s="74">
        <v>0.06</v>
      </c>
      <c r="U88" s="50">
        <f t="shared" si="10"/>
        <v>23.406</v>
      </c>
      <c r="V88" s="54">
        <f t="shared" si="11"/>
        <v>22.5345</v>
      </c>
      <c r="W88" s="52">
        <v>1.0</v>
      </c>
      <c r="X88" s="54">
        <f t="shared" ref="X88:X89" si="12">(V88-K88)*W88</f>
        <v>6.2845</v>
      </c>
      <c r="Y88" s="53">
        <v>2.0</v>
      </c>
      <c r="Z88" s="54"/>
    </row>
    <row r="89" ht="18.0" hidden="1" customHeight="1">
      <c r="A89" s="4" t="s">
        <v>3091</v>
      </c>
      <c r="B89" s="38">
        <v>3248697.0</v>
      </c>
      <c r="C89" s="39"/>
      <c r="D89" s="40"/>
      <c r="E89" s="63"/>
      <c r="F89" s="110"/>
      <c r="G89" s="55">
        <v>2.0</v>
      </c>
      <c r="H89" s="56">
        <v>23.52</v>
      </c>
      <c r="I89" s="56">
        <v>26.3</v>
      </c>
      <c r="J89" s="57" t="s">
        <v>2802</v>
      </c>
      <c r="K89" s="111">
        <v>20.09</v>
      </c>
      <c r="L89" s="58">
        <v>20.0</v>
      </c>
      <c r="M89" s="56" t="s">
        <v>2827</v>
      </c>
      <c r="N89" s="60">
        <v>21.46</v>
      </c>
      <c r="O89" s="28"/>
      <c r="P89" s="29"/>
      <c r="Q89" s="28"/>
      <c r="R89" s="28"/>
      <c r="S89" s="48">
        <v>26.5</v>
      </c>
      <c r="T89" s="74">
        <v>0.06</v>
      </c>
      <c r="U89" s="50">
        <f t="shared" si="10"/>
        <v>24.91</v>
      </c>
      <c r="V89" s="54">
        <f t="shared" si="11"/>
        <v>23.9825</v>
      </c>
      <c r="W89" s="52">
        <v>1.0</v>
      </c>
      <c r="X89" s="54">
        <f t="shared" si="12"/>
        <v>3.8925</v>
      </c>
      <c r="Y89" s="53">
        <v>2.0</v>
      </c>
      <c r="Z89" s="54"/>
    </row>
    <row r="90" ht="18.0" hidden="1" customHeight="1">
      <c r="A90" s="4" t="s">
        <v>3092</v>
      </c>
      <c r="B90" s="38">
        <v>3697539.0</v>
      </c>
      <c r="C90" s="112"/>
      <c r="D90" s="40"/>
      <c r="E90" s="63"/>
      <c r="F90" s="110"/>
      <c r="G90" s="55"/>
      <c r="H90" s="56">
        <v>14.78</v>
      </c>
      <c r="I90" s="56">
        <v>15.1</v>
      </c>
      <c r="J90" s="56" t="s">
        <v>3093</v>
      </c>
      <c r="K90" s="59">
        <v>0.99</v>
      </c>
      <c r="L90" s="56">
        <v>0.99</v>
      </c>
      <c r="M90" s="56">
        <v>0.9</v>
      </c>
      <c r="N90" s="60" t="s">
        <v>2827</v>
      </c>
      <c r="O90" s="28"/>
      <c r="P90" s="29"/>
      <c r="Q90" s="28"/>
      <c r="R90" s="28"/>
      <c r="S90" s="48">
        <f>3.5*5</f>
        <v>17.5</v>
      </c>
      <c r="T90" s="74">
        <v>0.03</v>
      </c>
      <c r="U90" s="50">
        <f t="shared" si="10"/>
        <v>16.975</v>
      </c>
      <c r="V90" s="54">
        <f t="shared" si="11"/>
        <v>15.8375</v>
      </c>
      <c r="W90" s="52">
        <v>1.0</v>
      </c>
      <c r="X90" s="51"/>
      <c r="Y90" s="53">
        <v>2.0</v>
      </c>
      <c r="Z90" s="54"/>
    </row>
    <row r="91" ht="18.0" hidden="1" customHeight="1">
      <c r="A91" s="4" t="s">
        <v>181</v>
      </c>
      <c r="B91" s="38">
        <v>3438587.0</v>
      </c>
      <c r="C91" s="39"/>
      <c r="D91" s="40"/>
      <c r="E91" s="63"/>
      <c r="F91" s="110"/>
      <c r="G91" s="55">
        <v>4.0</v>
      </c>
      <c r="H91" s="56" t="s">
        <v>2802</v>
      </c>
      <c r="I91" s="56" t="s">
        <v>2827</v>
      </c>
      <c r="J91" s="56" t="s">
        <v>2802</v>
      </c>
      <c r="K91" s="56" t="s">
        <v>2827</v>
      </c>
      <c r="L91" s="56" t="s">
        <v>2802</v>
      </c>
      <c r="M91" s="56" t="s">
        <v>3094</v>
      </c>
      <c r="N91" s="60" t="s">
        <v>3095</v>
      </c>
      <c r="O91" s="47" t="s">
        <v>3096</v>
      </c>
      <c r="P91" s="29"/>
      <c r="Q91" s="47" t="s">
        <v>3097</v>
      </c>
      <c r="R91" s="47" t="s">
        <v>3098</v>
      </c>
      <c r="S91" s="48">
        <v>6.44</v>
      </c>
      <c r="T91" s="49"/>
      <c r="U91" s="50"/>
      <c r="V91" s="51"/>
      <c r="W91" s="62"/>
      <c r="X91" s="51"/>
      <c r="Y91" s="53"/>
      <c r="Z91" s="54"/>
    </row>
    <row r="92" ht="18.0" hidden="1" customHeight="1">
      <c r="A92" s="4" t="s">
        <v>3099</v>
      </c>
      <c r="B92" s="71"/>
      <c r="C92" s="39" t="s">
        <v>3100</v>
      </c>
      <c r="D92" s="40"/>
      <c r="E92" s="63"/>
      <c r="F92" s="59"/>
      <c r="G92" s="55">
        <v>1.0</v>
      </c>
      <c r="H92" s="56">
        <v>6.76</v>
      </c>
      <c r="I92" s="56" t="s">
        <v>3101</v>
      </c>
      <c r="J92" s="56">
        <v>4.99</v>
      </c>
      <c r="K92" s="56">
        <v>6.92</v>
      </c>
      <c r="L92" s="56">
        <v>7.69</v>
      </c>
      <c r="M92" s="56">
        <v>6.92</v>
      </c>
      <c r="N92" s="77">
        <v>3.73</v>
      </c>
      <c r="O92" s="28"/>
      <c r="P92" s="29"/>
      <c r="Q92" s="28"/>
      <c r="R92" s="28"/>
      <c r="S92" s="48"/>
      <c r="T92" s="49"/>
      <c r="U92" s="50"/>
      <c r="V92" s="51"/>
      <c r="W92" s="62"/>
      <c r="X92" s="51"/>
      <c r="Y92" s="53"/>
      <c r="Z92" s="54"/>
    </row>
    <row r="93" ht="18.0" hidden="1" customHeight="1">
      <c r="A93" s="4" t="s">
        <v>3102</v>
      </c>
      <c r="B93" s="71"/>
      <c r="C93" s="39" t="s">
        <v>3103</v>
      </c>
      <c r="D93" s="40"/>
      <c r="E93" s="63"/>
      <c r="F93" s="59"/>
      <c r="G93" s="55">
        <v>1.0</v>
      </c>
      <c r="H93" s="56">
        <v>2.4</v>
      </c>
      <c r="I93" s="56">
        <v>2.6</v>
      </c>
      <c r="J93" s="56">
        <v>2.5</v>
      </c>
      <c r="K93" s="56">
        <v>3.18</v>
      </c>
      <c r="L93" s="56">
        <v>2.45</v>
      </c>
      <c r="M93" s="56">
        <v>3.57</v>
      </c>
      <c r="N93" s="58">
        <v>2.14</v>
      </c>
      <c r="O93" s="47" t="s">
        <v>3104</v>
      </c>
      <c r="P93" s="29"/>
      <c r="Q93" s="47" t="s">
        <v>3105</v>
      </c>
      <c r="R93" s="61" t="s">
        <v>3106</v>
      </c>
      <c r="S93" s="48">
        <v>3.49</v>
      </c>
      <c r="T93" s="49"/>
      <c r="U93" s="50"/>
      <c r="V93" s="51"/>
      <c r="W93" s="62"/>
      <c r="X93" s="51"/>
      <c r="Y93" s="53"/>
      <c r="Z93" s="54"/>
    </row>
    <row r="94" ht="18.0" hidden="1" customHeight="1">
      <c r="A94" s="4" t="s">
        <v>3102</v>
      </c>
      <c r="B94" s="71"/>
      <c r="C94" s="39" t="s">
        <v>3107</v>
      </c>
      <c r="D94" s="40"/>
      <c r="E94" s="63"/>
      <c r="F94" s="59"/>
      <c r="G94" s="55"/>
      <c r="H94" s="56">
        <v>4.48</v>
      </c>
      <c r="I94" s="56">
        <v>6.45</v>
      </c>
      <c r="J94" s="56"/>
      <c r="K94" s="56">
        <v>5.95</v>
      </c>
      <c r="L94" s="56" t="s">
        <v>3108</v>
      </c>
      <c r="M94" s="56">
        <v>5.98</v>
      </c>
      <c r="N94" s="58">
        <v>4.02</v>
      </c>
      <c r="O94" s="28"/>
      <c r="P94" s="29"/>
      <c r="Q94" s="28"/>
      <c r="R94" s="28"/>
      <c r="S94" s="48">
        <v>6.28</v>
      </c>
      <c r="T94" s="49"/>
      <c r="U94" s="50"/>
      <c r="V94" s="51"/>
      <c r="W94" s="62"/>
      <c r="X94" s="51"/>
      <c r="Y94" s="53"/>
      <c r="Z94" s="54"/>
    </row>
    <row r="95" ht="18.0" hidden="1" customHeight="1">
      <c r="A95" s="4" t="s">
        <v>182</v>
      </c>
      <c r="B95" s="38">
        <v>3885894.0</v>
      </c>
      <c r="C95" s="39"/>
      <c r="D95" s="40"/>
      <c r="E95" s="63"/>
      <c r="F95" s="59"/>
      <c r="G95" s="55">
        <v>1.0</v>
      </c>
      <c r="H95" s="56">
        <v>6.06</v>
      </c>
      <c r="I95" s="56" t="s">
        <v>2802</v>
      </c>
      <c r="J95" s="56">
        <v>5.23</v>
      </c>
      <c r="K95" s="60">
        <v>5.82</v>
      </c>
      <c r="L95" s="57" t="s">
        <v>2802</v>
      </c>
      <c r="M95" s="56" t="s">
        <v>2802</v>
      </c>
      <c r="N95" s="58">
        <v>5.15</v>
      </c>
      <c r="O95" s="47" t="s">
        <v>3109</v>
      </c>
      <c r="P95" s="29"/>
      <c r="Q95" s="47" t="s">
        <v>3110</v>
      </c>
      <c r="R95" s="61" t="s">
        <v>3111</v>
      </c>
      <c r="S95" s="48"/>
      <c r="T95" s="49"/>
      <c r="U95" s="50"/>
      <c r="V95" s="51"/>
      <c r="W95" s="62"/>
      <c r="X95" s="51"/>
      <c r="Y95" s="53"/>
      <c r="Z95" s="54"/>
    </row>
    <row r="96" ht="18.0" hidden="1" customHeight="1">
      <c r="A96" s="4" t="s">
        <v>183</v>
      </c>
      <c r="B96" s="38">
        <v>3709227.0</v>
      </c>
      <c r="C96" s="39"/>
      <c r="D96" s="40"/>
      <c r="E96" s="63"/>
      <c r="F96" s="59"/>
      <c r="G96" s="55">
        <v>2.0</v>
      </c>
      <c r="H96" s="56">
        <v>6.33</v>
      </c>
      <c r="I96" s="59">
        <v>5.88</v>
      </c>
      <c r="J96" s="56">
        <v>6.95</v>
      </c>
      <c r="K96" s="56">
        <v>5.99</v>
      </c>
      <c r="L96" s="56" t="s">
        <v>3112</v>
      </c>
      <c r="M96" s="59" t="s">
        <v>3113</v>
      </c>
      <c r="N96" s="60" t="s">
        <v>3114</v>
      </c>
      <c r="O96" s="28"/>
      <c r="P96" s="29"/>
      <c r="Q96" s="28"/>
      <c r="R96" s="28"/>
      <c r="S96" s="48">
        <v>6.13</v>
      </c>
      <c r="T96" s="49"/>
      <c r="U96" s="50"/>
      <c r="V96" s="51"/>
      <c r="W96" s="62"/>
      <c r="X96" s="51"/>
      <c r="Y96" s="53"/>
      <c r="Z96" s="54"/>
    </row>
    <row r="97" ht="18.0" hidden="1" customHeight="1">
      <c r="A97" s="72" t="s">
        <v>3115</v>
      </c>
      <c r="B97" s="71"/>
      <c r="C97" s="39">
        <v>50.0</v>
      </c>
      <c r="D97" s="40"/>
      <c r="E97" s="63"/>
      <c r="F97" s="94"/>
      <c r="G97" s="55">
        <v>4.0</v>
      </c>
      <c r="H97" s="56"/>
      <c r="I97" s="56">
        <v>14.55</v>
      </c>
      <c r="J97" s="56" t="s">
        <v>2827</v>
      </c>
      <c r="K97" s="56">
        <v>12.21</v>
      </c>
      <c r="L97" s="59">
        <v>11.5</v>
      </c>
      <c r="M97" s="56">
        <v>12.34</v>
      </c>
      <c r="N97" s="60">
        <v>14.8</v>
      </c>
      <c r="O97" s="28"/>
      <c r="P97" s="29"/>
      <c r="Q97" s="28"/>
      <c r="R97" s="28"/>
      <c r="S97" s="48">
        <v>16.56</v>
      </c>
      <c r="T97" s="49">
        <v>0.07</v>
      </c>
      <c r="U97" s="50">
        <f>S97*(1-T97)</f>
        <v>15.4008</v>
      </c>
      <c r="V97" s="51"/>
      <c r="W97" s="52"/>
      <c r="X97" s="51"/>
      <c r="Y97" s="53"/>
      <c r="Z97" s="54"/>
    </row>
    <row r="98" ht="18.0" hidden="1" customHeight="1">
      <c r="A98" s="4" t="s">
        <v>207</v>
      </c>
      <c r="B98" s="38">
        <v>3465614.0</v>
      </c>
      <c r="C98" s="39"/>
      <c r="D98" s="40"/>
      <c r="E98" s="63"/>
      <c r="F98" s="59" t="s">
        <v>3116</v>
      </c>
      <c r="G98" s="55">
        <v>2.0</v>
      </c>
      <c r="H98" s="56">
        <v>10.28</v>
      </c>
      <c r="I98" s="56">
        <v>10.32</v>
      </c>
      <c r="J98" s="59">
        <v>9.28</v>
      </c>
      <c r="K98" s="60">
        <v>10.33</v>
      </c>
      <c r="L98" s="56">
        <v>10.2</v>
      </c>
      <c r="M98" s="56">
        <v>9.4</v>
      </c>
      <c r="N98" s="60">
        <v>9.49</v>
      </c>
      <c r="O98" s="47" t="s">
        <v>3117</v>
      </c>
      <c r="P98" s="29"/>
      <c r="Q98" s="47" t="s">
        <v>3118</v>
      </c>
      <c r="R98" s="61" t="s">
        <v>3119</v>
      </c>
      <c r="S98" s="48">
        <v>11.05</v>
      </c>
      <c r="T98" s="49"/>
      <c r="U98" s="50"/>
      <c r="V98" s="51"/>
      <c r="W98" s="62"/>
      <c r="X98" s="51"/>
      <c r="Y98" s="53"/>
      <c r="Z98" s="54"/>
    </row>
    <row r="99" ht="18.0" hidden="1" customHeight="1">
      <c r="A99" s="4" t="s">
        <v>208</v>
      </c>
      <c r="B99" s="5">
        <v>1077395.0</v>
      </c>
      <c r="C99" s="39"/>
      <c r="D99" s="40"/>
      <c r="E99" s="63"/>
      <c r="F99" s="113"/>
      <c r="G99" s="55">
        <v>10.0</v>
      </c>
      <c r="H99" s="56">
        <v>1.14</v>
      </c>
      <c r="I99" s="56">
        <v>0.62</v>
      </c>
      <c r="J99" s="56">
        <v>0.6</v>
      </c>
      <c r="K99" s="57">
        <v>0.62</v>
      </c>
      <c r="L99" s="56">
        <v>0.6</v>
      </c>
      <c r="M99" s="56">
        <v>0.54</v>
      </c>
      <c r="N99" s="60">
        <v>0.56</v>
      </c>
      <c r="O99" s="47" t="s">
        <v>3120</v>
      </c>
      <c r="P99" s="29"/>
      <c r="Q99" s="47" t="s">
        <v>3121</v>
      </c>
      <c r="R99" s="61" t="s">
        <v>3122</v>
      </c>
      <c r="S99" s="48">
        <v>1.89</v>
      </c>
      <c r="T99" s="49"/>
      <c r="U99" s="50"/>
      <c r="V99" s="51"/>
      <c r="W99" s="62"/>
      <c r="X99" s="51"/>
      <c r="Y99" s="53"/>
      <c r="Z99" s="54"/>
    </row>
    <row r="100" ht="18.0" hidden="1" customHeight="1">
      <c r="A100" s="4" t="s">
        <v>3123</v>
      </c>
      <c r="B100" s="5">
        <v>1006287.0</v>
      </c>
      <c r="C100" s="39"/>
      <c r="D100" s="40"/>
      <c r="E100" s="63"/>
      <c r="F100" s="113"/>
      <c r="G100" s="55">
        <v>4.0</v>
      </c>
      <c r="H100" s="56">
        <v>4.11</v>
      </c>
      <c r="I100" s="56">
        <v>1.83</v>
      </c>
      <c r="J100" s="59">
        <v>1.62</v>
      </c>
      <c r="K100" s="60">
        <v>1.83</v>
      </c>
      <c r="L100" s="56">
        <v>1.9</v>
      </c>
      <c r="M100" s="56" t="s">
        <v>2802</v>
      </c>
      <c r="N100" s="60">
        <v>1.75</v>
      </c>
      <c r="O100" s="47" t="s">
        <v>3124</v>
      </c>
      <c r="P100" s="29"/>
      <c r="Q100" s="47" t="s">
        <v>3125</v>
      </c>
      <c r="R100" s="61" t="s">
        <v>3126</v>
      </c>
      <c r="S100" s="48"/>
      <c r="T100" s="49"/>
      <c r="U100" s="50"/>
      <c r="V100" s="51"/>
      <c r="W100" s="62"/>
      <c r="X100" s="51"/>
      <c r="Y100" s="53"/>
      <c r="Z100" s="54"/>
    </row>
    <row r="101" ht="18.0" hidden="1" customHeight="1">
      <c r="A101" s="4" t="s">
        <v>209</v>
      </c>
      <c r="B101" s="38">
        <v>1077379.0</v>
      </c>
      <c r="C101" s="39"/>
      <c r="D101" s="40"/>
      <c r="E101" s="63"/>
      <c r="F101" s="59"/>
      <c r="G101" s="55">
        <v>8.0</v>
      </c>
      <c r="H101" s="56">
        <v>1.62</v>
      </c>
      <c r="I101" s="56">
        <v>0.93</v>
      </c>
      <c r="J101" s="56">
        <v>0.81</v>
      </c>
      <c r="K101" s="56">
        <v>0.76</v>
      </c>
      <c r="L101" s="57">
        <v>0.9</v>
      </c>
      <c r="M101" s="64">
        <v>0.74</v>
      </c>
      <c r="N101" s="60" t="s">
        <v>2802</v>
      </c>
      <c r="O101" s="47" t="s">
        <v>3127</v>
      </c>
      <c r="P101" s="29"/>
      <c r="Q101" s="61" t="s">
        <v>3128</v>
      </c>
      <c r="R101" s="47" t="s">
        <v>3129</v>
      </c>
      <c r="S101" s="48">
        <v>2.57</v>
      </c>
      <c r="T101" s="49"/>
      <c r="U101" s="50"/>
      <c r="V101" s="51"/>
      <c r="W101" s="62"/>
      <c r="X101" s="51"/>
      <c r="Y101" s="53"/>
      <c r="Z101" s="54"/>
    </row>
    <row r="102" ht="18.0" hidden="1" customHeight="1">
      <c r="A102" s="4" t="s">
        <v>3130</v>
      </c>
      <c r="B102" s="71" t="s">
        <v>3131</v>
      </c>
      <c r="C102" s="39">
        <v>100.0</v>
      </c>
      <c r="D102" s="40"/>
      <c r="E102" s="63"/>
      <c r="F102" s="59"/>
      <c r="G102" s="55">
        <v>4.0</v>
      </c>
      <c r="H102" s="56">
        <v>3.3</v>
      </c>
      <c r="I102" s="56">
        <v>1.8</v>
      </c>
      <c r="J102" s="56" t="s">
        <v>2802</v>
      </c>
      <c r="K102" s="56" t="s">
        <v>3132</v>
      </c>
      <c r="L102" s="59">
        <v>1.49</v>
      </c>
      <c r="M102" s="59" t="s">
        <v>3133</v>
      </c>
      <c r="N102" s="57">
        <v>1.67</v>
      </c>
      <c r="O102" s="47" t="s">
        <v>3134</v>
      </c>
      <c r="P102" s="29"/>
      <c r="Q102" s="61" t="s">
        <v>3135</v>
      </c>
      <c r="R102" s="47" t="s">
        <v>3136</v>
      </c>
      <c r="S102" s="48"/>
      <c r="T102" s="49"/>
      <c r="U102" s="50"/>
      <c r="V102" s="51"/>
      <c r="W102" s="62"/>
      <c r="X102" s="51"/>
      <c r="Y102" s="53"/>
      <c r="Z102" s="54"/>
    </row>
    <row r="103" ht="18.0" hidden="1" customHeight="1">
      <c r="A103" s="4" t="s">
        <v>210</v>
      </c>
      <c r="B103" s="38">
        <v>1134394.0</v>
      </c>
      <c r="C103" s="39"/>
      <c r="D103" s="40"/>
      <c r="E103" s="41"/>
      <c r="F103" s="59" t="s">
        <v>3137</v>
      </c>
      <c r="G103" s="55">
        <v>12.0</v>
      </c>
      <c r="H103" s="56">
        <v>0.79</v>
      </c>
      <c r="I103" s="57">
        <v>0.51</v>
      </c>
      <c r="J103" s="60">
        <v>0.33</v>
      </c>
      <c r="K103" s="56">
        <v>0.45</v>
      </c>
      <c r="L103" s="56">
        <v>0.36</v>
      </c>
      <c r="M103" s="59">
        <v>0.32</v>
      </c>
      <c r="N103" s="60">
        <v>0.35</v>
      </c>
      <c r="O103" s="47" t="s">
        <v>3138</v>
      </c>
      <c r="P103" s="29"/>
      <c r="Q103" s="61" t="s">
        <v>3139</v>
      </c>
      <c r="R103" s="47" t="s">
        <v>3140</v>
      </c>
      <c r="S103" s="48"/>
      <c r="T103" s="49"/>
      <c r="U103" s="50"/>
      <c r="V103" s="51"/>
      <c r="W103" s="62"/>
      <c r="X103" s="51"/>
      <c r="Y103" s="53"/>
      <c r="Z103" s="54"/>
    </row>
    <row r="104" ht="18.0" hidden="1" customHeight="1">
      <c r="A104" s="4" t="s">
        <v>211</v>
      </c>
      <c r="B104" s="38">
        <v>1134402.0</v>
      </c>
      <c r="C104" s="39"/>
      <c r="D104" s="40"/>
      <c r="E104" s="63"/>
      <c r="F104" s="59"/>
      <c r="G104" s="55">
        <v>8.0</v>
      </c>
      <c r="H104" s="56">
        <v>0.87</v>
      </c>
      <c r="I104" s="56">
        <v>0.54</v>
      </c>
      <c r="J104" s="59">
        <v>0.34</v>
      </c>
      <c r="K104" s="56">
        <v>0.46</v>
      </c>
      <c r="L104" s="56">
        <v>0.39</v>
      </c>
      <c r="M104" s="56" t="s">
        <v>3141</v>
      </c>
      <c r="N104" s="60">
        <v>0.41</v>
      </c>
      <c r="O104" s="47" t="s">
        <v>3142</v>
      </c>
      <c r="P104" s="29"/>
      <c r="Q104" s="47" t="s">
        <v>3143</v>
      </c>
      <c r="R104" s="47" t="s">
        <v>3144</v>
      </c>
      <c r="S104" s="48"/>
      <c r="T104" s="49"/>
      <c r="U104" s="50"/>
      <c r="V104" s="51"/>
      <c r="W104" s="62"/>
      <c r="X104" s="51"/>
      <c r="Y104" s="53"/>
      <c r="Z104" s="54"/>
    </row>
    <row r="105" ht="18.0" hidden="1" customHeight="1">
      <c r="A105" s="4" t="s">
        <v>3145</v>
      </c>
      <c r="B105" s="71" t="s">
        <v>3146</v>
      </c>
      <c r="C105" s="39" t="s">
        <v>3147</v>
      </c>
      <c r="D105" s="40"/>
      <c r="E105" s="63"/>
      <c r="F105" s="59"/>
      <c r="G105" s="55">
        <v>3.0</v>
      </c>
      <c r="H105" s="56" t="s">
        <v>2802</v>
      </c>
      <c r="I105" s="56" t="s">
        <v>2802</v>
      </c>
      <c r="J105" s="56">
        <v>3.22</v>
      </c>
      <c r="K105" s="56" t="s">
        <v>2802</v>
      </c>
      <c r="L105" s="64">
        <v>3.0</v>
      </c>
      <c r="M105" s="101">
        <v>3.21</v>
      </c>
      <c r="N105" s="101">
        <v>3.09</v>
      </c>
      <c r="O105" s="28"/>
      <c r="P105" s="29"/>
      <c r="Q105" s="28"/>
      <c r="R105" s="28"/>
      <c r="S105" s="48"/>
      <c r="T105" s="49"/>
      <c r="U105" s="50"/>
      <c r="V105" s="51"/>
      <c r="W105" s="62"/>
      <c r="X105" s="51"/>
      <c r="Y105" s="53"/>
      <c r="Z105" s="54"/>
    </row>
    <row r="106" ht="18.0" hidden="1" customHeight="1">
      <c r="A106" s="4" t="s">
        <v>3145</v>
      </c>
      <c r="B106" s="71" t="s">
        <v>3146</v>
      </c>
      <c r="C106" s="39" t="s">
        <v>3148</v>
      </c>
      <c r="D106" s="40"/>
      <c r="E106" s="63"/>
      <c r="F106" s="59"/>
      <c r="G106" s="55"/>
      <c r="H106" s="56">
        <v>6.45</v>
      </c>
      <c r="I106" s="56">
        <v>6.15</v>
      </c>
      <c r="J106" s="56"/>
      <c r="K106" s="56"/>
      <c r="L106" s="57" t="s">
        <v>2827</v>
      </c>
      <c r="M106" s="56">
        <v>7.72</v>
      </c>
      <c r="N106" s="60">
        <v>7.39</v>
      </c>
      <c r="O106" s="28"/>
      <c r="P106" s="29"/>
      <c r="Q106" s="28"/>
      <c r="R106" s="28"/>
      <c r="S106" s="48"/>
      <c r="T106" s="49"/>
      <c r="U106" s="50"/>
      <c r="V106" s="51"/>
      <c r="W106" s="62"/>
      <c r="X106" s="51"/>
      <c r="Y106" s="53"/>
      <c r="Z106" s="54"/>
    </row>
    <row r="107" ht="18.0" hidden="1" customHeight="1">
      <c r="A107" s="4" t="s">
        <v>212</v>
      </c>
      <c r="B107" s="38">
        <v>2701472.0</v>
      </c>
      <c r="C107" s="39"/>
      <c r="D107" s="40"/>
      <c r="E107" s="63"/>
      <c r="F107" s="59"/>
      <c r="G107" s="55">
        <v>4.0</v>
      </c>
      <c r="H107" s="56">
        <v>6.44</v>
      </c>
      <c r="I107" s="56" t="s">
        <v>2827</v>
      </c>
      <c r="J107" s="59">
        <v>6.05</v>
      </c>
      <c r="K107" s="56" t="s">
        <v>2827</v>
      </c>
      <c r="L107" s="56" t="s">
        <v>3149</v>
      </c>
      <c r="M107" s="60">
        <v>6.12</v>
      </c>
      <c r="N107" s="60">
        <v>6.33</v>
      </c>
      <c r="O107" s="47" t="s">
        <v>3150</v>
      </c>
      <c r="P107" s="29"/>
      <c r="Q107" s="61" t="s">
        <v>3151</v>
      </c>
      <c r="R107" s="47" t="s">
        <v>3152</v>
      </c>
      <c r="S107" s="48">
        <v>6.92</v>
      </c>
      <c r="T107" s="49"/>
      <c r="U107" s="50"/>
      <c r="V107" s="51"/>
      <c r="W107" s="62"/>
      <c r="X107" s="51"/>
      <c r="Y107" s="53"/>
      <c r="Z107" s="54"/>
    </row>
    <row r="108" ht="18.0" hidden="1" customHeight="1">
      <c r="A108" s="4" t="s">
        <v>214</v>
      </c>
      <c r="B108" s="38">
        <v>1126226.0</v>
      </c>
      <c r="C108" s="39"/>
      <c r="D108" s="40"/>
      <c r="E108" s="63"/>
      <c r="F108" s="98">
        <f>2.72*6</f>
        <v>16.32</v>
      </c>
      <c r="G108" s="55">
        <v>12.0</v>
      </c>
      <c r="H108" s="56"/>
      <c r="I108" s="56">
        <v>3.04</v>
      </c>
      <c r="J108" s="59">
        <v>2.99</v>
      </c>
      <c r="K108" s="60">
        <v>3.04</v>
      </c>
      <c r="L108" s="56">
        <v>2.5</v>
      </c>
      <c r="M108" s="56">
        <v>3.02</v>
      </c>
      <c r="N108" s="56">
        <v>3.02</v>
      </c>
      <c r="O108" s="47" t="s">
        <v>3153</v>
      </c>
      <c r="P108" s="29"/>
      <c r="Q108" s="47" t="s">
        <v>3154</v>
      </c>
      <c r="R108" s="47" t="s">
        <v>3155</v>
      </c>
      <c r="S108" s="48"/>
      <c r="T108" s="49"/>
      <c r="U108" s="50"/>
      <c r="V108" s="51"/>
      <c r="W108" s="62"/>
      <c r="X108" s="51"/>
      <c r="Y108" s="53"/>
      <c r="Z108" s="54"/>
    </row>
    <row r="109" ht="18.0" hidden="1" customHeight="1">
      <c r="A109" s="4" t="s">
        <v>3156</v>
      </c>
      <c r="B109" s="38">
        <v>1078120.0</v>
      </c>
      <c r="C109" s="39"/>
      <c r="D109" s="40"/>
      <c r="E109" s="63"/>
      <c r="F109" s="59"/>
      <c r="G109" s="55">
        <v>8.0</v>
      </c>
      <c r="H109" s="56">
        <v>2.87</v>
      </c>
      <c r="I109" s="56">
        <v>1.7</v>
      </c>
      <c r="J109" s="59">
        <v>0.92</v>
      </c>
      <c r="K109" s="56">
        <v>1.14</v>
      </c>
      <c r="L109" s="56">
        <v>1.1</v>
      </c>
      <c r="M109" s="56">
        <v>0.9</v>
      </c>
      <c r="N109" s="56">
        <v>0.96</v>
      </c>
      <c r="O109" s="47" t="s">
        <v>3157</v>
      </c>
      <c r="P109" s="29"/>
      <c r="Q109" s="61" t="s">
        <v>3158</v>
      </c>
      <c r="R109" s="47" t="s">
        <v>3159</v>
      </c>
      <c r="S109" s="48"/>
      <c r="T109" s="49"/>
      <c r="U109" s="50"/>
      <c r="V109" s="51"/>
      <c r="W109" s="62"/>
      <c r="X109" s="51"/>
      <c r="Y109" s="53"/>
      <c r="Z109" s="54"/>
    </row>
    <row r="110" ht="18.0" hidden="1" customHeight="1">
      <c r="A110" s="114" t="s">
        <v>3160</v>
      </c>
      <c r="B110" s="28"/>
      <c r="C110" s="39">
        <v>5.0</v>
      </c>
      <c r="D110" s="40"/>
      <c r="E110" s="63"/>
      <c r="F110" s="59"/>
      <c r="G110" s="55"/>
      <c r="H110" s="56"/>
      <c r="I110" s="56"/>
      <c r="J110" s="56">
        <v>11.64</v>
      </c>
      <c r="K110" s="59">
        <v>10.56</v>
      </c>
      <c r="L110" s="57">
        <v>11.6</v>
      </c>
      <c r="M110" s="57" t="s">
        <v>2827</v>
      </c>
      <c r="N110" s="60"/>
      <c r="O110" s="28"/>
      <c r="P110" s="29"/>
      <c r="Q110" s="28"/>
      <c r="R110" s="28"/>
      <c r="S110" s="73">
        <v>13.48</v>
      </c>
      <c r="T110" s="74">
        <v>0.075</v>
      </c>
      <c r="U110" s="50">
        <f>S110*(1-T110)</f>
        <v>12.469</v>
      </c>
      <c r="V110" s="54">
        <f>S110*0.905</f>
        <v>12.1994</v>
      </c>
      <c r="W110" s="52">
        <v>1.0</v>
      </c>
      <c r="X110" s="51"/>
      <c r="Y110" s="53">
        <v>2.0</v>
      </c>
      <c r="Z110" s="54"/>
    </row>
    <row r="111" ht="18.0" hidden="1" customHeight="1">
      <c r="A111" s="4" t="s">
        <v>219</v>
      </c>
      <c r="B111" s="38">
        <v>3512878.0</v>
      </c>
      <c r="C111" s="39"/>
      <c r="D111" s="40"/>
      <c r="E111" s="41"/>
      <c r="F111" s="59"/>
      <c r="G111" s="55">
        <v>2.0</v>
      </c>
      <c r="H111" s="56"/>
      <c r="I111" s="56">
        <v>4.05</v>
      </c>
      <c r="J111" s="59" t="s">
        <v>2802</v>
      </c>
      <c r="K111" s="57">
        <v>4.03</v>
      </c>
      <c r="L111" s="56">
        <v>4.2</v>
      </c>
      <c r="M111" s="56">
        <v>4.37</v>
      </c>
      <c r="N111" s="60" t="s">
        <v>2802</v>
      </c>
      <c r="O111" s="47" t="s">
        <v>3161</v>
      </c>
      <c r="P111" s="29"/>
      <c r="Q111" s="1" t="s">
        <v>3162</v>
      </c>
      <c r="R111" s="1" t="s">
        <v>3163</v>
      </c>
      <c r="S111" s="48"/>
      <c r="T111" s="49"/>
      <c r="U111" s="50"/>
      <c r="V111" s="51"/>
      <c r="W111" s="62"/>
      <c r="X111" s="51"/>
      <c r="Y111" s="53"/>
      <c r="Z111" s="54"/>
    </row>
    <row r="112" ht="18.0" hidden="1" customHeight="1">
      <c r="A112" s="4" t="s">
        <v>220</v>
      </c>
      <c r="B112" s="38">
        <v>4230405.0</v>
      </c>
      <c r="C112" s="39"/>
      <c r="D112" s="40"/>
      <c r="E112" s="63"/>
      <c r="F112" s="59"/>
      <c r="G112" s="55">
        <v>1.0</v>
      </c>
      <c r="H112" s="56" t="s">
        <v>2802</v>
      </c>
      <c r="I112" s="56" t="s">
        <v>3164</v>
      </c>
      <c r="J112" s="59">
        <v>4.04</v>
      </c>
      <c r="K112" s="56">
        <v>4.09</v>
      </c>
      <c r="L112" s="56" t="s">
        <v>2802</v>
      </c>
      <c r="M112" s="56" t="s">
        <v>2802</v>
      </c>
      <c r="N112" s="60" t="s">
        <v>2802</v>
      </c>
      <c r="O112" s="47" t="s">
        <v>3165</v>
      </c>
      <c r="P112" s="29"/>
      <c r="Q112" s="61" t="s">
        <v>3166</v>
      </c>
      <c r="R112" s="47" t="s">
        <v>3167</v>
      </c>
      <c r="S112" s="48"/>
      <c r="T112" s="49"/>
      <c r="U112" s="50"/>
      <c r="V112" s="51"/>
      <c r="W112" s="62"/>
      <c r="X112" s="51"/>
      <c r="Y112" s="53"/>
      <c r="Z112" s="54"/>
    </row>
    <row r="113" ht="18.0" hidden="1" customHeight="1">
      <c r="A113" s="4" t="s">
        <v>221</v>
      </c>
      <c r="B113" s="38">
        <v>2393452.0</v>
      </c>
      <c r="C113" s="39"/>
      <c r="D113" s="40"/>
      <c r="E113" s="63"/>
      <c r="F113" s="59" t="s">
        <v>3168</v>
      </c>
      <c r="G113" s="55">
        <v>1.0</v>
      </c>
      <c r="H113" s="56">
        <v>4.99</v>
      </c>
      <c r="I113" s="57">
        <v>4.33</v>
      </c>
      <c r="J113" s="59">
        <v>4.05</v>
      </c>
      <c r="K113" s="56">
        <v>4.39</v>
      </c>
      <c r="L113" s="56">
        <v>4.3</v>
      </c>
      <c r="M113" s="57" t="s">
        <v>2802</v>
      </c>
      <c r="N113" s="60" t="s">
        <v>2802</v>
      </c>
      <c r="O113" s="47" t="s">
        <v>3169</v>
      </c>
      <c r="P113" s="29"/>
      <c r="Q113" s="47" t="s">
        <v>3170</v>
      </c>
      <c r="R113" s="47" t="s">
        <v>3171</v>
      </c>
      <c r="S113" s="48">
        <v>7.9</v>
      </c>
      <c r="T113" s="49"/>
      <c r="U113" s="50"/>
      <c r="V113" s="51"/>
      <c r="W113" s="62"/>
      <c r="X113" s="51"/>
      <c r="Y113" s="53"/>
      <c r="Z113" s="54"/>
    </row>
    <row r="114" ht="18.0" hidden="1" customHeight="1">
      <c r="A114" s="4" t="s">
        <v>3172</v>
      </c>
      <c r="B114" s="115">
        <v>5.0E-4</v>
      </c>
      <c r="C114" s="39" t="s">
        <v>3173</v>
      </c>
      <c r="D114" s="40"/>
      <c r="E114" s="63"/>
      <c r="F114" s="59"/>
      <c r="G114" s="55">
        <v>5.0</v>
      </c>
      <c r="H114" s="56" t="s">
        <v>2802</v>
      </c>
      <c r="I114" s="56" t="s">
        <v>2827</v>
      </c>
      <c r="J114" s="56" t="s">
        <v>2802</v>
      </c>
      <c r="K114" s="56" t="s">
        <v>2802</v>
      </c>
      <c r="L114" s="56" t="s">
        <v>2802</v>
      </c>
      <c r="M114" s="56" t="s">
        <v>2802</v>
      </c>
      <c r="N114" s="60" t="s">
        <v>2802</v>
      </c>
      <c r="O114" s="28"/>
      <c r="P114" s="29"/>
      <c r="Q114" s="28"/>
      <c r="R114" s="28"/>
      <c r="S114" s="48">
        <v>2.59</v>
      </c>
      <c r="T114" s="49"/>
      <c r="U114" s="50"/>
      <c r="V114" s="51"/>
      <c r="W114" s="62"/>
      <c r="X114" s="51"/>
      <c r="Y114" s="53"/>
      <c r="Z114" s="54"/>
    </row>
    <row r="115" ht="18.0" hidden="1" customHeight="1">
      <c r="A115" s="4" t="s">
        <v>223</v>
      </c>
      <c r="B115" s="38">
        <v>1062884.0</v>
      </c>
      <c r="C115" s="39"/>
      <c r="D115" s="40"/>
      <c r="E115" s="63"/>
      <c r="F115" s="59" t="s">
        <v>2808</v>
      </c>
      <c r="G115" s="55">
        <v>5.0</v>
      </c>
      <c r="H115" s="56" t="s">
        <v>2802</v>
      </c>
      <c r="I115" s="56" t="s">
        <v>2802</v>
      </c>
      <c r="J115" s="56" t="s">
        <v>2802</v>
      </c>
      <c r="K115" s="56" t="s">
        <v>2802</v>
      </c>
      <c r="L115" s="56" t="s">
        <v>2802</v>
      </c>
      <c r="M115" s="56" t="s">
        <v>2802</v>
      </c>
      <c r="N115" s="56" t="s">
        <v>2802</v>
      </c>
      <c r="O115" s="47" t="s">
        <v>3174</v>
      </c>
      <c r="P115" s="29"/>
      <c r="Q115" s="1" t="s">
        <v>3175</v>
      </c>
      <c r="R115" s="1" t="s">
        <v>3176</v>
      </c>
      <c r="S115" s="48"/>
      <c r="T115" s="49"/>
      <c r="U115" s="50"/>
      <c r="V115" s="51"/>
      <c r="W115" s="62"/>
      <c r="X115" s="51"/>
      <c r="Y115" s="53"/>
      <c r="Z115" s="54"/>
    </row>
    <row r="116" ht="18.0" hidden="1" customHeight="1">
      <c r="A116" s="4" t="s">
        <v>224</v>
      </c>
      <c r="B116" s="38">
        <v>383307.0</v>
      </c>
      <c r="C116" s="39"/>
      <c r="D116" s="40"/>
      <c r="E116" s="63"/>
      <c r="F116" s="59"/>
      <c r="G116" s="55">
        <v>2.0</v>
      </c>
      <c r="H116" s="56" t="s">
        <v>2802</v>
      </c>
      <c r="I116" s="56" t="s">
        <v>2827</v>
      </c>
      <c r="J116" s="56" t="s">
        <v>2802</v>
      </c>
      <c r="K116" s="56" t="s">
        <v>2802</v>
      </c>
      <c r="L116" s="57" t="s">
        <v>2802</v>
      </c>
      <c r="M116" s="57" t="s">
        <v>3177</v>
      </c>
      <c r="N116" s="60" t="s">
        <v>2802</v>
      </c>
      <c r="O116" s="28"/>
      <c r="P116" s="29"/>
      <c r="Q116" s="28"/>
      <c r="R116" s="28"/>
      <c r="S116" s="48">
        <v>2.63</v>
      </c>
      <c r="T116" s="49"/>
      <c r="U116" s="50"/>
      <c r="V116" s="51"/>
      <c r="W116" s="62"/>
      <c r="X116" s="51"/>
      <c r="Y116" s="53"/>
      <c r="Z116" s="54"/>
    </row>
    <row r="117" ht="18.0" hidden="1" customHeight="1">
      <c r="A117" s="4" t="s">
        <v>3178</v>
      </c>
      <c r="B117" s="115"/>
      <c r="C117" s="39" t="s">
        <v>3179</v>
      </c>
      <c r="D117" s="40"/>
      <c r="E117" s="63"/>
      <c r="F117" s="63" t="s">
        <v>3180</v>
      </c>
      <c r="G117" s="55"/>
      <c r="H117" s="56">
        <v>5.16</v>
      </c>
      <c r="I117" s="56">
        <v>5.12</v>
      </c>
      <c r="J117" s="56" t="s">
        <v>2802</v>
      </c>
      <c r="K117" s="56" t="s">
        <v>2802</v>
      </c>
      <c r="L117" s="57" t="s">
        <v>2802</v>
      </c>
      <c r="M117" s="56" t="s">
        <v>2802</v>
      </c>
      <c r="N117" s="60">
        <v>4.56</v>
      </c>
      <c r="O117" s="28"/>
      <c r="P117" s="29"/>
      <c r="Q117" s="28"/>
      <c r="R117" s="28"/>
      <c r="S117" s="48">
        <v>2.91</v>
      </c>
      <c r="T117" s="49"/>
      <c r="U117" s="50"/>
      <c r="V117" s="51"/>
      <c r="W117" s="62"/>
      <c r="X117" s="51"/>
      <c r="Y117" s="53"/>
      <c r="Z117" s="54"/>
    </row>
    <row r="118" ht="18.0" hidden="1" customHeight="1">
      <c r="A118" s="4" t="s">
        <v>3178</v>
      </c>
      <c r="B118" s="115"/>
      <c r="C118" s="39" t="s">
        <v>3181</v>
      </c>
      <c r="D118" s="40"/>
      <c r="E118" s="63"/>
      <c r="F118" s="63" t="s">
        <v>3180</v>
      </c>
      <c r="G118" s="55"/>
      <c r="H118" s="56" t="s">
        <v>2802</v>
      </c>
      <c r="I118" s="56">
        <v>6.7</v>
      </c>
      <c r="J118" s="56" t="s">
        <v>2802</v>
      </c>
      <c r="K118" s="56" t="s">
        <v>2802</v>
      </c>
      <c r="L118" s="57">
        <v>6.33</v>
      </c>
      <c r="M118" s="59">
        <v>6.29</v>
      </c>
      <c r="N118" s="60" t="s">
        <v>2827</v>
      </c>
      <c r="O118" s="28"/>
      <c r="P118" s="29"/>
      <c r="Q118" s="28"/>
      <c r="R118" s="28"/>
      <c r="S118" s="48">
        <v>7.49</v>
      </c>
      <c r="T118" s="49"/>
      <c r="U118" s="50"/>
      <c r="V118" s="51"/>
      <c r="W118" s="62"/>
      <c r="X118" s="51"/>
      <c r="Y118" s="53"/>
      <c r="Z118" s="54"/>
    </row>
    <row r="119" ht="18.0" hidden="1" customHeight="1">
      <c r="A119" s="4" t="s">
        <v>3182</v>
      </c>
      <c r="B119" s="38">
        <v>1083971.0</v>
      </c>
      <c r="C119" s="39"/>
      <c r="D119" s="40"/>
      <c r="E119" s="63"/>
      <c r="F119" s="59" t="s">
        <v>2899</v>
      </c>
      <c r="G119" s="55">
        <v>45.0</v>
      </c>
      <c r="H119" s="56">
        <v>0.49</v>
      </c>
      <c r="I119" s="56">
        <v>0.19</v>
      </c>
      <c r="J119" s="56" t="s">
        <v>2802</v>
      </c>
      <c r="K119" s="56">
        <v>0.19</v>
      </c>
      <c r="L119" s="56">
        <v>0.2</v>
      </c>
      <c r="M119" s="59">
        <v>0.16</v>
      </c>
      <c r="N119" s="60" t="s">
        <v>2802</v>
      </c>
      <c r="O119" s="47" t="s">
        <v>3183</v>
      </c>
      <c r="P119" s="29"/>
      <c r="Q119" s="61" t="s">
        <v>3184</v>
      </c>
      <c r="R119" s="47" t="s">
        <v>3185</v>
      </c>
      <c r="S119" s="48"/>
      <c r="T119" s="49"/>
      <c r="U119" s="50"/>
      <c r="V119" s="51"/>
      <c r="W119" s="62"/>
      <c r="X119" s="51"/>
      <c r="Y119" s="53"/>
      <c r="Z119" s="54"/>
    </row>
    <row r="120" ht="18.0" hidden="1" customHeight="1">
      <c r="A120" s="4" t="s">
        <v>226</v>
      </c>
      <c r="B120" s="38">
        <v>1087139.0</v>
      </c>
      <c r="C120" s="39"/>
      <c r="D120" s="40"/>
      <c r="E120" s="63"/>
      <c r="F120" s="59"/>
      <c r="G120" s="55">
        <v>6.0</v>
      </c>
      <c r="H120" s="57">
        <v>0.35</v>
      </c>
      <c r="I120" s="56">
        <v>0.37</v>
      </c>
      <c r="J120" s="57">
        <v>0.27</v>
      </c>
      <c r="K120" s="56">
        <v>0.4</v>
      </c>
      <c r="L120" s="57">
        <v>0.3</v>
      </c>
      <c r="M120" s="64" t="s">
        <v>3186</v>
      </c>
      <c r="N120" s="57" t="s">
        <v>2802</v>
      </c>
      <c r="O120" s="47" t="s">
        <v>3187</v>
      </c>
      <c r="P120" s="29"/>
      <c r="Q120" s="61" t="s">
        <v>3188</v>
      </c>
      <c r="R120" s="47" t="s">
        <v>3189</v>
      </c>
      <c r="S120" s="48">
        <f>10.53*1.8</f>
        <v>18.954</v>
      </c>
      <c r="T120" s="49"/>
      <c r="U120" s="50"/>
      <c r="V120" s="51"/>
      <c r="W120" s="62"/>
      <c r="X120" s="51"/>
      <c r="Y120" s="53"/>
      <c r="Z120" s="54"/>
    </row>
    <row r="121" ht="18.0" hidden="1" customHeight="1">
      <c r="A121" s="4" t="s">
        <v>3190</v>
      </c>
      <c r="B121" s="71" t="s">
        <v>3191</v>
      </c>
      <c r="C121" s="39" t="s">
        <v>3192</v>
      </c>
      <c r="D121" s="40"/>
      <c r="E121" s="63"/>
      <c r="F121" s="94"/>
      <c r="G121" s="55">
        <v>1.0</v>
      </c>
      <c r="H121" s="56" t="s">
        <v>2827</v>
      </c>
      <c r="I121" s="56" t="s">
        <v>2827</v>
      </c>
      <c r="J121" s="56" t="s">
        <v>2827</v>
      </c>
      <c r="K121" s="56" t="s">
        <v>2827</v>
      </c>
      <c r="L121" s="56" t="s">
        <v>2827</v>
      </c>
      <c r="M121" s="57" t="s">
        <v>2827</v>
      </c>
      <c r="N121" s="60" t="s">
        <v>2827</v>
      </c>
      <c r="O121" s="28"/>
      <c r="P121" s="29"/>
      <c r="Q121" s="28"/>
      <c r="R121" s="28"/>
      <c r="S121" s="48">
        <v>13.14</v>
      </c>
      <c r="T121" s="49"/>
      <c r="U121" s="50"/>
      <c r="V121" s="51"/>
      <c r="W121" s="85"/>
      <c r="X121" s="53"/>
      <c r="Y121" s="71"/>
      <c r="Z121" s="54"/>
    </row>
    <row r="122" ht="18.0" hidden="1" customHeight="1">
      <c r="A122" s="4" t="s">
        <v>3190</v>
      </c>
      <c r="B122" s="71" t="s">
        <v>3191</v>
      </c>
      <c r="C122" s="39" t="s">
        <v>3193</v>
      </c>
      <c r="D122" s="40"/>
      <c r="E122" s="63"/>
      <c r="F122" s="94"/>
      <c r="G122" s="55"/>
      <c r="H122" s="56" t="s">
        <v>2827</v>
      </c>
      <c r="I122" s="56" t="s">
        <v>2827</v>
      </c>
      <c r="J122" s="56" t="s">
        <v>2827</v>
      </c>
      <c r="K122" s="56" t="s">
        <v>2827</v>
      </c>
      <c r="L122" s="56" t="s">
        <v>2827</v>
      </c>
      <c r="M122" s="57" t="s">
        <v>2827</v>
      </c>
      <c r="N122" s="60" t="s">
        <v>2827</v>
      </c>
      <c r="O122" s="28"/>
      <c r="P122" s="29"/>
      <c r="Q122" s="28"/>
      <c r="R122" s="28"/>
      <c r="S122" s="48">
        <v>26.28</v>
      </c>
      <c r="T122" s="49"/>
      <c r="U122" s="50"/>
      <c r="V122" s="51"/>
      <c r="W122" s="85"/>
      <c r="X122" s="53"/>
      <c r="Y122" s="53"/>
      <c r="Z122" s="54"/>
    </row>
    <row r="123" ht="18.0" hidden="1" customHeight="1">
      <c r="A123" s="4" t="s">
        <v>227</v>
      </c>
      <c r="B123" s="38">
        <v>1249069.0</v>
      </c>
      <c r="C123" s="39"/>
      <c r="D123" s="40"/>
      <c r="E123" s="63"/>
      <c r="F123" s="94"/>
      <c r="G123" s="55">
        <v>1.0</v>
      </c>
      <c r="H123" s="56">
        <v>21.02</v>
      </c>
      <c r="I123" s="56" t="s">
        <v>2802</v>
      </c>
      <c r="J123" s="56" t="s">
        <v>2802</v>
      </c>
      <c r="K123" s="56" t="s">
        <v>3194</v>
      </c>
      <c r="L123" s="56" t="s">
        <v>2827</v>
      </c>
      <c r="M123" s="59">
        <v>10.72</v>
      </c>
      <c r="N123" s="60" t="s">
        <v>2827</v>
      </c>
      <c r="O123" s="47" t="s">
        <v>3195</v>
      </c>
      <c r="P123" s="29"/>
      <c r="Q123" s="61" t="s">
        <v>3196</v>
      </c>
      <c r="R123" s="47" t="s">
        <v>3197</v>
      </c>
      <c r="S123" s="48">
        <v>12.16</v>
      </c>
      <c r="T123" s="49"/>
      <c r="U123" s="50"/>
      <c r="V123" s="51"/>
      <c r="W123" s="85"/>
      <c r="X123" s="53"/>
      <c r="Y123" s="71"/>
      <c r="Z123" s="54"/>
    </row>
    <row r="124" ht="18.0" hidden="1" customHeight="1">
      <c r="A124" s="4" t="s">
        <v>3190</v>
      </c>
      <c r="B124" s="71" t="s">
        <v>3198</v>
      </c>
      <c r="C124" s="39" t="s">
        <v>3193</v>
      </c>
      <c r="D124" s="40"/>
      <c r="E124" s="63"/>
      <c r="F124" s="94"/>
      <c r="G124" s="55">
        <v>1.0</v>
      </c>
      <c r="H124" s="57">
        <v>31.53</v>
      </c>
      <c r="I124" s="56">
        <v>23.5</v>
      </c>
      <c r="J124" s="56" t="s">
        <v>2802</v>
      </c>
      <c r="K124" s="56" t="s">
        <v>3194</v>
      </c>
      <c r="L124" s="56" t="s">
        <v>2827</v>
      </c>
      <c r="M124" s="64">
        <v>21.21</v>
      </c>
      <c r="N124" s="60" t="s">
        <v>2827</v>
      </c>
      <c r="O124" s="28"/>
      <c r="P124" s="29"/>
      <c r="Q124" s="28"/>
      <c r="R124" s="28"/>
      <c r="S124" s="48">
        <v>19.17</v>
      </c>
      <c r="T124" s="49"/>
      <c r="U124" s="50"/>
      <c r="V124" s="51"/>
      <c r="W124" s="85"/>
      <c r="X124" s="53"/>
      <c r="Y124" s="53"/>
      <c r="Z124" s="54"/>
    </row>
    <row r="125" ht="18.0" hidden="1" customHeight="1">
      <c r="A125" s="4" t="s">
        <v>228</v>
      </c>
      <c r="B125" s="38">
        <v>1178102.0</v>
      </c>
      <c r="C125" s="39"/>
      <c r="D125" s="40"/>
      <c r="E125" s="63"/>
      <c r="F125" s="59"/>
      <c r="G125" s="55"/>
      <c r="H125" s="56">
        <v>5.76</v>
      </c>
      <c r="I125" s="56">
        <v>4.55</v>
      </c>
      <c r="J125" s="59">
        <v>4.1</v>
      </c>
      <c r="K125" s="56">
        <v>4.65</v>
      </c>
      <c r="L125" s="116">
        <v>4.79</v>
      </c>
      <c r="M125" s="56">
        <v>4.11</v>
      </c>
      <c r="N125" s="56">
        <v>4.33</v>
      </c>
      <c r="O125" s="28"/>
      <c r="P125" s="29"/>
      <c r="Q125" s="28"/>
      <c r="R125" s="28"/>
      <c r="S125" s="48"/>
      <c r="T125" s="49"/>
      <c r="U125" s="50"/>
      <c r="V125" s="51"/>
      <c r="W125" s="62"/>
      <c r="X125" s="51"/>
      <c r="Y125" s="53"/>
      <c r="Z125" s="54"/>
    </row>
    <row r="126" ht="18.0" hidden="1" customHeight="1">
      <c r="A126" s="4" t="s">
        <v>229</v>
      </c>
      <c r="B126" s="38">
        <v>6707848.0</v>
      </c>
      <c r="C126" s="39"/>
      <c r="D126" s="40"/>
      <c r="E126" s="63"/>
      <c r="F126" s="59"/>
      <c r="G126" s="55"/>
      <c r="H126" s="56">
        <v>2.08</v>
      </c>
      <c r="I126" s="56">
        <v>1.76</v>
      </c>
      <c r="J126" s="56">
        <v>1.15</v>
      </c>
      <c r="K126" s="56">
        <v>1.62</v>
      </c>
      <c r="L126" s="56">
        <v>1.15</v>
      </c>
      <c r="M126" s="56">
        <v>1.06</v>
      </c>
      <c r="N126" s="58">
        <v>1.05</v>
      </c>
      <c r="O126" s="28"/>
      <c r="P126" s="29"/>
      <c r="Q126" s="28"/>
      <c r="R126" s="28"/>
      <c r="S126" s="48"/>
      <c r="T126" s="49"/>
      <c r="U126" s="50"/>
      <c r="V126" s="51"/>
      <c r="W126" s="62"/>
      <c r="X126" s="51"/>
      <c r="Y126" s="53"/>
      <c r="Z126" s="54"/>
    </row>
    <row r="127" ht="18.0" hidden="1" customHeight="1">
      <c r="A127" s="4" t="s">
        <v>230</v>
      </c>
      <c r="B127" s="38">
        <v>2186062.0</v>
      </c>
      <c r="C127" s="39"/>
      <c r="D127" s="40"/>
      <c r="E127" s="63"/>
      <c r="F127" s="59"/>
      <c r="G127" s="55">
        <v>1.0</v>
      </c>
      <c r="H127" s="59">
        <v>3.47</v>
      </c>
      <c r="I127" s="56" t="s">
        <v>3199</v>
      </c>
      <c r="J127" s="56" t="s">
        <v>2827</v>
      </c>
      <c r="K127" s="56">
        <v>3.9</v>
      </c>
      <c r="L127" s="57" t="s">
        <v>2827</v>
      </c>
      <c r="M127" s="56" t="s">
        <v>2827</v>
      </c>
      <c r="N127" s="60" t="s">
        <v>2802</v>
      </c>
      <c r="O127" s="28"/>
      <c r="P127" s="29"/>
      <c r="Q127" s="28"/>
      <c r="R127" s="28"/>
      <c r="S127" s="48">
        <v>3.94</v>
      </c>
      <c r="T127" s="49"/>
      <c r="U127" s="50"/>
      <c r="V127" s="51"/>
      <c r="W127" s="62"/>
      <c r="X127" s="51"/>
      <c r="Y127" s="53"/>
      <c r="Z127" s="54"/>
    </row>
    <row r="128" ht="18.0" customHeight="1">
      <c r="A128" s="4" t="s">
        <v>232</v>
      </c>
      <c r="B128" s="38">
        <v>1092584.0</v>
      </c>
      <c r="C128" s="39"/>
      <c r="D128" s="40">
        <v>3.0</v>
      </c>
      <c r="E128" s="63" t="s">
        <v>3200</v>
      </c>
      <c r="F128" s="59"/>
      <c r="G128" s="55">
        <v>7.0</v>
      </c>
      <c r="H128" s="56">
        <v>2.0</v>
      </c>
      <c r="I128" s="56" t="s">
        <v>2802</v>
      </c>
      <c r="J128" s="46">
        <v>0.85</v>
      </c>
      <c r="K128" s="57">
        <v>2.04</v>
      </c>
      <c r="L128" s="117">
        <v>0.85</v>
      </c>
      <c r="M128" s="44">
        <v>0.89</v>
      </c>
      <c r="N128" s="56">
        <v>1.06</v>
      </c>
      <c r="O128" s="47" t="s">
        <v>3201</v>
      </c>
      <c r="P128" s="29"/>
      <c r="Q128" s="61" t="s">
        <v>3202</v>
      </c>
      <c r="R128" s="1" t="s">
        <v>3203</v>
      </c>
      <c r="S128" s="48"/>
      <c r="T128" s="49"/>
      <c r="U128" s="50"/>
      <c r="V128" s="51"/>
      <c r="W128" s="62">
        <v>1.0</v>
      </c>
      <c r="X128" s="51"/>
      <c r="Y128" s="53"/>
      <c r="Z128" s="54"/>
    </row>
    <row r="129" ht="18.0" hidden="1" customHeight="1">
      <c r="A129" s="4" t="s">
        <v>231</v>
      </c>
      <c r="B129" s="38">
        <v>1058221.0</v>
      </c>
      <c r="C129" s="39"/>
      <c r="D129" s="40"/>
      <c r="E129" s="63"/>
      <c r="F129" s="59"/>
      <c r="G129" s="55">
        <v>3.0</v>
      </c>
      <c r="H129" s="56">
        <v>8.85</v>
      </c>
      <c r="I129" s="56">
        <v>1.38</v>
      </c>
      <c r="J129" s="59">
        <v>1.37</v>
      </c>
      <c r="K129" s="60">
        <v>1.38</v>
      </c>
      <c r="L129" s="56">
        <v>1.85</v>
      </c>
      <c r="M129" s="56">
        <v>1.34</v>
      </c>
      <c r="N129" s="101">
        <v>1.48</v>
      </c>
      <c r="O129" s="47" t="s">
        <v>3204</v>
      </c>
      <c r="P129" s="29"/>
      <c r="Q129" s="61" t="s">
        <v>3205</v>
      </c>
      <c r="R129" s="47" t="s">
        <v>3206</v>
      </c>
      <c r="S129" s="48">
        <v>0.95</v>
      </c>
      <c r="T129" s="49"/>
      <c r="U129" s="50"/>
      <c r="V129" s="51"/>
      <c r="W129" s="62"/>
      <c r="X129" s="51"/>
      <c r="Y129" s="53"/>
      <c r="Z129" s="54"/>
    </row>
    <row r="130" ht="18.0" hidden="1" customHeight="1">
      <c r="A130" s="4" t="s">
        <v>3207</v>
      </c>
      <c r="B130" s="71" t="s">
        <v>3208</v>
      </c>
      <c r="C130" s="39">
        <v>100.0</v>
      </c>
      <c r="D130" s="40"/>
      <c r="E130" s="63"/>
      <c r="F130" s="59"/>
      <c r="G130" s="55"/>
      <c r="H130" s="56">
        <v>20.66</v>
      </c>
      <c r="I130" s="56">
        <v>17.99</v>
      </c>
      <c r="J130" s="56">
        <v>14.19</v>
      </c>
      <c r="K130" s="56">
        <v>16.65</v>
      </c>
      <c r="L130" s="57" t="s">
        <v>3209</v>
      </c>
      <c r="M130" s="56">
        <v>14.34</v>
      </c>
      <c r="N130" s="60">
        <v>14.38</v>
      </c>
      <c r="O130" s="28"/>
      <c r="P130" s="29"/>
      <c r="Q130" s="28"/>
      <c r="R130" s="28"/>
      <c r="S130" s="48"/>
      <c r="T130" s="49"/>
      <c r="U130" s="50"/>
      <c r="V130" s="51"/>
      <c r="W130" s="62"/>
      <c r="X130" s="51"/>
      <c r="Y130" s="53"/>
      <c r="Z130" s="54"/>
    </row>
    <row r="131" ht="18.0" hidden="1" customHeight="1">
      <c r="A131" s="4" t="s">
        <v>234</v>
      </c>
      <c r="B131" s="38">
        <v>1090554.0</v>
      </c>
      <c r="C131" s="39"/>
      <c r="D131" s="40"/>
      <c r="E131" s="63"/>
      <c r="F131" s="59"/>
      <c r="G131" s="55">
        <v>4.0</v>
      </c>
      <c r="H131" s="56">
        <v>2.78</v>
      </c>
      <c r="I131" s="56" t="s">
        <v>2802</v>
      </c>
      <c r="J131" s="59">
        <v>1.6</v>
      </c>
      <c r="K131" s="56">
        <v>1.71</v>
      </c>
      <c r="L131" s="57">
        <v>1.9</v>
      </c>
      <c r="M131" s="60">
        <v>1.66</v>
      </c>
      <c r="N131" s="60">
        <v>1.69</v>
      </c>
      <c r="O131" s="47" t="s">
        <v>3210</v>
      </c>
      <c r="P131" s="29"/>
      <c r="Q131" s="61" t="s">
        <v>3211</v>
      </c>
      <c r="R131" s="47" t="s">
        <v>3212</v>
      </c>
      <c r="S131" s="48"/>
      <c r="T131" s="49"/>
      <c r="U131" s="50"/>
      <c r="V131" s="51"/>
      <c r="W131" s="62"/>
      <c r="X131" s="51"/>
      <c r="Y131" s="53"/>
      <c r="Z131" s="54"/>
    </row>
    <row r="132" ht="18.0" hidden="1" customHeight="1">
      <c r="A132" s="4" t="s">
        <v>233</v>
      </c>
      <c r="B132" s="38">
        <v>1133032.0</v>
      </c>
      <c r="C132" s="39"/>
      <c r="D132" s="40"/>
      <c r="E132" s="63"/>
      <c r="F132" s="59">
        <f>20*0.38*1.2</f>
        <v>9.12</v>
      </c>
      <c r="G132" s="55">
        <v>2.0</v>
      </c>
      <c r="H132" s="56">
        <v>6.49</v>
      </c>
      <c r="I132" s="56" t="s">
        <v>2802</v>
      </c>
      <c r="J132" s="56" t="s">
        <v>2802</v>
      </c>
      <c r="K132" s="56">
        <v>4.444</v>
      </c>
      <c r="L132" s="56" t="s">
        <v>2802</v>
      </c>
      <c r="M132" s="64">
        <v>4.01</v>
      </c>
      <c r="N132" s="56">
        <v>4.45</v>
      </c>
      <c r="O132" s="47" t="s">
        <v>3213</v>
      </c>
      <c r="P132" s="29"/>
      <c r="Q132" s="61" t="s">
        <v>3214</v>
      </c>
      <c r="R132" s="47" t="s">
        <v>3215</v>
      </c>
      <c r="S132" s="48">
        <v>5.74</v>
      </c>
      <c r="T132" s="74"/>
      <c r="U132" s="50"/>
      <c r="V132" s="51"/>
      <c r="W132" s="62"/>
      <c r="X132" s="51"/>
      <c r="Y132" s="53"/>
      <c r="Z132" s="54"/>
    </row>
    <row r="133" ht="18.0" hidden="1" customHeight="1">
      <c r="A133" s="4" t="s">
        <v>3216</v>
      </c>
      <c r="B133" s="118">
        <v>0.001</v>
      </c>
      <c r="C133" s="39" t="s">
        <v>3217</v>
      </c>
      <c r="D133" s="40"/>
      <c r="E133" s="63"/>
      <c r="F133" s="59"/>
      <c r="G133" s="55"/>
      <c r="H133" s="56" t="s">
        <v>2802</v>
      </c>
      <c r="I133" s="56" t="s">
        <v>2802</v>
      </c>
      <c r="J133" s="56">
        <v>1.65</v>
      </c>
      <c r="K133" s="56" t="s">
        <v>2802</v>
      </c>
      <c r="L133" s="56">
        <v>1.58</v>
      </c>
      <c r="M133" s="59">
        <v>1.21</v>
      </c>
      <c r="N133" s="60" t="s">
        <v>2802</v>
      </c>
      <c r="O133" s="28"/>
      <c r="P133" s="29"/>
      <c r="Q133" s="28"/>
      <c r="R133" s="28"/>
      <c r="S133" s="48"/>
      <c r="T133" s="49"/>
      <c r="U133" s="50"/>
      <c r="V133" s="51"/>
      <c r="W133" s="62"/>
      <c r="X133" s="51"/>
      <c r="Y133" s="53"/>
      <c r="Z133" s="54"/>
    </row>
    <row r="134" ht="18.0" hidden="1" customHeight="1">
      <c r="A134" s="4" t="s">
        <v>235</v>
      </c>
      <c r="B134" s="38">
        <v>1133024.0</v>
      </c>
      <c r="C134" s="39"/>
      <c r="D134" s="40"/>
      <c r="E134" s="63"/>
      <c r="F134" s="59"/>
      <c r="G134" s="55"/>
      <c r="H134" s="56">
        <v>3.38</v>
      </c>
      <c r="I134" s="56" t="s">
        <v>2802</v>
      </c>
      <c r="J134" s="56" t="s">
        <v>2827</v>
      </c>
      <c r="K134" s="56">
        <v>4.41</v>
      </c>
      <c r="L134" s="56" t="s">
        <v>2802</v>
      </c>
      <c r="M134" s="56" t="s">
        <v>2802</v>
      </c>
      <c r="N134" s="58">
        <v>3.38</v>
      </c>
      <c r="O134" s="61" t="s">
        <v>3218</v>
      </c>
      <c r="P134" s="29"/>
      <c r="Q134" s="47" t="s">
        <v>3219</v>
      </c>
      <c r="R134" s="47" t="s">
        <v>3220</v>
      </c>
      <c r="S134" s="48">
        <v>6.1</v>
      </c>
      <c r="T134" s="49"/>
      <c r="U134" s="50"/>
      <c r="V134" s="51"/>
      <c r="W134" s="62"/>
      <c r="X134" s="51"/>
      <c r="Y134" s="53"/>
      <c r="Z134" s="54"/>
    </row>
    <row r="135" ht="18.0" hidden="1" customHeight="1">
      <c r="A135" s="4" t="s">
        <v>3221</v>
      </c>
      <c r="B135" s="38">
        <v>1211416.0</v>
      </c>
      <c r="C135" s="39"/>
      <c r="D135" s="40"/>
      <c r="E135" s="41"/>
      <c r="F135" s="103" t="s">
        <v>3222</v>
      </c>
      <c r="G135" s="55">
        <v>5.0</v>
      </c>
      <c r="H135" s="56">
        <v>6.38</v>
      </c>
      <c r="I135" s="56" t="s">
        <v>3223</v>
      </c>
      <c r="J135" s="59">
        <v>3.42</v>
      </c>
      <c r="K135" s="56">
        <v>3.64</v>
      </c>
      <c r="L135" s="56" t="s">
        <v>2802</v>
      </c>
      <c r="M135" s="56">
        <v>3.43</v>
      </c>
      <c r="N135" s="56">
        <v>3.59</v>
      </c>
      <c r="O135" s="47" t="s">
        <v>3224</v>
      </c>
      <c r="P135" s="29"/>
      <c r="Q135" s="47" t="s">
        <v>3225</v>
      </c>
      <c r="R135" s="47" t="s">
        <v>3226</v>
      </c>
      <c r="S135" s="48"/>
      <c r="T135" s="49"/>
      <c r="U135" s="50"/>
      <c r="V135" s="51"/>
      <c r="W135" s="53"/>
      <c r="X135" s="53"/>
      <c r="Y135" s="53"/>
      <c r="Z135" s="54"/>
    </row>
    <row r="136" ht="18.0" hidden="1" customHeight="1">
      <c r="A136" s="4" t="s">
        <v>1183</v>
      </c>
      <c r="B136" s="38">
        <v>5402953.0</v>
      </c>
      <c r="C136" s="39"/>
      <c r="D136" s="40"/>
      <c r="E136" s="63"/>
      <c r="F136" s="119" t="s">
        <v>3227</v>
      </c>
      <c r="G136" s="55">
        <v>4.0</v>
      </c>
      <c r="H136" s="120" t="s">
        <v>3228</v>
      </c>
      <c r="I136" s="56" t="s">
        <v>2802</v>
      </c>
      <c r="J136" s="56">
        <v>28.66</v>
      </c>
      <c r="K136" s="56" t="s">
        <v>2827</v>
      </c>
      <c r="L136" s="57" t="s">
        <v>2802</v>
      </c>
      <c r="M136" s="120">
        <v>28.55</v>
      </c>
      <c r="N136" s="60" t="s">
        <v>3229</v>
      </c>
      <c r="O136" s="47" t="s">
        <v>3230</v>
      </c>
      <c r="P136" s="29"/>
      <c r="Q136" s="47" t="s">
        <v>3231</v>
      </c>
      <c r="R136" s="47" t="s">
        <v>3232</v>
      </c>
      <c r="S136" s="48">
        <v>29.0</v>
      </c>
      <c r="T136" s="74">
        <v>0.05</v>
      </c>
      <c r="U136" s="58">
        <f t="shared" ref="U136:U137" si="13">S136*(1-T136)</f>
        <v>27.55</v>
      </c>
      <c r="V136" s="51"/>
      <c r="W136" s="62"/>
      <c r="X136" s="51"/>
      <c r="Y136" s="53"/>
      <c r="Z136" s="54"/>
    </row>
    <row r="137" ht="18.0" hidden="1" customHeight="1">
      <c r="A137" s="4" t="s">
        <v>3233</v>
      </c>
      <c r="B137" s="38">
        <v>5402961.0</v>
      </c>
      <c r="C137" s="39"/>
      <c r="D137" s="40"/>
      <c r="E137" s="63"/>
      <c r="F137" s="119" t="s">
        <v>3227</v>
      </c>
      <c r="G137" s="55">
        <v>16.0</v>
      </c>
      <c r="H137" s="120" t="s">
        <v>3234</v>
      </c>
      <c r="I137" s="121">
        <v>28.98</v>
      </c>
      <c r="J137" s="121" t="s">
        <v>3235</v>
      </c>
      <c r="K137" s="56">
        <v>28.71</v>
      </c>
      <c r="L137" s="57">
        <f>1.27*5</f>
        <v>6.35</v>
      </c>
      <c r="M137" s="121" t="s">
        <v>3236</v>
      </c>
      <c r="N137" s="60" t="s">
        <v>3237</v>
      </c>
      <c r="O137" s="47" t="s">
        <v>3238</v>
      </c>
      <c r="P137" s="29"/>
      <c r="Q137" s="47" t="s">
        <v>3239</v>
      </c>
      <c r="R137" s="47" t="s">
        <v>3240</v>
      </c>
      <c r="S137" s="48">
        <v>29.0</v>
      </c>
      <c r="T137" s="74">
        <v>0.05</v>
      </c>
      <c r="U137" s="58">
        <f t="shared" si="13"/>
        <v>27.55</v>
      </c>
      <c r="V137" s="51"/>
      <c r="W137" s="62"/>
      <c r="X137" s="51"/>
      <c r="Y137" s="53"/>
      <c r="Z137" s="54"/>
    </row>
    <row r="138" ht="18.0" hidden="1" customHeight="1">
      <c r="A138" s="4" t="s">
        <v>243</v>
      </c>
      <c r="B138" s="38">
        <v>1079219.0</v>
      </c>
      <c r="C138" s="39"/>
      <c r="D138" s="40"/>
      <c r="E138" s="63"/>
      <c r="F138" s="59"/>
      <c r="G138" s="55"/>
      <c r="H138" s="56">
        <v>8.37</v>
      </c>
      <c r="I138" s="59">
        <v>7.22</v>
      </c>
      <c r="J138" s="56" t="s">
        <v>2802</v>
      </c>
      <c r="K138" s="59">
        <v>6.59</v>
      </c>
      <c r="L138" s="56" t="s">
        <v>2802</v>
      </c>
      <c r="M138" s="56" t="s">
        <v>2827</v>
      </c>
      <c r="N138" s="60">
        <v>7.97</v>
      </c>
      <c r="O138" s="47" t="s">
        <v>3241</v>
      </c>
      <c r="P138" s="29"/>
      <c r="Q138" s="47" t="s">
        <v>3242</v>
      </c>
      <c r="R138" s="47" t="s">
        <v>3243</v>
      </c>
      <c r="S138" s="82"/>
      <c r="T138" s="83"/>
      <c r="U138" s="84"/>
      <c r="V138" s="51"/>
      <c r="W138" s="62"/>
      <c r="X138" s="51"/>
      <c r="Y138" s="71"/>
      <c r="Z138" s="54"/>
    </row>
    <row r="139" ht="18.0" customHeight="1">
      <c r="A139" s="4" t="s">
        <v>3244</v>
      </c>
      <c r="B139" s="38">
        <v>5014311.0</v>
      </c>
      <c r="C139" s="39"/>
      <c r="D139" s="40">
        <v>2.0</v>
      </c>
      <c r="E139" s="63" t="s">
        <v>2921</v>
      </c>
      <c r="F139" s="59"/>
      <c r="G139" s="55">
        <v>4.0</v>
      </c>
      <c r="H139" s="56">
        <v>2.69</v>
      </c>
      <c r="I139" s="56">
        <v>4.16</v>
      </c>
      <c r="J139" s="45">
        <v>2.67</v>
      </c>
      <c r="K139" s="56">
        <v>3.71</v>
      </c>
      <c r="L139" s="44">
        <v>3.9</v>
      </c>
      <c r="M139" s="44">
        <v>3.51</v>
      </c>
      <c r="N139" s="44">
        <v>2.69</v>
      </c>
      <c r="O139" s="47" t="s">
        <v>3245</v>
      </c>
      <c r="P139" s="29"/>
      <c r="Q139" s="47" t="s">
        <v>3246</v>
      </c>
      <c r="R139" s="47" t="s">
        <v>3247</v>
      </c>
      <c r="S139" s="48"/>
      <c r="T139" s="49"/>
      <c r="U139" s="50"/>
      <c r="V139" s="51"/>
      <c r="W139" s="62"/>
      <c r="X139" s="51"/>
      <c r="Y139" s="53"/>
      <c r="Z139" s="54"/>
    </row>
    <row r="140" ht="18.0" customHeight="1">
      <c r="A140" s="4" t="s">
        <v>3248</v>
      </c>
      <c r="B140" s="38">
        <v>3569811.0</v>
      </c>
      <c r="C140" s="39"/>
      <c r="D140" s="40">
        <v>2.0</v>
      </c>
      <c r="E140" s="63" t="s">
        <v>3249</v>
      </c>
      <c r="F140" s="59"/>
      <c r="G140" s="55"/>
      <c r="H140" s="56" t="s">
        <v>2802</v>
      </c>
      <c r="I140" s="45">
        <v>17.74</v>
      </c>
      <c r="J140" s="44">
        <v>22.8</v>
      </c>
      <c r="K140" s="44">
        <v>18.4</v>
      </c>
      <c r="L140" s="56" t="s">
        <v>2827</v>
      </c>
      <c r="M140" s="122" t="s">
        <v>3250</v>
      </c>
      <c r="N140" s="60" t="s">
        <v>2827</v>
      </c>
      <c r="O140" s="28"/>
      <c r="P140" s="29"/>
      <c r="Q140" s="28"/>
      <c r="R140" s="28"/>
      <c r="S140" s="82"/>
      <c r="T140" s="74">
        <v>0.05</v>
      </c>
      <c r="U140" s="123">
        <f t="shared" ref="U140:U141" si="14">S140*(1-T140)</f>
        <v>0</v>
      </c>
      <c r="V140" s="54">
        <f t="shared" ref="V140:V141" si="15">S140*0.905</f>
        <v>0</v>
      </c>
      <c r="W140" s="62">
        <v>1.0</v>
      </c>
      <c r="X140" s="97">
        <f t="shared" ref="X140:X141" si="16">(V140-K140)*W140</f>
        <v>-18.4</v>
      </c>
      <c r="Y140" s="53">
        <v>2.0</v>
      </c>
      <c r="Z140" s="54"/>
    </row>
    <row r="141" ht="18.0" hidden="1" customHeight="1">
      <c r="A141" s="4" t="s">
        <v>3251</v>
      </c>
      <c r="B141" s="71" t="s">
        <v>2994</v>
      </c>
      <c r="C141" s="39">
        <v>10.0</v>
      </c>
      <c r="D141" s="40"/>
      <c r="E141" s="63"/>
      <c r="F141" s="59"/>
      <c r="G141" s="55"/>
      <c r="H141" s="56">
        <v>23.9</v>
      </c>
      <c r="I141" s="56" t="s">
        <v>3252</v>
      </c>
      <c r="J141" s="59">
        <v>23.3</v>
      </c>
      <c r="K141" s="57">
        <v>23.26</v>
      </c>
      <c r="L141" s="57" t="s">
        <v>2827</v>
      </c>
      <c r="M141" s="56" t="s">
        <v>3253</v>
      </c>
      <c r="N141" s="60" t="s">
        <v>2827</v>
      </c>
      <c r="O141" s="28"/>
      <c r="P141" s="29"/>
      <c r="Q141" s="28"/>
      <c r="R141" s="28"/>
      <c r="S141" s="48">
        <v>25.0</v>
      </c>
      <c r="T141" s="74">
        <v>0.05</v>
      </c>
      <c r="U141" s="123">
        <f t="shared" si="14"/>
        <v>23.75</v>
      </c>
      <c r="V141" s="54">
        <f t="shared" si="15"/>
        <v>22.625</v>
      </c>
      <c r="W141" s="62">
        <v>1.0</v>
      </c>
      <c r="X141" s="97">
        <f t="shared" si="16"/>
        <v>-0.635</v>
      </c>
      <c r="Y141" s="53">
        <v>2.0</v>
      </c>
      <c r="Z141" s="54"/>
    </row>
    <row r="142" ht="18.0" hidden="1" customHeight="1">
      <c r="A142" s="4" t="s">
        <v>3254</v>
      </c>
      <c r="B142" s="38">
        <v>3533817.0</v>
      </c>
      <c r="C142" s="39"/>
      <c r="D142" s="40"/>
      <c r="E142" s="41"/>
      <c r="F142" s="59"/>
      <c r="G142" s="55"/>
      <c r="H142" s="56"/>
      <c r="I142" s="56"/>
      <c r="J142" s="56">
        <v>10.0</v>
      </c>
      <c r="K142" s="56">
        <v>13.95</v>
      </c>
      <c r="L142" s="56"/>
      <c r="M142" s="56" t="s">
        <v>3255</v>
      </c>
      <c r="N142" s="60"/>
      <c r="O142" s="28"/>
      <c r="P142" s="29"/>
      <c r="Q142" s="28"/>
      <c r="R142" s="28"/>
      <c r="S142" s="48"/>
      <c r="T142" s="49"/>
      <c r="U142" s="50"/>
      <c r="V142" s="51"/>
      <c r="W142" s="86"/>
      <c r="X142" s="70"/>
      <c r="Y142" s="53"/>
      <c r="Z142" s="54"/>
    </row>
    <row r="143" ht="18.0" hidden="1" customHeight="1">
      <c r="A143" s="4" t="s">
        <v>3256</v>
      </c>
      <c r="B143" s="38">
        <v>3569811.0</v>
      </c>
      <c r="C143" s="39"/>
      <c r="D143" s="40"/>
      <c r="E143" s="63"/>
      <c r="F143" s="94"/>
      <c r="G143" s="55"/>
      <c r="H143" s="56"/>
      <c r="I143" s="59">
        <v>17.74</v>
      </c>
      <c r="J143" s="56">
        <v>18.99</v>
      </c>
      <c r="K143" s="56"/>
      <c r="L143" s="56" t="s">
        <v>2802</v>
      </c>
      <c r="M143" s="56">
        <v>18.99</v>
      </c>
      <c r="N143" s="60">
        <v>21.44</v>
      </c>
      <c r="O143" s="28"/>
      <c r="P143" s="29"/>
      <c r="Q143" s="28"/>
      <c r="R143" s="28"/>
      <c r="S143" s="48">
        <v>23.5</v>
      </c>
      <c r="T143" s="49">
        <v>0.045</v>
      </c>
      <c r="U143" s="123">
        <f>S143*(1-T143)</f>
        <v>22.4425</v>
      </c>
      <c r="V143" s="54">
        <f>S143*0.905</f>
        <v>21.2675</v>
      </c>
      <c r="W143" s="86"/>
      <c r="X143" s="70"/>
      <c r="Y143" s="53"/>
      <c r="Z143" s="54"/>
    </row>
    <row r="144" ht="18.0" hidden="1" customHeight="1">
      <c r="A144" s="4" t="s">
        <v>3257</v>
      </c>
      <c r="B144" s="71" t="s">
        <v>2872</v>
      </c>
      <c r="C144" s="39">
        <v>10.0</v>
      </c>
      <c r="D144" s="40"/>
      <c r="E144" s="63"/>
      <c r="F144" s="94"/>
      <c r="G144" s="55"/>
      <c r="H144" s="56">
        <v>26.95</v>
      </c>
      <c r="I144" s="56"/>
      <c r="J144" s="56">
        <v>26.9</v>
      </c>
      <c r="K144" s="59">
        <v>25.11</v>
      </c>
      <c r="L144" s="56" t="s">
        <v>3258</v>
      </c>
      <c r="M144" s="56">
        <v>25.3</v>
      </c>
      <c r="N144" s="60" t="s">
        <v>2827</v>
      </c>
      <c r="O144" s="28"/>
      <c r="P144" s="29"/>
      <c r="Q144" s="28"/>
      <c r="R144" s="28"/>
      <c r="S144" s="48"/>
      <c r="T144" s="49"/>
      <c r="U144" s="50"/>
      <c r="V144" s="51"/>
      <c r="W144" s="86"/>
      <c r="X144" s="70"/>
      <c r="Y144" s="53"/>
      <c r="Z144" s="54"/>
    </row>
    <row r="145" ht="18.0" hidden="1" customHeight="1">
      <c r="A145" s="4" t="s">
        <v>250</v>
      </c>
      <c r="B145" s="38">
        <v>7389570.0</v>
      </c>
      <c r="C145" s="39"/>
      <c r="D145" s="40"/>
      <c r="E145" s="63"/>
      <c r="F145" s="103"/>
      <c r="G145" s="55">
        <v>2.0</v>
      </c>
      <c r="H145" s="56">
        <v>1.8</v>
      </c>
      <c r="I145" s="56">
        <v>1.5</v>
      </c>
      <c r="J145" s="59">
        <v>0.78</v>
      </c>
      <c r="K145" s="56">
        <v>1.25</v>
      </c>
      <c r="L145" s="60">
        <v>0.9</v>
      </c>
      <c r="M145" s="56">
        <v>1.06</v>
      </c>
      <c r="N145" s="60">
        <v>0.91</v>
      </c>
      <c r="O145" s="47" t="s">
        <v>3259</v>
      </c>
      <c r="P145" s="29"/>
      <c r="Q145" s="61" t="s">
        <v>3260</v>
      </c>
      <c r="R145" s="47" t="s">
        <v>3261</v>
      </c>
      <c r="S145" s="48"/>
      <c r="T145" s="49"/>
      <c r="U145" s="50"/>
      <c r="V145" s="51"/>
      <c r="W145" s="62"/>
      <c r="X145" s="54"/>
      <c r="Y145" s="53"/>
      <c r="Z145" s="54"/>
    </row>
    <row r="146" ht="18.0" hidden="1" customHeight="1">
      <c r="A146" s="4" t="s">
        <v>249</v>
      </c>
      <c r="B146" s="38">
        <v>7389588.0</v>
      </c>
      <c r="C146" s="39"/>
      <c r="D146" s="40"/>
      <c r="E146" s="63"/>
      <c r="F146" s="59"/>
      <c r="G146" s="55">
        <v>4.0</v>
      </c>
      <c r="H146" s="56">
        <v>3.75</v>
      </c>
      <c r="I146" s="56"/>
      <c r="J146" s="59">
        <v>1.68</v>
      </c>
      <c r="K146" s="56">
        <v>1.72</v>
      </c>
      <c r="L146" s="56">
        <v>1.7</v>
      </c>
      <c r="M146" s="56">
        <v>1.86</v>
      </c>
      <c r="N146" s="60">
        <v>1.72</v>
      </c>
      <c r="O146" s="61" t="s">
        <v>3262</v>
      </c>
      <c r="P146" s="29"/>
      <c r="Q146" s="47" t="s">
        <v>3263</v>
      </c>
      <c r="R146" s="47" t="s">
        <v>3264</v>
      </c>
      <c r="S146" s="48"/>
      <c r="T146" s="49"/>
      <c r="U146" s="50"/>
      <c r="V146" s="51"/>
      <c r="W146" s="62"/>
      <c r="X146" s="54"/>
      <c r="Y146" s="53"/>
      <c r="Z146" s="54"/>
    </row>
    <row r="147" ht="18.0" customHeight="1">
      <c r="A147" s="4" t="s">
        <v>252</v>
      </c>
      <c r="B147" s="38">
        <v>1235308.0</v>
      </c>
      <c r="C147" s="39"/>
      <c r="D147" s="40">
        <v>2.0</v>
      </c>
      <c r="E147" s="41" t="s">
        <v>3200</v>
      </c>
      <c r="F147" s="59"/>
      <c r="G147" s="55">
        <v>5.0</v>
      </c>
      <c r="H147" s="124">
        <v>4.52</v>
      </c>
      <c r="I147" s="56" t="s">
        <v>3265</v>
      </c>
      <c r="J147" s="44">
        <v>3.15</v>
      </c>
      <c r="K147" s="60">
        <v>3.43</v>
      </c>
      <c r="L147" s="117">
        <v>3.1</v>
      </c>
      <c r="M147" s="46">
        <v>3.36</v>
      </c>
      <c r="N147" s="60">
        <v>3.14</v>
      </c>
      <c r="O147" s="47" t="s">
        <v>3266</v>
      </c>
      <c r="P147" s="29"/>
      <c r="Q147" s="47" t="s">
        <v>3267</v>
      </c>
      <c r="R147" s="47" t="s">
        <v>3268</v>
      </c>
      <c r="S147" s="82">
        <v>4.13</v>
      </c>
      <c r="T147" s="125"/>
      <c r="U147" s="126"/>
      <c r="V147" s="51"/>
      <c r="W147" s="62"/>
      <c r="X147" s="51"/>
      <c r="Y147" s="53"/>
      <c r="Z147" s="54"/>
    </row>
    <row r="148" ht="18.0" customHeight="1">
      <c r="A148" s="4" t="s">
        <v>254</v>
      </c>
      <c r="B148" s="38">
        <v>4227344.0</v>
      </c>
      <c r="C148" s="39"/>
      <c r="D148" s="40">
        <v>1.0</v>
      </c>
      <c r="E148" s="41" t="s">
        <v>2814</v>
      </c>
      <c r="F148" s="59"/>
      <c r="G148" s="106">
        <v>1.0</v>
      </c>
      <c r="H148" s="56"/>
      <c r="I148" s="44" t="s">
        <v>2827</v>
      </c>
      <c r="J148" s="44" t="s">
        <v>2827</v>
      </c>
      <c r="K148" s="45">
        <v>7.33</v>
      </c>
      <c r="L148" s="56">
        <v>8.95</v>
      </c>
      <c r="M148" s="44" t="s">
        <v>2802</v>
      </c>
      <c r="N148" s="60" t="s">
        <v>2827</v>
      </c>
      <c r="O148" s="28"/>
      <c r="P148" s="29"/>
      <c r="Q148" s="28"/>
      <c r="R148" s="28"/>
      <c r="S148" s="48"/>
      <c r="T148" s="49"/>
      <c r="U148" s="50"/>
      <c r="V148" s="51"/>
      <c r="W148" s="86"/>
      <c r="X148" s="70"/>
      <c r="Y148" s="53"/>
      <c r="Z148" s="54"/>
    </row>
    <row r="149" ht="18.0" hidden="1" customHeight="1">
      <c r="A149" s="4" t="s">
        <v>253</v>
      </c>
      <c r="B149" s="38">
        <v>1244375.0</v>
      </c>
      <c r="C149" s="39"/>
      <c r="D149" s="40"/>
      <c r="E149" s="41"/>
      <c r="F149" s="59"/>
      <c r="G149" s="106"/>
      <c r="H149" s="56" t="s">
        <v>3269</v>
      </c>
      <c r="I149" s="59">
        <v>8.78</v>
      </c>
      <c r="J149" s="59" t="s">
        <v>3270</v>
      </c>
      <c r="K149" s="56">
        <v>8.78</v>
      </c>
      <c r="L149" s="56">
        <v>8.5</v>
      </c>
      <c r="M149" s="56" t="s">
        <v>3271</v>
      </c>
      <c r="N149" s="60" t="s">
        <v>2827</v>
      </c>
      <c r="O149" s="47" t="s">
        <v>3272</v>
      </c>
      <c r="P149" s="29"/>
      <c r="Q149" s="47" t="s">
        <v>3273</v>
      </c>
      <c r="R149" s="47" t="s">
        <v>3274</v>
      </c>
      <c r="S149" s="48"/>
      <c r="T149" s="49"/>
      <c r="U149" s="50"/>
      <c r="V149" s="127">
        <v>10.25</v>
      </c>
      <c r="W149" s="86"/>
      <c r="X149" s="70"/>
      <c r="Y149" s="53"/>
      <c r="Z149" s="54"/>
    </row>
    <row r="150" ht="18.0" hidden="1" customHeight="1">
      <c r="A150" s="128" t="s">
        <v>3275</v>
      </c>
      <c r="B150" s="71" t="s">
        <v>3276</v>
      </c>
      <c r="C150" s="39" t="s">
        <v>2955</v>
      </c>
      <c r="D150" s="40"/>
      <c r="E150" s="41"/>
      <c r="F150" s="129"/>
      <c r="G150" s="55">
        <v>5.0</v>
      </c>
      <c r="H150" s="56">
        <v>12.0</v>
      </c>
      <c r="I150" s="56" t="s">
        <v>3277</v>
      </c>
      <c r="J150" s="56">
        <v>12.0</v>
      </c>
      <c r="K150" s="56">
        <v>8.79</v>
      </c>
      <c r="L150" s="59">
        <v>7.6</v>
      </c>
      <c r="M150" s="56">
        <v>7.61</v>
      </c>
      <c r="N150" s="56">
        <v>7.65</v>
      </c>
      <c r="O150" s="47" t="s">
        <v>3278</v>
      </c>
      <c r="P150" s="29"/>
      <c r="Q150" s="61" t="s">
        <v>3279</v>
      </c>
      <c r="R150" s="47" t="s">
        <v>3280</v>
      </c>
      <c r="S150" s="48">
        <v>8.79</v>
      </c>
      <c r="T150" s="49">
        <v>0.05</v>
      </c>
      <c r="U150" s="50">
        <f>S150*(1-T150)</f>
        <v>8.3505</v>
      </c>
      <c r="V150" s="51"/>
      <c r="W150" s="62"/>
      <c r="X150" s="51"/>
      <c r="Y150" s="53"/>
      <c r="Z150" s="54"/>
    </row>
    <row r="151" ht="18.0" hidden="1" customHeight="1">
      <c r="A151" s="4" t="s">
        <v>256</v>
      </c>
      <c r="B151" s="38">
        <v>3990249.0</v>
      </c>
      <c r="C151" s="39"/>
      <c r="D151" s="40"/>
      <c r="E151" s="63"/>
      <c r="F151" s="88"/>
      <c r="G151" s="55">
        <v>2.0</v>
      </c>
      <c r="H151" s="56" t="s">
        <v>2802</v>
      </c>
      <c r="I151" s="56" t="s">
        <v>3281</v>
      </c>
      <c r="J151" s="56" t="s">
        <v>3282</v>
      </c>
      <c r="K151" s="56">
        <v>9.3</v>
      </c>
      <c r="L151" s="64">
        <v>9.0</v>
      </c>
      <c r="M151" s="64">
        <v>9.05</v>
      </c>
      <c r="N151" s="60">
        <v>9.85</v>
      </c>
      <c r="O151" s="47" t="s">
        <v>3283</v>
      </c>
      <c r="P151" s="29"/>
      <c r="Q151" s="61" t="s">
        <v>3284</v>
      </c>
      <c r="R151" s="47" t="s">
        <v>3285</v>
      </c>
      <c r="S151" s="48"/>
      <c r="T151" s="49"/>
      <c r="U151" s="50"/>
      <c r="V151" s="51"/>
      <c r="W151" s="62"/>
      <c r="X151" s="51"/>
      <c r="Y151" s="53"/>
      <c r="Z151" s="54"/>
    </row>
    <row r="152" ht="18.0" hidden="1" customHeight="1">
      <c r="A152" s="4" t="s">
        <v>3286</v>
      </c>
      <c r="B152" s="71"/>
      <c r="C152" s="39" t="s">
        <v>3100</v>
      </c>
      <c r="D152" s="40"/>
      <c r="E152" s="63"/>
      <c r="F152" s="59"/>
      <c r="G152" s="55"/>
      <c r="H152" s="56">
        <v>3.87</v>
      </c>
      <c r="I152" s="56" t="s">
        <v>2827</v>
      </c>
      <c r="J152" s="56" t="s">
        <v>2808</v>
      </c>
      <c r="K152" s="56">
        <v>3.91</v>
      </c>
      <c r="L152" s="57" t="s">
        <v>2827</v>
      </c>
      <c r="M152" s="57">
        <v>4.19</v>
      </c>
      <c r="N152" s="60"/>
      <c r="O152" s="28"/>
      <c r="P152" s="29"/>
      <c r="Q152" s="28"/>
      <c r="R152" s="28"/>
      <c r="S152" s="48"/>
      <c r="T152" s="49"/>
      <c r="U152" s="50"/>
      <c r="V152" s="51"/>
      <c r="W152" s="62"/>
      <c r="X152" s="51"/>
      <c r="Y152" s="53"/>
      <c r="Z152" s="54"/>
    </row>
    <row r="153" ht="18.0" hidden="1" customHeight="1">
      <c r="A153" s="4" t="s">
        <v>3287</v>
      </c>
      <c r="B153" s="71" t="s">
        <v>3288</v>
      </c>
      <c r="C153" s="39">
        <v>60.0</v>
      </c>
      <c r="D153" s="40"/>
      <c r="E153" s="63"/>
      <c r="F153" s="59"/>
      <c r="G153" s="55">
        <v>5.0</v>
      </c>
      <c r="H153" s="56">
        <v>5.8</v>
      </c>
      <c r="I153" s="56">
        <v>2.06</v>
      </c>
      <c r="J153" s="58">
        <v>2.03</v>
      </c>
      <c r="K153" s="56">
        <v>3.18</v>
      </c>
      <c r="L153" s="56">
        <v>3.4</v>
      </c>
      <c r="M153" s="57" t="s">
        <v>3289</v>
      </c>
      <c r="N153" s="56">
        <v>2.13</v>
      </c>
      <c r="O153" s="47" t="s">
        <v>3290</v>
      </c>
      <c r="P153" s="29"/>
      <c r="Q153" s="47" t="s">
        <v>3291</v>
      </c>
      <c r="R153" s="61" t="s">
        <v>3292</v>
      </c>
      <c r="S153" s="48"/>
      <c r="T153" s="49"/>
      <c r="U153" s="50"/>
      <c r="V153" s="51"/>
      <c r="W153" s="62"/>
      <c r="X153" s="51"/>
      <c r="Y153" s="53"/>
      <c r="Z153" s="54"/>
    </row>
    <row r="154" ht="18.0" hidden="1" customHeight="1">
      <c r="A154" s="4" t="s">
        <v>3287</v>
      </c>
      <c r="B154" s="71" t="s">
        <v>3288</v>
      </c>
      <c r="C154" s="39">
        <v>100.0</v>
      </c>
      <c r="D154" s="40"/>
      <c r="E154" s="63"/>
      <c r="F154" s="59"/>
      <c r="G154" s="55">
        <v>3.0</v>
      </c>
      <c r="H154" s="56">
        <v>10.72</v>
      </c>
      <c r="I154" s="56">
        <v>5.48</v>
      </c>
      <c r="J154" s="56">
        <v>5.6</v>
      </c>
      <c r="K154" s="56">
        <v>5.48</v>
      </c>
      <c r="L154" s="56">
        <v>5.7</v>
      </c>
      <c r="M154" s="56">
        <v>5.67</v>
      </c>
      <c r="N154" s="101" t="s">
        <v>2827</v>
      </c>
      <c r="O154" s="28"/>
      <c r="P154" s="29"/>
      <c r="Q154" s="28"/>
      <c r="R154" s="28"/>
      <c r="S154" s="48">
        <v>3.2</v>
      </c>
      <c r="T154" s="49"/>
      <c r="U154" s="50">
        <f>S154*(1-T154)</f>
        <v>3.2</v>
      </c>
      <c r="V154" s="51"/>
      <c r="W154" s="62"/>
      <c r="X154" s="51"/>
      <c r="Y154" s="53"/>
      <c r="Z154" s="54"/>
    </row>
    <row r="155" ht="18.0" hidden="1" customHeight="1">
      <c r="A155" s="4" t="s">
        <v>3293</v>
      </c>
      <c r="B155" s="5">
        <v>1133651.0</v>
      </c>
      <c r="C155" s="39"/>
      <c r="D155" s="40"/>
      <c r="E155" s="63"/>
      <c r="F155" s="59"/>
      <c r="G155" s="55">
        <v>60.0</v>
      </c>
      <c r="H155" s="56">
        <v>0.34</v>
      </c>
      <c r="I155" s="56">
        <v>0.44</v>
      </c>
      <c r="J155" s="56">
        <v>0.041</v>
      </c>
      <c r="K155" s="56">
        <v>0.41</v>
      </c>
      <c r="L155" s="56">
        <v>0.26</v>
      </c>
      <c r="M155" s="59">
        <v>0.32</v>
      </c>
      <c r="N155" s="56">
        <v>0.34</v>
      </c>
      <c r="O155" s="47" t="s">
        <v>3294</v>
      </c>
      <c r="P155" s="29"/>
      <c r="Q155" s="61" t="s">
        <v>3295</v>
      </c>
      <c r="R155" s="47" t="s">
        <v>3296</v>
      </c>
      <c r="S155" s="48"/>
      <c r="T155" s="49"/>
      <c r="U155" s="50"/>
      <c r="V155" s="51"/>
      <c r="W155" s="62"/>
      <c r="X155" s="51"/>
      <c r="Y155" s="53"/>
      <c r="Z155" s="54"/>
    </row>
    <row r="156" ht="18.0" hidden="1" customHeight="1">
      <c r="A156" s="4" t="s">
        <v>3297</v>
      </c>
      <c r="B156" s="5">
        <v>1129667.0</v>
      </c>
      <c r="C156" s="39"/>
      <c r="D156" s="40"/>
      <c r="E156" s="41"/>
      <c r="F156" s="59" t="s">
        <v>2899</v>
      </c>
      <c r="G156" s="55">
        <v>95.0</v>
      </c>
      <c r="H156" s="56">
        <v>0.2</v>
      </c>
      <c r="I156" s="56">
        <v>0.24</v>
      </c>
      <c r="J156" s="56">
        <v>0.19</v>
      </c>
      <c r="K156" s="57">
        <v>0.24</v>
      </c>
      <c r="L156" s="56">
        <v>0.19</v>
      </c>
      <c r="M156" s="59">
        <v>0.19</v>
      </c>
      <c r="N156" s="56">
        <v>0.23</v>
      </c>
      <c r="O156" s="47" t="s">
        <v>3298</v>
      </c>
      <c r="P156" s="29"/>
      <c r="Q156" s="61" t="s">
        <v>3299</v>
      </c>
      <c r="R156" s="47" t="s">
        <v>3300</v>
      </c>
      <c r="S156" s="48"/>
      <c r="T156" s="49"/>
      <c r="U156" s="50"/>
      <c r="V156" s="51"/>
      <c r="W156" s="62"/>
      <c r="X156" s="51"/>
      <c r="Y156" s="53"/>
      <c r="Z156" s="54"/>
    </row>
    <row r="157" ht="18.0" hidden="1" customHeight="1">
      <c r="A157" s="4" t="s">
        <v>262</v>
      </c>
      <c r="B157" s="5">
        <v>7389596.0</v>
      </c>
      <c r="C157" s="39"/>
      <c r="D157" s="40"/>
      <c r="E157" s="41"/>
      <c r="F157" s="59" t="s">
        <v>2899</v>
      </c>
      <c r="G157" s="55">
        <v>13.0</v>
      </c>
      <c r="H157" s="56">
        <v>0.741</v>
      </c>
      <c r="I157" s="56"/>
      <c r="J157" s="56">
        <v>0.32</v>
      </c>
      <c r="K157" s="56">
        <v>0.54</v>
      </c>
      <c r="L157" s="58">
        <v>0.33</v>
      </c>
      <c r="M157" s="57">
        <v>0.31</v>
      </c>
      <c r="N157" s="56">
        <v>0.33</v>
      </c>
      <c r="O157" s="47" t="s">
        <v>3301</v>
      </c>
      <c r="P157" s="29"/>
      <c r="Q157" s="61" t="s">
        <v>3302</v>
      </c>
      <c r="R157" s="47" t="s">
        <v>3303</v>
      </c>
      <c r="S157" s="48"/>
      <c r="T157" s="49"/>
      <c r="U157" s="50"/>
      <c r="V157" s="51"/>
      <c r="W157" s="62"/>
      <c r="X157" s="51"/>
      <c r="Y157" s="53"/>
      <c r="Z157" s="54"/>
    </row>
    <row r="158" ht="18.0" hidden="1" customHeight="1">
      <c r="A158" s="4" t="s">
        <v>3304</v>
      </c>
      <c r="B158" s="5">
        <v>1092139.0</v>
      </c>
      <c r="C158" s="39"/>
      <c r="D158" s="40"/>
      <c r="E158" s="63"/>
      <c r="F158" s="59" t="s">
        <v>2899</v>
      </c>
      <c r="G158" s="55">
        <v>48.0</v>
      </c>
      <c r="H158" s="56">
        <v>0.21</v>
      </c>
      <c r="I158" s="56">
        <v>0.22</v>
      </c>
      <c r="J158" s="56">
        <v>0.21</v>
      </c>
      <c r="K158" s="56">
        <v>0.22</v>
      </c>
      <c r="L158" s="56">
        <v>0.22</v>
      </c>
      <c r="M158" s="59">
        <v>0.21</v>
      </c>
      <c r="N158" s="56">
        <v>0.24</v>
      </c>
      <c r="O158" s="47" t="s">
        <v>3305</v>
      </c>
      <c r="P158" s="29"/>
      <c r="Q158" s="61" t="s">
        <v>3306</v>
      </c>
      <c r="R158" s="47" t="s">
        <v>3307</v>
      </c>
      <c r="S158" s="48"/>
      <c r="T158" s="49"/>
      <c r="U158" s="50"/>
      <c r="V158" s="51"/>
      <c r="W158" s="62"/>
      <c r="X158" s="51"/>
      <c r="Y158" s="53"/>
      <c r="Z158" s="54"/>
    </row>
    <row r="159" ht="18.0" hidden="1" customHeight="1">
      <c r="A159" s="4" t="s">
        <v>264</v>
      </c>
      <c r="B159" s="5">
        <v>7389612.0</v>
      </c>
      <c r="C159" s="39"/>
      <c r="D159" s="40"/>
      <c r="E159" s="63"/>
      <c r="F159" s="59" t="s">
        <v>2899</v>
      </c>
      <c r="G159" s="55">
        <v>12.0</v>
      </c>
      <c r="H159" s="56">
        <v>0.78</v>
      </c>
      <c r="I159" s="56">
        <v>0.35</v>
      </c>
      <c r="J159" s="56">
        <v>0.39</v>
      </c>
      <c r="K159" s="56">
        <v>0.38</v>
      </c>
      <c r="L159" s="59">
        <v>0.37</v>
      </c>
      <c r="M159" s="59">
        <v>0.38</v>
      </c>
      <c r="N159" s="56">
        <v>0.43</v>
      </c>
      <c r="O159" s="47" t="s">
        <v>3308</v>
      </c>
      <c r="P159" s="29"/>
      <c r="Q159" s="61" t="s">
        <v>3309</v>
      </c>
      <c r="R159" s="47" t="s">
        <v>3310</v>
      </c>
      <c r="S159" s="48"/>
      <c r="T159" s="49"/>
      <c r="U159" s="50"/>
      <c r="V159" s="51"/>
      <c r="W159" s="62"/>
      <c r="X159" s="51"/>
      <c r="Y159" s="53"/>
      <c r="Z159" s="54"/>
    </row>
    <row r="160" ht="18.0" hidden="1" customHeight="1">
      <c r="A160" s="4" t="s">
        <v>3311</v>
      </c>
      <c r="B160" s="5">
        <v>1092105.0</v>
      </c>
      <c r="C160" s="39"/>
      <c r="D160" s="40"/>
      <c r="E160" s="63"/>
      <c r="F160" s="59" t="s">
        <v>2899</v>
      </c>
      <c r="G160" s="55">
        <v>33.0</v>
      </c>
      <c r="H160" s="56">
        <v>0.25</v>
      </c>
      <c r="I160" s="56">
        <v>0.28</v>
      </c>
      <c r="J160" s="59">
        <v>0.24</v>
      </c>
      <c r="K160" s="56">
        <v>0.26</v>
      </c>
      <c r="L160" s="60">
        <v>0.24</v>
      </c>
      <c r="M160" s="59">
        <v>0.24</v>
      </c>
      <c r="N160" s="57">
        <v>0.26</v>
      </c>
      <c r="O160" s="47" t="s">
        <v>3312</v>
      </c>
      <c r="P160" s="29"/>
      <c r="Q160" s="61" t="s">
        <v>3313</v>
      </c>
      <c r="R160" s="47" t="s">
        <v>3314</v>
      </c>
      <c r="S160" s="48"/>
      <c r="T160" s="49"/>
      <c r="U160" s="50"/>
      <c r="V160" s="51"/>
      <c r="W160" s="62"/>
      <c r="X160" s="51"/>
      <c r="Y160" s="53"/>
      <c r="Z160" s="54"/>
    </row>
    <row r="161" ht="18.0" hidden="1" customHeight="1">
      <c r="A161" s="4" t="s">
        <v>3315</v>
      </c>
      <c r="B161" s="71"/>
      <c r="C161" s="86">
        <v>20.0</v>
      </c>
      <c r="D161" s="40"/>
      <c r="E161" s="63"/>
      <c r="F161" s="59"/>
      <c r="G161" s="55">
        <v>4.0</v>
      </c>
      <c r="H161" s="56">
        <v>4.95</v>
      </c>
      <c r="I161" s="56" t="s">
        <v>2827</v>
      </c>
      <c r="J161" s="56" t="s">
        <v>2827</v>
      </c>
      <c r="K161" s="64">
        <v>4.94</v>
      </c>
      <c r="L161" s="56" t="s">
        <v>2827</v>
      </c>
      <c r="M161" s="57">
        <v>4.94</v>
      </c>
      <c r="N161" s="57" t="s">
        <v>3316</v>
      </c>
      <c r="O161" s="47" t="s">
        <v>3317</v>
      </c>
      <c r="P161" s="29"/>
      <c r="Q161" s="61" t="s">
        <v>3318</v>
      </c>
      <c r="R161" s="47" t="s">
        <v>3319</v>
      </c>
      <c r="S161" s="48">
        <v>5.4</v>
      </c>
      <c r="T161" s="49"/>
      <c r="U161" s="50"/>
      <c r="V161" s="51"/>
      <c r="W161" s="62"/>
      <c r="X161" s="51"/>
      <c r="Y161" s="53"/>
      <c r="Z161" s="54"/>
    </row>
    <row r="162" ht="18.0" hidden="1" customHeight="1">
      <c r="A162" s="4" t="s">
        <v>3320</v>
      </c>
      <c r="B162" s="71" t="s">
        <v>3321</v>
      </c>
      <c r="C162" s="39">
        <v>30.0</v>
      </c>
      <c r="D162" s="40"/>
      <c r="E162" s="63"/>
      <c r="F162" s="59"/>
      <c r="G162" s="55">
        <v>7.0</v>
      </c>
      <c r="H162" s="56"/>
      <c r="I162" s="56">
        <v>24.46</v>
      </c>
      <c r="J162" s="59">
        <v>24.4</v>
      </c>
      <c r="K162" s="56"/>
      <c r="L162" s="56">
        <v>25.0</v>
      </c>
      <c r="M162" s="56" t="s">
        <v>2827</v>
      </c>
      <c r="N162" s="56">
        <v>24.49</v>
      </c>
      <c r="O162" s="28"/>
      <c r="P162" s="29"/>
      <c r="Q162" s="28"/>
      <c r="R162" s="28"/>
      <c r="S162" s="48"/>
      <c r="T162" s="49"/>
      <c r="U162" s="50"/>
      <c r="V162" s="51"/>
      <c r="W162" s="62"/>
      <c r="X162" s="51"/>
      <c r="Y162" s="53"/>
      <c r="Z162" s="54"/>
    </row>
    <row r="163" ht="18.0" hidden="1" customHeight="1">
      <c r="A163" s="4" t="s">
        <v>271</v>
      </c>
      <c r="B163" s="5">
        <v>4019345.0</v>
      </c>
      <c r="C163" s="39"/>
      <c r="D163" s="40"/>
      <c r="E163" s="41"/>
      <c r="F163" s="59" t="s">
        <v>2808</v>
      </c>
      <c r="G163" s="55">
        <v>3.0</v>
      </c>
      <c r="H163" s="56">
        <v>53.6</v>
      </c>
      <c r="I163" s="56">
        <v>52.17</v>
      </c>
      <c r="J163" s="59" t="s">
        <v>2802</v>
      </c>
      <c r="K163" s="56">
        <v>53.5</v>
      </c>
      <c r="L163" s="56">
        <v>52.0</v>
      </c>
      <c r="M163" s="56">
        <v>51.6</v>
      </c>
      <c r="N163" s="60">
        <v>52.65</v>
      </c>
      <c r="O163" s="47" t="s">
        <v>3322</v>
      </c>
      <c r="P163" s="29"/>
      <c r="Q163" s="61" t="s">
        <v>3323</v>
      </c>
      <c r="R163" s="47" t="s">
        <v>3324</v>
      </c>
      <c r="S163" s="48">
        <v>54.6</v>
      </c>
      <c r="T163" s="49"/>
      <c r="U163" s="50"/>
      <c r="V163" s="51"/>
      <c r="W163" s="62"/>
      <c r="X163" s="51"/>
      <c r="Y163" s="53"/>
      <c r="Z163" s="54"/>
    </row>
    <row r="164" ht="18.0" customHeight="1">
      <c r="A164" s="4" t="s">
        <v>272</v>
      </c>
      <c r="B164" s="5">
        <v>3591211.0</v>
      </c>
      <c r="C164" s="39"/>
      <c r="D164" s="40">
        <v>2.0</v>
      </c>
      <c r="E164" s="63" t="s">
        <v>2921</v>
      </c>
      <c r="F164" s="68">
        <f>53/60*56</f>
        <v>49.46666667</v>
      </c>
      <c r="G164" s="55">
        <v>5.0</v>
      </c>
      <c r="H164" s="57">
        <f>51.79/56*60</f>
        <v>55.48928571</v>
      </c>
      <c r="I164" s="56" t="s">
        <v>3325</v>
      </c>
      <c r="J164" s="45" t="s">
        <v>3326</v>
      </c>
      <c r="K164" s="44">
        <f>53/60*56</f>
        <v>49.46666667</v>
      </c>
      <c r="L164" s="56">
        <v>53.0</v>
      </c>
      <c r="M164" s="44">
        <v>51.4</v>
      </c>
      <c r="N164" s="56">
        <v>52.25</v>
      </c>
      <c r="O164" s="47" t="s">
        <v>3327</v>
      </c>
      <c r="P164" s="29"/>
      <c r="Q164" s="61" t="s">
        <v>3328</v>
      </c>
      <c r="R164" s="47" t="s">
        <v>3329</v>
      </c>
      <c r="S164" s="48">
        <v>54.6</v>
      </c>
      <c r="T164" s="49"/>
      <c r="U164" s="50"/>
      <c r="V164" s="51"/>
      <c r="W164" s="62"/>
      <c r="X164" s="51"/>
      <c r="Y164" s="53"/>
      <c r="Z164" s="54"/>
    </row>
    <row r="165" ht="18.0" hidden="1" customHeight="1">
      <c r="A165" s="4" t="s">
        <v>3330</v>
      </c>
      <c r="B165" s="118">
        <v>0.002</v>
      </c>
      <c r="C165" s="39" t="s">
        <v>2958</v>
      </c>
      <c r="D165" s="40"/>
      <c r="E165" s="63"/>
      <c r="F165" s="59"/>
      <c r="G165" s="55">
        <v>2.0</v>
      </c>
      <c r="H165" s="56">
        <v>5.06</v>
      </c>
      <c r="I165" s="56">
        <v>4.18</v>
      </c>
      <c r="J165" s="56" t="s">
        <v>2802</v>
      </c>
      <c r="K165" s="56" t="s">
        <v>3331</v>
      </c>
      <c r="L165" s="56">
        <v>2.24</v>
      </c>
      <c r="M165" s="59">
        <v>1.45</v>
      </c>
      <c r="N165" s="56">
        <v>1.6</v>
      </c>
      <c r="O165" s="47" t="s">
        <v>3332</v>
      </c>
      <c r="P165" s="29"/>
      <c r="Q165" s="61" t="s">
        <v>3333</v>
      </c>
      <c r="R165" s="47" t="s">
        <v>3334</v>
      </c>
      <c r="S165" s="48"/>
      <c r="T165" s="49"/>
      <c r="U165" s="50"/>
      <c r="V165" s="51"/>
      <c r="W165" s="62"/>
      <c r="X165" s="51"/>
      <c r="Y165" s="53"/>
      <c r="Z165" s="54"/>
    </row>
    <row r="166" ht="18.0" hidden="1" customHeight="1">
      <c r="A166" s="4" t="s">
        <v>3335</v>
      </c>
      <c r="B166" s="67"/>
      <c r="C166" s="39" t="s">
        <v>2958</v>
      </c>
      <c r="D166" s="40"/>
      <c r="E166" s="63"/>
      <c r="F166" s="94"/>
      <c r="G166" s="55" t="s">
        <v>3336</v>
      </c>
      <c r="H166" s="56" t="s">
        <v>3337</v>
      </c>
      <c r="I166" s="56" t="s">
        <v>2827</v>
      </c>
      <c r="J166" s="56">
        <v>8.47</v>
      </c>
      <c r="K166" s="56" t="s">
        <v>3338</v>
      </c>
      <c r="L166" s="56" t="s">
        <v>2802</v>
      </c>
      <c r="M166" s="56" t="s">
        <v>2802</v>
      </c>
      <c r="N166" s="59" t="s">
        <v>3337</v>
      </c>
      <c r="O166" s="47" t="s">
        <v>3339</v>
      </c>
      <c r="P166" s="29"/>
      <c r="Q166" s="47" t="s">
        <v>3340</v>
      </c>
      <c r="R166" s="47" t="s">
        <v>3341</v>
      </c>
      <c r="S166" s="48">
        <v>13.64</v>
      </c>
      <c r="T166" s="49"/>
      <c r="U166" s="50"/>
      <c r="V166" s="51"/>
      <c r="W166" s="69"/>
      <c r="X166" s="70"/>
      <c r="Y166" s="71"/>
      <c r="Z166" s="54"/>
    </row>
    <row r="167" ht="18.0" hidden="1" customHeight="1">
      <c r="A167" s="4" t="s">
        <v>279</v>
      </c>
      <c r="B167" s="5">
        <v>3976941.0</v>
      </c>
      <c r="C167" s="39"/>
      <c r="D167" s="40"/>
      <c r="E167" s="41"/>
      <c r="F167" s="59"/>
      <c r="G167" s="55">
        <v>1.0</v>
      </c>
      <c r="H167" s="56">
        <v>27.72</v>
      </c>
      <c r="I167" s="56" t="s">
        <v>2802</v>
      </c>
      <c r="J167" s="59" t="s">
        <v>3342</v>
      </c>
      <c r="K167" s="56">
        <v>12.75</v>
      </c>
      <c r="L167" s="56">
        <v>14.82</v>
      </c>
      <c r="M167" s="59">
        <v>10.8</v>
      </c>
      <c r="N167" s="101">
        <v>10.84</v>
      </c>
      <c r="O167" s="61" t="s">
        <v>3343</v>
      </c>
      <c r="P167" s="29"/>
      <c r="Q167" s="47" t="s">
        <v>3344</v>
      </c>
      <c r="R167" s="47" t="s">
        <v>3345</v>
      </c>
      <c r="S167" s="48">
        <v>27.72</v>
      </c>
      <c r="T167" s="49"/>
      <c r="U167" s="50"/>
      <c r="V167" s="54"/>
      <c r="W167" s="52"/>
      <c r="X167" s="51"/>
      <c r="Y167" s="53"/>
      <c r="Z167" s="54"/>
    </row>
    <row r="168" ht="18.0" hidden="1" customHeight="1">
      <c r="A168" s="4" t="s">
        <v>277</v>
      </c>
      <c r="B168" s="5">
        <v>3976958.0</v>
      </c>
      <c r="C168" s="39"/>
      <c r="D168" s="40"/>
      <c r="E168" s="41"/>
      <c r="F168" s="59"/>
      <c r="G168" s="55">
        <v>2.0</v>
      </c>
      <c r="H168" s="56">
        <v>27.7</v>
      </c>
      <c r="I168" s="56">
        <v>19.98</v>
      </c>
      <c r="J168" s="59" t="s">
        <v>3346</v>
      </c>
      <c r="K168" s="57">
        <v>19.98</v>
      </c>
      <c r="L168" s="56">
        <v>20.3</v>
      </c>
      <c r="M168" s="53">
        <v>19.68</v>
      </c>
      <c r="N168" s="60">
        <v>23.79</v>
      </c>
      <c r="O168" s="61" t="s">
        <v>3347</v>
      </c>
      <c r="P168" s="29"/>
      <c r="Q168" s="47" t="s">
        <v>3348</v>
      </c>
      <c r="R168" s="47" t="s">
        <v>3349</v>
      </c>
      <c r="S168" s="48">
        <v>27.72</v>
      </c>
      <c r="T168" s="49"/>
      <c r="U168" s="50"/>
      <c r="V168" s="51"/>
      <c r="W168" s="62"/>
      <c r="X168" s="51"/>
      <c r="Y168" s="53"/>
      <c r="Z168" s="54"/>
    </row>
    <row r="169" ht="18.0" hidden="1" customHeight="1">
      <c r="A169" s="4" t="s">
        <v>3350</v>
      </c>
      <c r="B169" s="71" t="s">
        <v>3351</v>
      </c>
      <c r="C169" s="39">
        <v>28.0</v>
      </c>
      <c r="D169" s="40"/>
      <c r="E169" s="41"/>
      <c r="F169" s="59"/>
      <c r="G169" s="43">
        <v>2.5</v>
      </c>
      <c r="H169" s="56">
        <v>27.72</v>
      </c>
      <c r="I169" s="120" t="s">
        <v>2827</v>
      </c>
      <c r="J169" s="120" t="s">
        <v>2802</v>
      </c>
      <c r="K169" s="120" t="s">
        <v>2827</v>
      </c>
      <c r="L169" s="120" t="s">
        <v>2827</v>
      </c>
      <c r="M169" s="120" t="s">
        <v>2827</v>
      </c>
      <c r="N169" s="120" t="s">
        <v>2827</v>
      </c>
      <c r="O169" s="61" t="s">
        <v>3352</v>
      </c>
      <c r="P169" s="29"/>
      <c r="Q169" s="47" t="s">
        <v>3353</v>
      </c>
      <c r="R169" s="47" t="s">
        <v>3354</v>
      </c>
      <c r="S169" s="48">
        <v>27.72</v>
      </c>
      <c r="T169" s="49"/>
      <c r="U169" s="50"/>
      <c r="V169" s="51"/>
      <c r="W169" s="62"/>
      <c r="X169" s="51"/>
      <c r="Y169" s="53"/>
      <c r="Z169" s="54"/>
    </row>
    <row r="170" ht="18.0" hidden="1" customHeight="1">
      <c r="A170" s="4" t="s">
        <v>3355</v>
      </c>
      <c r="B170" s="71" t="s">
        <v>3356</v>
      </c>
      <c r="C170" s="39" t="s">
        <v>2958</v>
      </c>
      <c r="D170" s="40"/>
      <c r="E170" s="63"/>
      <c r="F170" s="59"/>
      <c r="G170" s="55">
        <v>7.0</v>
      </c>
      <c r="H170" s="56">
        <v>6.0</v>
      </c>
      <c r="I170" s="56">
        <v>2.83</v>
      </c>
      <c r="J170" s="59">
        <v>2.82</v>
      </c>
      <c r="K170" s="56">
        <v>4.19</v>
      </c>
      <c r="L170" s="60">
        <v>2.95</v>
      </c>
      <c r="M170" s="57">
        <v>2.99</v>
      </c>
      <c r="N170" s="57">
        <v>2.84</v>
      </c>
      <c r="O170" s="47" t="s">
        <v>3357</v>
      </c>
      <c r="P170" s="29"/>
      <c r="Q170" s="61" t="s">
        <v>3358</v>
      </c>
      <c r="R170" s="47" t="s">
        <v>3359</v>
      </c>
      <c r="S170" s="48"/>
      <c r="T170" s="49"/>
      <c r="U170" s="50"/>
      <c r="V170" s="51"/>
      <c r="W170" s="62"/>
      <c r="X170" s="51"/>
      <c r="Y170" s="53"/>
      <c r="Z170" s="54"/>
    </row>
    <row r="171" ht="18.0" hidden="1" customHeight="1">
      <c r="A171" s="128" t="s">
        <v>3360</v>
      </c>
      <c r="B171" s="67"/>
      <c r="C171" s="39">
        <v>1.0</v>
      </c>
      <c r="D171" s="40"/>
      <c r="E171" s="63"/>
      <c r="F171" s="94"/>
      <c r="G171" s="55">
        <v>2.0</v>
      </c>
      <c r="H171" s="56">
        <v>6.0</v>
      </c>
      <c r="I171" s="56">
        <v>8.23</v>
      </c>
      <c r="J171" s="59">
        <v>6.6</v>
      </c>
      <c r="K171" s="56">
        <v>6.85</v>
      </c>
      <c r="L171" s="56">
        <v>7.7</v>
      </c>
      <c r="M171" s="56">
        <v>6.68</v>
      </c>
      <c r="N171" s="57">
        <v>6.79</v>
      </c>
      <c r="O171" s="47" t="s">
        <v>3361</v>
      </c>
      <c r="P171" s="29"/>
      <c r="Q171" s="47" t="s">
        <v>3362</v>
      </c>
      <c r="R171" s="47" t="s">
        <v>3363</v>
      </c>
      <c r="S171" s="48">
        <v>9.28</v>
      </c>
      <c r="T171" s="49"/>
      <c r="U171" s="50"/>
      <c r="V171" s="51"/>
      <c r="W171" s="69"/>
      <c r="X171" s="70"/>
      <c r="Y171" s="71"/>
      <c r="Z171" s="54"/>
    </row>
    <row r="172" ht="18.0" hidden="1" customHeight="1">
      <c r="A172" s="4" t="s">
        <v>3364</v>
      </c>
      <c r="B172" s="71" t="s">
        <v>3365</v>
      </c>
      <c r="C172" s="39">
        <v>56.0</v>
      </c>
      <c r="D172" s="40"/>
      <c r="E172" s="41"/>
      <c r="F172" s="59" t="s">
        <v>3366</v>
      </c>
      <c r="G172" s="43">
        <v>0.5</v>
      </c>
      <c r="H172" s="56">
        <v>128.99</v>
      </c>
      <c r="I172" s="56">
        <v>78.92</v>
      </c>
      <c r="J172" s="56">
        <v>74.66</v>
      </c>
      <c r="K172" s="57">
        <v>81.5</v>
      </c>
      <c r="L172" s="56" t="s">
        <v>2802</v>
      </c>
      <c r="M172" s="60" t="s">
        <v>2802</v>
      </c>
      <c r="N172" s="58">
        <v>76.93</v>
      </c>
      <c r="O172" s="47" t="s">
        <v>3367</v>
      </c>
      <c r="P172" s="29"/>
      <c r="Q172" s="47" t="s">
        <v>3368</v>
      </c>
      <c r="R172" s="47" t="s">
        <v>3369</v>
      </c>
      <c r="S172" s="48"/>
      <c r="T172" s="49"/>
      <c r="U172" s="50"/>
      <c r="V172" s="51"/>
      <c r="W172" s="86"/>
      <c r="X172" s="70"/>
      <c r="Y172" s="53"/>
      <c r="Z172" s="54"/>
    </row>
    <row r="173" ht="18.0" hidden="1" customHeight="1">
      <c r="A173" s="4" t="s">
        <v>3370</v>
      </c>
      <c r="B173" s="86" t="s">
        <v>3131</v>
      </c>
      <c r="C173" s="39">
        <v>56.0</v>
      </c>
      <c r="D173" s="40"/>
      <c r="E173" s="41"/>
      <c r="F173" s="59" t="s">
        <v>3371</v>
      </c>
      <c r="G173" s="55"/>
      <c r="H173" s="56" t="s">
        <v>2802</v>
      </c>
      <c r="I173" s="56">
        <v>71.48</v>
      </c>
      <c r="J173" s="59">
        <v>70.65</v>
      </c>
      <c r="K173" s="56">
        <v>71.57</v>
      </c>
      <c r="L173" s="56">
        <v>71.5</v>
      </c>
      <c r="M173" s="56">
        <v>70.66</v>
      </c>
      <c r="N173" s="60">
        <v>72.91</v>
      </c>
      <c r="O173" s="47" t="s">
        <v>3372</v>
      </c>
      <c r="P173" s="29"/>
      <c r="Q173" s="47" t="s">
        <v>3373</v>
      </c>
      <c r="R173" s="61" t="s">
        <v>3374</v>
      </c>
      <c r="S173" s="48"/>
      <c r="T173" s="49"/>
      <c r="U173" s="50"/>
      <c r="V173" s="51"/>
      <c r="W173" s="62"/>
      <c r="X173" s="51"/>
      <c r="Y173" s="53"/>
      <c r="Z173" s="54"/>
    </row>
    <row r="174" ht="18.0" hidden="1" customHeight="1">
      <c r="A174" s="4" t="s">
        <v>3375</v>
      </c>
      <c r="B174" s="130" t="s">
        <v>3376</v>
      </c>
      <c r="C174" s="39">
        <v>30.0</v>
      </c>
      <c r="D174" s="40"/>
      <c r="E174" s="41"/>
      <c r="F174" s="131"/>
      <c r="G174" s="55"/>
      <c r="H174" s="56">
        <v>60.2</v>
      </c>
      <c r="I174" s="56">
        <v>40.04</v>
      </c>
      <c r="J174" s="57">
        <v>39.99</v>
      </c>
      <c r="K174" s="57">
        <v>30.59</v>
      </c>
      <c r="L174" s="59">
        <v>21.5</v>
      </c>
      <c r="M174" s="56">
        <v>23.6</v>
      </c>
      <c r="N174" s="60" t="s">
        <v>2802</v>
      </c>
      <c r="O174" s="47" t="s">
        <v>3377</v>
      </c>
      <c r="P174" s="29"/>
      <c r="Q174" s="61" t="s">
        <v>3378</v>
      </c>
      <c r="R174" s="47" t="s">
        <v>3379</v>
      </c>
      <c r="S174" s="48"/>
      <c r="T174" s="49"/>
      <c r="U174" s="50"/>
      <c r="V174" s="51"/>
      <c r="W174" s="52"/>
      <c r="X174" s="51"/>
      <c r="Y174" s="53"/>
      <c r="Z174" s="54"/>
    </row>
    <row r="175" ht="18.0" hidden="1" customHeight="1">
      <c r="A175" s="4" t="s">
        <v>3380</v>
      </c>
      <c r="B175" s="71" t="s">
        <v>3208</v>
      </c>
      <c r="C175" s="39" t="s">
        <v>3381</v>
      </c>
      <c r="D175" s="40"/>
      <c r="E175" s="63"/>
      <c r="F175" s="59"/>
      <c r="G175" s="55"/>
      <c r="H175" s="56"/>
      <c r="I175" s="56">
        <v>12.16</v>
      </c>
      <c r="J175" s="64">
        <v>10.1</v>
      </c>
      <c r="K175" s="111">
        <v>10.17</v>
      </c>
      <c r="L175" s="56">
        <v>13.0</v>
      </c>
      <c r="M175" s="56">
        <v>10.25</v>
      </c>
      <c r="N175" s="56">
        <v>13.99</v>
      </c>
      <c r="O175" s="28"/>
      <c r="P175" s="29"/>
      <c r="Q175" s="28"/>
      <c r="R175" s="28"/>
      <c r="S175" s="48">
        <v>26.52</v>
      </c>
      <c r="T175" s="49"/>
      <c r="U175" s="50"/>
      <c r="V175" s="51"/>
      <c r="W175" s="62"/>
      <c r="X175" s="51"/>
      <c r="Y175" s="53"/>
      <c r="Z175" s="54"/>
    </row>
    <row r="176" ht="18.0" hidden="1" customHeight="1">
      <c r="A176" s="4" t="s">
        <v>3380</v>
      </c>
      <c r="B176" s="71" t="s">
        <v>3382</v>
      </c>
      <c r="C176" s="39" t="s">
        <v>3381</v>
      </c>
      <c r="D176" s="40"/>
      <c r="E176" s="63"/>
      <c r="F176" s="59"/>
      <c r="G176" s="55"/>
      <c r="H176" s="56"/>
      <c r="I176" s="56">
        <v>17.0</v>
      </c>
      <c r="J176" s="56">
        <v>17.0</v>
      </c>
      <c r="K176" s="57">
        <v>17.98</v>
      </c>
      <c r="L176" s="56">
        <v>15.0</v>
      </c>
      <c r="M176" s="59">
        <v>13.45</v>
      </c>
      <c r="N176" s="60">
        <v>18.55</v>
      </c>
      <c r="O176" s="28"/>
      <c r="P176" s="29"/>
      <c r="Q176" s="28"/>
      <c r="R176" s="28"/>
      <c r="S176" s="48">
        <v>19.47</v>
      </c>
      <c r="T176" s="49"/>
      <c r="U176" s="50"/>
      <c r="V176" s="51"/>
      <c r="W176" s="62"/>
      <c r="X176" s="51"/>
      <c r="Y176" s="53"/>
      <c r="Z176" s="54"/>
    </row>
    <row r="177" ht="18.0" hidden="1" customHeight="1">
      <c r="A177" s="4" t="s">
        <v>3383</v>
      </c>
      <c r="B177" s="5">
        <v>1066158.0</v>
      </c>
      <c r="C177" s="39"/>
      <c r="D177" s="40"/>
      <c r="E177" s="63"/>
      <c r="F177" s="59"/>
      <c r="G177" s="55">
        <v>5.0</v>
      </c>
      <c r="H177" s="56">
        <v>2.18</v>
      </c>
      <c r="I177" s="56">
        <v>1.58</v>
      </c>
      <c r="J177" s="56">
        <v>0.96</v>
      </c>
      <c r="K177" s="56">
        <v>1.47</v>
      </c>
      <c r="L177" s="56">
        <v>1.3</v>
      </c>
      <c r="M177" s="59">
        <v>0.94</v>
      </c>
      <c r="N177" s="56">
        <v>0.967</v>
      </c>
      <c r="O177" s="47" t="s">
        <v>3384</v>
      </c>
      <c r="P177" s="29"/>
      <c r="Q177" s="61" t="s">
        <v>3385</v>
      </c>
      <c r="R177" s="47" t="s">
        <v>3386</v>
      </c>
      <c r="S177" s="48"/>
      <c r="T177" s="49"/>
      <c r="U177" s="50"/>
      <c r="V177" s="51"/>
      <c r="W177" s="62"/>
      <c r="X177" s="51"/>
      <c r="Y177" s="53"/>
      <c r="Z177" s="54"/>
    </row>
    <row r="178" ht="18.0" hidden="1" customHeight="1">
      <c r="A178" s="4" t="s">
        <v>3387</v>
      </c>
      <c r="B178" s="71" t="s">
        <v>3388</v>
      </c>
      <c r="C178" s="39">
        <v>4.0</v>
      </c>
      <c r="D178" s="40"/>
      <c r="E178" s="63"/>
      <c r="F178" s="132"/>
      <c r="G178" s="55">
        <v>3.0</v>
      </c>
      <c r="H178" s="56" t="s">
        <v>3389</v>
      </c>
      <c r="I178" s="56" t="s">
        <v>2802</v>
      </c>
      <c r="J178" s="56" t="s">
        <v>2802</v>
      </c>
      <c r="K178" s="56" t="s">
        <v>2809</v>
      </c>
      <c r="L178" s="56">
        <v>6.2</v>
      </c>
      <c r="M178" s="56" t="s">
        <v>2802</v>
      </c>
      <c r="N178" s="56" t="s">
        <v>2827</v>
      </c>
      <c r="O178" s="47" t="s">
        <v>3390</v>
      </c>
      <c r="P178" s="29"/>
      <c r="Q178" s="47" t="s">
        <v>3391</v>
      </c>
      <c r="R178" s="47" t="s">
        <v>3392</v>
      </c>
      <c r="S178" s="48"/>
      <c r="T178" s="49"/>
      <c r="U178" s="50"/>
      <c r="V178" s="51"/>
      <c r="W178" s="62"/>
      <c r="X178" s="51"/>
      <c r="Y178" s="53"/>
      <c r="Z178" s="54"/>
    </row>
    <row r="179" ht="18.0" hidden="1" customHeight="1">
      <c r="A179" s="4" t="s">
        <v>3393</v>
      </c>
      <c r="B179" s="71" t="s">
        <v>3321</v>
      </c>
      <c r="C179" s="39">
        <v>4.0</v>
      </c>
      <c r="D179" s="40"/>
      <c r="E179" s="63"/>
      <c r="F179" s="59"/>
      <c r="G179" s="55"/>
      <c r="H179" s="56">
        <v>9.93</v>
      </c>
      <c r="I179" s="56" t="s">
        <v>2802</v>
      </c>
      <c r="J179" s="59" t="s">
        <v>2802</v>
      </c>
      <c r="K179" s="57" t="s">
        <v>2809</v>
      </c>
      <c r="L179" s="56">
        <v>12.0</v>
      </c>
      <c r="M179" s="56" t="s">
        <v>2802</v>
      </c>
      <c r="N179" s="60" t="s">
        <v>2827</v>
      </c>
      <c r="O179" s="61" t="s">
        <v>3394</v>
      </c>
      <c r="P179" s="29"/>
      <c r="Q179" s="47" t="s">
        <v>3395</v>
      </c>
      <c r="R179" s="47" t="s">
        <v>3396</v>
      </c>
      <c r="S179" s="48"/>
      <c r="T179" s="49"/>
      <c r="U179" s="50"/>
      <c r="V179" s="51"/>
      <c r="W179" s="62"/>
      <c r="X179" s="51"/>
      <c r="Y179" s="53"/>
      <c r="Z179" s="54"/>
    </row>
    <row r="180" ht="18.0" hidden="1" customHeight="1">
      <c r="A180" s="128" t="s">
        <v>3397</v>
      </c>
      <c r="B180" s="71" t="s">
        <v>3321</v>
      </c>
      <c r="C180" s="39">
        <v>4.0</v>
      </c>
      <c r="D180" s="40"/>
      <c r="E180" s="63"/>
      <c r="F180" s="59"/>
      <c r="G180" s="55">
        <v>2.0</v>
      </c>
      <c r="H180" s="56" t="s">
        <v>3398</v>
      </c>
      <c r="I180" s="56" t="s">
        <v>2827</v>
      </c>
      <c r="J180" s="59" t="s">
        <v>2809</v>
      </c>
      <c r="K180" s="57" t="s">
        <v>2809</v>
      </c>
      <c r="L180" s="57">
        <v>11.59</v>
      </c>
      <c r="M180" s="56" t="s">
        <v>3399</v>
      </c>
      <c r="N180" s="60" t="s">
        <v>2827</v>
      </c>
      <c r="O180" s="28"/>
      <c r="P180" s="29"/>
      <c r="Q180" s="28"/>
      <c r="R180" s="28"/>
      <c r="S180" s="48">
        <v>31.55</v>
      </c>
      <c r="T180" s="49"/>
      <c r="U180" s="50"/>
      <c r="V180" s="51"/>
      <c r="W180" s="62"/>
      <c r="X180" s="51"/>
      <c r="Y180" s="53"/>
      <c r="Z180" s="54"/>
    </row>
    <row r="181" ht="18.0" hidden="1" customHeight="1">
      <c r="A181" s="4" t="s">
        <v>3400</v>
      </c>
      <c r="B181" s="71" t="s">
        <v>3401</v>
      </c>
      <c r="C181" s="39">
        <v>4.0</v>
      </c>
      <c r="D181" s="40"/>
      <c r="E181" s="63"/>
      <c r="F181" s="133"/>
      <c r="G181" s="55"/>
      <c r="H181" s="59" t="s">
        <v>3402</v>
      </c>
      <c r="I181" s="56" t="s">
        <v>2827</v>
      </c>
      <c r="J181" s="56" t="s">
        <v>2827</v>
      </c>
      <c r="K181" s="57" t="s">
        <v>2827</v>
      </c>
      <c r="L181" s="56">
        <v>17.1</v>
      </c>
      <c r="M181" s="56" t="s">
        <v>2827</v>
      </c>
      <c r="N181" s="60" t="s">
        <v>2827</v>
      </c>
      <c r="O181" s="28"/>
      <c r="P181" s="29"/>
      <c r="Q181" s="28"/>
      <c r="R181" s="28"/>
      <c r="S181" s="48">
        <v>49.15</v>
      </c>
      <c r="T181" s="49"/>
      <c r="U181" s="50"/>
      <c r="V181" s="51"/>
      <c r="W181" s="62"/>
      <c r="X181" s="51"/>
      <c r="Y181" s="53"/>
      <c r="Z181" s="54"/>
    </row>
    <row r="182" ht="18.0" hidden="1" customHeight="1">
      <c r="A182" s="4" t="s">
        <v>3403</v>
      </c>
      <c r="B182" s="71" t="s">
        <v>3404</v>
      </c>
      <c r="C182" s="39">
        <v>4.0</v>
      </c>
      <c r="D182" s="40"/>
      <c r="E182" s="63"/>
      <c r="F182" s="59"/>
      <c r="G182" s="55"/>
      <c r="H182" s="56">
        <v>16.5</v>
      </c>
      <c r="I182" s="56" t="s">
        <v>2827</v>
      </c>
      <c r="J182" s="59" t="s">
        <v>2802</v>
      </c>
      <c r="K182" s="57" t="s">
        <v>2827</v>
      </c>
      <c r="L182" s="57" t="s">
        <v>2802</v>
      </c>
      <c r="M182" s="57" t="s">
        <v>2802</v>
      </c>
      <c r="N182" s="101" t="s">
        <v>2827</v>
      </c>
      <c r="O182" s="61" t="s">
        <v>3405</v>
      </c>
      <c r="P182" s="29"/>
      <c r="Q182" s="47" t="s">
        <v>3406</v>
      </c>
      <c r="R182" s="47" t="s">
        <v>3407</v>
      </c>
      <c r="S182" s="48"/>
      <c r="T182" s="49"/>
      <c r="U182" s="50"/>
      <c r="V182" s="51"/>
      <c r="W182" s="62"/>
      <c r="X182" s="51"/>
      <c r="Y182" s="53"/>
      <c r="Z182" s="54"/>
    </row>
    <row r="183" ht="18.0" hidden="1" customHeight="1">
      <c r="A183" s="4" t="s">
        <v>3408</v>
      </c>
      <c r="B183" s="71" t="s">
        <v>3409</v>
      </c>
      <c r="C183" s="39">
        <v>7.0</v>
      </c>
      <c r="D183" s="40"/>
      <c r="E183" s="63"/>
      <c r="F183" s="59"/>
      <c r="G183" s="55">
        <v>8.0</v>
      </c>
      <c r="H183" s="56">
        <v>1.36</v>
      </c>
      <c r="I183" s="56" t="s">
        <v>2827</v>
      </c>
      <c r="J183" s="56" t="s">
        <v>2802</v>
      </c>
      <c r="K183" s="57" t="s">
        <v>2809</v>
      </c>
      <c r="L183" s="64">
        <v>0.85</v>
      </c>
      <c r="M183" s="57" t="s">
        <v>2802</v>
      </c>
      <c r="N183" s="60" t="s">
        <v>2827</v>
      </c>
      <c r="O183" s="61" t="s">
        <v>3410</v>
      </c>
      <c r="P183" s="29"/>
      <c r="Q183" s="47" t="s">
        <v>3411</v>
      </c>
      <c r="R183" s="47" t="s">
        <v>3412</v>
      </c>
      <c r="S183" s="48"/>
      <c r="T183" s="49"/>
      <c r="U183" s="50"/>
      <c r="V183" s="51"/>
      <c r="W183" s="62"/>
      <c r="X183" s="51"/>
      <c r="Y183" s="53"/>
      <c r="Z183" s="54"/>
    </row>
    <row r="184" ht="18.0" hidden="1" customHeight="1">
      <c r="A184" s="4" t="s">
        <v>3413</v>
      </c>
      <c r="B184" s="71" t="s">
        <v>3414</v>
      </c>
      <c r="C184" s="39">
        <v>7.0</v>
      </c>
      <c r="D184" s="40"/>
      <c r="E184" s="63"/>
      <c r="F184" s="59"/>
      <c r="G184" s="55"/>
      <c r="H184" s="57">
        <v>4.0</v>
      </c>
      <c r="I184" s="56" t="s">
        <v>2827</v>
      </c>
      <c r="J184" s="56">
        <v>1.28</v>
      </c>
      <c r="K184" s="57" t="s">
        <v>2809</v>
      </c>
      <c r="L184" s="64">
        <v>1.15</v>
      </c>
      <c r="M184" s="56" t="s">
        <v>3415</v>
      </c>
      <c r="N184" s="60" t="s">
        <v>2827</v>
      </c>
      <c r="O184" s="28"/>
      <c r="P184" s="29"/>
      <c r="Q184" s="28"/>
      <c r="R184" s="28"/>
      <c r="S184" s="48"/>
      <c r="T184" s="49"/>
      <c r="U184" s="50"/>
      <c r="V184" s="51"/>
      <c r="W184" s="62"/>
      <c r="X184" s="51"/>
      <c r="Y184" s="53"/>
      <c r="Z184" s="54"/>
    </row>
    <row r="185" ht="18.0" hidden="1" customHeight="1">
      <c r="A185" s="4" t="s">
        <v>3413</v>
      </c>
      <c r="B185" s="71" t="s">
        <v>3416</v>
      </c>
      <c r="C185" s="39">
        <v>7.0</v>
      </c>
      <c r="D185" s="40"/>
      <c r="E185" s="63"/>
      <c r="F185" s="59"/>
      <c r="G185" s="55"/>
      <c r="H185" s="56">
        <v>12.0</v>
      </c>
      <c r="I185" s="56" t="s">
        <v>2827</v>
      </c>
      <c r="J185" s="56">
        <v>2.35</v>
      </c>
      <c r="K185" s="56" t="s">
        <v>2809</v>
      </c>
      <c r="L185" s="59">
        <v>2.2</v>
      </c>
      <c r="M185" s="57" t="s">
        <v>3417</v>
      </c>
      <c r="N185" s="60" t="s">
        <v>2827</v>
      </c>
      <c r="O185" s="28"/>
      <c r="P185" s="29"/>
      <c r="Q185" s="28"/>
      <c r="R185" s="28"/>
      <c r="S185" s="48"/>
      <c r="T185" s="49"/>
      <c r="U185" s="50"/>
      <c r="V185" s="51"/>
      <c r="W185" s="62"/>
      <c r="X185" s="51"/>
      <c r="Y185" s="53"/>
      <c r="Z185" s="54"/>
    </row>
    <row r="186" ht="18.0" hidden="1" customHeight="1">
      <c r="A186" s="4" t="s">
        <v>3418</v>
      </c>
      <c r="B186" s="71" t="s">
        <v>3419</v>
      </c>
      <c r="C186" s="39">
        <v>56.0</v>
      </c>
      <c r="D186" s="40"/>
      <c r="E186" s="63"/>
      <c r="F186" s="59"/>
      <c r="G186" s="55">
        <v>1.0</v>
      </c>
      <c r="H186" s="56">
        <v>4.02</v>
      </c>
      <c r="I186" s="56" t="s">
        <v>3420</v>
      </c>
      <c r="J186" s="56">
        <v>3.99</v>
      </c>
      <c r="K186" s="57" t="s">
        <v>3417</v>
      </c>
      <c r="L186" s="57" t="s">
        <v>3421</v>
      </c>
      <c r="M186" s="56" t="s">
        <v>2802</v>
      </c>
      <c r="N186" s="60" t="s">
        <v>2827</v>
      </c>
      <c r="O186" s="28"/>
      <c r="P186" s="29"/>
      <c r="Q186" s="28"/>
      <c r="R186" s="28"/>
      <c r="S186" s="48">
        <v>3.0</v>
      </c>
      <c r="T186" s="49"/>
      <c r="U186" s="50"/>
      <c r="V186" s="51"/>
      <c r="W186" s="62"/>
      <c r="X186" s="51"/>
      <c r="Y186" s="53"/>
      <c r="Z186" s="54"/>
    </row>
    <row r="187" ht="18.0" hidden="1" customHeight="1">
      <c r="A187" s="4" t="s">
        <v>3422</v>
      </c>
      <c r="B187" s="71" t="s">
        <v>3288</v>
      </c>
      <c r="C187" s="39">
        <v>30.0</v>
      </c>
      <c r="D187" s="40"/>
      <c r="E187" s="63"/>
      <c r="F187" s="59"/>
      <c r="G187" s="55"/>
      <c r="H187" s="56">
        <v>6.3</v>
      </c>
      <c r="I187" s="56"/>
      <c r="J187" s="56">
        <v>1.94</v>
      </c>
      <c r="K187" s="64">
        <v>1.64</v>
      </c>
      <c r="L187" s="116">
        <v>1.7</v>
      </c>
      <c r="M187" s="96">
        <v>1.73</v>
      </c>
      <c r="N187" s="60">
        <v>2.14</v>
      </c>
      <c r="O187" s="47" t="s">
        <v>3423</v>
      </c>
      <c r="P187" s="29"/>
      <c r="Q187" s="61" t="s">
        <v>3424</v>
      </c>
      <c r="R187" s="47" t="s">
        <v>3425</v>
      </c>
      <c r="S187" s="48"/>
      <c r="T187" s="49"/>
      <c r="U187" s="50"/>
      <c r="V187" s="51"/>
      <c r="W187" s="62"/>
      <c r="X187" s="51"/>
      <c r="Y187" s="53"/>
      <c r="Z187" s="54"/>
    </row>
    <row r="188" ht="18.0" hidden="1" customHeight="1">
      <c r="A188" s="4" t="s">
        <v>3422</v>
      </c>
      <c r="B188" s="71" t="s">
        <v>3419</v>
      </c>
      <c r="C188" s="39">
        <v>30.0</v>
      </c>
      <c r="D188" s="40"/>
      <c r="E188" s="63"/>
      <c r="F188" s="59"/>
      <c r="G188" s="55">
        <v>3.0</v>
      </c>
      <c r="H188" s="56">
        <v>5.5</v>
      </c>
      <c r="I188" s="56">
        <v>5.9</v>
      </c>
      <c r="J188" s="59">
        <v>2.75</v>
      </c>
      <c r="K188" s="57">
        <v>5.72</v>
      </c>
      <c r="L188" s="57">
        <v>3.2</v>
      </c>
      <c r="M188" s="56">
        <v>2.79</v>
      </c>
      <c r="N188" s="60">
        <v>2.89</v>
      </c>
      <c r="O188" s="28"/>
      <c r="P188" s="29"/>
      <c r="Q188" s="28"/>
      <c r="R188" s="28"/>
      <c r="S188" s="48"/>
      <c r="T188" s="49"/>
      <c r="U188" s="50"/>
      <c r="V188" s="51"/>
      <c r="W188" s="62"/>
      <c r="X188" s="51"/>
      <c r="Y188" s="53"/>
      <c r="Z188" s="54"/>
    </row>
    <row r="189" ht="18.0" hidden="1" customHeight="1">
      <c r="A189" s="4" t="s">
        <v>3426</v>
      </c>
      <c r="B189" s="71" t="s">
        <v>3427</v>
      </c>
      <c r="C189" s="39">
        <v>8.0</v>
      </c>
      <c r="D189" s="40"/>
      <c r="E189" s="63"/>
      <c r="F189" s="94"/>
      <c r="G189" s="55"/>
      <c r="H189" s="56" t="s">
        <v>2802</v>
      </c>
      <c r="I189" s="56">
        <v>24.99</v>
      </c>
      <c r="J189" s="56" t="s">
        <v>2802</v>
      </c>
      <c r="K189" s="57" t="s">
        <v>2802</v>
      </c>
      <c r="L189" s="134" t="s">
        <v>2827</v>
      </c>
      <c r="M189" s="56" t="s">
        <v>2802</v>
      </c>
      <c r="N189" s="60" t="s">
        <v>2827</v>
      </c>
      <c r="O189" s="28"/>
      <c r="P189" s="29"/>
      <c r="Q189" s="28"/>
      <c r="R189" s="28"/>
      <c r="S189" s="48"/>
      <c r="T189" s="49"/>
      <c r="U189" s="50"/>
      <c r="V189" s="51"/>
      <c r="W189" s="62"/>
      <c r="X189" s="51"/>
      <c r="Y189" s="53"/>
      <c r="Z189" s="54"/>
    </row>
    <row r="190" ht="18.0" hidden="1" customHeight="1">
      <c r="A190" s="4" t="s">
        <v>3428</v>
      </c>
      <c r="B190" s="71"/>
      <c r="C190" s="39" t="s">
        <v>3429</v>
      </c>
      <c r="D190" s="40"/>
      <c r="E190" s="63"/>
      <c r="F190" s="59"/>
      <c r="G190" s="55"/>
      <c r="H190" s="56" t="s">
        <v>2802</v>
      </c>
      <c r="I190" s="56" t="s">
        <v>2802</v>
      </c>
      <c r="J190" s="56" t="s">
        <v>2802</v>
      </c>
      <c r="K190" s="57">
        <v>1.05</v>
      </c>
      <c r="L190" s="57" t="s">
        <v>2802</v>
      </c>
      <c r="M190" s="56" t="s">
        <v>2802</v>
      </c>
      <c r="N190" s="60" t="s">
        <v>2827</v>
      </c>
      <c r="O190" s="28"/>
      <c r="P190" s="29"/>
      <c r="Q190" s="28"/>
      <c r="R190" s="28"/>
      <c r="S190" s="48"/>
      <c r="T190" s="49"/>
      <c r="U190" s="50"/>
      <c r="V190" s="51"/>
      <c r="W190" s="62"/>
      <c r="X190" s="51"/>
      <c r="Y190" s="53"/>
      <c r="Z190" s="54"/>
    </row>
    <row r="191" ht="18.0" hidden="1" customHeight="1">
      <c r="A191" s="4" t="s">
        <v>3430</v>
      </c>
      <c r="B191" s="71" t="s">
        <v>3431</v>
      </c>
      <c r="C191" s="39" t="s">
        <v>3192</v>
      </c>
      <c r="D191" s="40"/>
      <c r="E191" s="63"/>
      <c r="F191" s="59"/>
      <c r="G191" s="55">
        <v>1.0</v>
      </c>
      <c r="H191" s="56">
        <v>9.59</v>
      </c>
      <c r="I191" s="56" t="s">
        <v>2802</v>
      </c>
      <c r="J191" s="56" t="s">
        <v>2802</v>
      </c>
      <c r="K191" s="64">
        <v>4.49</v>
      </c>
      <c r="L191" s="56">
        <v>5.45</v>
      </c>
      <c r="M191" s="56">
        <v>4.99</v>
      </c>
      <c r="N191" s="56">
        <v>5.18</v>
      </c>
      <c r="O191" s="47" t="s">
        <v>3432</v>
      </c>
      <c r="P191" s="29"/>
      <c r="Q191" s="61" t="s">
        <v>3433</v>
      </c>
      <c r="R191" s="47" t="s">
        <v>3434</v>
      </c>
      <c r="S191" s="48"/>
      <c r="T191" s="49"/>
      <c r="U191" s="50"/>
      <c r="V191" s="51"/>
      <c r="W191" s="62"/>
      <c r="X191" s="51"/>
      <c r="Y191" s="53"/>
      <c r="Z191" s="54"/>
    </row>
    <row r="192" ht="18.0" hidden="1" customHeight="1">
      <c r="A192" s="4" t="s">
        <v>3430</v>
      </c>
      <c r="B192" s="71" t="s">
        <v>3431</v>
      </c>
      <c r="C192" s="39" t="s">
        <v>3193</v>
      </c>
      <c r="D192" s="40"/>
      <c r="E192" s="63"/>
      <c r="F192" s="59"/>
      <c r="G192" s="55">
        <v>1.0</v>
      </c>
      <c r="H192" s="56">
        <v>10.16</v>
      </c>
      <c r="I192" s="56">
        <v>9.83</v>
      </c>
      <c r="J192" s="59">
        <v>8.72</v>
      </c>
      <c r="K192" s="57">
        <v>8.93</v>
      </c>
      <c r="L192" s="57" t="s">
        <v>2827</v>
      </c>
      <c r="M192" s="56" t="s">
        <v>2802</v>
      </c>
      <c r="N192" s="60">
        <v>10.17</v>
      </c>
      <c r="O192" s="47" t="s">
        <v>3435</v>
      </c>
      <c r="P192" s="29"/>
      <c r="Q192" s="47" t="s">
        <v>3436</v>
      </c>
      <c r="R192" s="47" t="s">
        <v>3437</v>
      </c>
      <c r="S192" s="48"/>
      <c r="T192" s="49"/>
      <c r="U192" s="50"/>
      <c r="V192" s="51"/>
      <c r="W192" s="62"/>
      <c r="X192" s="51"/>
      <c r="Y192" s="53"/>
      <c r="Z192" s="54"/>
    </row>
    <row r="193" ht="18.0" hidden="1" customHeight="1">
      <c r="A193" s="4" t="s">
        <v>3430</v>
      </c>
      <c r="B193" s="71" t="s">
        <v>3431</v>
      </c>
      <c r="C193" s="39" t="s">
        <v>3438</v>
      </c>
      <c r="D193" s="40"/>
      <c r="E193" s="63"/>
      <c r="F193" s="59"/>
      <c r="G193" s="55"/>
      <c r="H193" s="56">
        <v>18.1</v>
      </c>
      <c r="I193" s="56" t="s">
        <v>2827</v>
      </c>
      <c r="J193" s="59" t="s">
        <v>3439</v>
      </c>
      <c r="K193" s="57">
        <v>18.37</v>
      </c>
      <c r="L193" s="57" t="s">
        <v>2827</v>
      </c>
      <c r="M193" s="56" t="s">
        <v>3440</v>
      </c>
      <c r="N193" s="60">
        <v>20.6</v>
      </c>
      <c r="O193" s="28"/>
      <c r="P193" s="29"/>
      <c r="Q193" s="28"/>
      <c r="R193" s="28"/>
      <c r="S193" s="48"/>
      <c r="T193" s="49"/>
      <c r="U193" s="50"/>
      <c r="V193" s="51"/>
      <c r="W193" s="62"/>
      <c r="X193" s="51"/>
      <c r="Y193" s="53"/>
      <c r="Z193" s="54"/>
    </row>
    <row r="194" ht="18.0" hidden="1" customHeight="1">
      <c r="A194" s="4" t="s">
        <v>3441</v>
      </c>
      <c r="B194" s="71" t="s">
        <v>3442</v>
      </c>
      <c r="C194" s="39" t="s">
        <v>3443</v>
      </c>
      <c r="D194" s="40"/>
      <c r="E194" s="63"/>
      <c r="F194" s="59"/>
      <c r="G194" s="55"/>
      <c r="H194" s="56" t="s">
        <v>2827</v>
      </c>
      <c r="I194" s="57" t="s">
        <v>2827</v>
      </c>
      <c r="J194" s="56" t="s">
        <v>2802</v>
      </c>
      <c r="K194" s="57" t="s">
        <v>2802</v>
      </c>
      <c r="L194" s="56" t="s">
        <v>2802</v>
      </c>
      <c r="M194" s="56" t="s">
        <v>2802</v>
      </c>
      <c r="N194" s="60" t="s">
        <v>2827</v>
      </c>
      <c r="O194" s="47" t="s">
        <v>3444</v>
      </c>
      <c r="P194" s="29"/>
      <c r="Q194" s="47" t="s">
        <v>3445</v>
      </c>
      <c r="R194" s="47" t="s">
        <v>3446</v>
      </c>
      <c r="S194" s="48"/>
      <c r="T194" s="49"/>
      <c r="U194" s="50"/>
      <c r="V194" s="51"/>
      <c r="W194" s="62"/>
      <c r="X194" s="51"/>
      <c r="Y194" s="53"/>
      <c r="Z194" s="54"/>
    </row>
    <row r="195" ht="18.0" hidden="1" customHeight="1">
      <c r="A195" s="4" t="s">
        <v>3441</v>
      </c>
      <c r="B195" s="71" t="s">
        <v>3442</v>
      </c>
      <c r="C195" s="39" t="s">
        <v>3447</v>
      </c>
      <c r="D195" s="40"/>
      <c r="E195" s="63"/>
      <c r="F195" s="59"/>
      <c r="G195" s="55"/>
      <c r="H195" s="134"/>
      <c r="I195" s="56" t="s">
        <v>3448</v>
      </c>
      <c r="J195" s="56"/>
      <c r="K195" s="56"/>
      <c r="L195" s="57"/>
      <c r="M195" s="56">
        <v>25.85</v>
      </c>
      <c r="N195" s="60"/>
      <c r="O195" s="28"/>
      <c r="P195" s="29"/>
      <c r="Q195" s="28"/>
      <c r="R195" s="28"/>
      <c r="S195" s="48"/>
      <c r="T195" s="49"/>
      <c r="U195" s="50"/>
      <c r="V195" s="51"/>
      <c r="W195" s="62"/>
      <c r="X195" s="51"/>
      <c r="Y195" s="53"/>
      <c r="Z195" s="54"/>
    </row>
    <row r="196" ht="18.0" hidden="1" customHeight="1">
      <c r="A196" s="4" t="s">
        <v>3449</v>
      </c>
      <c r="B196" s="71"/>
      <c r="C196" s="39" t="s">
        <v>3193</v>
      </c>
      <c r="D196" s="40"/>
      <c r="E196" s="63"/>
      <c r="F196" s="59"/>
      <c r="G196" s="55"/>
      <c r="H196" s="56" t="s">
        <v>2802</v>
      </c>
      <c r="I196" s="56" t="s">
        <v>2802</v>
      </c>
      <c r="J196" s="59">
        <v>16.55</v>
      </c>
      <c r="K196" s="56">
        <v>16.72</v>
      </c>
      <c r="L196" s="56">
        <v>19.5</v>
      </c>
      <c r="M196" s="56">
        <v>17.88</v>
      </c>
      <c r="N196" s="60" t="s">
        <v>2827</v>
      </c>
      <c r="O196" s="47" t="s">
        <v>3450</v>
      </c>
      <c r="P196" s="29"/>
      <c r="Q196" s="61" t="s">
        <v>3451</v>
      </c>
      <c r="R196" s="47" t="s">
        <v>3452</v>
      </c>
      <c r="S196" s="48"/>
      <c r="T196" s="49"/>
      <c r="U196" s="50"/>
      <c r="V196" s="51"/>
      <c r="W196" s="62"/>
      <c r="X196" s="51"/>
      <c r="Y196" s="53"/>
      <c r="Z196" s="54"/>
    </row>
    <row r="197" ht="18.0" hidden="1" customHeight="1">
      <c r="A197" s="4" t="s">
        <v>3449</v>
      </c>
      <c r="B197" s="71"/>
      <c r="C197" s="39" t="s">
        <v>3453</v>
      </c>
      <c r="D197" s="40"/>
      <c r="E197" s="63"/>
      <c r="F197" s="59"/>
      <c r="G197" s="55"/>
      <c r="H197" s="120">
        <v>69.11</v>
      </c>
      <c r="I197" s="56" t="s">
        <v>2827</v>
      </c>
      <c r="J197" s="56" t="s">
        <v>2802</v>
      </c>
      <c r="K197" s="56"/>
      <c r="L197" s="57" t="s">
        <v>2827</v>
      </c>
      <c r="M197" s="56" t="s">
        <v>2802</v>
      </c>
      <c r="N197" s="60" t="s">
        <v>2827</v>
      </c>
      <c r="O197" s="28"/>
      <c r="P197" s="29"/>
      <c r="Q197" s="28"/>
      <c r="R197" s="28"/>
      <c r="S197" s="48"/>
      <c r="T197" s="49"/>
      <c r="U197" s="50"/>
      <c r="V197" s="51"/>
      <c r="W197" s="62"/>
      <c r="X197" s="51"/>
      <c r="Y197" s="53"/>
      <c r="Z197" s="54"/>
    </row>
    <row r="198" ht="18.0" hidden="1" customHeight="1">
      <c r="A198" s="4" t="s">
        <v>3454</v>
      </c>
      <c r="B198" s="71"/>
      <c r="C198" s="39" t="s">
        <v>3192</v>
      </c>
      <c r="D198" s="40"/>
      <c r="E198" s="63"/>
      <c r="F198" s="59"/>
      <c r="G198" s="55">
        <v>6.0</v>
      </c>
      <c r="H198" s="56" t="s">
        <v>2802</v>
      </c>
      <c r="I198" s="56" t="s">
        <v>2827</v>
      </c>
      <c r="J198" s="57">
        <v>8.78</v>
      </c>
      <c r="K198" s="56">
        <v>8.48</v>
      </c>
      <c r="L198" s="60">
        <v>9.6</v>
      </c>
      <c r="M198" s="59">
        <v>8.46</v>
      </c>
      <c r="N198" s="57">
        <v>8.46</v>
      </c>
      <c r="O198" s="47" t="s">
        <v>3455</v>
      </c>
      <c r="P198" s="29"/>
      <c r="Q198" s="47" t="s">
        <v>3456</v>
      </c>
      <c r="R198" s="61" t="s">
        <v>3457</v>
      </c>
      <c r="S198" s="48">
        <v>8.65</v>
      </c>
      <c r="T198" s="49"/>
      <c r="U198" s="50"/>
      <c r="V198" s="51"/>
      <c r="W198" s="62"/>
      <c r="X198" s="51"/>
      <c r="Y198" s="53"/>
      <c r="Z198" s="54"/>
    </row>
    <row r="199" ht="18.0" hidden="1" customHeight="1">
      <c r="A199" s="4" t="s">
        <v>3458</v>
      </c>
      <c r="B199" s="71" t="s">
        <v>3459</v>
      </c>
      <c r="C199" s="39">
        <v>30.0</v>
      </c>
      <c r="D199" s="40"/>
      <c r="E199" s="63"/>
      <c r="F199" s="59"/>
      <c r="G199" s="55">
        <v>1.0</v>
      </c>
      <c r="H199" s="56">
        <v>5.41</v>
      </c>
      <c r="I199" s="56">
        <v>3.84</v>
      </c>
      <c r="J199" s="56" t="s">
        <v>2802</v>
      </c>
      <c r="K199" s="59">
        <v>3.83</v>
      </c>
      <c r="L199" s="56" t="s">
        <v>2802</v>
      </c>
      <c r="M199" s="56" t="s">
        <v>2802</v>
      </c>
      <c r="N199" s="60" t="s">
        <v>2827</v>
      </c>
      <c r="O199" s="28"/>
      <c r="P199" s="29"/>
      <c r="Q199" s="28"/>
      <c r="R199" s="28"/>
      <c r="S199" s="48"/>
      <c r="T199" s="49"/>
      <c r="U199" s="50"/>
      <c r="V199" s="51"/>
      <c r="W199" s="62"/>
      <c r="X199" s="51"/>
      <c r="Y199" s="53"/>
      <c r="Z199" s="54"/>
    </row>
    <row r="200" ht="18.0" hidden="1" customHeight="1">
      <c r="A200" s="4" t="s">
        <v>3458</v>
      </c>
      <c r="B200" s="71" t="s">
        <v>3460</v>
      </c>
      <c r="C200" s="39">
        <v>30.0</v>
      </c>
      <c r="D200" s="40"/>
      <c r="E200" s="63"/>
      <c r="F200" s="59" t="s">
        <v>3461</v>
      </c>
      <c r="G200" s="55">
        <v>1.0</v>
      </c>
      <c r="H200" s="59">
        <v>9.68</v>
      </c>
      <c r="I200" s="56">
        <v>6.31</v>
      </c>
      <c r="J200" s="56" t="s">
        <v>2802</v>
      </c>
      <c r="K200" s="59">
        <v>6.94</v>
      </c>
      <c r="L200" s="57" t="s">
        <v>2827</v>
      </c>
      <c r="M200" s="56" t="s">
        <v>2802</v>
      </c>
      <c r="N200" s="60" t="s">
        <v>2827</v>
      </c>
      <c r="O200" s="28"/>
      <c r="P200" s="29"/>
      <c r="Q200" s="28"/>
      <c r="R200" s="28"/>
      <c r="S200" s="48">
        <v>9.68</v>
      </c>
      <c r="T200" s="49"/>
      <c r="U200" s="50"/>
      <c r="V200" s="51"/>
      <c r="W200" s="62"/>
      <c r="X200" s="51"/>
      <c r="Y200" s="53"/>
      <c r="Z200" s="54"/>
    </row>
    <row r="201" ht="18.0" hidden="1" customHeight="1">
      <c r="A201" s="4" t="s">
        <v>3462</v>
      </c>
      <c r="B201" s="71"/>
      <c r="C201" s="39">
        <v>200.0</v>
      </c>
      <c r="D201" s="40"/>
      <c r="E201" s="63"/>
      <c r="F201" s="59"/>
      <c r="G201" s="55"/>
      <c r="H201" s="56">
        <v>6.42</v>
      </c>
      <c r="I201" s="56">
        <v>3.88</v>
      </c>
      <c r="J201" s="59" t="s">
        <v>3463</v>
      </c>
      <c r="K201" s="57" t="s">
        <v>2802</v>
      </c>
      <c r="L201" s="56">
        <v>5.21</v>
      </c>
      <c r="M201" s="56" t="s">
        <v>2802</v>
      </c>
      <c r="N201" s="101" t="s">
        <v>2827</v>
      </c>
      <c r="O201" s="47" t="s">
        <v>3464</v>
      </c>
      <c r="P201" s="29"/>
      <c r="Q201" s="47" t="s">
        <v>3465</v>
      </c>
      <c r="R201" s="47" t="s">
        <v>3466</v>
      </c>
      <c r="S201" s="48">
        <v>4.78</v>
      </c>
      <c r="T201" s="49"/>
      <c r="U201" s="50"/>
      <c r="V201" s="51"/>
      <c r="W201" s="62"/>
      <c r="X201" s="51"/>
      <c r="Y201" s="53"/>
      <c r="Z201" s="54"/>
    </row>
    <row r="202" ht="18.0" hidden="1" customHeight="1">
      <c r="A202" s="4" t="s">
        <v>3467</v>
      </c>
      <c r="B202" s="71">
        <v>120.0</v>
      </c>
      <c r="C202" s="39" t="s">
        <v>3429</v>
      </c>
      <c r="D202" s="40"/>
      <c r="E202" s="41"/>
      <c r="F202" s="59"/>
      <c r="G202" s="55"/>
      <c r="H202" s="56" t="s">
        <v>3468</v>
      </c>
      <c r="I202" s="56" t="s">
        <v>2802</v>
      </c>
      <c r="J202" s="56"/>
      <c r="K202" s="56" t="s">
        <v>3469</v>
      </c>
      <c r="L202" s="57" t="s">
        <v>2802</v>
      </c>
      <c r="M202" s="56" t="s">
        <v>3470</v>
      </c>
      <c r="N202" s="101"/>
      <c r="O202" s="28"/>
      <c r="P202" s="29"/>
      <c r="Q202" s="28"/>
      <c r="R202" s="28"/>
      <c r="S202" s="48"/>
      <c r="T202" s="49"/>
      <c r="U202" s="50"/>
      <c r="V202" s="51"/>
      <c r="W202" s="62"/>
      <c r="X202" s="51"/>
      <c r="Y202" s="53"/>
      <c r="Z202" s="54"/>
    </row>
    <row r="203" ht="18.0" hidden="1" customHeight="1">
      <c r="A203" s="4" t="s">
        <v>3467</v>
      </c>
      <c r="B203" s="71">
        <v>120.0</v>
      </c>
      <c r="C203" s="39" t="s">
        <v>3059</v>
      </c>
      <c r="D203" s="40"/>
      <c r="E203" s="41"/>
      <c r="F203" s="59"/>
      <c r="G203" s="55"/>
      <c r="H203" s="56" t="s">
        <v>2802</v>
      </c>
      <c r="I203" s="56" t="s">
        <v>2802</v>
      </c>
      <c r="J203" s="56"/>
      <c r="K203" s="59" t="s">
        <v>3471</v>
      </c>
      <c r="L203" s="57" t="s">
        <v>2802</v>
      </c>
      <c r="M203" s="92">
        <v>2.13</v>
      </c>
      <c r="N203" s="60"/>
      <c r="O203" s="28"/>
      <c r="P203" s="29"/>
      <c r="Q203" s="28"/>
      <c r="R203" s="28"/>
      <c r="S203" s="48"/>
      <c r="T203" s="49"/>
      <c r="U203" s="50"/>
      <c r="V203" s="51"/>
      <c r="W203" s="62"/>
      <c r="X203" s="51"/>
      <c r="Y203" s="53"/>
      <c r="Z203" s="54"/>
    </row>
    <row r="204" ht="18.0" customHeight="1">
      <c r="A204" s="4" t="s">
        <v>313</v>
      </c>
      <c r="B204" s="5">
        <v>1180066.0</v>
      </c>
      <c r="C204" s="39"/>
      <c r="D204" s="40">
        <v>4.0</v>
      </c>
      <c r="E204" s="63" t="s">
        <v>2895</v>
      </c>
      <c r="F204" s="59"/>
      <c r="G204" s="55">
        <v>4.0</v>
      </c>
      <c r="H204" s="56">
        <v>0.71</v>
      </c>
      <c r="I204" s="56">
        <v>0.18</v>
      </c>
      <c r="J204" s="59">
        <v>0.12</v>
      </c>
      <c r="K204" s="56">
        <v>0.18</v>
      </c>
      <c r="L204" s="56">
        <v>0.36</v>
      </c>
      <c r="M204" s="45">
        <v>0.12</v>
      </c>
      <c r="N204" s="56">
        <v>0.15</v>
      </c>
      <c r="O204" s="47" t="s">
        <v>3472</v>
      </c>
      <c r="P204" s="29"/>
      <c r="Q204" s="61" t="s">
        <v>3473</v>
      </c>
      <c r="R204" s="47" t="s">
        <v>3474</v>
      </c>
      <c r="S204" s="48"/>
      <c r="T204" s="49"/>
      <c r="U204" s="50"/>
      <c r="V204" s="51"/>
      <c r="W204" s="62"/>
      <c r="X204" s="51"/>
      <c r="Y204" s="53"/>
      <c r="Z204" s="54"/>
    </row>
    <row r="205" ht="18.0" hidden="1" customHeight="1">
      <c r="A205" s="4" t="s">
        <v>315</v>
      </c>
      <c r="B205" s="5">
        <v>1172048.0</v>
      </c>
      <c r="C205" s="39"/>
      <c r="D205" s="40"/>
      <c r="E205" s="63"/>
      <c r="F205" s="59" t="s">
        <v>3475</v>
      </c>
      <c r="G205" s="55">
        <v>14.0</v>
      </c>
      <c r="H205" s="56">
        <v>0.36</v>
      </c>
      <c r="I205" s="56">
        <v>0.32</v>
      </c>
      <c r="J205" s="56">
        <v>0.3</v>
      </c>
      <c r="K205" s="56">
        <v>0.32</v>
      </c>
      <c r="L205" s="56">
        <v>0.3</v>
      </c>
      <c r="M205" s="59">
        <v>0.29</v>
      </c>
      <c r="N205" s="56">
        <v>0.37</v>
      </c>
      <c r="O205" s="47" t="s">
        <v>3476</v>
      </c>
      <c r="P205" s="29"/>
      <c r="Q205" s="61" t="s">
        <v>3477</v>
      </c>
      <c r="R205" s="47" t="s">
        <v>3478</v>
      </c>
      <c r="S205" s="48"/>
      <c r="T205" s="49"/>
      <c r="U205" s="50"/>
      <c r="V205" s="51"/>
      <c r="W205" s="62"/>
      <c r="X205" s="51"/>
      <c r="Y205" s="53"/>
      <c r="Z205" s="54"/>
    </row>
    <row r="206" ht="18.0" hidden="1" customHeight="1">
      <c r="A206" s="4" t="s">
        <v>316</v>
      </c>
      <c r="B206" s="5">
        <v>1172055.0</v>
      </c>
      <c r="C206" s="39"/>
      <c r="D206" s="40"/>
      <c r="E206" s="41"/>
      <c r="F206" s="59" t="s">
        <v>2899</v>
      </c>
      <c r="G206" s="55">
        <v>34.0</v>
      </c>
      <c r="H206" s="56">
        <v>0.46</v>
      </c>
      <c r="I206" s="59">
        <v>0.41</v>
      </c>
      <c r="J206" s="56">
        <v>0.45</v>
      </c>
      <c r="K206" s="60">
        <v>0.42</v>
      </c>
      <c r="L206" s="56">
        <v>0.46</v>
      </c>
      <c r="M206" s="59">
        <v>0.44</v>
      </c>
      <c r="N206" s="56">
        <v>0.47</v>
      </c>
      <c r="O206" s="47" t="s">
        <v>3479</v>
      </c>
      <c r="P206" s="29"/>
      <c r="Q206" s="61" t="s">
        <v>3480</v>
      </c>
      <c r="R206" s="47" t="s">
        <v>3481</v>
      </c>
      <c r="S206" s="48"/>
      <c r="T206" s="49"/>
      <c r="U206" s="50"/>
      <c r="V206" s="51"/>
      <c r="W206" s="62"/>
      <c r="X206" s="51"/>
      <c r="Y206" s="53"/>
      <c r="Z206" s="54"/>
    </row>
    <row r="207" ht="18.0" hidden="1" customHeight="1">
      <c r="A207" s="4" t="s">
        <v>312</v>
      </c>
      <c r="B207" s="5">
        <v>1172063.0</v>
      </c>
      <c r="C207" s="39"/>
      <c r="D207" s="40"/>
      <c r="E207" s="41"/>
      <c r="F207" s="59" t="s">
        <v>2899</v>
      </c>
      <c r="G207" s="55">
        <v>16.0</v>
      </c>
      <c r="H207" s="56">
        <v>0.51</v>
      </c>
      <c r="I207" s="56">
        <v>0.46</v>
      </c>
      <c r="J207" s="56">
        <v>0.46</v>
      </c>
      <c r="K207" s="56">
        <v>0.47</v>
      </c>
      <c r="L207" s="56">
        <v>0.58</v>
      </c>
      <c r="M207" s="59">
        <v>0.45</v>
      </c>
      <c r="N207" s="56">
        <v>0.52</v>
      </c>
      <c r="O207" s="47" t="s">
        <v>3482</v>
      </c>
      <c r="P207" s="29"/>
      <c r="Q207" s="61" t="s">
        <v>3483</v>
      </c>
      <c r="R207" s="47" t="s">
        <v>3484</v>
      </c>
      <c r="S207" s="48"/>
      <c r="T207" s="49"/>
      <c r="U207" s="50"/>
      <c r="V207" s="51"/>
      <c r="W207" s="62"/>
      <c r="X207" s="51"/>
      <c r="Y207" s="53"/>
      <c r="Z207" s="54"/>
    </row>
    <row r="208" ht="18.0" hidden="1" customHeight="1">
      <c r="A208" s="4" t="s">
        <v>3485</v>
      </c>
      <c r="B208" s="71" t="s">
        <v>3486</v>
      </c>
      <c r="C208" s="39">
        <v>28.0</v>
      </c>
      <c r="D208" s="40"/>
      <c r="E208" s="41"/>
      <c r="F208" s="59" t="s">
        <v>2899</v>
      </c>
      <c r="G208" s="55">
        <v>6.0</v>
      </c>
      <c r="H208" s="56">
        <v>0.81</v>
      </c>
      <c r="I208" s="56">
        <v>0.81</v>
      </c>
      <c r="J208" s="59">
        <v>0.79</v>
      </c>
      <c r="K208" s="56">
        <v>0.83</v>
      </c>
      <c r="L208" s="57">
        <v>0.95</v>
      </c>
      <c r="M208" s="60" t="s">
        <v>2802</v>
      </c>
      <c r="N208" s="56">
        <v>0.82</v>
      </c>
      <c r="O208" s="47" t="s">
        <v>3487</v>
      </c>
      <c r="P208" s="29"/>
      <c r="Q208" s="47" t="s">
        <v>3488</v>
      </c>
      <c r="R208" s="47" t="s">
        <v>3489</v>
      </c>
      <c r="S208" s="48"/>
      <c r="T208" s="49"/>
      <c r="U208" s="50"/>
      <c r="V208" s="54"/>
      <c r="W208" s="62"/>
      <c r="X208" s="51"/>
      <c r="Y208" s="53"/>
      <c r="Z208" s="54"/>
    </row>
    <row r="209" ht="18.0" hidden="1" customHeight="1">
      <c r="A209" s="4" t="s">
        <v>3490</v>
      </c>
      <c r="B209" s="67">
        <v>0.02</v>
      </c>
      <c r="C209" s="39" t="s">
        <v>3491</v>
      </c>
      <c r="D209" s="40"/>
      <c r="E209" s="135"/>
      <c r="F209" s="59"/>
      <c r="G209" s="55">
        <v>2.0</v>
      </c>
      <c r="H209" s="56">
        <v>5.55</v>
      </c>
      <c r="I209" s="56" t="s">
        <v>3492</v>
      </c>
      <c r="J209" s="60" t="s">
        <v>2802</v>
      </c>
      <c r="K209" s="56">
        <v>2.78</v>
      </c>
      <c r="L209" s="56">
        <v>2.75</v>
      </c>
      <c r="M209" s="59">
        <v>2.54</v>
      </c>
      <c r="N209" s="60" t="s">
        <v>2802</v>
      </c>
      <c r="O209" s="47" t="s">
        <v>3493</v>
      </c>
      <c r="P209" s="29"/>
      <c r="Q209" s="47" t="s">
        <v>3494</v>
      </c>
      <c r="R209" s="47" t="s">
        <v>3495</v>
      </c>
      <c r="S209" s="48">
        <v>3.68</v>
      </c>
      <c r="T209" s="49"/>
      <c r="U209" s="50"/>
      <c r="V209" s="51"/>
      <c r="W209" s="62"/>
      <c r="X209" s="51"/>
      <c r="Y209" s="53"/>
      <c r="Z209" s="54"/>
    </row>
    <row r="210" ht="18.0" hidden="1" customHeight="1">
      <c r="A210" s="4" t="s">
        <v>3496</v>
      </c>
      <c r="B210" s="71" t="s">
        <v>3497</v>
      </c>
      <c r="C210" s="39">
        <v>1.0</v>
      </c>
      <c r="D210" s="40"/>
      <c r="E210" s="41"/>
      <c r="F210" s="59"/>
      <c r="G210" s="55"/>
      <c r="H210" s="56">
        <v>6.9</v>
      </c>
      <c r="I210" s="56">
        <v>6.95</v>
      </c>
      <c r="J210" s="56"/>
      <c r="K210" s="56"/>
      <c r="L210" s="57"/>
      <c r="M210" s="56">
        <v>7.3</v>
      </c>
      <c r="N210" s="60" t="s">
        <v>2827</v>
      </c>
      <c r="O210" s="28"/>
      <c r="P210" s="29"/>
      <c r="Q210" s="28"/>
      <c r="R210" s="28"/>
      <c r="S210" s="48"/>
      <c r="T210" s="49"/>
      <c r="U210" s="50"/>
      <c r="V210" s="51"/>
      <c r="W210" s="62"/>
      <c r="X210" s="51"/>
      <c r="Y210" s="53"/>
      <c r="Z210" s="54"/>
    </row>
    <row r="211" ht="18.0" hidden="1" customHeight="1">
      <c r="A211" s="4" t="s">
        <v>3498</v>
      </c>
      <c r="B211" s="71" t="s">
        <v>3443</v>
      </c>
      <c r="C211" s="39">
        <v>42.0</v>
      </c>
      <c r="D211" s="40"/>
      <c r="E211" s="41"/>
      <c r="F211" s="59"/>
      <c r="G211" s="55"/>
      <c r="H211" s="56">
        <v>6.61</v>
      </c>
      <c r="I211" s="56" t="s">
        <v>2827</v>
      </c>
      <c r="J211" s="56" t="s">
        <v>2827</v>
      </c>
      <c r="K211" s="56"/>
      <c r="L211" s="57" t="s">
        <v>2827</v>
      </c>
      <c r="M211" s="56">
        <v>11.17</v>
      </c>
      <c r="N211" s="60" t="s">
        <v>2827</v>
      </c>
      <c r="O211" s="28"/>
      <c r="P211" s="29"/>
      <c r="Q211" s="28"/>
      <c r="R211" s="28"/>
      <c r="S211" s="48"/>
      <c r="T211" s="49"/>
      <c r="U211" s="50"/>
      <c r="V211" s="51"/>
      <c r="W211" s="62"/>
      <c r="X211" s="51"/>
      <c r="Y211" s="53"/>
      <c r="Z211" s="54"/>
    </row>
    <row r="212" ht="18.0" hidden="1" customHeight="1">
      <c r="A212" s="4" t="s">
        <v>3499</v>
      </c>
      <c r="B212" s="71" t="s">
        <v>3059</v>
      </c>
      <c r="C212" s="39">
        <v>42.0</v>
      </c>
      <c r="D212" s="40"/>
      <c r="E212" s="41"/>
      <c r="F212" s="59"/>
      <c r="G212" s="55"/>
      <c r="H212" s="56">
        <v>6.92</v>
      </c>
      <c r="I212" s="56"/>
      <c r="J212" s="56" t="s">
        <v>2827</v>
      </c>
      <c r="K212" s="56"/>
      <c r="L212" s="57" t="s">
        <v>2827</v>
      </c>
      <c r="M212" s="56">
        <v>12.88</v>
      </c>
      <c r="N212" s="60" t="s">
        <v>2827</v>
      </c>
      <c r="O212" s="28"/>
      <c r="P212" s="29"/>
      <c r="Q212" s="28"/>
      <c r="R212" s="28"/>
      <c r="S212" s="48"/>
      <c r="T212" s="49"/>
      <c r="U212" s="50"/>
      <c r="V212" s="51"/>
      <c r="W212" s="62"/>
      <c r="X212" s="51"/>
      <c r="Y212" s="53"/>
      <c r="Z212" s="54"/>
    </row>
    <row r="213" ht="18.0" hidden="1" customHeight="1">
      <c r="A213" s="4" t="s">
        <v>3500</v>
      </c>
      <c r="B213" s="130" t="s">
        <v>3501</v>
      </c>
      <c r="C213" s="39">
        <v>24.0</v>
      </c>
      <c r="D213" s="40"/>
      <c r="E213" s="41"/>
      <c r="F213" s="59"/>
      <c r="G213" s="55"/>
      <c r="H213" s="56" t="s">
        <v>3502</v>
      </c>
      <c r="I213" s="56" t="s">
        <v>2827</v>
      </c>
      <c r="J213" s="56"/>
      <c r="K213" s="56"/>
      <c r="L213" s="57" t="s">
        <v>2827</v>
      </c>
      <c r="M213" s="136" t="s">
        <v>3503</v>
      </c>
      <c r="N213" s="60"/>
      <c r="O213" s="28"/>
      <c r="P213" s="29"/>
      <c r="Q213" s="28"/>
      <c r="R213" s="28"/>
      <c r="S213" s="48"/>
      <c r="T213" s="49"/>
      <c r="U213" s="50"/>
      <c r="V213" s="51"/>
      <c r="W213" s="62"/>
      <c r="X213" s="51"/>
      <c r="Y213" s="53"/>
      <c r="Z213" s="54"/>
    </row>
    <row r="214" ht="18.0" hidden="1" customHeight="1">
      <c r="A214" s="4" t="s">
        <v>3504</v>
      </c>
      <c r="B214" s="71" t="s">
        <v>3505</v>
      </c>
      <c r="C214" s="39">
        <v>200.0</v>
      </c>
      <c r="D214" s="40"/>
      <c r="E214" s="41"/>
      <c r="F214" s="59"/>
      <c r="G214" s="55"/>
      <c r="H214" s="56">
        <v>21.99</v>
      </c>
      <c r="I214" s="56" t="s">
        <v>2827</v>
      </c>
      <c r="J214" s="56" t="s">
        <v>2827</v>
      </c>
      <c r="K214" s="59" t="s">
        <v>3506</v>
      </c>
      <c r="L214" s="57" t="s">
        <v>2827</v>
      </c>
      <c r="M214" s="56">
        <v>22.23</v>
      </c>
      <c r="N214" s="60" t="s">
        <v>2827</v>
      </c>
      <c r="O214" s="47" t="s">
        <v>3507</v>
      </c>
      <c r="P214" s="29"/>
      <c r="Q214" s="47" t="s">
        <v>3508</v>
      </c>
      <c r="R214" s="47" t="s">
        <v>3509</v>
      </c>
      <c r="S214" s="48"/>
      <c r="T214" s="49"/>
      <c r="U214" s="50"/>
      <c r="V214" s="51"/>
      <c r="W214" s="62"/>
      <c r="X214" s="51"/>
      <c r="Y214" s="53"/>
      <c r="Z214" s="54"/>
    </row>
    <row r="215" ht="18.0" hidden="1" customHeight="1">
      <c r="A215" s="4" t="s">
        <v>3510</v>
      </c>
      <c r="B215" s="71" t="s">
        <v>3511</v>
      </c>
      <c r="C215" s="39">
        <v>200.0</v>
      </c>
      <c r="D215" s="40"/>
      <c r="E215" s="41"/>
      <c r="F215" s="59"/>
      <c r="G215" s="55"/>
      <c r="H215" s="56">
        <v>27.46</v>
      </c>
      <c r="I215" s="56" t="s">
        <v>2827</v>
      </c>
      <c r="J215" s="56" t="s">
        <v>2827</v>
      </c>
      <c r="K215" s="59">
        <v>18.39</v>
      </c>
      <c r="L215" s="137" t="s">
        <v>2827</v>
      </c>
      <c r="M215" s="56">
        <v>35.3</v>
      </c>
      <c r="N215" s="60" t="s">
        <v>2827</v>
      </c>
      <c r="O215" s="28"/>
      <c r="P215" s="29"/>
      <c r="Q215" s="28"/>
      <c r="R215" s="28"/>
      <c r="S215" s="48"/>
      <c r="T215" s="49"/>
      <c r="U215" s="50"/>
      <c r="V215" s="51"/>
      <c r="W215" s="62"/>
      <c r="X215" s="51"/>
      <c r="Y215" s="53"/>
      <c r="Z215" s="54"/>
    </row>
    <row r="216" ht="18.0" hidden="1" customHeight="1">
      <c r="A216" s="4" t="s">
        <v>3512</v>
      </c>
      <c r="B216" s="71" t="s">
        <v>3513</v>
      </c>
      <c r="C216" s="39">
        <v>100.0</v>
      </c>
      <c r="D216" s="40"/>
      <c r="E216" s="41"/>
      <c r="F216" s="59"/>
      <c r="G216" s="55"/>
      <c r="H216" s="56" t="s">
        <v>3514</v>
      </c>
      <c r="I216" s="56" t="s">
        <v>2827</v>
      </c>
      <c r="J216" s="57" t="s">
        <v>2827</v>
      </c>
      <c r="K216" s="59">
        <v>11.09</v>
      </c>
      <c r="L216" s="57"/>
      <c r="M216" s="56" t="s">
        <v>3515</v>
      </c>
      <c r="N216" s="60" t="s">
        <v>2827</v>
      </c>
      <c r="O216" s="28"/>
      <c r="P216" s="29"/>
      <c r="Q216" s="28"/>
      <c r="R216" s="28"/>
      <c r="S216" s="48"/>
      <c r="T216" s="49"/>
      <c r="U216" s="50"/>
      <c r="V216" s="51"/>
      <c r="W216" s="62"/>
      <c r="X216" s="51"/>
      <c r="Y216" s="53"/>
      <c r="Z216" s="54"/>
    </row>
    <row r="217" ht="18.0" hidden="1" customHeight="1">
      <c r="A217" s="4" t="s">
        <v>3516</v>
      </c>
      <c r="B217" s="130" t="s">
        <v>3059</v>
      </c>
      <c r="C217" s="39">
        <v>100.0</v>
      </c>
      <c r="D217" s="40"/>
      <c r="E217" s="41"/>
      <c r="F217" s="59" t="s">
        <v>3517</v>
      </c>
      <c r="G217" s="55"/>
      <c r="H217" s="56">
        <v>15.0</v>
      </c>
      <c r="I217" s="56" t="s">
        <v>2827</v>
      </c>
      <c r="J217" s="56" t="s">
        <v>2827</v>
      </c>
      <c r="K217" s="56" t="s">
        <v>2809</v>
      </c>
      <c r="L217" s="138" t="s">
        <v>2827</v>
      </c>
      <c r="M217" s="56">
        <v>22.31</v>
      </c>
      <c r="N217" s="60" t="s">
        <v>2827</v>
      </c>
      <c r="O217" s="28"/>
      <c r="P217" s="29"/>
      <c r="Q217" s="28"/>
      <c r="R217" s="28"/>
      <c r="S217" s="48"/>
      <c r="T217" s="49"/>
      <c r="U217" s="50"/>
      <c r="V217" s="51"/>
      <c r="W217" s="62"/>
      <c r="X217" s="51"/>
      <c r="Y217" s="53"/>
      <c r="Z217" s="54"/>
    </row>
    <row r="218" ht="18.0" hidden="1" customHeight="1">
      <c r="A218" s="4" t="s">
        <v>3518</v>
      </c>
      <c r="B218" s="130" t="s">
        <v>3501</v>
      </c>
      <c r="C218" s="39">
        <v>100.0</v>
      </c>
      <c r="D218" s="40"/>
      <c r="E218" s="41"/>
      <c r="F218" s="59"/>
      <c r="G218" s="55"/>
      <c r="H218" s="56"/>
      <c r="I218" s="56"/>
      <c r="J218" s="56"/>
      <c r="K218" s="56"/>
      <c r="L218" s="57" t="s">
        <v>3519</v>
      </c>
      <c r="M218" s="56" t="s">
        <v>2827</v>
      </c>
      <c r="N218" s="60"/>
      <c r="O218" s="28"/>
      <c r="P218" s="29"/>
      <c r="Q218" s="28"/>
      <c r="R218" s="28"/>
      <c r="S218" s="48"/>
      <c r="T218" s="49"/>
      <c r="U218" s="50"/>
      <c r="V218" s="51"/>
      <c r="W218" s="62"/>
      <c r="X218" s="51"/>
      <c r="Y218" s="53"/>
      <c r="Z218" s="54"/>
    </row>
    <row r="219" ht="18.0" hidden="1" customHeight="1">
      <c r="A219" s="4" t="s">
        <v>3520</v>
      </c>
      <c r="B219" s="71" t="s">
        <v>3521</v>
      </c>
      <c r="C219" s="39" t="s">
        <v>3522</v>
      </c>
      <c r="D219" s="40"/>
      <c r="E219" s="41"/>
      <c r="F219" s="59"/>
      <c r="G219" s="55"/>
      <c r="H219" s="56">
        <v>9.44</v>
      </c>
      <c r="I219" s="56" t="s">
        <v>2802</v>
      </c>
      <c r="J219" s="56" t="s">
        <v>3523</v>
      </c>
      <c r="K219" s="56" t="s">
        <v>2802</v>
      </c>
      <c r="L219" s="56" t="s">
        <v>2802</v>
      </c>
      <c r="M219" s="56" t="s">
        <v>3524</v>
      </c>
      <c r="N219" s="60" t="s">
        <v>2802</v>
      </c>
      <c r="O219" s="28"/>
      <c r="P219" s="29"/>
      <c r="Q219" s="28"/>
      <c r="R219" s="28"/>
      <c r="S219" s="48"/>
      <c r="T219" s="49"/>
      <c r="U219" s="50"/>
      <c r="V219" s="51"/>
      <c r="W219" s="62"/>
      <c r="X219" s="51"/>
      <c r="Y219" s="53"/>
      <c r="Z219" s="54"/>
    </row>
    <row r="220" ht="18.0" customHeight="1">
      <c r="A220" s="4" t="s">
        <v>328</v>
      </c>
      <c r="B220" s="5">
        <v>1182302.0</v>
      </c>
      <c r="C220" s="39"/>
      <c r="D220" s="40">
        <v>2.0</v>
      </c>
      <c r="E220" s="41" t="s">
        <v>2921</v>
      </c>
      <c r="F220" s="59"/>
      <c r="G220" s="55"/>
      <c r="H220" s="56">
        <v>11.66</v>
      </c>
      <c r="I220" s="44">
        <v>2.64</v>
      </c>
      <c r="J220" s="45">
        <v>2.42</v>
      </c>
      <c r="K220" s="44">
        <v>2.48</v>
      </c>
      <c r="L220" s="56">
        <v>6.95</v>
      </c>
      <c r="M220" s="44">
        <v>2.77</v>
      </c>
      <c r="N220" s="56">
        <v>6.99</v>
      </c>
      <c r="O220" s="47" t="s">
        <v>3525</v>
      </c>
      <c r="P220" s="29"/>
      <c r="Q220" s="61" t="s">
        <v>3526</v>
      </c>
      <c r="R220" s="1" t="s">
        <v>3527</v>
      </c>
      <c r="S220" s="48"/>
      <c r="T220" s="49"/>
      <c r="U220" s="50"/>
      <c r="V220" s="54"/>
      <c r="W220" s="62"/>
      <c r="X220" s="54"/>
      <c r="Y220" s="53"/>
      <c r="Z220" s="54"/>
    </row>
    <row r="221" ht="18.0" hidden="1" customHeight="1">
      <c r="A221" s="4" t="s">
        <v>3528</v>
      </c>
      <c r="B221" s="71" t="s">
        <v>3419</v>
      </c>
      <c r="C221" s="39">
        <v>100.0</v>
      </c>
      <c r="D221" s="40"/>
      <c r="E221" s="41"/>
      <c r="F221" s="59"/>
      <c r="G221" s="55"/>
      <c r="H221" s="56">
        <v>78.55</v>
      </c>
      <c r="I221" s="56">
        <v>48.17</v>
      </c>
      <c r="J221" s="56">
        <v>37.0</v>
      </c>
      <c r="K221" s="56">
        <v>48.17</v>
      </c>
      <c r="L221" s="56">
        <v>51.75</v>
      </c>
      <c r="M221" s="56">
        <v>37.0</v>
      </c>
      <c r="N221" s="60">
        <v>40.45</v>
      </c>
      <c r="O221" s="28"/>
      <c r="P221" s="29"/>
      <c r="Q221" s="28"/>
      <c r="R221" s="28"/>
      <c r="S221" s="48"/>
      <c r="T221" s="49"/>
      <c r="U221" s="50"/>
      <c r="V221" s="51"/>
      <c r="W221" s="62"/>
      <c r="X221" s="51"/>
      <c r="Y221" s="53"/>
      <c r="Z221" s="54"/>
    </row>
    <row r="222" ht="18.0" hidden="1" customHeight="1">
      <c r="A222" s="4" t="s">
        <v>3529</v>
      </c>
      <c r="B222" s="71" t="s">
        <v>3351</v>
      </c>
      <c r="C222" s="39">
        <v>100.0</v>
      </c>
      <c r="D222" s="40"/>
      <c r="E222" s="41"/>
      <c r="F222" s="59"/>
      <c r="G222" s="55"/>
      <c r="H222" s="56"/>
      <c r="I222" s="56"/>
      <c r="J222" s="56" t="s">
        <v>2802</v>
      </c>
      <c r="K222" s="56">
        <v>3.39</v>
      </c>
      <c r="L222" s="105">
        <v>3.4</v>
      </c>
      <c r="M222" s="56">
        <v>3.23</v>
      </c>
      <c r="N222" s="58">
        <v>1.98</v>
      </c>
      <c r="O222" s="28"/>
      <c r="P222" s="29"/>
      <c r="Q222" s="28"/>
      <c r="R222" s="28"/>
      <c r="S222" s="48"/>
      <c r="T222" s="49"/>
      <c r="U222" s="50"/>
      <c r="V222" s="51"/>
      <c r="W222" s="62"/>
      <c r="X222" s="51"/>
      <c r="Y222" s="53"/>
      <c r="Z222" s="54"/>
    </row>
    <row r="223" ht="18.0" hidden="1" customHeight="1">
      <c r="A223" s="4" t="s">
        <v>331</v>
      </c>
      <c r="B223" s="5">
        <v>1185644.0</v>
      </c>
      <c r="C223" s="39"/>
      <c r="D223" s="40"/>
      <c r="E223" s="41"/>
      <c r="F223" s="59"/>
      <c r="G223" s="55">
        <v>30.0</v>
      </c>
      <c r="H223" s="56">
        <v>2.95</v>
      </c>
      <c r="I223" s="56">
        <v>2.77</v>
      </c>
      <c r="J223" s="59">
        <v>2.7</v>
      </c>
      <c r="K223" s="56">
        <v>2.1</v>
      </c>
      <c r="L223" s="56" t="s">
        <v>2802</v>
      </c>
      <c r="M223" s="56">
        <v>3.21</v>
      </c>
      <c r="N223" s="56" t="s">
        <v>2802</v>
      </c>
      <c r="O223" s="47" t="s">
        <v>3530</v>
      </c>
      <c r="P223" s="29"/>
      <c r="Q223" s="61" t="s">
        <v>3531</v>
      </c>
      <c r="R223" s="47" t="s">
        <v>3532</v>
      </c>
      <c r="S223" s="48"/>
      <c r="T223" s="49"/>
      <c r="U223" s="50"/>
      <c r="V223" s="51"/>
      <c r="W223" s="62"/>
      <c r="X223" s="51"/>
      <c r="Y223" s="53"/>
      <c r="Z223" s="54"/>
    </row>
    <row r="224" ht="18.0" hidden="1" customHeight="1">
      <c r="A224" s="4" t="s">
        <v>3533</v>
      </c>
      <c r="B224" s="71" t="s">
        <v>3534</v>
      </c>
      <c r="C224" s="139"/>
      <c r="D224" s="40"/>
      <c r="E224" s="41"/>
      <c r="F224" s="59"/>
      <c r="G224" s="55">
        <v>1.0</v>
      </c>
      <c r="H224" s="56">
        <v>30.36</v>
      </c>
      <c r="I224" s="56" t="s">
        <v>2802</v>
      </c>
      <c r="J224" s="57" t="s">
        <v>2802</v>
      </c>
      <c r="K224" s="56"/>
      <c r="L224" s="56">
        <v>17.29</v>
      </c>
      <c r="M224" s="56">
        <v>16.25</v>
      </c>
      <c r="N224" s="60" t="s">
        <v>2802</v>
      </c>
      <c r="O224" s="28"/>
      <c r="P224" s="29"/>
      <c r="Q224" s="28"/>
      <c r="R224" s="28"/>
      <c r="S224" s="48"/>
      <c r="T224" s="49"/>
      <c r="U224" s="50"/>
      <c r="V224" s="51"/>
      <c r="W224" s="62"/>
      <c r="X224" s="51"/>
      <c r="Y224" s="53"/>
      <c r="Z224" s="54"/>
    </row>
    <row r="225" ht="18.0" hidden="1" customHeight="1">
      <c r="A225" s="4" t="s">
        <v>3535</v>
      </c>
      <c r="B225" s="71" t="s">
        <v>3536</v>
      </c>
      <c r="C225" s="139" t="s">
        <v>3522</v>
      </c>
      <c r="D225" s="40"/>
      <c r="E225" s="41"/>
      <c r="F225" s="59"/>
      <c r="G225" s="55">
        <v>3.0</v>
      </c>
      <c r="H225" s="56">
        <v>7.88</v>
      </c>
      <c r="I225" s="56">
        <v>8.25</v>
      </c>
      <c r="J225" s="58">
        <v>4.18</v>
      </c>
      <c r="K225" s="56">
        <v>4.18</v>
      </c>
      <c r="L225" s="60">
        <v>4.5</v>
      </c>
      <c r="M225" s="60">
        <v>4.77</v>
      </c>
      <c r="N225" s="56">
        <v>4.65</v>
      </c>
      <c r="O225" s="47" t="s">
        <v>3537</v>
      </c>
      <c r="P225" s="29"/>
      <c r="Q225" s="1" t="s">
        <v>3538</v>
      </c>
      <c r="R225" s="1" t="s">
        <v>3539</v>
      </c>
      <c r="S225" s="48">
        <v>8.39</v>
      </c>
      <c r="T225" s="49"/>
      <c r="U225" s="50"/>
      <c r="V225" s="51"/>
      <c r="W225" s="62"/>
      <c r="X225" s="51"/>
      <c r="Y225" s="53"/>
      <c r="Z225" s="54"/>
    </row>
    <row r="226" ht="18.0" hidden="1" customHeight="1">
      <c r="A226" s="4" t="s">
        <v>3540</v>
      </c>
      <c r="B226" s="71" t="s">
        <v>3541</v>
      </c>
      <c r="C226" s="39">
        <v>15.0</v>
      </c>
      <c r="D226" s="40"/>
      <c r="E226" s="63"/>
      <c r="F226" s="94"/>
      <c r="G226" s="55"/>
      <c r="H226" s="56" t="s">
        <v>3542</v>
      </c>
      <c r="I226" s="56" t="s">
        <v>2827</v>
      </c>
      <c r="J226" s="56" t="s">
        <v>2802</v>
      </c>
      <c r="K226" s="56" t="s">
        <v>2802</v>
      </c>
      <c r="L226" s="56" t="s">
        <v>2802</v>
      </c>
      <c r="M226" s="56" t="s">
        <v>2802</v>
      </c>
      <c r="N226" s="60"/>
      <c r="O226" s="28"/>
      <c r="P226" s="29"/>
      <c r="Q226" s="28"/>
      <c r="R226" s="28"/>
      <c r="S226" s="48"/>
      <c r="T226" s="49"/>
      <c r="U226" s="50"/>
      <c r="V226" s="51"/>
      <c r="W226" s="69"/>
      <c r="X226" s="70"/>
      <c r="Y226" s="71"/>
      <c r="Z226" s="54"/>
    </row>
    <row r="227" ht="18.0" hidden="1" customHeight="1">
      <c r="A227" s="4" t="s">
        <v>3543</v>
      </c>
      <c r="B227" s="71" t="s">
        <v>3544</v>
      </c>
      <c r="C227" s="39">
        <v>1.0</v>
      </c>
      <c r="D227" s="40"/>
      <c r="E227" s="63"/>
      <c r="F227" s="140" t="s">
        <v>3545</v>
      </c>
      <c r="G227" s="55"/>
      <c r="H227" s="56">
        <v>0.93</v>
      </c>
      <c r="I227" s="56" t="s">
        <v>2802</v>
      </c>
      <c r="J227" s="59">
        <v>1.78</v>
      </c>
      <c r="K227" s="57">
        <v>4.9</v>
      </c>
      <c r="L227" s="56">
        <v>3.2</v>
      </c>
      <c r="M227" s="56">
        <v>1.75</v>
      </c>
      <c r="N227" s="60" t="s">
        <v>2802</v>
      </c>
      <c r="O227" s="47" t="s">
        <v>3546</v>
      </c>
      <c r="P227" s="29"/>
      <c r="Q227" s="61" t="s">
        <v>3547</v>
      </c>
      <c r="R227" s="47" t="s">
        <v>3548</v>
      </c>
      <c r="S227" s="48"/>
      <c r="T227" s="49"/>
      <c r="U227" s="50"/>
      <c r="V227" s="51"/>
      <c r="W227" s="62"/>
      <c r="X227" s="51"/>
      <c r="Y227" s="53"/>
      <c r="Z227" s="54"/>
    </row>
    <row r="228" ht="18.0" hidden="1" customHeight="1">
      <c r="A228" s="4" t="s">
        <v>1283</v>
      </c>
      <c r="B228" s="5">
        <v>4253902.0</v>
      </c>
      <c r="C228" s="39"/>
      <c r="D228" s="40"/>
      <c r="E228" s="41"/>
      <c r="F228" s="25"/>
      <c r="G228" s="55">
        <v>2.0</v>
      </c>
      <c r="H228" s="56">
        <v>6.3</v>
      </c>
      <c r="I228" s="56" t="s">
        <v>2827</v>
      </c>
      <c r="J228" s="56" t="s">
        <v>2827</v>
      </c>
      <c r="K228" s="56" t="s">
        <v>2827</v>
      </c>
      <c r="L228" s="59" t="s">
        <v>2804</v>
      </c>
      <c r="M228" s="59">
        <v>4.84</v>
      </c>
      <c r="N228" s="60" t="s">
        <v>2827</v>
      </c>
      <c r="O228" s="47" t="s">
        <v>3549</v>
      </c>
      <c r="P228" s="29"/>
      <c r="Q228" s="47" t="s">
        <v>3550</v>
      </c>
      <c r="R228" s="47" t="s">
        <v>3551</v>
      </c>
      <c r="S228" s="48">
        <v>5.42</v>
      </c>
      <c r="T228" s="49"/>
      <c r="U228" s="50"/>
      <c r="V228" s="51"/>
      <c r="W228" s="52"/>
      <c r="X228" s="51"/>
      <c r="Y228" s="53"/>
      <c r="Z228" s="54"/>
    </row>
    <row r="229" ht="18.0" hidden="1" customHeight="1">
      <c r="A229" s="4" t="s">
        <v>3552</v>
      </c>
      <c r="B229" s="118">
        <v>0.005</v>
      </c>
      <c r="C229" s="39" t="s">
        <v>3553</v>
      </c>
      <c r="D229" s="40"/>
      <c r="E229" s="41"/>
      <c r="F229" s="102"/>
      <c r="G229" s="55">
        <v>6.0</v>
      </c>
      <c r="H229" s="56">
        <v>1.52</v>
      </c>
      <c r="I229" s="56">
        <v>0.84</v>
      </c>
      <c r="J229" s="59">
        <v>0.26</v>
      </c>
      <c r="K229" s="56">
        <v>0.84</v>
      </c>
      <c r="L229" s="56">
        <v>0.39</v>
      </c>
      <c r="M229" s="56">
        <v>0.72</v>
      </c>
      <c r="N229" s="60" t="s">
        <v>2802</v>
      </c>
      <c r="O229" s="47" t="s">
        <v>3554</v>
      </c>
      <c r="P229" s="29"/>
      <c r="Q229" s="61" t="s">
        <v>3555</v>
      </c>
      <c r="R229" s="1" t="s">
        <v>3556</v>
      </c>
      <c r="S229" s="48"/>
      <c r="T229" s="49"/>
      <c r="U229" s="50"/>
      <c r="V229" s="51"/>
      <c r="W229" s="62"/>
      <c r="X229" s="51"/>
      <c r="Y229" s="53"/>
      <c r="Z229" s="54"/>
    </row>
    <row r="230" ht="18.0" hidden="1" customHeight="1">
      <c r="A230" s="4" t="s">
        <v>3557</v>
      </c>
      <c r="B230" s="118">
        <v>0.005</v>
      </c>
      <c r="C230" s="86">
        <v>30.0</v>
      </c>
      <c r="D230" s="40"/>
      <c r="E230" s="41"/>
      <c r="F230" s="59"/>
      <c r="G230" s="55"/>
      <c r="H230" s="56">
        <v>5.05</v>
      </c>
      <c r="I230" s="56"/>
      <c r="J230" s="59">
        <v>2.9</v>
      </c>
      <c r="K230" s="56">
        <v>4.32</v>
      </c>
      <c r="L230" s="57">
        <v>2.99</v>
      </c>
      <c r="M230" s="56" t="s">
        <v>2802</v>
      </c>
      <c r="N230" s="60">
        <v>3.08</v>
      </c>
      <c r="O230" s="47" t="s">
        <v>3558</v>
      </c>
      <c r="P230" s="29"/>
      <c r="Q230" s="47" t="s">
        <v>3559</v>
      </c>
      <c r="R230" s="47" t="s">
        <v>3560</v>
      </c>
      <c r="S230" s="48"/>
      <c r="T230" s="49"/>
      <c r="U230" s="50"/>
      <c r="V230" s="54"/>
      <c r="W230" s="52"/>
      <c r="X230" s="51"/>
      <c r="Y230" s="53"/>
      <c r="Z230" s="54"/>
    </row>
    <row r="231" ht="18.0" hidden="1" customHeight="1">
      <c r="A231" s="4" t="s">
        <v>3561</v>
      </c>
      <c r="B231" s="5">
        <v>6470447.0</v>
      </c>
      <c r="C231" s="39"/>
      <c r="D231" s="40"/>
      <c r="E231" s="41"/>
      <c r="F231" s="59"/>
      <c r="G231" s="55">
        <v>2.0</v>
      </c>
      <c r="H231" s="56">
        <v>4.74</v>
      </c>
      <c r="I231" s="56">
        <v>2.73</v>
      </c>
      <c r="J231" s="58">
        <v>1.93</v>
      </c>
      <c r="K231" s="56">
        <v>2.59</v>
      </c>
      <c r="L231" s="56" t="s">
        <v>2802</v>
      </c>
      <c r="M231" s="56" t="s">
        <v>2802</v>
      </c>
      <c r="N231" s="57">
        <v>1.95</v>
      </c>
      <c r="O231" s="47" t="s">
        <v>3562</v>
      </c>
      <c r="P231" s="29"/>
      <c r="Q231" s="47" t="s">
        <v>3563</v>
      </c>
      <c r="R231" s="47" t="s">
        <v>3564</v>
      </c>
      <c r="S231" s="48"/>
      <c r="T231" s="49"/>
      <c r="U231" s="50"/>
      <c r="V231" s="51"/>
      <c r="W231" s="62"/>
      <c r="X231" s="51"/>
      <c r="Y231" s="53"/>
      <c r="Z231" s="54"/>
    </row>
    <row r="232" ht="18.0" hidden="1" customHeight="1">
      <c r="A232" s="128" t="s">
        <v>3565</v>
      </c>
      <c r="B232" s="118">
        <v>0.005</v>
      </c>
      <c r="C232" s="39" t="s">
        <v>3553</v>
      </c>
      <c r="D232" s="40"/>
      <c r="E232" s="41"/>
      <c r="F232" s="59"/>
      <c r="G232" s="55">
        <v>3.0</v>
      </c>
      <c r="H232" s="56">
        <v>0.85</v>
      </c>
      <c r="I232" s="56" t="s">
        <v>2802</v>
      </c>
      <c r="J232" s="59">
        <v>0.37</v>
      </c>
      <c r="K232" s="56">
        <v>0.76</v>
      </c>
      <c r="L232" s="57" t="s">
        <v>3566</v>
      </c>
      <c r="M232" s="56">
        <v>4.37</v>
      </c>
      <c r="N232" s="60" t="s">
        <v>2802</v>
      </c>
      <c r="O232" s="47"/>
      <c r="P232" s="29"/>
      <c r="Q232" s="47" t="s">
        <v>3567</v>
      </c>
      <c r="R232" s="47" t="s">
        <v>3568</v>
      </c>
      <c r="S232" s="82">
        <v>2.88</v>
      </c>
      <c r="T232" s="125"/>
      <c r="U232" s="126"/>
      <c r="V232" s="51"/>
      <c r="W232" s="62"/>
      <c r="X232" s="51"/>
      <c r="Y232" s="53"/>
      <c r="Z232" s="54"/>
    </row>
    <row r="233" ht="18.0" hidden="1" customHeight="1">
      <c r="A233" s="4" t="s">
        <v>3569</v>
      </c>
      <c r="B233" s="130" t="s">
        <v>3570</v>
      </c>
      <c r="C233" s="39">
        <v>250.0</v>
      </c>
      <c r="D233" s="40"/>
      <c r="E233" s="41"/>
      <c r="F233" s="59"/>
      <c r="G233" s="55"/>
      <c r="H233" s="56">
        <v>11.9</v>
      </c>
      <c r="I233" s="56" t="s">
        <v>2827</v>
      </c>
      <c r="J233" s="56" t="s">
        <v>2827</v>
      </c>
      <c r="K233" s="141">
        <v>9.39</v>
      </c>
      <c r="L233" s="57">
        <v>1.59</v>
      </c>
      <c r="M233" s="56">
        <v>4.21</v>
      </c>
      <c r="N233" s="142" t="s">
        <v>2827</v>
      </c>
      <c r="O233" s="28"/>
      <c r="P233" s="29"/>
      <c r="Q233" s="28"/>
      <c r="R233" s="28"/>
      <c r="S233" s="48"/>
      <c r="T233" s="49"/>
      <c r="U233" s="50"/>
      <c r="V233" s="51"/>
      <c r="W233" s="62"/>
      <c r="X233" s="51"/>
      <c r="Y233" s="53"/>
      <c r="Z233" s="54"/>
    </row>
    <row r="234" ht="18.0" hidden="1" customHeight="1">
      <c r="A234" s="4" t="s">
        <v>3571</v>
      </c>
      <c r="B234" s="71" t="s">
        <v>3572</v>
      </c>
      <c r="C234" s="39">
        <v>250.0</v>
      </c>
      <c r="D234" s="40"/>
      <c r="E234" s="41"/>
      <c r="F234" s="59"/>
      <c r="G234" s="55"/>
      <c r="H234" s="56">
        <v>1.1</v>
      </c>
      <c r="I234" s="56" t="s">
        <v>2827</v>
      </c>
      <c r="J234" s="56" t="s">
        <v>2827</v>
      </c>
      <c r="K234" s="64">
        <v>5.6</v>
      </c>
      <c r="L234" s="57" t="s">
        <v>2827</v>
      </c>
      <c r="M234" s="56">
        <v>10.5</v>
      </c>
      <c r="N234" s="60" t="s">
        <v>2827</v>
      </c>
      <c r="O234" s="47" t="s">
        <v>3573</v>
      </c>
      <c r="P234" s="29"/>
      <c r="Q234" s="47" t="s">
        <v>3574</v>
      </c>
      <c r="R234" s="47" t="s">
        <v>3575</v>
      </c>
      <c r="S234" s="48"/>
      <c r="T234" s="49"/>
      <c r="U234" s="50"/>
      <c r="V234" s="51"/>
      <c r="W234" s="62"/>
      <c r="X234" s="51"/>
      <c r="Y234" s="53"/>
      <c r="Z234" s="54"/>
    </row>
    <row r="235" ht="18.0" hidden="1" customHeight="1">
      <c r="A235" s="4" t="s">
        <v>3576</v>
      </c>
      <c r="B235" s="130" t="s">
        <v>3577</v>
      </c>
      <c r="C235" s="39">
        <v>250.0</v>
      </c>
      <c r="D235" s="40"/>
      <c r="E235" s="41"/>
      <c r="F235" s="59"/>
      <c r="G235" s="55"/>
      <c r="H235" s="56">
        <v>5.1</v>
      </c>
      <c r="I235" s="56" t="s">
        <v>2827</v>
      </c>
      <c r="J235" s="56" t="s">
        <v>3578</v>
      </c>
      <c r="K235" s="59">
        <v>8.09</v>
      </c>
      <c r="L235" s="57" t="s">
        <v>2827</v>
      </c>
      <c r="M235" s="56" t="s">
        <v>3579</v>
      </c>
      <c r="N235" s="60" t="s">
        <v>2827</v>
      </c>
      <c r="O235" s="47" t="s">
        <v>3580</v>
      </c>
      <c r="P235" s="29"/>
      <c r="Q235" s="47" t="s">
        <v>3581</v>
      </c>
      <c r="R235" s="47" t="s">
        <v>3582</v>
      </c>
      <c r="S235" s="48"/>
      <c r="T235" s="49"/>
      <c r="U235" s="50"/>
      <c r="V235" s="51"/>
      <c r="W235" s="62"/>
      <c r="X235" s="51"/>
      <c r="Y235" s="53"/>
      <c r="Z235" s="54"/>
    </row>
    <row r="236" ht="18.0" hidden="1" customHeight="1">
      <c r="A236" s="4" t="s">
        <v>3583</v>
      </c>
      <c r="B236" s="130" t="s">
        <v>3584</v>
      </c>
      <c r="C236" s="39">
        <v>250.0</v>
      </c>
      <c r="D236" s="40"/>
      <c r="E236" s="41"/>
      <c r="F236" s="59"/>
      <c r="G236" s="55"/>
      <c r="H236" s="59" t="s">
        <v>3585</v>
      </c>
      <c r="I236" s="57" t="s">
        <v>2827</v>
      </c>
      <c r="J236" s="57" t="s">
        <v>2827</v>
      </c>
      <c r="K236" s="59">
        <v>4.75</v>
      </c>
      <c r="L236" s="57" t="s">
        <v>2827</v>
      </c>
      <c r="M236" s="56" t="s">
        <v>3586</v>
      </c>
      <c r="N236" s="101" t="s">
        <v>2827</v>
      </c>
      <c r="O236" s="28"/>
      <c r="P236" s="29"/>
      <c r="Q236" s="28"/>
      <c r="R236" s="28"/>
      <c r="S236" s="48">
        <f>0.88*5</f>
        <v>4.4</v>
      </c>
      <c r="T236" s="49"/>
      <c r="U236" s="50"/>
      <c r="V236" s="51"/>
      <c r="W236" s="62"/>
      <c r="X236" s="51"/>
      <c r="Y236" s="53"/>
      <c r="Z236" s="54"/>
    </row>
    <row r="237" ht="18.0" hidden="1" customHeight="1">
      <c r="A237" s="4" t="s">
        <v>3587</v>
      </c>
      <c r="B237" s="130" t="s">
        <v>3588</v>
      </c>
      <c r="C237" s="39">
        <v>250.0</v>
      </c>
      <c r="D237" s="40"/>
      <c r="E237" s="41"/>
      <c r="F237" s="59"/>
      <c r="G237" s="55"/>
      <c r="H237" s="56">
        <v>4.19</v>
      </c>
      <c r="I237" s="57" t="s">
        <v>2827</v>
      </c>
      <c r="J237" s="57" t="s">
        <v>2827</v>
      </c>
      <c r="K237" s="59">
        <v>4.15</v>
      </c>
      <c r="L237" s="57" t="s">
        <v>2827</v>
      </c>
      <c r="M237" s="56" t="s">
        <v>2827</v>
      </c>
      <c r="N237" s="101" t="s">
        <v>2827</v>
      </c>
      <c r="O237" s="28"/>
      <c r="P237" s="29"/>
      <c r="Q237" s="28"/>
      <c r="R237" s="28"/>
      <c r="S237" s="48"/>
      <c r="T237" s="49"/>
      <c r="U237" s="50"/>
      <c r="V237" s="51"/>
      <c r="W237" s="62"/>
      <c r="X237" s="51"/>
      <c r="Y237" s="53"/>
      <c r="Z237" s="54"/>
    </row>
    <row r="238" ht="18.0" hidden="1" customHeight="1">
      <c r="A238" s="4" t="s">
        <v>3589</v>
      </c>
      <c r="B238" s="130" t="s">
        <v>3590</v>
      </c>
      <c r="C238" s="39">
        <v>250.0</v>
      </c>
      <c r="D238" s="40"/>
      <c r="E238" s="41"/>
      <c r="F238" s="59"/>
      <c r="G238" s="55"/>
      <c r="H238" s="56" t="s">
        <v>2802</v>
      </c>
      <c r="I238" s="57" t="s">
        <v>2827</v>
      </c>
      <c r="J238" s="56" t="s">
        <v>2827</v>
      </c>
      <c r="K238" s="64">
        <v>4.15</v>
      </c>
      <c r="L238" s="57" t="s">
        <v>2827</v>
      </c>
      <c r="M238" s="56">
        <v>10.75</v>
      </c>
      <c r="N238" s="60" t="s">
        <v>2827</v>
      </c>
      <c r="O238" s="47" t="s">
        <v>3591</v>
      </c>
      <c r="P238" s="29"/>
      <c r="Q238" s="47" t="s">
        <v>3592</v>
      </c>
      <c r="R238" s="47" t="s">
        <v>3593</v>
      </c>
      <c r="S238" s="48"/>
      <c r="T238" s="49"/>
      <c r="U238" s="50"/>
      <c r="V238" s="51"/>
      <c r="W238" s="62"/>
      <c r="X238" s="51"/>
      <c r="Y238" s="53"/>
      <c r="Z238" s="54"/>
    </row>
    <row r="239" ht="18.0" hidden="1" customHeight="1">
      <c r="A239" s="4" t="s">
        <v>3594</v>
      </c>
      <c r="B239" s="130" t="s">
        <v>3595</v>
      </c>
      <c r="C239" s="39">
        <v>250.0</v>
      </c>
      <c r="D239" s="40"/>
      <c r="E239" s="41"/>
      <c r="F239" s="59"/>
      <c r="G239" s="55"/>
      <c r="H239" s="56" t="s">
        <v>2802</v>
      </c>
      <c r="I239" s="56" t="s">
        <v>2827</v>
      </c>
      <c r="J239" s="56" t="s">
        <v>2827</v>
      </c>
      <c r="K239" s="64">
        <v>6.34</v>
      </c>
      <c r="L239" s="57" t="s">
        <v>2827</v>
      </c>
      <c r="M239" s="56">
        <v>12.2</v>
      </c>
      <c r="N239" s="60" t="s">
        <v>2827</v>
      </c>
      <c r="O239" s="47" t="s">
        <v>3596</v>
      </c>
      <c r="P239" s="29"/>
      <c r="Q239" s="47" t="s">
        <v>3597</v>
      </c>
      <c r="R239" s="47" t="s">
        <v>3598</v>
      </c>
      <c r="S239" s="48"/>
      <c r="T239" s="49"/>
      <c r="U239" s="50"/>
      <c r="V239" s="51"/>
      <c r="W239" s="62"/>
      <c r="X239" s="51"/>
      <c r="Y239" s="53"/>
      <c r="Z239" s="54"/>
    </row>
    <row r="240" ht="18.0" hidden="1" customHeight="1">
      <c r="A240" s="4" t="s">
        <v>3599</v>
      </c>
      <c r="B240" s="130" t="s">
        <v>3600</v>
      </c>
      <c r="C240" s="39">
        <v>50.0</v>
      </c>
      <c r="D240" s="40"/>
      <c r="E240" s="41"/>
      <c r="F240" s="59"/>
      <c r="G240" s="55"/>
      <c r="H240" s="56" t="s">
        <v>2802</v>
      </c>
      <c r="I240" s="56" t="s">
        <v>2827</v>
      </c>
      <c r="J240" s="59" t="s">
        <v>3601</v>
      </c>
      <c r="K240" s="68">
        <v>8.09</v>
      </c>
      <c r="L240" s="57" t="s">
        <v>2827</v>
      </c>
      <c r="M240" s="56">
        <v>13.2</v>
      </c>
      <c r="N240" s="60" t="s">
        <v>2827</v>
      </c>
      <c r="O240" s="28"/>
      <c r="P240" s="29"/>
      <c r="Q240" s="28"/>
      <c r="R240" s="28"/>
      <c r="S240" s="48"/>
      <c r="T240" s="49"/>
      <c r="U240" s="50"/>
      <c r="V240" s="51"/>
      <c r="W240" s="62"/>
      <c r="X240" s="51"/>
      <c r="Y240" s="53"/>
      <c r="Z240" s="54"/>
    </row>
    <row r="241" ht="18.0" hidden="1" customHeight="1">
      <c r="A241" s="4" t="s">
        <v>3602</v>
      </c>
      <c r="B241" s="130" t="s">
        <v>3603</v>
      </c>
      <c r="C241" s="39">
        <v>50.0</v>
      </c>
      <c r="D241" s="40"/>
      <c r="E241" s="41"/>
      <c r="F241" s="59"/>
      <c r="G241" s="55"/>
      <c r="H241" s="56">
        <v>1.55</v>
      </c>
      <c r="I241" s="56">
        <f>H241*5</f>
        <v>7.75</v>
      </c>
      <c r="J241" s="57" t="s">
        <v>2827</v>
      </c>
      <c r="K241" s="59">
        <v>9.09</v>
      </c>
      <c r="L241" s="57" t="s">
        <v>2827</v>
      </c>
      <c r="M241" s="56" t="s">
        <v>2802</v>
      </c>
      <c r="N241" s="101" t="s">
        <v>2827</v>
      </c>
      <c r="O241" s="28"/>
      <c r="P241" s="29"/>
      <c r="Q241" s="28"/>
      <c r="R241" s="28"/>
      <c r="S241" s="48">
        <f>1.55*5</f>
        <v>7.75</v>
      </c>
      <c r="T241" s="49"/>
      <c r="U241" s="50"/>
      <c r="V241" s="51"/>
      <c r="W241" s="62"/>
      <c r="X241" s="51"/>
      <c r="Y241" s="53"/>
      <c r="Z241" s="54"/>
    </row>
    <row r="242" ht="18.0" hidden="1" customHeight="1">
      <c r="A242" s="4" t="s">
        <v>3604</v>
      </c>
      <c r="B242" s="130" t="s">
        <v>3605</v>
      </c>
      <c r="C242" s="39">
        <v>50.0</v>
      </c>
      <c r="D242" s="40"/>
      <c r="E242" s="41"/>
      <c r="F242" s="59"/>
      <c r="G242" s="55"/>
      <c r="H242" s="56">
        <v>6.0</v>
      </c>
      <c r="I242" s="57" t="s">
        <v>2827</v>
      </c>
      <c r="J242" s="57" t="s">
        <v>3606</v>
      </c>
      <c r="K242" s="57"/>
      <c r="L242" s="57" t="s">
        <v>2827</v>
      </c>
      <c r="M242" s="56">
        <v>3.35</v>
      </c>
      <c r="N242" s="60" t="s">
        <v>2827</v>
      </c>
      <c r="O242" s="28"/>
      <c r="P242" s="29"/>
      <c r="Q242" s="28"/>
      <c r="R242" s="28"/>
      <c r="S242" s="48"/>
      <c r="T242" s="49"/>
      <c r="U242" s="50"/>
      <c r="V242" s="51"/>
      <c r="W242" s="62"/>
      <c r="X242" s="51"/>
      <c r="Y242" s="53"/>
      <c r="Z242" s="54"/>
    </row>
    <row r="243" ht="18.0" hidden="1" customHeight="1">
      <c r="A243" s="4" t="s">
        <v>3607</v>
      </c>
      <c r="B243" s="71" t="s">
        <v>3608</v>
      </c>
      <c r="C243" s="39">
        <v>28.0</v>
      </c>
      <c r="D243" s="40"/>
      <c r="E243" s="41"/>
      <c r="F243" s="59"/>
      <c r="G243" s="55"/>
      <c r="H243" s="56">
        <v>0.3</v>
      </c>
      <c r="I243" s="56">
        <v>0.3</v>
      </c>
      <c r="J243" s="56"/>
      <c r="K243" s="56"/>
      <c r="L243" s="57">
        <v>0.57</v>
      </c>
      <c r="M243" s="56">
        <v>0.42</v>
      </c>
      <c r="N243" s="60">
        <v>0.44</v>
      </c>
      <c r="O243" s="28"/>
      <c r="P243" s="29"/>
      <c r="Q243" s="28"/>
      <c r="R243" s="28"/>
      <c r="S243" s="48"/>
      <c r="T243" s="49"/>
      <c r="U243" s="50"/>
      <c r="V243" s="51"/>
      <c r="W243" s="62"/>
      <c r="X243" s="51"/>
      <c r="Y243" s="53"/>
      <c r="Z243" s="54"/>
    </row>
    <row r="244" ht="18.0" hidden="1" customHeight="1">
      <c r="A244" s="4" t="s">
        <v>343</v>
      </c>
      <c r="B244" s="5">
        <v>1115534.0</v>
      </c>
      <c r="C244" s="39"/>
      <c r="D244" s="40"/>
      <c r="E244" s="41"/>
      <c r="F244" s="59"/>
      <c r="G244" s="55">
        <v>1.0</v>
      </c>
      <c r="H244" s="56">
        <v>1.43</v>
      </c>
      <c r="I244" s="56">
        <v>1.06</v>
      </c>
      <c r="J244" s="60">
        <v>0.72</v>
      </c>
      <c r="K244" s="60">
        <v>0.9</v>
      </c>
      <c r="L244" s="59">
        <v>0.77</v>
      </c>
      <c r="M244" s="56">
        <v>0.65</v>
      </c>
      <c r="N244" s="56">
        <v>0.77</v>
      </c>
      <c r="O244" s="47" t="s">
        <v>3609</v>
      </c>
      <c r="P244" s="29"/>
      <c r="Q244" s="61" t="s">
        <v>3610</v>
      </c>
      <c r="R244" s="47" t="s">
        <v>3611</v>
      </c>
      <c r="S244" s="48"/>
      <c r="T244" s="49"/>
      <c r="U244" s="50"/>
      <c r="V244" s="51"/>
      <c r="W244" s="62"/>
      <c r="X244" s="51"/>
      <c r="Y244" s="53"/>
      <c r="Z244" s="54"/>
    </row>
    <row r="245" ht="18.0" hidden="1" customHeight="1">
      <c r="A245" s="4" t="s">
        <v>3607</v>
      </c>
      <c r="B245" s="71" t="s">
        <v>2904</v>
      </c>
      <c r="C245" s="39">
        <v>28.0</v>
      </c>
      <c r="D245" s="40"/>
      <c r="E245" s="41"/>
      <c r="F245" s="59"/>
      <c r="G245" s="55">
        <v>1.0</v>
      </c>
      <c r="H245" s="56">
        <v>1.44</v>
      </c>
      <c r="I245" s="56" t="s">
        <v>3612</v>
      </c>
      <c r="J245" s="60">
        <v>0.76</v>
      </c>
      <c r="K245" s="60">
        <v>0.72</v>
      </c>
      <c r="L245" s="59">
        <v>0.64</v>
      </c>
      <c r="M245" s="57">
        <v>0.71</v>
      </c>
      <c r="N245" s="111">
        <v>0.66</v>
      </c>
      <c r="O245" s="47" t="s">
        <v>3613</v>
      </c>
      <c r="P245" s="29"/>
      <c r="Q245" s="47" t="s">
        <v>3614</v>
      </c>
      <c r="R245" s="61" t="s">
        <v>3615</v>
      </c>
      <c r="S245" s="48"/>
      <c r="T245" s="49"/>
      <c r="U245" s="50"/>
      <c r="V245" s="51"/>
      <c r="W245" s="62"/>
      <c r="X245" s="51"/>
      <c r="Y245" s="53"/>
      <c r="Z245" s="54"/>
    </row>
    <row r="246" ht="18.0" customHeight="1">
      <c r="A246" s="4" t="s">
        <v>342</v>
      </c>
      <c r="B246" s="5">
        <v>1115518.0</v>
      </c>
      <c r="C246" s="39"/>
      <c r="D246" s="40">
        <v>2.0</v>
      </c>
      <c r="E246" s="41" t="s">
        <v>2895</v>
      </c>
      <c r="F246" s="59"/>
      <c r="G246" s="55">
        <v>6.0</v>
      </c>
      <c r="H246" s="56">
        <v>1.6</v>
      </c>
      <c r="I246" s="56">
        <v>0.79</v>
      </c>
      <c r="J246" s="45">
        <v>0.65</v>
      </c>
      <c r="K246" s="56">
        <v>0.71</v>
      </c>
      <c r="L246" s="56" t="s">
        <v>2802</v>
      </c>
      <c r="M246" s="45">
        <v>0.65</v>
      </c>
      <c r="N246" s="56" t="s">
        <v>2802</v>
      </c>
      <c r="O246" s="47" t="s">
        <v>3616</v>
      </c>
      <c r="P246" s="29"/>
      <c r="Q246" s="61" t="s">
        <v>3617</v>
      </c>
      <c r="R246" s="47" t="s">
        <v>3618</v>
      </c>
      <c r="S246" s="48"/>
      <c r="T246" s="49"/>
      <c r="U246" s="50"/>
      <c r="V246" s="54"/>
      <c r="W246" s="52"/>
      <c r="X246" s="51"/>
      <c r="Y246" s="53"/>
      <c r="Z246" s="54"/>
    </row>
    <row r="247" ht="18.0" hidden="1" customHeight="1">
      <c r="A247" s="4" t="s">
        <v>3619</v>
      </c>
      <c r="B247" s="71"/>
      <c r="C247" s="39" t="s">
        <v>3620</v>
      </c>
      <c r="D247" s="40"/>
      <c r="E247" s="41"/>
      <c r="F247" s="59"/>
      <c r="G247" s="55"/>
      <c r="H247" s="56" t="s">
        <v>2802</v>
      </c>
      <c r="I247" s="56">
        <v>3.42</v>
      </c>
      <c r="J247" s="59">
        <v>2.89</v>
      </c>
      <c r="K247" s="57"/>
      <c r="L247" s="57" t="s">
        <v>2802</v>
      </c>
      <c r="M247" s="56">
        <v>2.91</v>
      </c>
      <c r="N247" s="60" t="s">
        <v>2827</v>
      </c>
      <c r="O247" s="28"/>
      <c r="P247" s="29"/>
      <c r="Q247" s="28"/>
      <c r="R247" s="28"/>
      <c r="S247" s="48">
        <v>3.32</v>
      </c>
      <c r="T247" s="74">
        <v>0.11</v>
      </c>
      <c r="U247" s="50">
        <f t="shared" ref="U247:U250" si="17">S247*(1-T247)</f>
        <v>2.9548</v>
      </c>
      <c r="V247" s="54">
        <f t="shared" ref="V247:V250" si="18">S247*0.905</f>
        <v>3.0046</v>
      </c>
      <c r="W247" s="52">
        <v>1.0</v>
      </c>
      <c r="X247" s="51"/>
      <c r="Y247" s="53">
        <v>2.0</v>
      </c>
      <c r="Z247" s="54"/>
    </row>
    <row r="248" ht="18.0" hidden="1" customHeight="1">
      <c r="A248" s="4" t="s">
        <v>3621</v>
      </c>
      <c r="B248" s="71"/>
      <c r="C248" s="39" t="s">
        <v>3622</v>
      </c>
      <c r="D248" s="40"/>
      <c r="E248" s="41"/>
      <c r="F248" s="59"/>
      <c r="G248" s="55"/>
      <c r="H248" s="56">
        <v>6.55</v>
      </c>
      <c r="I248" s="56" t="s">
        <v>2802</v>
      </c>
      <c r="J248" s="56" t="s">
        <v>2802</v>
      </c>
      <c r="K248" s="56">
        <v>5.5</v>
      </c>
      <c r="L248" s="57" t="s">
        <v>2802</v>
      </c>
      <c r="M248" s="56">
        <v>5.65</v>
      </c>
      <c r="N248" s="60">
        <v>5.654</v>
      </c>
      <c r="O248" s="28"/>
      <c r="P248" s="29"/>
      <c r="Q248" s="28"/>
      <c r="R248" s="28"/>
      <c r="S248" s="73">
        <v>6.55</v>
      </c>
      <c r="T248" s="74">
        <v>0.11</v>
      </c>
      <c r="U248" s="50">
        <f t="shared" si="17"/>
        <v>5.8295</v>
      </c>
      <c r="V248" s="54">
        <f t="shared" si="18"/>
        <v>5.92775</v>
      </c>
      <c r="W248" s="52">
        <v>1.0</v>
      </c>
      <c r="X248" s="51"/>
      <c r="Y248" s="53">
        <v>2.0</v>
      </c>
      <c r="Z248" s="54"/>
    </row>
    <row r="249" ht="18.0" hidden="1" customHeight="1">
      <c r="A249" s="4" t="s">
        <v>3623</v>
      </c>
      <c r="B249" s="71"/>
      <c r="C249" s="39">
        <v>30.0</v>
      </c>
      <c r="D249" s="40"/>
      <c r="E249" s="41"/>
      <c r="F249" s="99"/>
      <c r="G249" s="100"/>
      <c r="H249" s="56" t="s">
        <v>2827</v>
      </c>
      <c r="I249" s="56">
        <v>20.92</v>
      </c>
      <c r="J249" s="56"/>
      <c r="K249" s="56"/>
      <c r="L249" s="57" t="s">
        <v>2827</v>
      </c>
      <c r="M249" s="56">
        <v>21.15</v>
      </c>
      <c r="N249" s="101">
        <v>20.45</v>
      </c>
      <c r="O249" s="28"/>
      <c r="P249" s="29"/>
      <c r="Q249" s="28"/>
      <c r="R249" s="28"/>
      <c r="S249" s="48"/>
      <c r="T249" s="74">
        <v>0.11</v>
      </c>
      <c r="U249" s="50">
        <f t="shared" si="17"/>
        <v>0</v>
      </c>
      <c r="V249" s="54">
        <f t="shared" si="18"/>
        <v>0</v>
      </c>
      <c r="W249" s="52">
        <v>1.0</v>
      </c>
      <c r="X249" s="51"/>
      <c r="Y249" s="53">
        <v>2.0</v>
      </c>
      <c r="Z249" s="54"/>
    </row>
    <row r="250" ht="18.0" hidden="1" customHeight="1">
      <c r="A250" s="4" t="s">
        <v>3624</v>
      </c>
      <c r="B250" s="71"/>
      <c r="C250" s="39" t="s">
        <v>3625</v>
      </c>
      <c r="D250" s="40"/>
      <c r="E250" s="41"/>
      <c r="F250" s="59"/>
      <c r="G250" s="55"/>
      <c r="H250" s="56">
        <v>5.7</v>
      </c>
      <c r="I250" s="56">
        <v>3.0</v>
      </c>
      <c r="J250" s="56"/>
      <c r="K250" s="56">
        <v>2.29</v>
      </c>
      <c r="L250" s="57">
        <v>5.72</v>
      </c>
      <c r="M250" s="56">
        <v>2.86</v>
      </c>
      <c r="N250" s="60" t="s">
        <v>2827</v>
      </c>
      <c r="O250" s="28"/>
      <c r="P250" s="29"/>
      <c r="Q250" s="28"/>
      <c r="R250" s="28"/>
      <c r="S250" s="48">
        <v>5.69</v>
      </c>
      <c r="T250" s="74">
        <v>0.11</v>
      </c>
      <c r="U250" s="50">
        <f t="shared" si="17"/>
        <v>5.0641</v>
      </c>
      <c r="V250" s="54">
        <f t="shared" si="18"/>
        <v>5.14945</v>
      </c>
      <c r="W250" s="52">
        <v>1.0</v>
      </c>
      <c r="X250" s="51"/>
      <c r="Y250" s="53">
        <v>2.0</v>
      </c>
      <c r="Z250" s="54"/>
    </row>
    <row r="251" ht="18.0" hidden="1" customHeight="1">
      <c r="A251" s="4" t="s">
        <v>3626</v>
      </c>
      <c r="B251" s="71" t="s">
        <v>2962</v>
      </c>
      <c r="C251" s="39">
        <v>28.0</v>
      </c>
      <c r="D251" s="40"/>
      <c r="E251" s="41"/>
      <c r="F251" s="59"/>
      <c r="G251" s="55">
        <v>2.0</v>
      </c>
      <c r="H251" s="56">
        <v>3.3</v>
      </c>
      <c r="I251" s="56" t="s">
        <v>2802</v>
      </c>
      <c r="J251" s="60">
        <v>1.55</v>
      </c>
      <c r="K251" s="56" t="s">
        <v>2802</v>
      </c>
      <c r="L251" s="59">
        <v>1.3</v>
      </c>
      <c r="M251" s="56">
        <v>1.77</v>
      </c>
      <c r="N251" s="56">
        <v>1.66</v>
      </c>
      <c r="O251" s="47" t="s">
        <v>3627</v>
      </c>
      <c r="P251" s="29"/>
      <c r="Q251" s="61" t="s">
        <v>3628</v>
      </c>
      <c r="R251" s="47" t="s">
        <v>3629</v>
      </c>
      <c r="S251" s="48"/>
      <c r="T251" s="49"/>
      <c r="U251" s="50"/>
      <c r="V251" s="51"/>
      <c r="W251" s="62"/>
      <c r="X251" s="51"/>
      <c r="Y251" s="53"/>
      <c r="Z251" s="54"/>
    </row>
    <row r="252" ht="18.0" hidden="1" customHeight="1">
      <c r="A252" s="4" t="s">
        <v>3626</v>
      </c>
      <c r="B252" s="71" t="s">
        <v>3630</v>
      </c>
      <c r="C252" s="39">
        <v>21.0</v>
      </c>
      <c r="D252" s="40"/>
      <c r="E252" s="41"/>
      <c r="F252" s="59"/>
      <c r="G252" s="55">
        <v>4.0</v>
      </c>
      <c r="H252" s="56">
        <v>4.8</v>
      </c>
      <c r="I252" s="57" t="s">
        <v>2802</v>
      </c>
      <c r="J252" s="56">
        <v>1.91</v>
      </c>
      <c r="K252" s="60">
        <v>2.44</v>
      </c>
      <c r="L252" s="59">
        <v>2.0</v>
      </c>
      <c r="M252" s="56">
        <v>2.36</v>
      </c>
      <c r="N252" s="60">
        <v>2.42</v>
      </c>
      <c r="O252" s="47" t="s">
        <v>3631</v>
      </c>
      <c r="P252" s="29"/>
      <c r="Q252" s="61" t="s">
        <v>3632</v>
      </c>
      <c r="R252" s="1" t="s">
        <v>3633</v>
      </c>
      <c r="S252" s="48"/>
      <c r="T252" s="49"/>
      <c r="U252" s="50"/>
      <c r="V252" s="51"/>
      <c r="W252" s="62"/>
      <c r="X252" s="51"/>
      <c r="Y252" s="53"/>
      <c r="Z252" s="54"/>
    </row>
    <row r="253" ht="18.0" hidden="1" customHeight="1">
      <c r="A253" s="4" t="s">
        <v>3634</v>
      </c>
      <c r="B253" s="71" t="s">
        <v>3635</v>
      </c>
      <c r="C253" s="39" t="s">
        <v>3059</v>
      </c>
      <c r="D253" s="40"/>
      <c r="E253" s="63"/>
      <c r="F253" s="59"/>
      <c r="G253" s="55"/>
      <c r="H253" s="56" t="s">
        <v>2802</v>
      </c>
      <c r="I253" s="59">
        <v>3.65</v>
      </c>
      <c r="J253" s="56" t="s">
        <v>2802</v>
      </c>
      <c r="K253" s="56">
        <v>3.67</v>
      </c>
      <c r="L253" s="57" t="s">
        <v>2802</v>
      </c>
      <c r="M253" s="56" t="s">
        <v>2802</v>
      </c>
      <c r="N253" s="60" t="s">
        <v>2802</v>
      </c>
      <c r="O253" s="28"/>
      <c r="P253" s="29"/>
      <c r="Q253" s="28"/>
      <c r="R253" s="28"/>
      <c r="S253" s="48"/>
      <c r="T253" s="49"/>
      <c r="U253" s="50"/>
      <c r="V253" s="51"/>
      <c r="W253" s="62"/>
      <c r="X253" s="51"/>
      <c r="Y253" s="53"/>
      <c r="Z253" s="54"/>
    </row>
    <row r="254" ht="18.0" hidden="1" customHeight="1">
      <c r="A254" s="4" t="s">
        <v>3634</v>
      </c>
      <c r="B254" s="71" t="s">
        <v>2962</v>
      </c>
      <c r="C254" s="39" t="s">
        <v>3059</v>
      </c>
      <c r="D254" s="40"/>
      <c r="E254" s="41"/>
      <c r="F254" s="59"/>
      <c r="G254" s="55"/>
      <c r="H254" s="56" t="s">
        <v>2802</v>
      </c>
      <c r="I254" s="56">
        <v>3.85</v>
      </c>
      <c r="J254" s="56" t="s">
        <v>2827</v>
      </c>
      <c r="K254" s="59">
        <v>3.84</v>
      </c>
      <c r="L254" s="56" t="s">
        <v>2802</v>
      </c>
      <c r="M254" s="56" t="s">
        <v>2802</v>
      </c>
      <c r="N254" s="56" t="s">
        <v>2802</v>
      </c>
      <c r="O254" s="47" t="s">
        <v>3636</v>
      </c>
      <c r="P254" s="29"/>
      <c r="Q254" s="47" t="s">
        <v>3637</v>
      </c>
      <c r="R254" s="47" t="s">
        <v>3638</v>
      </c>
      <c r="S254" s="48"/>
      <c r="T254" s="49"/>
      <c r="U254" s="50">
        <v>4.11</v>
      </c>
      <c r="V254" s="51"/>
      <c r="W254" s="62"/>
      <c r="X254" s="51"/>
      <c r="Y254" s="53"/>
      <c r="Z254" s="54"/>
    </row>
    <row r="255" ht="18.0" hidden="1" customHeight="1">
      <c r="A255" s="4" t="s">
        <v>3639</v>
      </c>
      <c r="B255" s="71" t="s">
        <v>3630</v>
      </c>
      <c r="C255" s="39">
        <v>21.0</v>
      </c>
      <c r="D255" s="40"/>
      <c r="E255" s="41"/>
      <c r="F255" s="59"/>
      <c r="G255" s="55"/>
      <c r="H255" s="56" t="s">
        <v>3640</v>
      </c>
      <c r="I255" s="56">
        <v>0.43</v>
      </c>
      <c r="J255" s="56"/>
      <c r="K255" s="56">
        <v>1.55</v>
      </c>
      <c r="L255" s="57" t="s">
        <v>2802</v>
      </c>
      <c r="M255" s="56" t="s">
        <v>2802</v>
      </c>
      <c r="N255" s="60" t="s">
        <v>3641</v>
      </c>
      <c r="O255" s="28"/>
      <c r="P255" s="29"/>
      <c r="Q255" s="28"/>
      <c r="R255" s="28"/>
      <c r="S255" s="48"/>
      <c r="T255" s="49"/>
      <c r="U255" s="50"/>
      <c r="V255" s="51"/>
      <c r="W255" s="62"/>
      <c r="X255" s="51"/>
      <c r="Y255" s="53"/>
      <c r="Z255" s="54"/>
    </row>
    <row r="256" ht="18.0" hidden="1" customHeight="1">
      <c r="A256" s="4" t="s">
        <v>3642</v>
      </c>
      <c r="B256" s="71" t="s">
        <v>2916</v>
      </c>
      <c r="C256" s="39">
        <v>60.0</v>
      </c>
      <c r="D256" s="40"/>
      <c r="E256" s="41"/>
      <c r="F256" s="102"/>
      <c r="G256" s="55">
        <v>2.0</v>
      </c>
      <c r="H256" s="56">
        <v>3.62</v>
      </c>
      <c r="I256" s="56">
        <v>2.94</v>
      </c>
      <c r="J256" s="59">
        <v>1.7</v>
      </c>
      <c r="K256" s="56">
        <v>2.78</v>
      </c>
      <c r="L256" s="56">
        <v>1.75</v>
      </c>
      <c r="M256" s="56" t="s">
        <v>2802</v>
      </c>
      <c r="N256" s="56">
        <v>1.87</v>
      </c>
      <c r="O256" s="47" t="s">
        <v>3643</v>
      </c>
      <c r="P256" s="29"/>
      <c r="Q256" s="47" t="s">
        <v>3644</v>
      </c>
      <c r="R256" s="61" t="s">
        <v>3645</v>
      </c>
      <c r="S256" s="48"/>
      <c r="T256" s="49"/>
      <c r="U256" s="50"/>
      <c r="V256" s="51"/>
      <c r="W256" s="62"/>
      <c r="X256" s="51"/>
      <c r="Y256" s="53"/>
      <c r="Z256" s="54"/>
    </row>
    <row r="257" ht="18.0" hidden="1" customHeight="1">
      <c r="A257" s="4" t="s">
        <v>3646</v>
      </c>
      <c r="B257" s="71" t="s">
        <v>2926</v>
      </c>
      <c r="C257" s="39">
        <v>30.0</v>
      </c>
      <c r="D257" s="40"/>
      <c r="E257" s="143"/>
      <c r="F257" s="144"/>
      <c r="G257" s="55"/>
      <c r="H257" s="56" t="s">
        <v>2802</v>
      </c>
      <c r="I257" s="56">
        <v>12.0</v>
      </c>
      <c r="J257" s="56"/>
      <c r="K257" s="56">
        <v>0.75</v>
      </c>
      <c r="L257" s="57" t="s">
        <v>3647</v>
      </c>
      <c r="M257" s="56" t="s">
        <v>3648</v>
      </c>
      <c r="N257" s="60" t="s">
        <v>2802</v>
      </c>
      <c r="O257" s="28"/>
      <c r="P257" s="29"/>
      <c r="Q257" s="28"/>
      <c r="R257" s="28"/>
      <c r="S257" s="48"/>
      <c r="T257" s="49"/>
      <c r="U257" s="50"/>
      <c r="V257" s="51"/>
      <c r="W257" s="62"/>
      <c r="X257" s="51"/>
      <c r="Y257" s="53"/>
      <c r="Z257" s="54"/>
    </row>
    <row r="258" ht="18.0" hidden="1" customHeight="1">
      <c r="A258" s="4" t="s">
        <v>3649</v>
      </c>
      <c r="B258" s="115">
        <v>0.005</v>
      </c>
      <c r="C258" s="39">
        <v>30.0</v>
      </c>
      <c r="D258" s="40"/>
      <c r="E258" s="41"/>
      <c r="F258" s="59"/>
      <c r="G258" s="55">
        <v>1.0</v>
      </c>
      <c r="H258" s="56">
        <v>4.45</v>
      </c>
      <c r="I258" s="56" t="s">
        <v>2827</v>
      </c>
      <c r="J258" s="56" t="s">
        <v>3650</v>
      </c>
      <c r="K258" s="60">
        <v>4.45</v>
      </c>
      <c r="L258" s="60">
        <v>4.37</v>
      </c>
      <c r="M258" s="59">
        <v>4.33</v>
      </c>
      <c r="N258" s="60">
        <v>4.5</v>
      </c>
      <c r="O258" s="28"/>
      <c r="P258" s="29"/>
      <c r="Q258" s="28"/>
      <c r="R258" s="28"/>
      <c r="S258" s="48">
        <v>4.8</v>
      </c>
      <c r="T258" s="49"/>
      <c r="U258" s="50"/>
      <c r="V258" s="51"/>
      <c r="W258" s="62"/>
      <c r="X258" s="51"/>
      <c r="Y258" s="53"/>
      <c r="Z258" s="54"/>
    </row>
    <row r="259" ht="18.0" hidden="1" customHeight="1">
      <c r="A259" s="4" t="s">
        <v>3649</v>
      </c>
      <c r="B259" s="118">
        <v>0.01</v>
      </c>
      <c r="C259" s="39">
        <v>30.0</v>
      </c>
      <c r="D259" s="40"/>
      <c r="E259" s="41"/>
      <c r="F259" s="59"/>
      <c r="G259" s="55"/>
      <c r="H259" s="56">
        <v>2.7</v>
      </c>
      <c r="I259" s="56" t="s">
        <v>3651</v>
      </c>
      <c r="J259" s="56" t="s">
        <v>3652</v>
      </c>
      <c r="K259" s="56"/>
      <c r="L259" s="57"/>
      <c r="M259" s="56"/>
      <c r="N259" s="60"/>
      <c r="O259" s="28"/>
      <c r="P259" s="29"/>
      <c r="Q259" s="28"/>
      <c r="R259" s="28"/>
      <c r="S259" s="48"/>
      <c r="T259" s="49"/>
      <c r="U259" s="50"/>
      <c r="V259" s="51"/>
      <c r="W259" s="62"/>
      <c r="X259" s="51">
        <v>84.0</v>
      </c>
      <c r="Y259" s="53"/>
      <c r="Z259" s="54"/>
    </row>
    <row r="260" ht="18.0" hidden="1" customHeight="1">
      <c r="A260" s="4" t="s">
        <v>3653</v>
      </c>
      <c r="B260" s="71" t="s">
        <v>3654</v>
      </c>
      <c r="C260" s="39" t="s">
        <v>3429</v>
      </c>
      <c r="D260" s="40"/>
      <c r="E260" s="41"/>
      <c r="F260" s="59"/>
      <c r="G260" s="55">
        <v>4.0</v>
      </c>
      <c r="H260" s="56">
        <v>18.27</v>
      </c>
      <c r="I260" s="56" t="s">
        <v>2802</v>
      </c>
      <c r="J260" s="60" t="s">
        <v>2802</v>
      </c>
      <c r="K260" s="64">
        <v>5.44</v>
      </c>
      <c r="L260" s="64">
        <v>5.44</v>
      </c>
      <c r="M260" s="57">
        <v>5.59</v>
      </c>
      <c r="N260" s="57" t="s">
        <v>2802</v>
      </c>
      <c r="O260" s="47" t="s">
        <v>3655</v>
      </c>
      <c r="P260" s="29"/>
      <c r="Q260" s="61" t="s">
        <v>3656</v>
      </c>
      <c r="R260" s="1" t="s">
        <v>3657</v>
      </c>
      <c r="S260" s="48"/>
      <c r="T260" s="49"/>
      <c r="U260" s="50"/>
      <c r="V260" s="51"/>
      <c r="W260" s="62"/>
      <c r="X260" s="51"/>
      <c r="Y260" s="53"/>
      <c r="Z260" s="54"/>
    </row>
    <row r="261" ht="18.0" hidden="1" customHeight="1">
      <c r="A261" s="4" t="s">
        <v>3653</v>
      </c>
      <c r="B261" s="71" t="s">
        <v>3654</v>
      </c>
      <c r="C261" s="39" t="s">
        <v>3658</v>
      </c>
      <c r="D261" s="40"/>
      <c r="E261" s="41"/>
      <c r="F261" s="59">
        <f>8.46*1.8</f>
        <v>15.228</v>
      </c>
      <c r="G261" s="55"/>
      <c r="H261" s="56"/>
      <c r="I261" s="56" t="s">
        <v>2827</v>
      </c>
      <c r="J261" s="56" t="s">
        <v>2808</v>
      </c>
      <c r="K261" s="145"/>
      <c r="L261" s="57"/>
      <c r="M261" s="56"/>
      <c r="N261" s="60"/>
      <c r="O261" s="28"/>
      <c r="P261" s="29"/>
      <c r="Q261" s="28"/>
      <c r="R261" s="28"/>
      <c r="S261" s="48"/>
      <c r="T261" s="146"/>
      <c r="U261" s="50"/>
      <c r="V261" s="51"/>
      <c r="W261" s="62"/>
      <c r="X261" s="51"/>
      <c r="Y261" s="53"/>
      <c r="Z261" s="54"/>
    </row>
    <row r="262" ht="18.0" hidden="1" customHeight="1">
      <c r="A262" s="4" t="s">
        <v>3659</v>
      </c>
      <c r="B262" s="71" t="s">
        <v>3654</v>
      </c>
      <c r="C262" s="39" t="s">
        <v>3059</v>
      </c>
      <c r="D262" s="40"/>
      <c r="E262" s="41"/>
      <c r="F262" s="59"/>
      <c r="G262" s="55">
        <v>5.0</v>
      </c>
      <c r="H262" s="56"/>
      <c r="I262" s="56" t="s">
        <v>2827</v>
      </c>
      <c r="J262" s="56">
        <v>4.37</v>
      </c>
      <c r="K262" s="145"/>
      <c r="L262" s="57"/>
      <c r="M262" s="56"/>
      <c r="N262" s="60"/>
      <c r="O262" s="28"/>
      <c r="P262" s="29"/>
      <c r="Q262" s="28"/>
      <c r="R262" s="28"/>
      <c r="S262" s="48"/>
      <c r="T262" s="49"/>
      <c r="U262" s="50"/>
      <c r="V262" s="51"/>
      <c r="W262" s="62"/>
      <c r="X262" s="51"/>
      <c r="Y262" s="53"/>
      <c r="Z262" s="54"/>
    </row>
    <row r="263" ht="18.0" hidden="1" customHeight="1">
      <c r="A263" s="4" t="s">
        <v>3660</v>
      </c>
      <c r="B263" s="71" t="s">
        <v>3419</v>
      </c>
      <c r="C263" s="39">
        <v>30.0</v>
      </c>
      <c r="D263" s="40"/>
      <c r="E263" s="41"/>
      <c r="F263" s="147"/>
      <c r="G263" s="55">
        <v>8.0</v>
      </c>
      <c r="H263" s="56">
        <v>0.24</v>
      </c>
      <c r="I263" s="56">
        <v>0.25</v>
      </c>
      <c r="J263" s="56">
        <v>0.26</v>
      </c>
      <c r="K263" s="56">
        <v>0.26</v>
      </c>
      <c r="L263" s="56">
        <v>0.26</v>
      </c>
      <c r="M263" s="59">
        <v>0.24</v>
      </c>
      <c r="N263" s="60">
        <v>0.25</v>
      </c>
      <c r="O263" s="47" t="s">
        <v>3661</v>
      </c>
      <c r="P263" s="29"/>
      <c r="Q263" s="61" t="s">
        <v>3662</v>
      </c>
      <c r="R263" s="47" t="s">
        <v>3663</v>
      </c>
      <c r="S263" s="48">
        <f>4.5+3+9+9+4.5+4+4.5</f>
        <v>38.5</v>
      </c>
      <c r="T263" s="148"/>
      <c r="U263" s="50"/>
      <c r="V263" s="54"/>
      <c r="W263" s="52"/>
      <c r="X263" s="51"/>
      <c r="Y263" s="53"/>
      <c r="Z263" s="54"/>
    </row>
    <row r="264" ht="18.0" hidden="1" customHeight="1">
      <c r="A264" s="4" t="s">
        <v>3664</v>
      </c>
      <c r="B264" s="71"/>
      <c r="C264" s="39" t="s">
        <v>3665</v>
      </c>
      <c r="D264" s="40"/>
      <c r="E264" s="41"/>
      <c r="F264" s="59"/>
      <c r="G264" s="55">
        <v>3.0</v>
      </c>
      <c r="H264" s="56">
        <v>6.38</v>
      </c>
      <c r="I264" s="56">
        <v>6.08</v>
      </c>
      <c r="J264" s="59">
        <v>5.99</v>
      </c>
      <c r="K264" s="56">
        <v>6.38</v>
      </c>
      <c r="L264" s="60" t="s">
        <v>2802</v>
      </c>
      <c r="M264" s="57" t="s">
        <v>2802</v>
      </c>
      <c r="N264" s="60" t="s">
        <v>2802</v>
      </c>
      <c r="O264" s="28"/>
      <c r="P264" s="29"/>
      <c r="Q264" s="28"/>
      <c r="R264" s="28"/>
      <c r="S264" s="48">
        <v>6.38</v>
      </c>
      <c r="T264" s="49">
        <v>0.05</v>
      </c>
      <c r="U264" s="149">
        <f>S264*(1-T264)</f>
        <v>6.061</v>
      </c>
      <c r="V264" s="54">
        <f>S264*0.905</f>
        <v>5.7739</v>
      </c>
      <c r="W264" s="52">
        <v>1.0</v>
      </c>
      <c r="X264" s="97">
        <f>(V264-I264)*W264</f>
        <v>-0.3061</v>
      </c>
      <c r="Y264" s="53">
        <v>2.0</v>
      </c>
      <c r="Z264" s="54"/>
    </row>
    <row r="265" ht="18.0" hidden="1" customHeight="1">
      <c r="A265" s="4" t="s">
        <v>3666</v>
      </c>
      <c r="B265" s="118">
        <v>0.05</v>
      </c>
      <c r="C265" s="39" t="s">
        <v>3553</v>
      </c>
      <c r="D265" s="40"/>
      <c r="E265" s="41"/>
      <c r="F265" s="59"/>
      <c r="G265" s="55"/>
      <c r="H265" s="56" t="s">
        <v>2827</v>
      </c>
      <c r="I265" s="56" t="s">
        <v>2827</v>
      </c>
      <c r="J265" s="56"/>
      <c r="K265" s="145"/>
      <c r="L265" s="57"/>
      <c r="M265" s="56"/>
      <c r="N265" s="60"/>
      <c r="O265" s="28"/>
      <c r="P265" s="29"/>
      <c r="Q265" s="28"/>
      <c r="R265" s="28"/>
      <c r="S265" s="48"/>
      <c r="T265" s="49"/>
      <c r="U265" s="50"/>
      <c r="V265" s="51"/>
      <c r="W265" s="62"/>
      <c r="X265" s="51"/>
      <c r="Y265" s="53"/>
      <c r="Z265" s="54"/>
    </row>
    <row r="266" ht="18.0" hidden="1" customHeight="1">
      <c r="A266" s="150" t="s">
        <v>3667</v>
      </c>
      <c r="B266" s="118">
        <v>0.005</v>
      </c>
      <c r="C266" s="39" t="s">
        <v>3553</v>
      </c>
      <c r="D266" s="40"/>
      <c r="E266" s="41"/>
      <c r="F266" s="59"/>
      <c r="G266" s="55">
        <v>4.0</v>
      </c>
      <c r="H266" s="56">
        <v>4.82</v>
      </c>
      <c r="I266" s="56" t="s">
        <v>2802</v>
      </c>
      <c r="J266" s="59">
        <v>1.59</v>
      </c>
      <c r="K266" s="145" t="s">
        <v>2827</v>
      </c>
      <c r="L266" s="57" t="s">
        <v>2827</v>
      </c>
      <c r="M266" s="56" t="s">
        <v>2802</v>
      </c>
      <c r="N266" s="60" t="s">
        <v>2827</v>
      </c>
      <c r="O266" s="47" t="s">
        <v>3668</v>
      </c>
      <c r="P266" s="29"/>
      <c r="Q266" s="47" t="s">
        <v>3669</v>
      </c>
      <c r="R266" s="47" t="s">
        <v>3670</v>
      </c>
      <c r="S266" s="48"/>
      <c r="T266" s="49"/>
      <c r="U266" s="50"/>
      <c r="V266" s="51"/>
      <c r="W266" s="62"/>
      <c r="X266" s="51"/>
      <c r="Y266" s="53"/>
      <c r="Z266" s="54"/>
    </row>
    <row r="267" ht="18.0" hidden="1" customHeight="1">
      <c r="A267" s="4" t="s">
        <v>3671</v>
      </c>
      <c r="B267" s="118">
        <v>0.005</v>
      </c>
      <c r="C267" s="39" t="s">
        <v>3553</v>
      </c>
      <c r="D267" s="40"/>
      <c r="E267" s="41"/>
      <c r="F267" s="59"/>
      <c r="G267" s="55"/>
      <c r="H267" s="56">
        <v>4.4</v>
      </c>
      <c r="I267" s="56" t="s">
        <v>2827</v>
      </c>
      <c r="J267" s="56">
        <v>3.95</v>
      </c>
      <c r="K267" s="145"/>
      <c r="L267" s="57"/>
      <c r="M267" s="56"/>
      <c r="N267" s="60"/>
      <c r="O267" s="47" t="s">
        <v>3672</v>
      </c>
      <c r="P267" s="29"/>
      <c r="Q267" s="61" t="s">
        <v>3673</v>
      </c>
      <c r="R267" s="47" t="s">
        <v>3674</v>
      </c>
      <c r="S267" s="48"/>
      <c r="T267" s="49"/>
      <c r="U267" s="50"/>
      <c r="V267" s="54"/>
      <c r="W267" s="62"/>
      <c r="X267" s="51"/>
      <c r="Y267" s="53"/>
      <c r="Z267" s="54"/>
    </row>
    <row r="268" ht="18.0" hidden="1" customHeight="1">
      <c r="A268" s="4" t="s">
        <v>3675</v>
      </c>
      <c r="B268" s="67">
        <v>0.01</v>
      </c>
      <c r="C268" s="39" t="s">
        <v>3676</v>
      </c>
      <c r="D268" s="40"/>
      <c r="E268" s="41"/>
      <c r="F268" s="147"/>
      <c r="G268" s="55">
        <v>2.0</v>
      </c>
      <c r="H268" s="56"/>
      <c r="I268" s="56">
        <v>3.13</v>
      </c>
      <c r="J268" s="64">
        <v>2.5</v>
      </c>
      <c r="K268" s="145"/>
      <c r="L268" s="57">
        <v>2.9</v>
      </c>
      <c r="M268" s="56">
        <v>2.58</v>
      </c>
      <c r="N268" s="107"/>
      <c r="O268" s="47" t="s">
        <v>3677</v>
      </c>
      <c r="P268" s="29"/>
      <c r="Q268" s="61" t="s">
        <v>3678</v>
      </c>
      <c r="R268" s="47" t="s">
        <v>3679</v>
      </c>
      <c r="S268" s="48"/>
      <c r="T268" s="49"/>
      <c r="U268" s="50"/>
      <c r="V268" s="51"/>
      <c r="W268" s="62"/>
      <c r="X268" s="51"/>
      <c r="Y268" s="53"/>
      <c r="Z268" s="54"/>
    </row>
    <row r="269" ht="18.0" hidden="1" customHeight="1">
      <c r="A269" s="4" t="s">
        <v>3680</v>
      </c>
      <c r="B269" s="67">
        <v>0.01</v>
      </c>
      <c r="C269" s="39" t="s">
        <v>3676</v>
      </c>
      <c r="D269" s="40"/>
      <c r="E269" s="41"/>
      <c r="F269" s="59"/>
      <c r="G269" s="55">
        <v>2.0</v>
      </c>
      <c r="H269" s="56" t="s">
        <v>2802</v>
      </c>
      <c r="I269" s="56">
        <v>4.74</v>
      </c>
      <c r="J269" s="59">
        <v>2.5</v>
      </c>
      <c r="K269" s="145"/>
      <c r="L269" s="57" t="s">
        <v>3681</v>
      </c>
      <c r="M269" s="56">
        <v>2.58</v>
      </c>
      <c r="N269" s="60">
        <v>2.58</v>
      </c>
      <c r="O269" s="47" t="s">
        <v>3682</v>
      </c>
      <c r="P269" s="29"/>
      <c r="Q269" s="61" t="s">
        <v>3683</v>
      </c>
      <c r="R269" s="47" t="s">
        <v>3684</v>
      </c>
      <c r="S269" s="48"/>
      <c r="T269" s="49"/>
      <c r="U269" s="50"/>
      <c r="V269" s="54"/>
      <c r="W269" s="62"/>
      <c r="X269" s="51"/>
      <c r="Y269" s="53"/>
      <c r="Z269" s="54"/>
    </row>
    <row r="270" ht="18.0" hidden="1" customHeight="1">
      <c r="A270" s="4" t="s">
        <v>3685</v>
      </c>
      <c r="B270" s="71" t="s">
        <v>3686</v>
      </c>
      <c r="C270" s="39" t="s">
        <v>3687</v>
      </c>
      <c r="D270" s="40"/>
      <c r="E270" s="41"/>
      <c r="F270" s="59"/>
      <c r="G270" s="55"/>
      <c r="H270" s="56" t="s">
        <v>2802</v>
      </c>
      <c r="I270" s="56"/>
      <c r="J270" s="56">
        <v>0.32</v>
      </c>
      <c r="K270" s="145"/>
      <c r="L270" s="59">
        <v>0.31</v>
      </c>
      <c r="M270" s="56">
        <v>0.31</v>
      </c>
      <c r="N270" s="60" t="s">
        <v>2827</v>
      </c>
      <c r="O270" s="47" t="s">
        <v>3688</v>
      </c>
      <c r="P270" s="29"/>
      <c r="Q270" s="61" t="s">
        <v>3689</v>
      </c>
      <c r="R270" s="47" t="s">
        <v>3690</v>
      </c>
      <c r="S270" s="48"/>
      <c r="T270" s="49"/>
      <c r="U270" s="50"/>
      <c r="V270" s="51"/>
      <c r="W270" s="62"/>
      <c r="X270" s="51"/>
      <c r="Y270" s="53"/>
      <c r="Z270" s="54"/>
    </row>
    <row r="271" ht="18.0" hidden="1" customHeight="1">
      <c r="A271" s="4" t="s">
        <v>3691</v>
      </c>
      <c r="B271" s="71" t="s">
        <v>3692</v>
      </c>
      <c r="C271" s="39">
        <v>150.0</v>
      </c>
      <c r="D271" s="40"/>
      <c r="E271" s="41"/>
      <c r="F271" s="87"/>
      <c r="G271" s="55"/>
      <c r="H271" s="56">
        <v>3.5</v>
      </c>
      <c r="I271" s="56">
        <v>2.4</v>
      </c>
      <c r="J271" s="56">
        <v>7.5</v>
      </c>
      <c r="K271" s="145"/>
      <c r="L271" s="57">
        <v>7.5</v>
      </c>
      <c r="M271" s="56" t="s">
        <v>2802</v>
      </c>
      <c r="N271" s="60">
        <v>7.5</v>
      </c>
      <c r="O271" s="47" t="s">
        <v>3693</v>
      </c>
      <c r="P271" s="29"/>
      <c r="Q271" s="61" t="s">
        <v>3694</v>
      </c>
      <c r="R271" s="47" t="s">
        <v>3695</v>
      </c>
      <c r="S271" s="151" t="s">
        <v>3696</v>
      </c>
      <c r="T271" s="83"/>
      <c r="U271" s="84"/>
      <c r="V271" s="51"/>
      <c r="W271" s="69"/>
      <c r="X271" s="70"/>
      <c r="Y271" s="71"/>
      <c r="Z271" s="54"/>
    </row>
    <row r="272" ht="18.0" hidden="1" customHeight="1">
      <c r="A272" s="4" t="s">
        <v>3697</v>
      </c>
      <c r="B272" s="71" t="s">
        <v>3419</v>
      </c>
      <c r="C272" s="39">
        <v>28.0</v>
      </c>
      <c r="D272" s="40"/>
      <c r="E272" s="41"/>
      <c r="F272" s="59"/>
      <c r="G272" s="55"/>
      <c r="H272" s="56"/>
      <c r="I272" s="60" t="s">
        <v>2827</v>
      </c>
      <c r="J272" s="60" t="s">
        <v>2827</v>
      </c>
      <c r="K272" s="60" t="s">
        <v>2827</v>
      </c>
      <c r="L272" s="60" t="s">
        <v>2827</v>
      </c>
      <c r="M272" s="60" t="s">
        <v>2827</v>
      </c>
      <c r="N272" s="60" t="s">
        <v>2827</v>
      </c>
      <c r="O272" s="28"/>
      <c r="P272" s="29"/>
      <c r="Q272" s="28"/>
      <c r="R272" s="28"/>
      <c r="S272" s="48">
        <v>10.85</v>
      </c>
      <c r="T272" s="49"/>
      <c r="U272" s="50"/>
      <c r="V272" s="51"/>
      <c r="W272" s="62"/>
      <c r="X272" s="51"/>
      <c r="Y272" s="53"/>
      <c r="Z272" s="54"/>
    </row>
    <row r="273" ht="18.0" hidden="1" customHeight="1">
      <c r="A273" s="4" t="s">
        <v>3698</v>
      </c>
      <c r="B273" s="71" t="s">
        <v>3131</v>
      </c>
      <c r="C273" s="39">
        <v>56.0</v>
      </c>
      <c r="D273" s="109"/>
      <c r="E273" s="41"/>
      <c r="F273" s="59"/>
      <c r="G273" s="55"/>
      <c r="H273" s="56">
        <v>49.05</v>
      </c>
      <c r="I273" s="56">
        <v>32.74</v>
      </c>
      <c r="J273" s="56" t="s">
        <v>2802</v>
      </c>
      <c r="K273" s="145"/>
      <c r="L273" s="57"/>
      <c r="M273" s="56"/>
      <c r="N273" s="60"/>
      <c r="O273" s="47" t="s">
        <v>3699</v>
      </c>
      <c r="P273" s="29"/>
      <c r="Q273" s="47" t="s">
        <v>3700</v>
      </c>
      <c r="R273" s="61" t="s">
        <v>3701</v>
      </c>
      <c r="S273" s="82"/>
      <c r="T273" s="83"/>
      <c r="U273" s="84"/>
      <c r="V273" s="51"/>
      <c r="W273" s="69"/>
      <c r="X273" s="70"/>
      <c r="Y273" s="71"/>
      <c r="Z273" s="54"/>
    </row>
    <row r="274" ht="18.0" hidden="1" customHeight="1">
      <c r="A274" s="4" t="s">
        <v>3702</v>
      </c>
      <c r="B274" s="118">
        <v>0.003</v>
      </c>
      <c r="C274" s="39" t="s">
        <v>2958</v>
      </c>
      <c r="D274" s="109"/>
      <c r="E274" s="41"/>
      <c r="F274" s="152"/>
      <c r="G274" s="55"/>
      <c r="H274" s="79"/>
      <c r="I274" s="56"/>
      <c r="J274" s="56" t="s">
        <v>2802</v>
      </c>
      <c r="K274" s="56">
        <v>3.79</v>
      </c>
      <c r="L274" s="56">
        <v>4.17</v>
      </c>
      <c r="M274" s="59">
        <v>3.3</v>
      </c>
      <c r="N274" s="60">
        <v>3.33</v>
      </c>
      <c r="O274" s="47"/>
      <c r="P274" s="29"/>
      <c r="Q274" s="47"/>
      <c r="R274" s="47"/>
      <c r="S274" s="82"/>
      <c r="T274" s="83"/>
      <c r="U274" s="84"/>
      <c r="V274" s="51"/>
      <c r="W274" s="85"/>
      <c r="X274" s="85"/>
      <c r="Y274" s="71"/>
      <c r="Z274" s="54"/>
    </row>
    <row r="275" ht="18.0" hidden="1" customHeight="1">
      <c r="A275" s="4" t="s">
        <v>3703</v>
      </c>
      <c r="B275" s="71" t="s">
        <v>3070</v>
      </c>
      <c r="C275" s="39">
        <v>28.0</v>
      </c>
      <c r="D275" s="40"/>
      <c r="E275" s="41"/>
      <c r="F275" s="59"/>
      <c r="G275" s="55">
        <v>1.0</v>
      </c>
      <c r="H275" s="56">
        <v>8.73</v>
      </c>
      <c r="I275" s="56">
        <v>8.51</v>
      </c>
      <c r="J275" s="59">
        <v>5.8</v>
      </c>
      <c r="K275" s="56">
        <v>6.04</v>
      </c>
      <c r="L275" s="56">
        <v>6.0</v>
      </c>
      <c r="M275" s="56">
        <v>5.84</v>
      </c>
      <c r="N275" s="60"/>
      <c r="O275" s="28"/>
      <c r="P275" s="29"/>
      <c r="Q275" s="28"/>
      <c r="R275" s="28"/>
      <c r="S275" s="48">
        <v>7.44</v>
      </c>
      <c r="T275" s="49"/>
      <c r="U275" s="50"/>
      <c r="V275" s="54"/>
      <c r="W275" s="52"/>
      <c r="X275" s="70"/>
      <c r="Y275" s="53"/>
      <c r="Z275" s="54"/>
    </row>
    <row r="276" ht="18.0" hidden="1" customHeight="1">
      <c r="A276" s="4" t="s">
        <v>3704</v>
      </c>
      <c r="B276" s="71" t="s">
        <v>3018</v>
      </c>
      <c r="C276" s="39">
        <v>84.0</v>
      </c>
      <c r="D276" s="40"/>
      <c r="E276" s="41"/>
      <c r="F276" s="59"/>
      <c r="G276" s="55">
        <v>2.0</v>
      </c>
      <c r="H276" s="56">
        <v>4.55</v>
      </c>
      <c r="I276" s="56">
        <v>2.98</v>
      </c>
      <c r="J276" s="60" t="s">
        <v>2802</v>
      </c>
      <c r="K276" s="60">
        <v>3.71</v>
      </c>
      <c r="L276" s="59">
        <v>2.99</v>
      </c>
      <c r="M276" s="56">
        <v>3.33</v>
      </c>
      <c r="N276" s="60">
        <v>3.18</v>
      </c>
      <c r="O276" s="47" t="s">
        <v>3705</v>
      </c>
      <c r="P276" s="29"/>
      <c r="Q276" s="47" t="s">
        <v>3706</v>
      </c>
      <c r="R276" s="61" t="s">
        <v>3707</v>
      </c>
      <c r="S276" s="48"/>
      <c r="T276" s="49"/>
      <c r="U276" s="50"/>
      <c r="V276" s="51"/>
      <c r="W276" s="62"/>
      <c r="X276" s="51"/>
      <c r="Y276" s="53"/>
      <c r="Z276" s="54"/>
    </row>
    <row r="277" ht="18.0" hidden="1" customHeight="1">
      <c r="A277" s="4" t="s">
        <v>3708</v>
      </c>
      <c r="B277" s="71" t="s">
        <v>3288</v>
      </c>
      <c r="C277" s="39">
        <v>28.0</v>
      </c>
      <c r="D277" s="40"/>
      <c r="E277" s="41"/>
      <c r="F277" s="59"/>
      <c r="G277" s="55"/>
      <c r="H277" s="56">
        <v>8.97</v>
      </c>
      <c r="I277" s="56" t="s">
        <v>2827</v>
      </c>
      <c r="J277" s="56" t="s">
        <v>3709</v>
      </c>
      <c r="K277" s="56">
        <v>8.32</v>
      </c>
      <c r="L277" s="57" t="s">
        <v>2827</v>
      </c>
      <c r="M277" s="56" t="s">
        <v>2802</v>
      </c>
      <c r="N277" s="60" t="s">
        <v>2827</v>
      </c>
      <c r="O277" s="28"/>
      <c r="P277" s="29"/>
      <c r="Q277" s="28"/>
      <c r="R277" s="28"/>
      <c r="S277" s="48"/>
      <c r="T277" s="49"/>
      <c r="U277" s="50"/>
      <c r="V277" s="54"/>
      <c r="W277" s="52"/>
      <c r="X277" s="70"/>
      <c r="Y277" s="53"/>
      <c r="Z277" s="54"/>
    </row>
    <row r="278" ht="18.0" customHeight="1">
      <c r="A278" s="4" t="s">
        <v>374</v>
      </c>
      <c r="B278" s="5">
        <v>1242924.0</v>
      </c>
      <c r="C278" s="39"/>
      <c r="D278" s="40">
        <v>1.0</v>
      </c>
      <c r="E278" s="41" t="s">
        <v>2895</v>
      </c>
      <c r="F278" s="59"/>
      <c r="G278" s="55">
        <v>4.0</v>
      </c>
      <c r="H278" s="44">
        <v>6.12</v>
      </c>
      <c r="I278" s="56" t="s">
        <v>2802</v>
      </c>
      <c r="J278" s="44" t="s">
        <v>2827</v>
      </c>
      <c r="K278" s="44">
        <v>5.94</v>
      </c>
      <c r="L278" s="57" t="s">
        <v>2802</v>
      </c>
      <c r="M278" s="45">
        <v>5.57</v>
      </c>
      <c r="N278" s="44" t="s">
        <v>3710</v>
      </c>
      <c r="O278" s="47" t="s">
        <v>3711</v>
      </c>
      <c r="P278" s="29"/>
      <c r="Q278" s="47" t="s">
        <v>3712</v>
      </c>
      <c r="R278" s="47" t="s">
        <v>3713</v>
      </c>
      <c r="S278" s="48"/>
      <c r="T278" s="49"/>
      <c r="U278" s="50"/>
      <c r="V278" s="51"/>
      <c r="W278" s="62"/>
      <c r="X278" s="51"/>
      <c r="Y278" s="53"/>
      <c r="Z278" s="54"/>
    </row>
    <row r="279" ht="18.0" hidden="1" customHeight="1">
      <c r="A279" s="4" t="s">
        <v>3714</v>
      </c>
      <c r="B279" s="71" t="s">
        <v>2962</v>
      </c>
      <c r="C279" s="39">
        <v>10.0</v>
      </c>
      <c r="D279" s="40"/>
      <c r="E279" s="41"/>
      <c r="F279" s="59"/>
      <c r="G279" s="55">
        <v>2.0</v>
      </c>
      <c r="H279" s="56">
        <v>0.7</v>
      </c>
      <c r="I279" s="56">
        <v>1.16</v>
      </c>
      <c r="J279" s="56" t="s">
        <v>2802</v>
      </c>
      <c r="K279" s="145"/>
      <c r="L279" s="57"/>
      <c r="M279" s="59">
        <v>0.22</v>
      </c>
      <c r="N279" s="60">
        <v>0.22</v>
      </c>
      <c r="O279" s="28"/>
      <c r="P279" s="29"/>
      <c r="Q279" s="28"/>
      <c r="R279" s="28"/>
      <c r="S279" s="48"/>
      <c r="T279" s="49"/>
      <c r="U279" s="50"/>
      <c r="V279" s="51"/>
      <c r="W279" s="62"/>
      <c r="X279" s="51"/>
      <c r="Y279" s="53"/>
      <c r="Z279" s="54"/>
    </row>
    <row r="280" ht="18.0" hidden="1" customHeight="1">
      <c r="A280" s="4" t="s">
        <v>3714</v>
      </c>
      <c r="B280" s="71" t="s">
        <v>3630</v>
      </c>
      <c r="C280" s="39">
        <v>10.0</v>
      </c>
      <c r="D280" s="40"/>
      <c r="E280" s="41"/>
      <c r="F280" s="59"/>
      <c r="G280" s="55">
        <v>4.0</v>
      </c>
      <c r="H280" s="56">
        <v>0.86</v>
      </c>
      <c r="I280" s="56">
        <v>0.61</v>
      </c>
      <c r="J280" s="56">
        <v>0.45</v>
      </c>
      <c r="K280" s="56">
        <v>0.41</v>
      </c>
      <c r="L280" s="56">
        <v>0.42</v>
      </c>
      <c r="M280" s="56" t="s">
        <v>2802</v>
      </c>
      <c r="N280" s="58">
        <v>0.4</v>
      </c>
      <c r="O280" s="47" t="s">
        <v>3715</v>
      </c>
      <c r="P280" s="29"/>
      <c r="Q280" s="61" t="s">
        <v>3716</v>
      </c>
      <c r="R280" s="47" t="s">
        <v>3717</v>
      </c>
      <c r="S280" s="48"/>
      <c r="T280" s="49"/>
      <c r="U280" s="50"/>
      <c r="V280" s="51"/>
      <c r="W280" s="62"/>
      <c r="X280" s="51"/>
      <c r="Y280" s="53"/>
      <c r="Z280" s="54"/>
    </row>
    <row r="281" ht="18.0" hidden="1" customHeight="1">
      <c r="A281" s="4" t="s">
        <v>3714</v>
      </c>
      <c r="B281" s="71" t="s">
        <v>3630</v>
      </c>
      <c r="C281" s="39">
        <v>20.0</v>
      </c>
      <c r="D281" s="40"/>
      <c r="E281" s="41"/>
      <c r="F281" s="59"/>
      <c r="G281" s="55">
        <v>4.0</v>
      </c>
      <c r="H281" s="56">
        <v>1.8</v>
      </c>
      <c r="I281" s="56">
        <v>2.79</v>
      </c>
      <c r="J281" s="59" t="s">
        <v>3718</v>
      </c>
      <c r="K281" s="145"/>
      <c r="L281" s="57"/>
      <c r="M281" s="56"/>
      <c r="N281" s="60"/>
      <c r="O281" s="28"/>
      <c r="P281" s="29"/>
      <c r="Q281" s="28"/>
      <c r="R281" s="28"/>
      <c r="S281" s="48"/>
      <c r="T281" s="49"/>
      <c r="U281" s="50"/>
      <c r="V281" s="51"/>
      <c r="W281" s="62"/>
      <c r="X281" s="51"/>
      <c r="Y281" s="53"/>
      <c r="Z281" s="54"/>
    </row>
    <row r="282" ht="18.0" hidden="1" customHeight="1">
      <c r="A282" s="4" t="s">
        <v>3714</v>
      </c>
      <c r="B282" s="71" t="s">
        <v>3534</v>
      </c>
      <c r="C282" s="39">
        <v>10.0</v>
      </c>
      <c r="D282" s="40"/>
      <c r="E282" s="41"/>
      <c r="F282" s="59" t="s">
        <v>3719</v>
      </c>
      <c r="G282" s="55"/>
      <c r="H282" s="56">
        <v>1.18</v>
      </c>
      <c r="I282" s="56" t="s">
        <v>2802</v>
      </c>
      <c r="J282" s="56">
        <v>1.14</v>
      </c>
      <c r="K282" s="56">
        <v>1.09</v>
      </c>
      <c r="L282" s="57">
        <v>1.14</v>
      </c>
      <c r="M282" s="56">
        <v>0.99</v>
      </c>
      <c r="N282" s="58">
        <v>0.98</v>
      </c>
      <c r="O282" s="28"/>
      <c r="P282" s="29"/>
      <c r="Q282" s="28"/>
      <c r="R282" s="28"/>
      <c r="S282" s="48"/>
      <c r="T282" s="49"/>
      <c r="U282" s="50"/>
      <c r="V282" s="51"/>
      <c r="W282" s="62"/>
      <c r="X282" s="51"/>
      <c r="Y282" s="53"/>
      <c r="Z282" s="54"/>
    </row>
    <row r="283" ht="18.0" hidden="1" customHeight="1">
      <c r="A283" s="4" t="s">
        <v>3720</v>
      </c>
      <c r="B283" s="71" t="s">
        <v>3721</v>
      </c>
      <c r="C283" s="39" t="s">
        <v>3059</v>
      </c>
      <c r="D283" s="40"/>
      <c r="E283" s="41"/>
      <c r="F283" s="59" t="s">
        <v>3722</v>
      </c>
      <c r="G283" s="55"/>
      <c r="H283" s="56" t="s">
        <v>2802</v>
      </c>
      <c r="I283" s="56">
        <v>21.25</v>
      </c>
      <c r="J283" s="56">
        <v>13.33</v>
      </c>
      <c r="K283" s="145"/>
      <c r="L283" s="57"/>
      <c r="M283" s="56"/>
      <c r="N283" s="60"/>
      <c r="O283" s="28"/>
      <c r="P283" s="29"/>
      <c r="Q283" s="28"/>
      <c r="R283" s="28"/>
      <c r="S283" s="48"/>
      <c r="T283" s="49"/>
      <c r="U283" s="50"/>
      <c r="V283" s="51"/>
      <c r="W283" s="62"/>
      <c r="X283" s="51"/>
      <c r="Y283" s="53"/>
      <c r="Z283" s="54"/>
    </row>
    <row r="284" ht="18.0" hidden="1" customHeight="1">
      <c r="A284" s="150" t="s">
        <v>3723</v>
      </c>
      <c r="B284" s="71" t="s">
        <v>3414</v>
      </c>
      <c r="C284" s="39">
        <v>30.0</v>
      </c>
      <c r="D284" s="40"/>
      <c r="E284" s="41"/>
      <c r="F284" s="59"/>
      <c r="G284" s="55">
        <v>5.0</v>
      </c>
      <c r="H284" s="56">
        <v>10.58</v>
      </c>
      <c r="I284" s="56">
        <v>10.52</v>
      </c>
      <c r="J284" s="56">
        <v>10.49</v>
      </c>
      <c r="K284" s="56">
        <v>10.5</v>
      </c>
      <c r="L284" s="59">
        <v>10.3</v>
      </c>
      <c r="M284" s="56" t="s">
        <v>3724</v>
      </c>
      <c r="N284" s="60">
        <v>10.53</v>
      </c>
      <c r="O284" s="47" t="s">
        <v>3725</v>
      </c>
      <c r="P284" s="29"/>
      <c r="Q284" s="47" t="s">
        <v>3726</v>
      </c>
      <c r="R284" s="47" t="s">
        <v>3727</v>
      </c>
      <c r="S284" s="48">
        <v>15.39</v>
      </c>
      <c r="T284" s="49"/>
      <c r="U284" s="50"/>
      <c r="V284" s="51"/>
      <c r="W284" s="62"/>
      <c r="X284" s="51"/>
      <c r="Y284" s="53"/>
      <c r="Z284" s="54"/>
    </row>
    <row r="285" ht="18.0" customHeight="1">
      <c r="A285" s="4" t="s">
        <v>382</v>
      </c>
      <c r="B285" s="5">
        <v>1098805.0</v>
      </c>
      <c r="C285" s="39"/>
      <c r="D285" s="40">
        <v>10.0</v>
      </c>
      <c r="E285" s="41"/>
      <c r="F285" s="59"/>
      <c r="G285" s="106">
        <v>25.0</v>
      </c>
      <c r="H285" s="56">
        <v>0.55</v>
      </c>
      <c r="I285" s="56">
        <v>0.64</v>
      </c>
      <c r="J285" s="59">
        <v>0.18</v>
      </c>
      <c r="K285" s="60">
        <v>0.26</v>
      </c>
      <c r="L285" s="57">
        <v>0.25</v>
      </c>
      <c r="M285" s="56">
        <v>0.18</v>
      </c>
      <c r="N285" s="60">
        <v>0.21</v>
      </c>
      <c r="O285" s="47" t="s">
        <v>3728</v>
      </c>
      <c r="P285" s="29"/>
      <c r="Q285" s="61" t="s">
        <v>3729</v>
      </c>
      <c r="R285" s="47" t="s">
        <v>3730</v>
      </c>
      <c r="S285" s="48"/>
      <c r="T285" s="49"/>
      <c r="U285" s="50"/>
      <c r="V285" s="51"/>
      <c r="W285" s="62"/>
      <c r="X285" s="51"/>
      <c r="Y285" s="53"/>
      <c r="Z285" s="54"/>
    </row>
    <row r="286" ht="18.0" hidden="1" customHeight="1">
      <c r="A286" s="4" t="s">
        <v>383</v>
      </c>
      <c r="B286" s="5">
        <v>1098813.0</v>
      </c>
      <c r="C286" s="39"/>
      <c r="D286" s="40"/>
      <c r="E286" s="41"/>
      <c r="F286" s="59"/>
      <c r="G286" s="106">
        <v>44.0</v>
      </c>
      <c r="H286" s="56">
        <v>0.49</v>
      </c>
      <c r="I286" s="56">
        <v>0.74</v>
      </c>
      <c r="J286" s="60">
        <v>0.21</v>
      </c>
      <c r="K286" s="60">
        <v>0.3</v>
      </c>
      <c r="L286" s="56">
        <v>0.28</v>
      </c>
      <c r="M286" s="59">
        <v>0.2</v>
      </c>
      <c r="N286" s="57">
        <v>0.21</v>
      </c>
      <c r="O286" s="47" t="s">
        <v>3731</v>
      </c>
      <c r="P286" s="29"/>
      <c r="Q286" s="61" t="s">
        <v>3732</v>
      </c>
      <c r="R286" s="47" t="s">
        <v>3733</v>
      </c>
      <c r="S286" s="48"/>
      <c r="T286" s="49"/>
      <c r="U286" s="50"/>
      <c r="V286" s="51"/>
      <c r="W286" s="62"/>
      <c r="X286" s="51"/>
      <c r="Y286" s="53"/>
      <c r="Z286" s="54"/>
    </row>
    <row r="287" ht="18.0" customHeight="1">
      <c r="A287" s="4" t="s">
        <v>384</v>
      </c>
      <c r="B287" s="5">
        <v>1098821.0</v>
      </c>
      <c r="C287" s="39"/>
      <c r="D287" s="40">
        <v>6.0</v>
      </c>
      <c r="E287" s="41"/>
      <c r="F287" s="59" t="s">
        <v>2899</v>
      </c>
      <c r="G287" s="55">
        <v>10.0</v>
      </c>
      <c r="H287" s="56">
        <v>1.1</v>
      </c>
      <c r="I287" s="59">
        <v>0.5</v>
      </c>
      <c r="J287" s="56">
        <v>0.51</v>
      </c>
      <c r="K287" s="56">
        <v>0.66</v>
      </c>
      <c r="L287" s="58">
        <v>0.5</v>
      </c>
      <c r="M287" s="57">
        <v>0.51</v>
      </c>
      <c r="N287" s="56">
        <v>0.52</v>
      </c>
      <c r="O287" s="47" t="s">
        <v>3734</v>
      </c>
      <c r="P287" s="29"/>
      <c r="Q287" s="61" t="s">
        <v>3735</v>
      </c>
      <c r="R287" s="47" t="s">
        <v>3736</v>
      </c>
      <c r="S287" s="48"/>
      <c r="T287" s="49"/>
      <c r="U287" s="50"/>
      <c r="V287" s="51"/>
      <c r="W287" s="62"/>
      <c r="X287" s="51"/>
      <c r="Y287" s="53"/>
      <c r="Z287" s="54"/>
    </row>
    <row r="288" ht="18.0" customHeight="1">
      <c r="A288" s="153" t="s">
        <v>3737</v>
      </c>
      <c r="B288" s="71" t="s">
        <v>3738</v>
      </c>
      <c r="C288" s="39" t="s">
        <v>3147</v>
      </c>
      <c r="D288" s="40">
        <v>2.0</v>
      </c>
      <c r="E288" s="41" t="s">
        <v>2921</v>
      </c>
      <c r="F288" s="59"/>
      <c r="G288" s="55">
        <v>2.0</v>
      </c>
      <c r="H288" s="56">
        <v>9.39</v>
      </c>
      <c r="I288" s="56">
        <v>7.02</v>
      </c>
      <c r="J288" s="45">
        <v>4.79</v>
      </c>
      <c r="K288" s="44">
        <v>4.88</v>
      </c>
      <c r="L288" s="60">
        <v>5.89</v>
      </c>
      <c r="M288" s="44">
        <v>4.93</v>
      </c>
      <c r="N288" s="111">
        <v>5.55</v>
      </c>
      <c r="O288" s="47" t="s">
        <v>3739</v>
      </c>
      <c r="P288" s="29"/>
      <c r="Q288" s="61" t="s">
        <v>3740</v>
      </c>
      <c r="R288" s="47" t="s">
        <v>3741</v>
      </c>
      <c r="S288" s="48">
        <v>6.08</v>
      </c>
      <c r="T288" s="49"/>
      <c r="U288" s="50"/>
      <c r="V288" s="51"/>
      <c r="W288" s="62"/>
      <c r="X288" s="51"/>
      <c r="Y288" s="53"/>
      <c r="Z288" s="54"/>
    </row>
    <row r="289" ht="18.0" hidden="1" customHeight="1">
      <c r="A289" s="4" t="s">
        <v>3742</v>
      </c>
      <c r="B289" s="71" t="s">
        <v>3635</v>
      </c>
      <c r="C289" s="39" t="s">
        <v>3658</v>
      </c>
      <c r="D289" s="40"/>
      <c r="E289" s="41"/>
      <c r="F289" s="59"/>
      <c r="G289" s="55"/>
      <c r="H289" s="56">
        <v>9.26</v>
      </c>
      <c r="I289" s="56" t="s">
        <v>2827</v>
      </c>
      <c r="J289" s="56" t="s">
        <v>2802</v>
      </c>
      <c r="K289" s="56" t="s">
        <v>2802</v>
      </c>
      <c r="L289" s="56" t="s">
        <v>2802</v>
      </c>
      <c r="M289" s="57" t="s">
        <v>2802</v>
      </c>
      <c r="N289" s="58">
        <v>5.49</v>
      </c>
      <c r="O289" s="47" t="s">
        <v>3743</v>
      </c>
      <c r="P289" s="29"/>
      <c r="Q289" s="47" t="s">
        <v>3744</v>
      </c>
      <c r="R289" s="61" t="s">
        <v>3745</v>
      </c>
      <c r="S289" s="48"/>
      <c r="T289" s="49"/>
      <c r="U289" s="50"/>
      <c r="V289" s="51"/>
      <c r="W289" s="62"/>
      <c r="X289" s="51"/>
      <c r="Y289" s="53"/>
      <c r="Z289" s="54"/>
    </row>
    <row r="290" ht="18.0" hidden="1" customHeight="1">
      <c r="A290" s="4" t="s">
        <v>3742</v>
      </c>
      <c r="B290" s="71" t="s">
        <v>2962</v>
      </c>
      <c r="C290" s="39" t="s">
        <v>3658</v>
      </c>
      <c r="D290" s="40"/>
      <c r="E290" s="41"/>
      <c r="F290" s="94"/>
      <c r="G290" s="55"/>
      <c r="H290" s="56">
        <v>16.82</v>
      </c>
      <c r="I290" s="56" t="s">
        <v>2802</v>
      </c>
      <c r="J290" s="56" t="s">
        <v>2802</v>
      </c>
      <c r="K290" s="56">
        <v>10.89</v>
      </c>
      <c r="L290" s="59">
        <v>10.49</v>
      </c>
      <c r="M290" s="57" t="s">
        <v>2802</v>
      </c>
      <c r="N290" s="60">
        <v>10.52</v>
      </c>
      <c r="O290" s="47" t="s">
        <v>3746</v>
      </c>
      <c r="P290" s="29"/>
      <c r="Q290" s="47" t="s">
        <v>3747</v>
      </c>
      <c r="R290" s="47" t="s">
        <v>3748</v>
      </c>
      <c r="S290" s="48">
        <v>7.91</v>
      </c>
      <c r="T290" s="49"/>
      <c r="U290" s="50"/>
      <c r="V290" s="51"/>
      <c r="W290" s="62"/>
      <c r="X290" s="51"/>
      <c r="Y290" s="53"/>
      <c r="Z290" s="54"/>
    </row>
    <row r="291" ht="18.0" hidden="1" customHeight="1">
      <c r="A291" s="4" t="s">
        <v>387</v>
      </c>
      <c r="B291" s="5">
        <v>1119049.0</v>
      </c>
      <c r="C291" s="39"/>
      <c r="D291" s="40"/>
      <c r="E291" s="41"/>
      <c r="F291" s="40"/>
      <c r="G291" s="55">
        <v>18.0</v>
      </c>
      <c r="H291" s="56">
        <v>3.3</v>
      </c>
      <c r="I291" s="56">
        <v>1.8</v>
      </c>
      <c r="J291" s="56">
        <v>1.7</v>
      </c>
      <c r="K291" s="56">
        <v>1.8</v>
      </c>
      <c r="L291" s="59">
        <v>1.65</v>
      </c>
      <c r="M291" s="57">
        <v>1.66</v>
      </c>
      <c r="N291" s="56" t="s">
        <v>2802</v>
      </c>
      <c r="O291" s="47" t="s">
        <v>3749</v>
      </c>
      <c r="P291" s="29"/>
      <c r="Q291" s="61" t="s">
        <v>3750</v>
      </c>
      <c r="R291" s="47" t="s">
        <v>3751</v>
      </c>
      <c r="S291" s="48"/>
      <c r="T291" s="49"/>
      <c r="U291" s="50"/>
      <c r="V291" s="51"/>
      <c r="W291" s="62"/>
      <c r="X291" s="51"/>
      <c r="Y291" s="53"/>
      <c r="Z291" s="54"/>
    </row>
    <row r="292" ht="18.0" hidden="1" customHeight="1">
      <c r="A292" s="4" t="s">
        <v>389</v>
      </c>
      <c r="B292" s="5">
        <v>1119031.0</v>
      </c>
      <c r="C292" s="39"/>
      <c r="D292" s="40"/>
      <c r="E292" s="41"/>
      <c r="F292" s="40"/>
      <c r="G292" s="55">
        <v>8.0</v>
      </c>
      <c r="H292" s="56">
        <v>2.16</v>
      </c>
      <c r="I292" s="56">
        <v>8.02</v>
      </c>
      <c r="J292" s="56">
        <v>2.19</v>
      </c>
      <c r="K292" s="59">
        <v>2.15</v>
      </c>
      <c r="L292" s="56">
        <v>1.99</v>
      </c>
      <c r="M292" s="60">
        <v>2.11</v>
      </c>
      <c r="N292" s="56">
        <v>2.14</v>
      </c>
      <c r="O292" s="47" t="s">
        <v>3752</v>
      </c>
      <c r="P292" s="29"/>
      <c r="Q292" s="61" t="s">
        <v>3753</v>
      </c>
      <c r="R292" s="47" t="s">
        <v>3754</v>
      </c>
      <c r="S292" s="48"/>
      <c r="T292" s="49"/>
      <c r="U292" s="50"/>
      <c r="V292" s="51"/>
      <c r="W292" s="62"/>
      <c r="X292" s="51"/>
      <c r="Y292" s="53"/>
      <c r="Z292" s="54"/>
    </row>
    <row r="293" ht="18.0" hidden="1" customHeight="1">
      <c r="A293" s="4" t="s">
        <v>3755</v>
      </c>
      <c r="B293" s="71" t="s">
        <v>3630</v>
      </c>
      <c r="C293" s="39">
        <v>7.0</v>
      </c>
      <c r="D293" s="40"/>
      <c r="E293" s="41"/>
      <c r="F293" s="59"/>
      <c r="G293" s="55"/>
      <c r="H293" s="56">
        <v>2.4</v>
      </c>
      <c r="I293" s="56"/>
      <c r="J293" s="56"/>
      <c r="K293" s="56"/>
      <c r="L293" s="56" t="s">
        <v>2827</v>
      </c>
      <c r="M293" s="57">
        <v>2.43</v>
      </c>
      <c r="N293" s="60" t="s">
        <v>2827</v>
      </c>
      <c r="O293" s="28"/>
      <c r="P293" s="29"/>
      <c r="Q293" s="28"/>
      <c r="R293" s="28"/>
      <c r="S293" s="48"/>
      <c r="T293" s="49"/>
      <c r="U293" s="50"/>
      <c r="V293" s="51"/>
      <c r="W293" s="62"/>
      <c r="X293" s="51"/>
      <c r="Y293" s="53"/>
      <c r="Z293" s="54"/>
    </row>
    <row r="294" ht="18.0" hidden="1" customHeight="1">
      <c r="A294" s="4" t="s">
        <v>3756</v>
      </c>
      <c r="B294" s="71" t="s">
        <v>3431</v>
      </c>
      <c r="C294" s="39" t="s">
        <v>3173</v>
      </c>
      <c r="D294" s="40"/>
      <c r="E294" s="41"/>
      <c r="F294" s="59"/>
      <c r="G294" s="55">
        <v>1.0</v>
      </c>
      <c r="H294" s="56" t="s">
        <v>2827</v>
      </c>
      <c r="I294" s="56" t="s">
        <v>3757</v>
      </c>
      <c r="J294" s="56" t="s">
        <v>3758</v>
      </c>
      <c r="K294" s="56" t="s">
        <v>2827</v>
      </c>
      <c r="L294" s="56" t="s">
        <v>3759</v>
      </c>
      <c r="M294" s="57" t="s">
        <v>2827</v>
      </c>
      <c r="N294" s="60" t="s">
        <v>2827</v>
      </c>
      <c r="O294" s="28"/>
      <c r="P294" s="29"/>
      <c r="Q294" s="28"/>
      <c r="R294" s="28"/>
      <c r="S294" s="48"/>
      <c r="T294" s="49"/>
      <c r="U294" s="50"/>
      <c r="V294" s="51"/>
      <c r="W294" s="62"/>
      <c r="X294" s="51"/>
      <c r="Y294" s="53"/>
      <c r="Z294" s="54"/>
    </row>
    <row r="295" ht="18.0" hidden="1" customHeight="1">
      <c r="A295" s="4" t="s">
        <v>3760</v>
      </c>
      <c r="B295" s="71" t="s">
        <v>3761</v>
      </c>
      <c r="C295" s="39" t="s">
        <v>3173</v>
      </c>
      <c r="D295" s="40"/>
      <c r="E295" s="41"/>
      <c r="F295" s="59"/>
      <c r="G295" s="55">
        <v>5.0</v>
      </c>
      <c r="H295" s="56" t="s">
        <v>2827</v>
      </c>
      <c r="I295" s="56" t="s">
        <v>3762</v>
      </c>
      <c r="J295" s="56" t="s">
        <v>2802</v>
      </c>
      <c r="K295" s="56" t="s">
        <v>2802</v>
      </c>
      <c r="L295" s="56">
        <v>7.25</v>
      </c>
      <c r="M295" s="57" t="s">
        <v>2827</v>
      </c>
      <c r="N295" s="60">
        <v>7.4</v>
      </c>
      <c r="O295" s="28"/>
      <c r="P295" s="29"/>
      <c r="Q295" s="28"/>
      <c r="R295" s="28"/>
      <c r="S295" s="48"/>
      <c r="T295" s="49"/>
      <c r="U295" s="50"/>
      <c r="V295" s="51"/>
      <c r="W295" s="62"/>
      <c r="X295" s="51"/>
      <c r="Y295" s="53"/>
      <c r="Z295" s="54"/>
    </row>
    <row r="296" ht="18.0" hidden="1" customHeight="1">
      <c r="A296" s="4" t="s">
        <v>3760</v>
      </c>
      <c r="B296" s="71" t="s">
        <v>3763</v>
      </c>
      <c r="C296" s="39">
        <v>1.0</v>
      </c>
      <c r="D296" s="40"/>
      <c r="E296" s="41"/>
      <c r="F296" s="59"/>
      <c r="G296" s="55"/>
      <c r="H296" s="111">
        <v>15.77</v>
      </c>
      <c r="I296" s="56" t="s">
        <v>2827</v>
      </c>
      <c r="J296" s="56">
        <v>15.9</v>
      </c>
      <c r="K296" s="56" t="s">
        <v>3764</v>
      </c>
      <c r="L296" s="59">
        <v>15.6</v>
      </c>
      <c r="M296" s="57">
        <v>15.76</v>
      </c>
      <c r="N296" s="60">
        <v>16.16</v>
      </c>
      <c r="O296" s="61" t="s">
        <v>3765</v>
      </c>
      <c r="P296" s="29"/>
      <c r="Q296" s="47" t="s">
        <v>3766</v>
      </c>
      <c r="R296" s="47" t="s">
        <v>3767</v>
      </c>
      <c r="S296" s="48">
        <v>16.17</v>
      </c>
      <c r="T296" s="49"/>
      <c r="U296" s="50">
        <v>15.77</v>
      </c>
      <c r="V296" s="51"/>
      <c r="W296" s="62"/>
      <c r="X296" s="51"/>
      <c r="Y296" s="53"/>
      <c r="Z296" s="54"/>
    </row>
    <row r="297" ht="18.0" hidden="1" customHeight="1">
      <c r="A297" s="150" t="s">
        <v>3768</v>
      </c>
      <c r="B297" s="71" t="s">
        <v>3769</v>
      </c>
      <c r="C297" s="39">
        <v>10.0</v>
      </c>
      <c r="D297" s="40"/>
      <c r="E297" s="41"/>
      <c r="F297" s="25"/>
      <c r="G297" s="55"/>
      <c r="H297" s="56">
        <v>30.27</v>
      </c>
      <c r="I297" s="56">
        <v>27.99</v>
      </c>
      <c r="J297" s="58">
        <v>27.75</v>
      </c>
      <c r="K297" s="60">
        <v>29.89</v>
      </c>
      <c r="L297" s="56" t="s">
        <v>2827</v>
      </c>
      <c r="M297" s="57" t="s">
        <v>2802</v>
      </c>
      <c r="N297" s="57" t="s">
        <v>2802</v>
      </c>
      <c r="O297" s="47" t="s">
        <v>3770</v>
      </c>
      <c r="P297" s="29"/>
      <c r="Q297" s="47" t="s">
        <v>3771</v>
      </c>
      <c r="R297" s="47" t="s">
        <v>3772</v>
      </c>
      <c r="S297" s="48"/>
      <c r="T297" s="49"/>
      <c r="U297" s="50"/>
      <c r="V297" s="51"/>
      <c r="W297" s="52"/>
      <c r="X297" s="51"/>
      <c r="Y297" s="53"/>
      <c r="Z297" s="54"/>
    </row>
    <row r="298" ht="18.0" hidden="1" customHeight="1">
      <c r="A298" s="150" t="s">
        <v>3768</v>
      </c>
      <c r="B298" s="71" t="s">
        <v>2916</v>
      </c>
      <c r="C298" s="39">
        <v>10.0</v>
      </c>
      <c r="D298" s="40"/>
      <c r="E298" s="41"/>
      <c r="F298" s="25" t="s">
        <v>3773</v>
      </c>
      <c r="G298" s="55"/>
      <c r="H298" s="56">
        <v>72.3</v>
      </c>
      <c r="I298" s="56" t="s">
        <v>3774</v>
      </c>
      <c r="J298" s="59">
        <v>60.0</v>
      </c>
      <c r="K298" s="56"/>
      <c r="L298" s="56">
        <v>63.55</v>
      </c>
      <c r="M298" s="57" t="s">
        <v>2802</v>
      </c>
      <c r="N298" s="60">
        <v>62.79</v>
      </c>
      <c r="O298" s="28"/>
      <c r="P298" s="29"/>
      <c r="Q298" s="28"/>
      <c r="R298" s="28"/>
      <c r="S298" s="48"/>
      <c r="T298" s="49"/>
      <c r="U298" s="50"/>
      <c r="V298" s="51"/>
      <c r="W298" s="52"/>
      <c r="X298" s="51"/>
      <c r="Y298" s="53"/>
      <c r="Z298" s="54"/>
    </row>
    <row r="299" ht="18.0" hidden="1" customHeight="1">
      <c r="A299" s="4" t="s">
        <v>3775</v>
      </c>
      <c r="B299" s="71" t="s">
        <v>3776</v>
      </c>
      <c r="C299" s="39">
        <v>100.0</v>
      </c>
      <c r="D299" s="40"/>
      <c r="E299" s="41"/>
      <c r="F299" s="59"/>
      <c r="G299" s="55"/>
      <c r="H299" s="56">
        <v>9.0</v>
      </c>
      <c r="I299" s="56"/>
      <c r="J299" s="56"/>
      <c r="K299" s="56"/>
      <c r="L299" s="56"/>
      <c r="M299" s="57"/>
      <c r="N299" s="60"/>
      <c r="O299" s="28"/>
      <c r="P299" s="29"/>
      <c r="Q299" s="28"/>
      <c r="R299" s="28"/>
      <c r="S299" s="48">
        <v>10.91</v>
      </c>
      <c r="T299" s="49"/>
      <c r="U299" s="50"/>
      <c r="V299" s="51"/>
      <c r="W299" s="62"/>
      <c r="X299" s="51"/>
      <c r="Y299" s="53"/>
      <c r="Z299" s="54"/>
    </row>
    <row r="300" ht="18.0" hidden="1" customHeight="1">
      <c r="A300" s="4" t="s">
        <v>3775</v>
      </c>
      <c r="B300" s="71" t="s">
        <v>3777</v>
      </c>
      <c r="C300" s="39">
        <v>100.0</v>
      </c>
      <c r="D300" s="40"/>
      <c r="E300" s="41"/>
      <c r="F300" s="59"/>
      <c r="G300" s="55"/>
      <c r="H300" s="56"/>
      <c r="I300" s="56">
        <v>7.18</v>
      </c>
      <c r="J300" s="56"/>
      <c r="K300" s="56"/>
      <c r="L300" s="56"/>
      <c r="M300" s="57"/>
      <c r="N300" s="60" t="s">
        <v>2802</v>
      </c>
      <c r="O300" s="28"/>
      <c r="P300" s="29"/>
      <c r="Q300" s="28"/>
      <c r="R300" s="28"/>
      <c r="S300" s="48">
        <v>8.23</v>
      </c>
      <c r="T300" s="49"/>
      <c r="U300" s="50"/>
      <c r="V300" s="51"/>
      <c r="W300" s="62"/>
      <c r="X300" s="51"/>
      <c r="Y300" s="53"/>
      <c r="Z300" s="54"/>
    </row>
    <row r="301" ht="18.0" hidden="1" customHeight="1">
      <c r="A301" s="4" t="s">
        <v>3778</v>
      </c>
      <c r="B301" s="71" t="s">
        <v>3779</v>
      </c>
      <c r="C301" s="39">
        <v>24.0</v>
      </c>
      <c r="D301" s="40"/>
      <c r="E301" s="41"/>
      <c r="F301" s="25"/>
      <c r="G301" s="55"/>
      <c r="H301" s="56" t="s">
        <v>2802</v>
      </c>
      <c r="I301" s="56">
        <v>1.63</v>
      </c>
      <c r="J301" s="59">
        <v>1.5</v>
      </c>
      <c r="K301" s="56">
        <v>1.63</v>
      </c>
      <c r="L301" s="57">
        <v>1.64</v>
      </c>
      <c r="M301" s="56">
        <v>1.53</v>
      </c>
      <c r="N301" s="101" t="s">
        <v>2802</v>
      </c>
      <c r="O301" s="28"/>
      <c r="P301" s="29"/>
      <c r="Q301" s="28"/>
      <c r="R301" s="28"/>
      <c r="S301" s="48">
        <v>3.92</v>
      </c>
      <c r="T301" s="49"/>
      <c r="U301" s="50"/>
      <c r="V301" s="51"/>
      <c r="W301" s="62"/>
      <c r="X301" s="51"/>
      <c r="Y301" s="53"/>
      <c r="Z301" s="54"/>
    </row>
    <row r="302" ht="18.0" hidden="1" customHeight="1">
      <c r="A302" s="4" t="s">
        <v>3780</v>
      </c>
      <c r="B302" s="71" t="s">
        <v>3036</v>
      </c>
      <c r="C302" s="39">
        <v>30.0</v>
      </c>
      <c r="D302" s="40"/>
      <c r="E302" s="41"/>
      <c r="F302" s="25"/>
      <c r="G302" s="55"/>
      <c r="H302" s="56">
        <v>11.34</v>
      </c>
      <c r="I302" s="56">
        <v>9.44</v>
      </c>
      <c r="J302" s="56" t="s">
        <v>2802</v>
      </c>
      <c r="K302" s="56" t="s">
        <v>2802</v>
      </c>
      <c r="L302" s="59">
        <v>8.79</v>
      </c>
      <c r="M302" s="57" t="s">
        <v>2802</v>
      </c>
      <c r="N302" s="60">
        <v>8.89</v>
      </c>
      <c r="O302" s="47" t="s">
        <v>3781</v>
      </c>
      <c r="P302" s="29"/>
      <c r="Q302" s="47" t="s">
        <v>3782</v>
      </c>
      <c r="R302" s="61" t="s">
        <v>3783</v>
      </c>
      <c r="S302" s="48"/>
      <c r="T302" s="49"/>
      <c r="U302" s="50"/>
      <c r="V302" s="51"/>
      <c r="W302" s="52"/>
      <c r="X302" s="51"/>
      <c r="Y302" s="53"/>
      <c r="Z302" s="54"/>
    </row>
    <row r="303" ht="18.0" hidden="1" customHeight="1">
      <c r="A303" s="4" t="s">
        <v>3784</v>
      </c>
      <c r="B303" s="67" t="s">
        <v>3544</v>
      </c>
      <c r="C303" s="39">
        <v>1.0</v>
      </c>
      <c r="D303" s="40"/>
      <c r="E303" s="41"/>
      <c r="F303" s="59"/>
      <c r="G303" s="55"/>
      <c r="H303" s="56" t="s">
        <v>3785</v>
      </c>
      <c r="I303" s="56" t="s">
        <v>2827</v>
      </c>
      <c r="J303" s="56" t="s">
        <v>2827</v>
      </c>
      <c r="K303" s="57" t="s">
        <v>2802</v>
      </c>
      <c r="L303" s="56" t="s">
        <v>2827</v>
      </c>
      <c r="M303" s="57" t="s">
        <v>2827</v>
      </c>
      <c r="N303" s="60" t="s">
        <v>2827</v>
      </c>
      <c r="O303" s="28"/>
      <c r="P303" s="29"/>
      <c r="Q303" s="28"/>
      <c r="R303" s="28"/>
      <c r="S303" s="48">
        <v>1.49</v>
      </c>
      <c r="T303" s="49"/>
      <c r="U303" s="50"/>
      <c r="V303" s="51"/>
      <c r="W303" s="62"/>
      <c r="X303" s="51"/>
      <c r="Y303" s="53"/>
      <c r="Z303" s="54"/>
    </row>
    <row r="304" ht="18.0" customHeight="1">
      <c r="A304" s="4" t="s">
        <v>3786</v>
      </c>
      <c r="B304" s="5">
        <v>1128222.0</v>
      </c>
      <c r="C304" s="39"/>
      <c r="D304" s="40">
        <v>4.0</v>
      </c>
      <c r="E304" s="41" t="s">
        <v>3200</v>
      </c>
      <c r="F304" s="59"/>
      <c r="G304" s="106">
        <v>5.0</v>
      </c>
      <c r="H304" s="56" t="s">
        <v>3787</v>
      </c>
      <c r="I304" s="56"/>
      <c r="J304" s="46">
        <v>2.3</v>
      </c>
      <c r="K304" s="44">
        <v>2.34</v>
      </c>
      <c r="L304" s="117">
        <v>1.99</v>
      </c>
      <c r="M304" s="122">
        <v>2.31</v>
      </c>
      <c r="N304" s="60" t="s">
        <v>3788</v>
      </c>
      <c r="O304" s="47" t="s">
        <v>3789</v>
      </c>
      <c r="P304" s="29"/>
      <c r="Q304" s="47" t="s">
        <v>3790</v>
      </c>
      <c r="R304" s="47" t="s">
        <v>3791</v>
      </c>
      <c r="S304" s="48"/>
      <c r="T304" s="49"/>
      <c r="U304" s="50"/>
      <c r="V304" s="51"/>
      <c r="W304" s="62"/>
      <c r="X304" s="51"/>
      <c r="Y304" s="53"/>
      <c r="Z304" s="54"/>
    </row>
    <row r="305" ht="18.0" hidden="1" customHeight="1">
      <c r="A305" s="4" t="s">
        <v>3792</v>
      </c>
      <c r="B305" s="115">
        <v>5.0E-4</v>
      </c>
      <c r="C305" s="39" t="s">
        <v>3192</v>
      </c>
      <c r="D305" s="40"/>
      <c r="E305" s="41"/>
      <c r="F305" s="59"/>
      <c r="G305" s="55"/>
      <c r="H305" s="56">
        <v>2.36</v>
      </c>
      <c r="I305" s="56" t="s">
        <v>2802</v>
      </c>
      <c r="J305" s="59">
        <v>1.95</v>
      </c>
      <c r="K305" s="56" t="s">
        <v>2827</v>
      </c>
      <c r="L305" s="92">
        <v>2.3</v>
      </c>
      <c r="M305" s="57" t="s">
        <v>2802</v>
      </c>
      <c r="N305" s="60" t="s">
        <v>2827</v>
      </c>
      <c r="O305" s="61" t="s">
        <v>3793</v>
      </c>
      <c r="P305" s="29"/>
      <c r="Q305" s="47" t="s">
        <v>3794</v>
      </c>
      <c r="R305" s="47" t="s">
        <v>3795</v>
      </c>
      <c r="S305" s="48"/>
      <c r="T305" s="49"/>
      <c r="U305" s="50"/>
      <c r="V305" s="51"/>
      <c r="W305" s="62"/>
      <c r="X305" s="51"/>
      <c r="Y305" s="53"/>
      <c r="Z305" s="54"/>
    </row>
    <row r="306" ht="18.0" hidden="1" customHeight="1">
      <c r="A306" s="4" t="s">
        <v>3792</v>
      </c>
      <c r="B306" s="115">
        <v>5.0E-4</v>
      </c>
      <c r="C306" s="39" t="s">
        <v>3103</v>
      </c>
      <c r="D306" s="40"/>
      <c r="E306" s="41"/>
      <c r="F306" s="59"/>
      <c r="G306" s="55"/>
      <c r="H306" s="56" t="s">
        <v>2802</v>
      </c>
      <c r="I306" s="56" t="s">
        <v>2827</v>
      </c>
      <c r="J306" s="56" t="s">
        <v>2802</v>
      </c>
      <c r="K306" s="56" t="s">
        <v>2802</v>
      </c>
      <c r="L306" s="56" t="s">
        <v>2802</v>
      </c>
      <c r="M306" s="57" t="s">
        <v>2802</v>
      </c>
      <c r="N306" s="60" t="s">
        <v>2827</v>
      </c>
      <c r="O306" s="47" t="s">
        <v>3796</v>
      </c>
      <c r="P306" s="29"/>
      <c r="Q306" s="47" t="s">
        <v>3797</v>
      </c>
      <c r="R306" s="47" t="s">
        <v>3798</v>
      </c>
      <c r="S306" s="48"/>
      <c r="T306" s="49"/>
      <c r="U306" s="50"/>
      <c r="V306" s="51"/>
      <c r="W306" s="62"/>
      <c r="X306" s="51"/>
      <c r="Y306" s="53"/>
      <c r="Z306" s="54"/>
    </row>
    <row r="307" ht="18.0" hidden="1" customHeight="1">
      <c r="A307" s="4" t="s">
        <v>3799</v>
      </c>
      <c r="B307" s="115">
        <v>5.0E-4</v>
      </c>
      <c r="C307" s="39" t="s">
        <v>3192</v>
      </c>
      <c r="D307" s="40"/>
      <c r="E307" s="41"/>
      <c r="F307" s="59"/>
      <c r="G307" s="55"/>
      <c r="H307" s="59" t="s">
        <v>3800</v>
      </c>
      <c r="I307" s="56" t="s">
        <v>2827</v>
      </c>
      <c r="J307" s="60" t="s">
        <v>2827</v>
      </c>
      <c r="K307" s="56" t="s">
        <v>2802</v>
      </c>
      <c r="L307" s="56" t="s">
        <v>2827</v>
      </c>
      <c r="M307" s="57" t="s">
        <v>2827</v>
      </c>
      <c r="N307" s="60" t="s">
        <v>2827</v>
      </c>
      <c r="O307" s="28"/>
      <c r="P307" s="29"/>
      <c r="Q307" s="28"/>
      <c r="R307" s="28"/>
      <c r="S307" s="48"/>
      <c r="T307" s="49"/>
      <c r="U307" s="50"/>
      <c r="V307" s="51"/>
      <c r="W307" s="62"/>
      <c r="X307" s="51"/>
      <c r="Y307" s="53"/>
      <c r="Z307" s="54"/>
    </row>
    <row r="308" ht="18.0" hidden="1" customHeight="1">
      <c r="A308" s="4" t="s">
        <v>3799</v>
      </c>
      <c r="B308" s="115">
        <v>5.0E-4</v>
      </c>
      <c r="C308" s="39" t="s">
        <v>3103</v>
      </c>
      <c r="D308" s="40"/>
      <c r="E308" s="41"/>
      <c r="F308" s="59"/>
      <c r="G308" s="55"/>
      <c r="H308" s="56" t="s">
        <v>2802</v>
      </c>
      <c r="I308" s="56" t="s">
        <v>3801</v>
      </c>
      <c r="J308" s="56" t="s">
        <v>2802</v>
      </c>
      <c r="K308" s="56"/>
      <c r="L308" s="56" t="s">
        <v>2827</v>
      </c>
      <c r="M308" s="57" t="s">
        <v>2802</v>
      </c>
      <c r="N308" s="60" t="s">
        <v>2802</v>
      </c>
      <c r="O308" s="28"/>
      <c r="P308" s="29"/>
      <c r="Q308" s="28"/>
      <c r="R308" s="28"/>
      <c r="S308" s="48"/>
      <c r="T308" s="49"/>
      <c r="U308" s="50"/>
      <c r="V308" s="51"/>
      <c r="W308" s="62"/>
      <c r="X308" s="51"/>
      <c r="Y308" s="53"/>
      <c r="Z308" s="54"/>
    </row>
    <row r="309" ht="18.0" hidden="1" customHeight="1">
      <c r="A309" s="4" t="s">
        <v>3802</v>
      </c>
      <c r="B309" s="71" t="s">
        <v>3131</v>
      </c>
      <c r="C309" s="39">
        <v>30.0</v>
      </c>
      <c r="D309" s="40"/>
      <c r="E309" s="63"/>
      <c r="F309" s="154"/>
      <c r="G309" s="55"/>
      <c r="H309" s="56">
        <v>13.5</v>
      </c>
      <c r="I309" s="56">
        <v>9.49</v>
      </c>
      <c r="J309" s="56">
        <v>9.48</v>
      </c>
      <c r="K309" s="56">
        <v>9.67</v>
      </c>
      <c r="L309" s="56"/>
      <c r="M309" s="57" t="s">
        <v>2827</v>
      </c>
      <c r="N309" s="60" t="s">
        <v>2827</v>
      </c>
      <c r="O309" s="28"/>
      <c r="P309" s="29"/>
      <c r="Q309" s="28"/>
      <c r="R309" s="28"/>
      <c r="S309" s="48"/>
      <c r="T309" s="49"/>
      <c r="U309" s="50"/>
      <c r="V309" s="51"/>
      <c r="W309" s="86"/>
      <c r="X309" s="70"/>
      <c r="Y309" s="53"/>
      <c r="Z309" s="54"/>
    </row>
    <row r="310" ht="18.0" hidden="1" customHeight="1">
      <c r="A310" s="4" t="s">
        <v>3803</v>
      </c>
      <c r="B310" s="71" t="s">
        <v>3365</v>
      </c>
      <c r="C310" s="39">
        <v>28.0</v>
      </c>
      <c r="D310" s="40"/>
      <c r="E310" s="41"/>
      <c r="F310" s="104"/>
      <c r="G310" s="55"/>
      <c r="H310" s="56">
        <v>4.52</v>
      </c>
      <c r="I310" s="56">
        <v>3.79</v>
      </c>
      <c r="J310" s="56">
        <v>4.1</v>
      </c>
      <c r="K310" s="56">
        <v>3.79</v>
      </c>
      <c r="L310" s="57">
        <v>4.0</v>
      </c>
      <c r="M310" s="59">
        <v>3.78</v>
      </c>
      <c r="N310" s="57">
        <v>3.76</v>
      </c>
      <c r="O310" s="47" t="s">
        <v>3804</v>
      </c>
      <c r="P310" s="29"/>
      <c r="Q310" s="47" t="s">
        <v>3805</v>
      </c>
      <c r="R310" s="47" t="s">
        <v>3806</v>
      </c>
      <c r="S310" s="48"/>
      <c r="T310" s="49"/>
      <c r="U310" s="50"/>
      <c r="V310" s="51"/>
      <c r="W310" s="62"/>
      <c r="X310" s="51"/>
      <c r="Y310" s="53"/>
      <c r="Z310" s="54"/>
    </row>
    <row r="311" ht="18.0" customHeight="1">
      <c r="A311" s="4" t="s">
        <v>398</v>
      </c>
      <c r="B311" s="5">
        <v>1078179.0</v>
      </c>
      <c r="C311" s="39"/>
      <c r="D311" s="40">
        <v>1.0</v>
      </c>
      <c r="E311" s="41" t="s">
        <v>2814</v>
      </c>
      <c r="F311" s="104"/>
      <c r="G311" s="55">
        <v>3.0</v>
      </c>
      <c r="H311" s="56">
        <v>7.95</v>
      </c>
      <c r="I311" s="46" t="s">
        <v>3807</v>
      </c>
      <c r="J311" s="45" t="s">
        <v>3808</v>
      </c>
      <c r="K311" s="45">
        <v>6.77</v>
      </c>
      <c r="L311" s="57">
        <v>7.5</v>
      </c>
      <c r="M311" s="44" t="s">
        <v>3809</v>
      </c>
      <c r="N311" s="56">
        <v>6.78</v>
      </c>
      <c r="O311" s="47" t="s">
        <v>3810</v>
      </c>
      <c r="P311" s="29"/>
      <c r="Q311" s="61" t="s">
        <v>3811</v>
      </c>
      <c r="R311" s="47" t="s">
        <v>3812</v>
      </c>
      <c r="S311" s="48"/>
      <c r="T311" s="49"/>
      <c r="U311" s="50"/>
      <c r="V311" s="51"/>
      <c r="W311" s="62"/>
      <c r="X311" s="51"/>
      <c r="Y311" s="53"/>
      <c r="Z311" s="54"/>
    </row>
    <row r="312" ht="18.0" hidden="1" customHeight="1">
      <c r="A312" s="4" t="s">
        <v>3813</v>
      </c>
      <c r="B312" s="71" t="s">
        <v>3814</v>
      </c>
      <c r="C312" s="39" t="s">
        <v>3501</v>
      </c>
      <c r="D312" s="40"/>
      <c r="E312" s="41"/>
      <c r="F312" s="59"/>
      <c r="G312" s="55"/>
      <c r="H312" s="56" t="s">
        <v>3815</v>
      </c>
      <c r="I312" s="56" t="s">
        <v>2827</v>
      </c>
      <c r="J312" s="56">
        <v>43.9</v>
      </c>
      <c r="K312" s="59">
        <v>39.99</v>
      </c>
      <c r="L312" s="56" t="s">
        <v>2827</v>
      </c>
      <c r="M312" s="57" t="s">
        <v>3816</v>
      </c>
      <c r="N312" s="60" t="s">
        <v>2827</v>
      </c>
      <c r="O312" s="28"/>
      <c r="P312" s="29"/>
      <c r="Q312" s="28"/>
      <c r="R312" s="28"/>
      <c r="S312" s="48"/>
      <c r="T312" s="49"/>
      <c r="U312" s="50"/>
      <c r="V312" s="51"/>
      <c r="W312" s="62"/>
      <c r="X312" s="51"/>
      <c r="Y312" s="53"/>
      <c r="Z312" s="54"/>
    </row>
    <row r="313" ht="18.0" hidden="1" customHeight="1">
      <c r="A313" s="4" t="s">
        <v>3817</v>
      </c>
      <c r="B313" s="71" t="s">
        <v>3692</v>
      </c>
      <c r="C313" s="39" t="s">
        <v>3501</v>
      </c>
      <c r="D313" s="40"/>
      <c r="E313" s="41"/>
      <c r="F313" s="59"/>
      <c r="G313" s="55"/>
      <c r="H313" s="56">
        <v>61.5</v>
      </c>
      <c r="I313" s="56"/>
      <c r="J313" s="56" t="s">
        <v>3818</v>
      </c>
      <c r="K313" s="56">
        <v>64.0</v>
      </c>
      <c r="L313" s="56" t="s">
        <v>2827</v>
      </c>
      <c r="M313" s="57" t="s">
        <v>3819</v>
      </c>
      <c r="N313" s="60" t="s">
        <v>2827</v>
      </c>
      <c r="O313" s="28"/>
      <c r="P313" s="29"/>
      <c r="Q313" s="28"/>
      <c r="R313" s="28"/>
      <c r="S313" s="48"/>
      <c r="T313" s="49"/>
      <c r="U313" s="50"/>
      <c r="V313" s="51"/>
      <c r="W313" s="62"/>
      <c r="X313" s="51"/>
      <c r="Y313" s="53"/>
      <c r="Z313" s="54"/>
    </row>
    <row r="314" ht="18.0" hidden="1" customHeight="1">
      <c r="A314" s="4" t="s">
        <v>3820</v>
      </c>
      <c r="B314" s="71" t="s">
        <v>3208</v>
      </c>
      <c r="C314" s="39">
        <v>100.0</v>
      </c>
      <c r="D314" s="40"/>
      <c r="E314" s="41"/>
      <c r="F314" s="59"/>
      <c r="G314" s="43">
        <v>3.5</v>
      </c>
      <c r="H314" s="56">
        <v>15.46</v>
      </c>
      <c r="I314" s="56" t="s">
        <v>2802</v>
      </c>
      <c r="J314" s="59">
        <v>3.71</v>
      </c>
      <c r="K314" s="56">
        <v>12.63</v>
      </c>
      <c r="L314" s="56">
        <v>5.35</v>
      </c>
      <c r="M314" s="57" t="s">
        <v>2802</v>
      </c>
      <c r="N314" s="57">
        <v>5.45</v>
      </c>
      <c r="O314" s="61" t="s">
        <v>3821</v>
      </c>
      <c r="P314" s="29"/>
      <c r="Q314" s="47" t="s">
        <v>3822</v>
      </c>
      <c r="R314" s="47" t="s">
        <v>3823</v>
      </c>
      <c r="S314" s="48"/>
      <c r="T314" s="49"/>
      <c r="U314" s="50"/>
      <c r="V314" s="51"/>
      <c r="W314" s="62"/>
      <c r="X314" s="51"/>
      <c r="Y314" s="53"/>
      <c r="Z314" s="54"/>
    </row>
    <row r="315" ht="18.0" hidden="1" customHeight="1">
      <c r="A315" s="4" t="s">
        <v>3820</v>
      </c>
      <c r="B315" s="71" t="s">
        <v>3414</v>
      </c>
      <c r="C315" s="39">
        <v>100.0</v>
      </c>
      <c r="D315" s="40"/>
      <c r="E315" s="41"/>
      <c r="F315" s="59"/>
      <c r="G315" s="43">
        <v>3.5</v>
      </c>
      <c r="H315" s="56">
        <v>16.23</v>
      </c>
      <c r="I315" s="56">
        <v>19.2</v>
      </c>
      <c r="J315" s="59" t="s">
        <v>3824</v>
      </c>
      <c r="K315" s="56">
        <v>9.49</v>
      </c>
      <c r="L315" s="57">
        <v>10.5</v>
      </c>
      <c r="M315" s="57">
        <v>7.72</v>
      </c>
      <c r="N315" s="60">
        <v>10.39</v>
      </c>
      <c r="O315" s="47" t="s">
        <v>3825</v>
      </c>
      <c r="P315" s="29"/>
      <c r="Q315" s="61" t="s">
        <v>3826</v>
      </c>
      <c r="R315" s="47" t="s">
        <v>3827</v>
      </c>
      <c r="S315" s="48"/>
      <c r="T315" s="49"/>
      <c r="U315" s="50"/>
      <c r="V315" s="51"/>
      <c r="W315" s="62"/>
      <c r="X315" s="51"/>
      <c r="Y315" s="53"/>
      <c r="Z315" s="54"/>
    </row>
    <row r="316" ht="18.0" hidden="1" customHeight="1">
      <c r="A316" s="4" t="s">
        <v>401</v>
      </c>
      <c r="B316" s="5">
        <v>1138155.0</v>
      </c>
      <c r="C316" s="39"/>
      <c r="D316" s="40"/>
      <c r="E316" s="41"/>
      <c r="F316" s="59"/>
      <c r="G316" s="55">
        <v>3.0</v>
      </c>
      <c r="H316" s="56">
        <v>14.99</v>
      </c>
      <c r="I316" s="56">
        <v>10.49</v>
      </c>
      <c r="J316" s="56">
        <v>9.81</v>
      </c>
      <c r="K316" s="56">
        <v>10.49</v>
      </c>
      <c r="L316" s="56">
        <v>11.9</v>
      </c>
      <c r="M316" s="56">
        <v>10.05</v>
      </c>
      <c r="N316" s="58">
        <v>10.25</v>
      </c>
      <c r="O316" s="47" t="s">
        <v>3828</v>
      </c>
      <c r="P316" s="29"/>
      <c r="Q316" s="61" t="s">
        <v>3829</v>
      </c>
      <c r="R316" s="47" t="s">
        <v>3830</v>
      </c>
      <c r="S316" s="48">
        <f>21+14+1+28</f>
        <v>64</v>
      </c>
      <c r="T316" s="49"/>
      <c r="U316" s="50"/>
      <c r="V316" s="51"/>
      <c r="W316" s="62"/>
      <c r="X316" s="51"/>
      <c r="Y316" s="53"/>
      <c r="Z316" s="54"/>
    </row>
    <row r="317" ht="18.0" hidden="1" customHeight="1">
      <c r="A317" s="4" t="s">
        <v>3831</v>
      </c>
      <c r="B317" s="71"/>
      <c r="C317" s="39" t="s">
        <v>3059</v>
      </c>
      <c r="D317" s="40"/>
      <c r="E317" s="41"/>
      <c r="F317" s="59"/>
      <c r="G317" s="55"/>
      <c r="H317" s="56">
        <v>208.17</v>
      </c>
      <c r="I317" s="56" t="s">
        <v>2802</v>
      </c>
      <c r="J317" s="56">
        <v>110.0</v>
      </c>
      <c r="K317" s="56">
        <v>111.79</v>
      </c>
      <c r="L317" s="59">
        <v>103.5</v>
      </c>
      <c r="M317" s="57" t="s">
        <v>2802</v>
      </c>
      <c r="N317" s="60" t="s">
        <v>2827</v>
      </c>
      <c r="O317" s="28"/>
      <c r="P317" s="29"/>
      <c r="Q317" s="28"/>
      <c r="R317" s="28"/>
      <c r="S317" s="48"/>
      <c r="T317" s="49"/>
      <c r="U317" s="50"/>
      <c r="V317" s="51"/>
      <c r="W317" s="62"/>
      <c r="X317" s="51"/>
      <c r="Y317" s="53"/>
      <c r="Z317" s="54"/>
    </row>
    <row r="318" ht="18.0" hidden="1" customHeight="1">
      <c r="A318" s="4" t="s">
        <v>403</v>
      </c>
      <c r="B318" s="5">
        <v>6708358.0</v>
      </c>
      <c r="C318" s="39"/>
      <c r="D318" s="40"/>
      <c r="E318" s="41"/>
      <c r="F318" s="59" t="s">
        <v>2899</v>
      </c>
      <c r="G318" s="55">
        <v>78.0</v>
      </c>
      <c r="H318" s="59">
        <v>0.51</v>
      </c>
      <c r="I318" s="56">
        <v>0.65</v>
      </c>
      <c r="J318" s="59">
        <v>0.52</v>
      </c>
      <c r="K318" s="56">
        <v>0.57</v>
      </c>
      <c r="L318" s="56">
        <v>0.64</v>
      </c>
      <c r="M318" s="56">
        <v>0.58</v>
      </c>
      <c r="N318" s="57" t="s">
        <v>2802</v>
      </c>
      <c r="O318" s="47" t="s">
        <v>3832</v>
      </c>
      <c r="P318" s="29"/>
      <c r="Q318" s="61" t="s">
        <v>3833</v>
      </c>
      <c r="R318" s="47" t="s">
        <v>3834</v>
      </c>
      <c r="S318" s="48"/>
      <c r="T318" s="49"/>
      <c r="U318" s="50"/>
      <c r="V318" s="51"/>
      <c r="W318" s="62"/>
      <c r="X318" s="51"/>
      <c r="Y318" s="53"/>
      <c r="Z318" s="54"/>
    </row>
    <row r="319" ht="18.0" hidden="1" customHeight="1">
      <c r="A319" s="4" t="s">
        <v>3835</v>
      </c>
      <c r="B319" s="5">
        <v>1025675.0</v>
      </c>
      <c r="C319" s="39"/>
      <c r="D319" s="40"/>
      <c r="E319" s="41"/>
      <c r="F319" s="59"/>
      <c r="G319" s="55">
        <v>2.0</v>
      </c>
      <c r="H319" s="56">
        <v>1.56</v>
      </c>
      <c r="I319" s="56">
        <v>1.75</v>
      </c>
      <c r="J319" s="59">
        <v>0.8</v>
      </c>
      <c r="K319" s="56">
        <v>0.91</v>
      </c>
      <c r="L319" s="56" t="s">
        <v>2802</v>
      </c>
      <c r="M319" s="57" t="s">
        <v>2802</v>
      </c>
      <c r="N319" s="56">
        <v>0.8</v>
      </c>
      <c r="O319" s="47" t="s">
        <v>3836</v>
      </c>
      <c r="P319" s="29"/>
      <c r="Q319" s="47" t="s">
        <v>3837</v>
      </c>
      <c r="R319" s="47" t="s">
        <v>3838</v>
      </c>
      <c r="S319" s="48"/>
      <c r="T319" s="49"/>
      <c r="U319" s="50"/>
      <c r="V319" s="51"/>
      <c r="W319" s="62"/>
      <c r="X319" s="51"/>
      <c r="Y319" s="53"/>
      <c r="Z319" s="54"/>
    </row>
    <row r="320" ht="18.0" hidden="1" customHeight="1">
      <c r="A320" s="4" t="s">
        <v>3839</v>
      </c>
      <c r="B320" s="71" t="s">
        <v>3630</v>
      </c>
      <c r="C320" s="39">
        <v>1.0</v>
      </c>
      <c r="D320" s="40"/>
      <c r="E320" s="41"/>
      <c r="F320" s="59"/>
      <c r="G320" s="55"/>
      <c r="H320" s="56">
        <v>10.19</v>
      </c>
      <c r="I320" s="56" t="s">
        <v>2802</v>
      </c>
      <c r="J320" s="59">
        <v>8.96</v>
      </c>
      <c r="K320" s="56">
        <v>10.35</v>
      </c>
      <c r="L320" s="56" t="s">
        <v>2802</v>
      </c>
      <c r="M320" s="57">
        <v>9.0</v>
      </c>
      <c r="N320" s="60">
        <v>9.01</v>
      </c>
      <c r="O320" s="28"/>
      <c r="P320" s="29"/>
      <c r="Q320" s="28"/>
      <c r="R320" s="28"/>
      <c r="S320" s="48"/>
      <c r="T320" s="49"/>
      <c r="U320" s="50"/>
      <c r="V320" s="51"/>
      <c r="W320" s="62"/>
      <c r="X320" s="51"/>
      <c r="Y320" s="53"/>
      <c r="Z320" s="54"/>
    </row>
    <row r="321" ht="18.0" hidden="1" customHeight="1">
      <c r="A321" s="4" t="s">
        <v>3840</v>
      </c>
      <c r="B321" s="71" t="s">
        <v>3841</v>
      </c>
      <c r="C321" s="39">
        <v>28.0</v>
      </c>
      <c r="D321" s="40"/>
      <c r="E321" s="41"/>
      <c r="F321" s="59"/>
      <c r="G321" s="55"/>
      <c r="H321" s="56" t="s">
        <v>2802</v>
      </c>
      <c r="I321" s="56" t="s">
        <v>2827</v>
      </c>
      <c r="J321" s="56">
        <v>3.5</v>
      </c>
      <c r="K321" s="56" t="s">
        <v>2802</v>
      </c>
      <c r="L321" s="56" t="s">
        <v>2802</v>
      </c>
      <c r="M321" s="57" t="s">
        <v>2802</v>
      </c>
      <c r="N321" s="60" t="s">
        <v>2802</v>
      </c>
      <c r="O321" s="28"/>
      <c r="P321" s="29"/>
      <c r="Q321" s="28"/>
      <c r="R321" s="28"/>
      <c r="S321" s="48"/>
      <c r="T321" s="49"/>
      <c r="U321" s="50"/>
      <c r="V321" s="51"/>
      <c r="W321" s="62"/>
      <c r="X321" s="51"/>
      <c r="Y321" s="53"/>
      <c r="Z321" s="54"/>
    </row>
    <row r="322" ht="18.0" hidden="1" customHeight="1">
      <c r="A322" s="4" t="s">
        <v>3842</v>
      </c>
      <c r="B322" s="155" t="s">
        <v>3843</v>
      </c>
      <c r="C322" s="39">
        <v>28.0</v>
      </c>
      <c r="D322" s="40"/>
      <c r="E322" s="41"/>
      <c r="F322" s="40"/>
      <c r="G322" s="55"/>
      <c r="H322" s="56"/>
      <c r="I322" s="56" t="s">
        <v>3844</v>
      </c>
      <c r="J322" s="59">
        <v>3.7</v>
      </c>
      <c r="K322" s="56">
        <v>4.17</v>
      </c>
      <c r="L322" s="56">
        <v>4.45</v>
      </c>
      <c r="M322" s="57" t="s">
        <v>2802</v>
      </c>
      <c r="N322" s="60">
        <v>4.16</v>
      </c>
      <c r="O322" s="47" t="s">
        <v>3845</v>
      </c>
      <c r="P322" s="29"/>
      <c r="Q322" s="47" t="s">
        <v>3846</v>
      </c>
      <c r="R322" s="47" t="s">
        <v>3847</v>
      </c>
      <c r="S322" s="48">
        <v>11.7</v>
      </c>
      <c r="T322" s="49"/>
      <c r="U322" s="50"/>
      <c r="V322" s="51"/>
      <c r="W322" s="62"/>
      <c r="X322" s="51"/>
      <c r="Y322" s="53"/>
      <c r="Z322" s="54"/>
    </row>
    <row r="323" ht="18.0" hidden="1" customHeight="1">
      <c r="A323" s="4" t="s">
        <v>3848</v>
      </c>
      <c r="B323" s="71" t="s">
        <v>3849</v>
      </c>
      <c r="C323" s="39" t="s">
        <v>3059</v>
      </c>
      <c r="D323" s="40"/>
      <c r="E323" s="41"/>
      <c r="F323" s="59"/>
      <c r="G323" s="55"/>
      <c r="H323" s="56"/>
      <c r="I323" s="56" t="s">
        <v>2827</v>
      </c>
      <c r="J323" s="56">
        <v>4.1</v>
      </c>
      <c r="K323" s="56" t="s">
        <v>2802</v>
      </c>
      <c r="L323" s="59">
        <v>3.8</v>
      </c>
      <c r="M323" s="57">
        <v>4.49</v>
      </c>
      <c r="N323" s="60">
        <v>4.1</v>
      </c>
      <c r="O323" s="28"/>
      <c r="P323" s="29"/>
      <c r="Q323" s="28"/>
      <c r="R323" s="28"/>
      <c r="S323" s="48"/>
      <c r="T323" s="49"/>
      <c r="U323" s="50"/>
      <c r="V323" s="51"/>
      <c r="W323" s="62"/>
      <c r="X323" s="51"/>
      <c r="Y323" s="53"/>
      <c r="Z323" s="54"/>
    </row>
    <row r="324" ht="18.0" hidden="1" customHeight="1">
      <c r="A324" s="4" t="s">
        <v>3848</v>
      </c>
      <c r="B324" s="71" t="s">
        <v>3850</v>
      </c>
      <c r="C324" s="39" t="s">
        <v>3059</v>
      </c>
      <c r="D324" s="40"/>
      <c r="E324" s="41"/>
      <c r="F324" s="59"/>
      <c r="G324" s="55"/>
      <c r="H324" s="56" t="s">
        <v>2802</v>
      </c>
      <c r="I324" s="56" t="s">
        <v>2802</v>
      </c>
      <c r="J324" s="59">
        <v>4.79</v>
      </c>
      <c r="K324" s="56" t="s">
        <v>2802</v>
      </c>
      <c r="L324" s="60">
        <v>5.1</v>
      </c>
      <c r="M324" s="56" t="s">
        <v>2802</v>
      </c>
      <c r="N324" s="56">
        <v>4.82</v>
      </c>
      <c r="O324" s="47" t="s">
        <v>3851</v>
      </c>
      <c r="P324" s="29"/>
      <c r="Q324" s="47" t="s">
        <v>3852</v>
      </c>
      <c r="R324" s="47" t="s">
        <v>3853</v>
      </c>
      <c r="S324" s="48"/>
      <c r="T324" s="49"/>
      <c r="U324" s="50"/>
      <c r="V324" s="51"/>
      <c r="W324" s="62"/>
      <c r="X324" s="51"/>
      <c r="Y324" s="53"/>
      <c r="Z324" s="54"/>
    </row>
    <row r="325" ht="18.0" hidden="1" customHeight="1">
      <c r="A325" s="4" t="s">
        <v>3848</v>
      </c>
      <c r="B325" s="71" t="s">
        <v>3854</v>
      </c>
      <c r="C325" s="39" t="s">
        <v>3658</v>
      </c>
      <c r="D325" s="40"/>
      <c r="E325" s="41"/>
      <c r="F325" s="59"/>
      <c r="G325" s="55"/>
      <c r="H325" s="56" t="s">
        <v>2802</v>
      </c>
      <c r="I325" s="56">
        <v>2.21</v>
      </c>
      <c r="J325" s="56">
        <v>2.44</v>
      </c>
      <c r="K325" s="64">
        <v>2.02</v>
      </c>
      <c r="L325" s="56" t="s">
        <v>2827</v>
      </c>
      <c r="M325" s="57" t="s">
        <v>3855</v>
      </c>
      <c r="N325" s="60" t="s">
        <v>2827</v>
      </c>
      <c r="O325" s="47" t="s">
        <v>3856</v>
      </c>
      <c r="P325" s="29"/>
      <c r="Q325" s="47" t="s">
        <v>3857</v>
      </c>
      <c r="R325" s="47" t="s">
        <v>3858</v>
      </c>
      <c r="S325" s="48"/>
      <c r="T325" s="49"/>
      <c r="U325" s="50"/>
      <c r="V325" s="51"/>
      <c r="W325" s="62"/>
      <c r="X325" s="51"/>
      <c r="Y325" s="53"/>
      <c r="Z325" s="54"/>
    </row>
    <row r="326" ht="18.0" hidden="1" customHeight="1">
      <c r="A326" s="4" t="s">
        <v>3859</v>
      </c>
      <c r="B326" s="71" t="s">
        <v>3860</v>
      </c>
      <c r="C326" s="39">
        <v>21.0</v>
      </c>
      <c r="D326" s="40"/>
      <c r="E326" s="41"/>
      <c r="F326" s="132"/>
      <c r="G326" s="55">
        <v>1.0</v>
      </c>
      <c r="H326" s="56">
        <v>5.85</v>
      </c>
      <c r="I326" s="56"/>
      <c r="J326" s="64">
        <v>1.8</v>
      </c>
      <c r="K326" s="56" t="s">
        <v>2802</v>
      </c>
      <c r="L326" s="56">
        <v>2.67</v>
      </c>
      <c r="M326" s="57">
        <v>2.03</v>
      </c>
      <c r="N326" s="64">
        <v>1.8</v>
      </c>
      <c r="O326" s="61" t="s">
        <v>3861</v>
      </c>
      <c r="P326" s="29"/>
      <c r="Q326" s="47" t="s">
        <v>3862</v>
      </c>
      <c r="R326" s="47" t="s">
        <v>3863</v>
      </c>
      <c r="S326" s="48"/>
      <c r="T326" s="49"/>
      <c r="U326" s="50"/>
      <c r="V326" s="51"/>
      <c r="W326" s="62"/>
      <c r="X326" s="51"/>
      <c r="Y326" s="53"/>
      <c r="Z326" s="54"/>
    </row>
    <row r="327" ht="18.0" hidden="1" customHeight="1">
      <c r="A327" s="4" t="s">
        <v>413</v>
      </c>
      <c r="B327" s="5">
        <v>1084946.0</v>
      </c>
      <c r="C327" s="39"/>
      <c r="D327" s="40"/>
      <c r="E327" s="41"/>
      <c r="F327" s="59"/>
      <c r="G327" s="55">
        <v>15.0</v>
      </c>
      <c r="H327" s="56">
        <v>4.0</v>
      </c>
      <c r="I327" s="56">
        <v>1.64</v>
      </c>
      <c r="J327" s="59">
        <v>1.59</v>
      </c>
      <c r="K327" s="60">
        <v>1.74</v>
      </c>
      <c r="L327" s="56">
        <v>1.9</v>
      </c>
      <c r="M327" s="56">
        <v>2.03</v>
      </c>
      <c r="N327" s="56">
        <v>1.63</v>
      </c>
      <c r="O327" s="47" t="s">
        <v>3864</v>
      </c>
      <c r="P327" s="29"/>
      <c r="Q327" s="47" t="s">
        <v>3865</v>
      </c>
      <c r="R327" s="47" t="s">
        <v>3866</v>
      </c>
      <c r="S327" s="48"/>
      <c r="T327" s="49"/>
      <c r="U327" s="50"/>
      <c r="V327" s="51"/>
      <c r="W327" s="62"/>
      <c r="X327" s="51"/>
      <c r="Y327" s="53"/>
      <c r="Z327" s="54"/>
    </row>
    <row r="328" ht="18.0" hidden="1" customHeight="1">
      <c r="A328" s="4" t="s">
        <v>3867</v>
      </c>
      <c r="B328" s="71" t="s">
        <v>3868</v>
      </c>
      <c r="C328" s="39">
        <v>100.0</v>
      </c>
      <c r="D328" s="40"/>
      <c r="E328" s="41"/>
      <c r="F328" s="59"/>
      <c r="G328" s="55"/>
      <c r="H328" s="56">
        <v>4.86</v>
      </c>
      <c r="I328" s="59">
        <v>3.48</v>
      </c>
      <c r="J328" s="56" t="s">
        <v>2827</v>
      </c>
      <c r="K328" s="64">
        <v>3.48</v>
      </c>
      <c r="L328" s="60">
        <v>4.2</v>
      </c>
      <c r="M328" s="60">
        <v>3.65</v>
      </c>
      <c r="N328" s="60" t="s">
        <v>2827</v>
      </c>
      <c r="O328" s="47" t="s">
        <v>3869</v>
      </c>
      <c r="P328" s="29"/>
      <c r="Q328" s="61" t="s">
        <v>3870</v>
      </c>
      <c r="R328" s="47" t="s">
        <v>3871</v>
      </c>
      <c r="S328" s="82">
        <v>5.41</v>
      </c>
      <c r="T328" s="125"/>
      <c r="U328" s="126"/>
      <c r="V328" s="51"/>
      <c r="W328" s="62"/>
      <c r="X328" s="51"/>
      <c r="Y328" s="53"/>
      <c r="Z328" s="54"/>
    </row>
    <row r="329" ht="18.0" hidden="1" customHeight="1">
      <c r="A329" s="4" t="s">
        <v>3867</v>
      </c>
      <c r="B329" s="71" t="s">
        <v>3872</v>
      </c>
      <c r="C329" s="39">
        <v>100.0</v>
      </c>
      <c r="D329" s="40"/>
      <c r="E329" s="41"/>
      <c r="F329" s="103"/>
      <c r="G329" s="100"/>
      <c r="H329" s="56">
        <v>4.47</v>
      </c>
      <c r="I329" s="56">
        <v>5.16</v>
      </c>
      <c r="J329" s="56"/>
      <c r="K329" s="56"/>
      <c r="L329" s="56" t="s">
        <v>2827</v>
      </c>
      <c r="M329" s="57" t="s">
        <v>3873</v>
      </c>
      <c r="N329" s="60">
        <v>4.1</v>
      </c>
      <c r="O329" s="28"/>
      <c r="P329" s="29"/>
      <c r="Q329" s="28"/>
      <c r="R329" s="28"/>
      <c r="S329" s="48"/>
      <c r="T329" s="49"/>
      <c r="U329" s="50"/>
      <c r="V329" s="51"/>
      <c r="W329" s="62"/>
      <c r="X329" s="51"/>
      <c r="Y329" s="53"/>
      <c r="Z329" s="54"/>
    </row>
    <row r="330" ht="18.0" customHeight="1">
      <c r="A330" s="4" t="s">
        <v>3874</v>
      </c>
      <c r="B330" s="5">
        <v>6045439.0</v>
      </c>
      <c r="C330" s="39"/>
      <c r="D330" s="40">
        <v>2.0</v>
      </c>
      <c r="E330" s="41" t="s">
        <v>2921</v>
      </c>
      <c r="F330" s="103"/>
      <c r="G330" s="55">
        <v>4.0</v>
      </c>
      <c r="H330" s="56">
        <v>5.6</v>
      </c>
      <c r="I330" s="56">
        <v>3.28</v>
      </c>
      <c r="J330" s="45">
        <v>2.92</v>
      </c>
      <c r="K330" s="56">
        <v>3.28</v>
      </c>
      <c r="L330" s="122">
        <v>3.34</v>
      </c>
      <c r="M330" s="44">
        <v>2.93</v>
      </c>
      <c r="N330" s="56">
        <v>2.97</v>
      </c>
      <c r="O330" s="47" t="s">
        <v>3875</v>
      </c>
      <c r="P330" s="29"/>
      <c r="Q330" s="1" t="s">
        <v>3876</v>
      </c>
      <c r="R330" s="1" t="s">
        <v>3877</v>
      </c>
      <c r="S330" s="48">
        <v>6.28</v>
      </c>
      <c r="T330" s="49"/>
      <c r="U330" s="50"/>
      <c r="V330" s="51"/>
      <c r="W330" s="62"/>
      <c r="X330" s="51"/>
      <c r="Y330" s="53"/>
      <c r="Z330" s="54"/>
    </row>
    <row r="331" ht="18.0" customHeight="1">
      <c r="A331" s="4" t="s">
        <v>3878</v>
      </c>
      <c r="B331" s="5">
        <v>1124353.0</v>
      </c>
      <c r="C331" s="39"/>
      <c r="D331" s="40">
        <v>2.0</v>
      </c>
      <c r="E331" s="41" t="s">
        <v>2921</v>
      </c>
      <c r="F331" s="103"/>
      <c r="G331" s="43">
        <v>5.0</v>
      </c>
      <c r="H331" s="56">
        <v>6.9</v>
      </c>
      <c r="I331" s="56">
        <v>5.14</v>
      </c>
      <c r="J331" s="45">
        <v>3.55</v>
      </c>
      <c r="K331" s="56">
        <v>4.99</v>
      </c>
      <c r="L331" s="44">
        <v>3.9</v>
      </c>
      <c r="M331" s="44" t="s">
        <v>2802</v>
      </c>
      <c r="N331" s="56">
        <v>3.99</v>
      </c>
      <c r="O331" s="47" t="s">
        <v>3879</v>
      </c>
      <c r="P331" s="29"/>
      <c r="Q331" s="1" t="s">
        <v>3880</v>
      </c>
      <c r="R331" s="1" t="s">
        <v>3881</v>
      </c>
      <c r="S331" s="48">
        <v>12.88</v>
      </c>
      <c r="T331" s="49">
        <v>0.07</v>
      </c>
      <c r="U331" s="50">
        <f t="shared" ref="U331:U332" si="19">S331*(1-T331)</f>
        <v>11.9784</v>
      </c>
      <c r="V331" s="51"/>
      <c r="W331" s="62"/>
      <c r="X331" s="51"/>
      <c r="Y331" s="53"/>
      <c r="Z331" s="54"/>
    </row>
    <row r="332" ht="18.0" hidden="1" customHeight="1">
      <c r="A332" s="150" t="s">
        <v>3882</v>
      </c>
      <c r="B332" s="5">
        <v>1218676.0</v>
      </c>
      <c r="C332" s="39">
        <v>60.0</v>
      </c>
      <c r="D332" s="40"/>
      <c r="E332" s="41"/>
      <c r="F332" s="103" t="s">
        <v>3883</v>
      </c>
      <c r="G332" s="43">
        <v>4.0</v>
      </c>
      <c r="H332" s="56" t="s">
        <v>3884</v>
      </c>
      <c r="I332" s="56">
        <v>11.39</v>
      </c>
      <c r="J332" s="56" t="s">
        <v>2827</v>
      </c>
      <c r="K332" s="56"/>
      <c r="L332" s="56"/>
      <c r="M332" s="56" t="s">
        <v>2827</v>
      </c>
      <c r="N332" s="56"/>
      <c r="O332" s="47" t="s">
        <v>3885</v>
      </c>
      <c r="P332" s="29"/>
      <c r="Q332" s="1" t="s">
        <v>3886</v>
      </c>
      <c r="R332" s="1" t="s">
        <v>3887</v>
      </c>
      <c r="S332" s="48">
        <v>12.88</v>
      </c>
      <c r="T332" s="49">
        <v>0.07</v>
      </c>
      <c r="U332" s="50">
        <f t="shared" si="19"/>
        <v>11.9784</v>
      </c>
      <c r="V332" s="51"/>
      <c r="W332" s="62"/>
      <c r="X332" s="51"/>
      <c r="Y332" s="53"/>
      <c r="Z332" s="54"/>
    </row>
    <row r="333" ht="18.0" hidden="1" customHeight="1">
      <c r="A333" s="4" t="s">
        <v>3888</v>
      </c>
      <c r="B333" s="71" t="s">
        <v>3889</v>
      </c>
      <c r="C333" s="39">
        <v>32.0</v>
      </c>
      <c r="D333" s="40"/>
      <c r="E333" s="41"/>
      <c r="F333" s="59"/>
      <c r="G333" s="55">
        <v>1.0</v>
      </c>
      <c r="H333" s="56">
        <v>6.2</v>
      </c>
      <c r="I333" s="56">
        <v>5.95</v>
      </c>
      <c r="J333" s="59">
        <v>5.1</v>
      </c>
      <c r="K333" s="56">
        <v>5.31</v>
      </c>
      <c r="L333" s="56">
        <v>5.5</v>
      </c>
      <c r="M333" s="57" t="s">
        <v>3890</v>
      </c>
      <c r="N333" s="60" t="s">
        <v>2827</v>
      </c>
      <c r="O333" s="28"/>
      <c r="P333" s="29"/>
      <c r="Q333" s="28"/>
      <c r="R333" s="28"/>
      <c r="S333" s="48"/>
      <c r="T333" s="49"/>
      <c r="U333" s="50"/>
      <c r="V333" s="51"/>
      <c r="W333" s="62"/>
      <c r="X333" s="51"/>
      <c r="Y333" s="53"/>
      <c r="Z333" s="54"/>
    </row>
    <row r="334" ht="18.0" hidden="1" customHeight="1">
      <c r="A334" s="4" t="s">
        <v>3891</v>
      </c>
      <c r="B334" s="71" t="s">
        <v>3889</v>
      </c>
      <c r="C334" s="39">
        <v>32.0</v>
      </c>
      <c r="D334" s="40"/>
      <c r="E334" s="41"/>
      <c r="F334" s="59"/>
      <c r="G334" s="55">
        <v>5.0</v>
      </c>
      <c r="H334" s="56">
        <v>2.51</v>
      </c>
      <c r="I334" s="56" t="s">
        <v>2802</v>
      </c>
      <c r="J334" s="56">
        <v>2.38</v>
      </c>
      <c r="K334" s="56">
        <v>2.75</v>
      </c>
      <c r="L334" s="56">
        <v>2.69</v>
      </c>
      <c r="M334" s="57" t="s">
        <v>2802</v>
      </c>
      <c r="N334" s="77">
        <v>2.33</v>
      </c>
      <c r="O334" s="28"/>
      <c r="P334" s="29"/>
      <c r="Q334" s="28"/>
      <c r="R334" s="28"/>
      <c r="S334" s="48"/>
      <c r="T334" s="49"/>
      <c r="U334" s="50"/>
      <c r="V334" s="51"/>
      <c r="W334" s="62"/>
      <c r="X334" s="51"/>
      <c r="Y334" s="53"/>
      <c r="Z334" s="54"/>
    </row>
    <row r="335" ht="18.0" hidden="1" customHeight="1">
      <c r="A335" s="4" t="s">
        <v>3891</v>
      </c>
      <c r="B335" s="71" t="s">
        <v>3889</v>
      </c>
      <c r="C335" s="39">
        <v>100.0</v>
      </c>
      <c r="D335" s="40"/>
      <c r="E335" s="41"/>
      <c r="F335" s="59"/>
      <c r="G335" s="55"/>
      <c r="H335" s="56" t="s">
        <v>2802</v>
      </c>
      <c r="I335" s="56" t="s">
        <v>2802</v>
      </c>
      <c r="J335" s="56">
        <v>8.75</v>
      </c>
      <c r="K335" s="56" t="s">
        <v>2802</v>
      </c>
      <c r="L335" s="59">
        <v>8.39</v>
      </c>
      <c r="M335" s="57" t="s">
        <v>3892</v>
      </c>
      <c r="N335" s="60" t="s">
        <v>2802</v>
      </c>
      <c r="O335" s="28"/>
      <c r="P335" s="29"/>
      <c r="Q335" s="28"/>
      <c r="R335" s="28"/>
      <c r="S335" s="48"/>
      <c r="T335" s="49"/>
      <c r="U335" s="50"/>
      <c r="V335" s="51"/>
      <c r="W335" s="62"/>
      <c r="X335" s="51"/>
      <c r="Y335" s="53"/>
      <c r="Z335" s="54"/>
    </row>
    <row r="336" ht="18.0" hidden="1" customHeight="1">
      <c r="A336" s="4" t="s">
        <v>423</v>
      </c>
      <c r="B336" s="5">
        <v>1125269.0</v>
      </c>
      <c r="C336" s="39"/>
      <c r="D336" s="40"/>
      <c r="E336" s="41"/>
      <c r="F336" s="59"/>
      <c r="G336" s="43">
        <v>3.0</v>
      </c>
      <c r="H336" s="56">
        <v>9.4</v>
      </c>
      <c r="I336" s="56" t="s">
        <v>3893</v>
      </c>
      <c r="J336" s="59">
        <v>5.35</v>
      </c>
      <c r="K336" s="56">
        <v>6.4</v>
      </c>
      <c r="L336" s="57">
        <v>6.05</v>
      </c>
      <c r="M336" s="57" t="s">
        <v>2802</v>
      </c>
      <c r="N336" s="57">
        <v>5.51</v>
      </c>
      <c r="O336" s="47" t="s">
        <v>3894</v>
      </c>
      <c r="P336" s="29"/>
      <c r="Q336" s="1" t="s">
        <v>3895</v>
      </c>
      <c r="R336" s="1" t="s">
        <v>3896</v>
      </c>
      <c r="S336" s="48"/>
      <c r="T336" s="49"/>
      <c r="U336" s="50"/>
      <c r="V336" s="51"/>
      <c r="W336" s="62"/>
      <c r="X336" s="51"/>
      <c r="Y336" s="53"/>
      <c r="Z336" s="54"/>
    </row>
    <row r="337" ht="18.0" hidden="1" customHeight="1">
      <c r="A337" s="4" t="s">
        <v>424</v>
      </c>
      <c r="B337" s="5">
        <v>1202019.0</v>
      </c>
      <c r="C337" s="39"/>
      <c r="D337" s="40"/>
      <c r="E337" s="41"/>
      <c r="F337" s="59" t="s">
        <v>3180</v>
      </c>
      <c r="G337" s="55">
        <v>25.0</v>
      </c>
      <c r="H337" s="56">
        <v>1.1</v>
      </c>
      <c r="I337" s="56">
        <v>0.66</v>
      </c>
      <c r="J337" s="59">
        <v>0.51</v>
      </c>
      <c r="K337" s="56">
        <v>0.79</v>
      </c>
      <c r="L337" s="56">
        <v>0.6</v>
      </c>
      <c r="M337" s="57">
        <v>0.54</v>
      </c>
      <c r="N337" s="60" t="s">
        <v>2802</v>
      </c>
      <c r="O337" s="47" t="s">
        <v>3897</v>
      </c>
      <c r="P337" s="29"/>
      <c r="Q337" s="61" t="s">
        <v>3898</v>
      </c>
      <c r="R337" s="47" t="s">
        <v>3899</v>
      </c>
      <c r="S337" s="48"/>
      <c r="T337" s="49"/>
      <c r="U337" s="50"/>
      <c r="V337" s="51"/>
      <c r="W337" s="62"/>
      <c r="X337" s="51"/>
      <c r="Y337" s="53"/>
      <c r="Z337" s="54"/>
    </row>
    <row r="338" ht="18.0" hidden="1" customHeight="1">
      <c r="A338" s="4" t="s">
        <v>426</v>
      </c>
      <c r="B338" s="5">
        <v>1073832.0</v>
      </c>
      <c r="C338" s="39"/>
      <c r="D338" s="40"/>
      <c r="E338" s="41"/>
      <c r="F338" s="59" t="s">
        <v>2899</v>
      </c>
      <c r="G338" s="55">
        <v>10.0</v>
      </c>
      <c r="H338" s="56">
        <v>3.1</v>
      </c>
      <c r="I338" s="56" t="s">
        <v>2802</v>
      </c>
      <c r="J338" s="57">
        <v>0.98</v>
      </c>
      <c r="K338" s="57">
        <v>1.1</v>
      </c>
      <c r="L338" s="56">
        <v>1.17</v>
      </c>
      <c r="M338" s="58">
        <v>0.97</v>
      </c>
      <c r="N338" s="56">
        <v>1.0</v>
      </c>
      <c r="O338" s="47" t="s">
        <v>3900</v>
      </c>
      <c r="P338" s="29"/>
      <c r="Q338" s="61" t="s">
        <v>3901</v>
      </c>
      <c r="R338" s="47" t="s">
        <v>3902</v>
      </c>
      <c r="S338" s="48"/>
      <c r="T338" s="49"/>
      <c r="U338" s="50"/>
      <c r="V338" s="51"/>
      <c r="W338" s="62"/>
      <c r="X338" s="51"/>
      <c r="Y338" s="53"/>
      <c r="Z338" s="54"/>
    </row>
    <row r="339" ht="18.0" hidden="1" customHeight="1">
      <c r="A339" s="4" t="s">
        <v>420</v>
      </c>
      <c r="B339" s="5">
        <v>6470355.0</v>
      </c>
      <c r="C339" s="39"/>
      <c r="D339" s="40"/>
      <c r="E339" s="41"/>
      <c r="F339" s="59" t="s">
        <v>2899</v>
      </c>
      <c r="G339" s="55">
        <v>14.0</v>
      </c>
      <c r="H339" s="56">
        <v>5.1</v>
      </c>
      <c r="I339" s="57" t="s">
        <v>3903</v>
      </c>
      <c r="J339" s="59">
        <v>2.43</v>
      </c>
      <c r="K339" s="57">
        <v>2.94</v>
      </c>
      <c r="L339" s="60">
        <v>2.59</v>
      </c>
      <c r="M339" s="56">
        <v>2.42</v>
      </c>
      <c r="N339" s="57">
        <v>2.45</v>
      </c>
      <c r="O339" s="47" t="s">
        <v>3904</v>
      </c>
      <c r="P339" s="29"/>
      <c r="Q339" s="61" t="s">
        <v>3905</v>
      </c>
      <c r="R339" s="47" t="s">
        <v>3906</v>
      </c>
      <c r="S339" s="48"/>
      <c r="T339" s="49"/>
      <c r="U339" s="50"/>
      <c r="V339" s="51"/>
      <c r="W339" s="62"/>
      <c r="X339" s="51"/>
      <c r="Y339" s="53"/>
      <c r="Z339" s="54"/>
    </row>
    <row r="340" ht="18.0" hidden="1" customHeight="1">
      <c r="A340" s="4" t="s">
        <v>421</v>
      </c>
      <c r="B340" s="5">
        <v>8564718.0</v>
      </c>
      <c r="C340" s="39"/>
      <c r="D340" s="40"/>
      <c r="E340" s="41"/>
      <c r="F340" s="59"/>
      <c r="G340" s="55"/>
      <c r="H340" s="56"/>
      <c r="I340" s="57"/>
      <c r="J340" s="59"/>
      <c r="K340" s="101"/>
      <c r="L340" s="60"/>
      <c r="M340" s="56"/>
      <c r="N340" s="57"/>
      <c r="O340" s="47"/>
      <c r="P340" s="29"/>
      <c r="Q340" s="61"/>
      <c r="R340" s="47"/>
      <c r="S340" s="48"/>
      <c r="T340" s="49"/>
      <c r="U340" s="50"/>
      <c r="V340" s="51"/>
      <c r="W340" s="62"/>
      <c r="X340" s="51"/>
      <c r="Y340" s="53"/>
      <c r="Z340" s="54"/>
    </row>
    <row r="341" ht="18.0" hidden="1" customHeight="1">
      <c r="A341" s="4" t="s">
        <v>422</v>
      </c>
      <c r="B341" s="5">
        <v>1184951.0</v>
      </c>
      <c r="C341" s="39"/>
      <c r="D341" s="40"/>
      <c r="E341" s="41"/>
      <c r="F341" s="59"/>
      <c r="G341" s="55">
        <v>50.0</v>
      </c>
      <c r="H341" s="56">
        <v>4.33</v>
      </c>
      <c r="I341" s="56" t="s">
        <v>2802</v>
      </c>
      <c r="J341" s="59">
        <v>2.87</v>
      </c>
      <c r="K341" s="60" t="s">
        <v>2802</v>
      </c>
      <c r="L341" s="59">
        <v>2.87</v>
      </c>
      <c r="M341" s="56">
        <v>2.99</v>
      </c>
      <c r="N341" s="56">
        <v>3.06</v>
      </c>
      <c r="O341" s="47" t="s">
        <v>3907</v>
      </c>
      <c r="P341" s="29"/>
      <c r="Q341" s="47" t="s">
        <v>3908</v>
      </c>
      <c r="R341" s="47" t="s">
        <v>3909</v>
      </c>
      <c r="S341" s="48">
        <v>3.11</v>
      </c>
      <c r="T341" s="49"/>
      <c r="U341" s="50"/>
      <c r="V341" s="51"/>
      <c r="W341" s="62"/>
      <c r="X341" s="51"/>
      <c r="Y341" s="53"/>
      <c r="Z341" s="54"/>
    </row>
    <row r="342" ht="18.0" hidden="1" customHeight="1">
      <c r="A342" s="4" t="s">
        <v>3910</v>
      </c>
      <c r="B342" s="71" t="s">
        <v>3911</v>
      </c>
      <c r="C342" s="39">
        <v>100.0</v>
      </c>
      <c r="D342" s="40"/>
      <c r="E342" s="41"/>
      <c r="F342" s="156" t="s">
        <v>3912</v>
      </c>
      <c r="G342" s="106">
        <v>20.0</v>
      </c>
      <c r="H342" s="56">
        <v>9.9</v>
      </c>
      <c r="I342" s="56">
        <v>4.96</v>
      </c>
      <c r="J342" s="56">
        <v>4.83</v>
      </c>
      <c r="K342" s="56">
        <v>5.18</v>
      </c>
      <c r="L342" s="56">
        <v>4.8</v>
      </c>
      <c r="M342" s="56">
        <v>4.63</v>
      </c>
      <c r="N342" s="60">
        <v>4.45</v>
      </c>
      <c r="O342" s="47" t="s">
        <v>3913</v>
      </c>
      <c r="P342" s="29"/>
      <c r="Q342" s="47" t="s">
        <v>3914</v>
      </c>
      <c r="R342" s="61" t="s">
        <v>3915</v>
      </c>
      <c r="S342" s="48">
        <v>3.85</v>
      </c>
      <c r="T342" s="49"/>
      <c r="U342" s="50"/>
      <c r="V342" s="51"/>
      <c r="W342" s="62"/>
      <c r="X342" s="51"/>
      <c r="Y342" s="53"/>
      <c r="Z342" s="54"/>
    </row>
    <row r="343" ht="18.0" hidden="1" customHeight="1">
      <c r="A343" s="4" t="s">
        <v>429</v>
      </c>
      <c r="B343" s="5">
        <v>1084003.0</v>
      </c>
      <c r="C343" s="39"/>
      <c r="D343" s="40"/>
      <c r="E343" s="41"/>
      <c r="F343" s="59"/>
      <c r="G343" s="55">
        <v>8.0</v>
      </c>
      <c r="H343" s="56">
        <v>0.93</v>
      </c>
      <c r="I343" s="56">
        <v>0.93</v>
      </c>
      <c r="J343" s="56">
        <v>0.44</v>
      </c>
      <c r="K343" s="60">
        <v>0.37</v>
      </c>
      <c r="L343" s="59">
        <v>0.35</v>
      </c>
      <c r="M343" s="59">
        <v>0.36</v>
      </c>
      <c r="N343" s="56">
        <v>0.42</v>
      </c>
      <c r="O343" s="61" t="s">
        <v>3916</v>
      </c>
      <c r="P343" s="29"/>
      <c r="Q343" s="47" t="s">
        <v>3917</v>
      </c>
      <c r="R343" s="47" t="s">
        <v>3918</v>
      </c>
      <c r="S343" s="48"/>
      <c r="T343" s="49"/>
      <c r="U343" s="50"/>
      <c r="V343" s="51"/>
      <c r="W343" s="62"/>
      <c r="X343" s="51"/>
      <c r="Y343" s="53"/>
      <c r="Z343" s="54"/>
    </row>
    <row r="344" ht="18.0" hidden="1" customHeight="1">
      <c r="A344" s="4" t="s">
        <v>430</v>
      </c>
      <c r="B344" s="5">
        <v>1084011.0</v>
      </c>
      <c r="C344" s="39"/>
      <c r="D344" s="40"/>
      <c r="E344" s="41"/>
      <c r="F344" s="59" t="s">
        <v>2899</v>
      </c>
      <c r="G344" s="55">
        <v>28.0</v>
      </c>
      <c r="H344" s="56">
        <v>1.12</v>
      </c>
      <c r="I344" s="56">
        <v>0.92</v>
      </c>
      <c r="J344" s="56" t="s">
        <v>2802</v>
      </c>
      <c r="K344" s="56">
        <v>0.54</v>
      </c>
      <c r="L344" s="59">
        <v>0.52</v>
      </c>
      <c r="M344" s="56">
        <v>0.53</v>
      </c>
      <c r="N344" s="101" t="s">
        <v>2802</v>
      </c>
      <c r="O344" s="47" t="s">
        <v>3919</v>
      </c>
      <c r="P344" s="29"/>
      <c r="Q344" s="61" t="s">
        <v>3920</v>
      </c>
      <c r="R344" s="47" t="s">
        <v>3921</v>
      </c>
      <c r="S344" s="48">
        <v>0.98</v>
      </c>
      <c r="T344" s="49"/>
      <c r="U344" s="50"/>
      <c r="V344" s="51"/>
      <c r="W344" s="62"/>
      <c r="X344" s="51"/>
      <c r="Y344" s="53"/>
      <c r="Z344" s="54"/>
    </row>
    <row r="345" ht="18.0" hidden="1" customHeight="1">
      <c r="A345" s="4" t="s">
        <v>427</v>
      </c>
      <c r="B345" s="5">
        <v>1030949.0</v>
      </c>
      <c r="C345" s="39"/>
      <c r="D345" s="109"/>
      <c r="E345" s="41"/>
      <c r="F345" s="152"/>
      <c r="G345" s="55"/>
      <c r="H345" s="56" t="s">
        <v>2802</v>
      </c>
      <c r="I345" s="56">
        <v>16.49</v>
      </c>
      <c r="J345" s="56" t="s">
        <v>2802</v>
      </c>
      <c r="K345" s="56">
        <v>15.98</v>
      </c>
      <c r="L345" s="56" t="s">
        <v>2802</v>
      </c>
      <c r="M345" s="56" t="s">
        <v>2802</v>
      </c>
      <c r="N345" s="60" t="s">
        <v>2827</v>
      </c>
      <c r="O345" s="47" t="s">
        <v>3922</v>
      </c>
      <c r="P345" s="29"/>
      <c r="Q345" s="47" t="s">
        <v>3923</v>
      </c>
      <c r="R345" s="47" t="s">
        <v>3924</v>
      </c>
      <c r="S345" s="82"/>
      <c r="T345" s="83"/>
      <c r="U345" s="84"/>
      <c r="V345" s="51"/>
      <c r="W345" s="85"/>
      <c r="X345" s="85"/>
      <c r="Y345" s="71"/>
      <c r="Z345" s="54"/>
    </row>
    <row r="346" ht="18.0" hidden="1" customHeight="1">
      <c r="A346" s="4" t="s">
        <v>3925</v>
      </c>
      <c r="B346" s="5">
        <v>1091834.0</v>
      </c>
      <c r="C346" s="39"/>
      <c r="D346" s="40"/>
      <c r="E346" s="41"/>
      <c r="F346" s="59" t="s">
        <v>2899</v>
      </c>
      <c r="G346" s="55">
        <v>14.0</v>
      </c>
      <c r="H346" s="56">
        <v>5.63</v>
      </c>
      <c r="I346" s="59">
        <v>2.64</v>
      </c>
      <c r="J346" s="56">
        <v>2.95</v>
      </c>
      <c r="K346" s="56">
        <v>4.68</v>
      </c>
      <c r="L346" s="56">
        <v>3.45</v>
      </c>
      <c r="M346" s="57">
        <v>3.01</v>
      </c>
      <c r="N346" s="101">
        <v>3.05</v>
      </c>
      <c r="O346" s="47" t="s">
        <v>3926</v>
      </c>
      <c r="P346" s="29"/>
      <c r="Q346" s="61" t="s">
        <v>3927</v>
      </c>
      <c r="R346" s="1" t="s">
        <v>3928</v>
      </c>
      <c r="S346" s="48">
        <v>2.05</v>
      </c>
      <c r="T346" s="49"/>
      <c r="U346" s="50"/>
      <c r="V346" s="51"/>
      <c r="W346" s="62"/>
      <c r="X346" s="51"/>
      <c r="Y346" s="53"/>
      <c r="Z346" s="54"/>
    </row>
    <row r="347" ht="18.0" hidden="1" customHeight="1">
      <c r="A347" s="4" t="s">
        <v>3929</v>
      </c>
      <c r="B347" s="71" t="s">
        <v>3427</v>
      </c>
      <c r="C347" s="39">
        <v>100.0</v>
      </c>
      <c r="D347" s="40"/>
      <c r="E347" s="41"/>
      <c r="F347" s="59" t="s">
        <v>3930</v>
      </c>
      <c r="G347" s="55">
        <v>2.0</v>
      </c>
      <c r="H347" s="56">
        <v>2.4</v>
      </c>
      <c r="I347" s="56">
        <v>1.95</v>
      </c>
      <c r="J347" s="59">
        <v>0.97</v>
      </c>
      <c r="K347" s="56" t="s">
        <v>3931</v>
      </c>
      <c r="L347" s="56">
        <v>1.25</v>
      </c>
      <c r="M347" s="56">
        <v>0.97</v>
      </c>
      <c r="N347" s="60">
        <v>1.222</v>
      </c>
      <c r="O347" s="47" t="s">
        <v>3932</v>
      </c>
      <c r="P347" s="29"/>
      <c r="Q347" s="61" t="s">
        <v>3933</v>
      </c>
      <c r="R347" s="47" t="s">
        <v>3934</v>
      </c>
      <c r="S347" s="48">
        <v>28.44</v>
      </c>
      <c r="T347" s="49"/>
      <c r="U347" s="50"/>
      <c r="V347" s="51"/>
      <c r="W347" s="62"/>
      <c r="X347" s="51"/>
      <c r="Y347" s="53"/>
      <c r="Z347" s="54"/>
    </row>
    <row r="348" ht="18.0" hidden="1" customHeight="1">
      <c r="A348" s="4" t="s">
        <v>3935</v>
      </c>
      <c r="B348" s="71" t="s">
        <v>3936</v>
      </c>
      <c r="C348" s="39">
        <v>30.0</v>
      </c>
      <c r="D348" s="40"/>
      <c r="E348" s="41"/>
      <c r="F348" s="25"/>
      <c r="G348" s="55"/>
      <c r="H348" s="56" t="s">
        <v>3937</v>
      </c>
      <c r="I348" s="56" t="s">
        <v>2827</v>
      </c>
      <c r="J348" s="59" t="s">
        <v>3415</v>
      </c>
      <c r="K348" s="56">
        <v>1.75</v>
      </c>
      <c r="L348" s="56" t="s">
        <v>2827</v>
      </c>
      <c r="M348" s="56" t="s">
        <v>3938</v>
      </c>
      <c r="N348" s="60" t="s">
        <v>2827</v>
      </c>
      <c r="O348" s="28"/>
      <c r="P348" s="29"/>
      <c r="Q348" s="28"/>
      <c r="R348" s="28"/>
      <c r="S348" s="48"/>
      <c r="T348" s="49"/>
      <c r="U348" s="50"/>
      <c r="V348" s="51"/>
      <c r="W348" s="52"/>
      <c r="X348" s="51"/>
      <c r="Y348" s="53"/>
      <c r="Z348" s="54"/>
    </row>
    <row r="349" ht="18.0" hidden="1" customHeight="1">
      <c r="A349" s="4" t="s">
        <v>3935</v>
      </c>
      <c r="B349" s="71" t="s">
        <v>3939</v>
      </c>
      <c r="C349" s="39">
        <v>30.0</v>
      </c>
      <c r="D349" s="40"/>
      <c r="E349" s="41"/>
      <c r="F349" s="157"/>
      <c r="G349" s="55"/>
      <c r="H349" s="56" t="s">
        <v>3940</v>
      </c>
      <c r="I349" s="56" t="s">
        <v>2827</v>
      </c>
      <c r="J349" s="56" t="s">
        <v>2827</v>
      </c>
      <c r="K349" s="158" t="s">
        <v>2827</v>
      </c>
      <c r="L349" s="57" t="s">
        <v>2827</v>
      </c>
      <c r="M349" s="56" t="s">
        <v>2802</v>
      </c>
      <c r="N349" s="60" t="s">
        <v>2827</v>
      </c>
      <c r="O349" s="28"/>
      <c r="P349" s="29"/>
      <c r="Q349" s="28"/>
      <c r="R349" s="28"/>
      <c r="S349" s="48"/>
      <c r="T349" s="49"/>
      <c r="U349" s="50"/>
      <c r="V349" s="51"/>
      <c r="W349" s="62"/>
      <c r="X349" s="51"/>
      <c r="Y349" s="53"/>
      <c r="Z349" s="54"/>
    </row>
    <row r="350" ht="18.0" hidden="1" customHeight="1">
      <c r="A350" s="4" t="s">
        <v>3935</v>
      </c>
      <c r="B350" s="71" t="s">
        <v>3941</v>
      </c>
      <c r="C350" s="39">
        <v>30.0</v>
      </c>
      <c r="D350" s="40"/>
      <c r="E350" s="41"/>
      <c r="F350" s="157"/>
      <c r="G350" s="55">
        <v>4.0</v>
      </c>
      <c r="H350" s="56">
        <v>1.37</v>
      </c>
      <c r="I350" s="56"/>
      <c r="J350" s="56">
        <v>0.35</v>
      </c>
      <c r="K350" s="59">
        <v>0.26</v>
      </c>
      <c r="L350" s="56">
        <v>0.87</v>
      </c>
      <c r="M350" s="56">
        <v>0.38</v>
      </c>
      <c r="N350" s="60">
        <v>0.88</v>
      </c>
      <c r="O350" s="47" t="s">
        <v>3942</v>
      </c>
      <c r="P350" s="29"/>
      <c r="Q350" s="61" t="s">
        <v>3943</v>
      </c>
      <c r="R350" s="47" t="s">
        <v>3944</v>
      </c>
      <c r="S350" s="48">
        <v>7.28</v>
      </c>
      <c r="T350" s="49"/>
      <c r="U350" s="50"/>
      <c r="V350" s="51"/>
      <c r="W350" s="62"/>
      <c r="X350" s="51"/>
      <c r="Y350" s="53"/>
      <c r="Z350" s="54"/>
    </row>
    <row r="351" ht="18.0" hidden="1" customHeight="1">
      <c r="A351" s="4" t="s">
        <v>3935</v>
      </c>
      <c r="B351" s="71" t="s">
        <v>3945</v>
      </c>
      <c r="C351" s="39">
        <v>30.0</v>
      </c>
      <c r="D351" s="40"/>
      <c r="E351" s="41"/>
      <c r="F351" s="157" t="s">
        <v>3946</v>
      </c>
      <c r="G351" s="55"/>
      <c r="H351" s="56">
        <v>1.07</v>
      </c>
      <c r="I351" s="56"/>
      <c r="J351" s="59">
        <v>0.5</v>
      </c>
      <c r="K351" s="56">
        <v>1.19</v>
      </c>
      <c r="L351" s="57" t="s">
        <v>2802</v>
      </c>
      <c r="M351" s="56">
        <v>2.5</v>
      </c>
      <c r="N351" s="60">
        <v>1.07</v>
      </c>
      <c r="O351" s="28"/>
      <c r="P351" s="29"/>
      <c r="Q351" s="28"/>
      <c r="R351" s="28"/>
      <c r="S351" s="48">
        <v>7.3</v>
      </c>
      <c r="T351" s="49"/>
      <c r="U351" s="50"/>
      <c r="V351" s="51"/>
      <c r="W351" s="62"/>
      <c r="X351" s="51"/>
      <c r="Y351" s="53"/>
      <c r="Z351" s="54"/>
    </row>
    <row r="352" ht="18.0" hidden="1" customHeight="1">
      <c r="A352" s="4" t="s">
        <v>3935</v>
      </c>
      <c r="B352" s="71" t="s">
        <v>3947</v>
      </c>
      <c r="C352" s="39">
        <v>30.0</v>
      </c>
      <c r="D352" s="40"/>
      <c r="E352" s="41"/>
      <c r="F352" s="157"/>
      <c r="G352" s="55"/>
      <c r="H352" s="56">
        <v>1.27</v>
      </c>
      <c r="I352" s="56"/>
      <c r="J352" s="59">
        <v>2.4</v>
      </c>
      <c r="K352" s="56"/>
      <c r="L352" s="57"/>
      <c r="M352" s="56">
        <v>3.52</v>
      </c>
      <c r="N352" s="60">
        <v>7.4</v>
      </c>
      <c r="O352" s="28"/>
      <c r="P352" s="29"/>
      <c r="Q352" s="28"/>
      <c r="R352" s="28"/>
      <c r="S352" s="48">
        <v>5.65</v>
      </c>
      <c r="T352" s="49"/>
      <c r="U352" s="50"/>
      <c r="V352" s="51"/>
      <c r="W352" s="62"/>
      <c r="X352" s="51"/>
      <c r="Y352" s="53"/>
      <c r="Z352" s="54"/>
    </row>
    <row r="353" ht="18.0" hidden="1" customHeight="1">
      <c r="A353" s="4" t="s">
        <v>3948</v>
      </c>
      <c r="B353" s="71" t="s">
        <v>3941</v>
      </c>
      <c r="C353" s="39">
        <v>30.0</v>
      </c>
      <c r="D353" s="40"/>
      <c r="E353" s="41"/>
      <c r="F353" s="159"/>
      <c r="G353" s="55"/>
      <c r="H353" s="56">
        <v>2.01</v>
      </c>
      <c r="I353" s="56">
        <v>3.26</v>
      </c>
      <c r="J353" s="56">
        <v>0.75</v>
      </c>
      <c r="K353" s="64">
        <v>0.56</v>
      </c>
      <c r="L353" s="57">
        <v>3.4</v>
      </c>
      <c r="M353" s="56">
        <v>0.78</v>
      </c>
      <c r="N353" s="60">
        <v>3.04</v>
      </c>
      <c r="O353" s="47" t="s">
        <v>3949</v>
      </c>
      <c r="P353" s="29"/>
      <c r="Q353" s="61" t="s">
        <v>3950</v>
      </c>
      <c r="R353" s="47" t="s">
        <v>3951</v>
      </c>
      <c r="S353" s="48"/>
      <c r="T353" s="49"/>
      <c r="U353" s="50"/>
      <c r="V353" s="51"/>
      <c r="W353" s="62"/>
      <c r="X353" s="51"/>
      <c r="Y353" s="53"/>
      <c r="Z353" s="54"/>
    </row>
    <row r="354" ht="18.0" hidden="1" customHeight="1">
      <c r="A354" s="4" t="s">
        <v>3952</v>
      </c>
      <c r="B354" s="71" t="s">
        <v>3945</v>
      </c>
      <c r="C354" s="39">
        <v>60.0</v>
      </c>
      <c r="D354" s="40"/>
      <c r="E354" s="41"/>
      <c r="F354" s="157"/>
      <c r="G354" s="55">
        <v>3.0</v>
      </c>
      <c r="H354" s="56">
        <v>0.71</v>
      </c>
      <c r="I354" s="56" t="s">
        <v>2827</v>
      </c>
      <c r="J354" s="59">
        <v>0.6</v>
      </c>
      <c r="K354" s="160">
        <v>0.66</v>
      </c>
      <c r="L354" s="57" t="s">
        <v>2802</v>
      </c>
      <c r="M354" s="57">
        <v>0.63</v>
      </c>
      <c r="N354" s="60" t="s">
        <v>2827</v>
      </c>
      <c r="O354" s="47" t="s">
        <v>3953</v>
      </c>
      <c r="P354" s="29"/>
      <c r="Q354" s="47" t="s">
        <v>3954</v>
      </c>
      <c r="R354" s="47" t="s">
        <v>3955</v>
      </c>
      <c r="S354" s="48">
        <v>8.1</v>
      </c>
      <c r="T354" s="49"/>
      <c r="U354" s="50"/>
      <c r="V354" s="51"/>
      <c r="W354" s="62"/>
      <c r="X354" s="51"/>
      <c r="Y354" s="53"/>
      <c r="Z354" s="54"/>
    </row>
    <row r="355" ht="18.0" hidden="1" customHeight="1">
      <c r="A355" s="4" t="s">
        <v>3956</v>
      </c>
      <c r="B355" s="71" t="s">
        <v>3957</v>
      </c>
      <c r="C355" s="39">
        <v>180.0</v>
      </c>
      <c r="D355" s="40"/>
      <c r="E355" s="63"/>
      <c r="F355" s="59"/>
      <c r="G355" s="55"/>
      <c r="H355" s="56">
        <v>54.0</v>
      </c>
      <c r="I355" s="59">
        <v>53.38</v>
      </c>
      <c r="J355" s="56">
        <v>54.1</v>
      </c>
      <c r="K355" s="56">
        <v>55.99</v>
      </c>
      <c r="L355" s="59">
        <v>53.0</v>
      </c>
      <c r="M355" s="56">
        <v>53.33</v>
      </c>
      <c r="N355" s="56">
        <v>54.09</v>
      </c>
      <c r="O355" s="47" t="s">
        <v>3958</v>
      </c>
      <c r="P355" s="29"/>
      <c r="Q355" s="61" t="s">
        <v>3959</v>
      </c>
      <c r="R355" s="47" t="s">
        <v>3960</v>
      </c>
      <c r="S355" s="48">
        <v>58.7</v>
      </c>
      <c r="T355" s="49">
        <v>0.2</v>
      </c>
      <c r="U355" s="50">
        <f>S355*(1-T355)</f>
        <v>46.96</v>
      </c>
      <c r="V355" s="51"/>
      <c r="W355" s="62"/>
      <c r="X355" s="51"/>
      <c r="Y355" s="53"/>
      <c r="Z355" s="54"/>
    </row>
    <row r="356" ht="18.0" hidden="1" customHeight="1">
      <c r="A356" s="4" t="s">
        <v>3961</v>
      </c>
      <c r="B356" s="71" t="s">
        <v>3676</v>
      </c>
      <c r="C356" s="39">
        <v>50.0</v>
      </c>
      <c r="D356" s="40"/>
      <c r="E356" s="41"/>
      <c r="F356" s="59"/>
      <c r="G356" s="55"/>
      <c r="H356" s="56" t="s">
        <v>2802</v>
      </c>
      <c r="I356" s="56" t="s">
        <v>2827</v>
      </c>
      <c r="J356" s="56" t="s">
        <v>2827</v>
      </c>
      <c r="K356" s="56" t="s">
        <v>2827</v>
      </c>
      <c r="L356" s="57"/>
      <c r="M356" s="57" t="s">
        <v>2827</v>
      </c>
      <c r="N356" s="57" t="s">
        <v>2827</v>
      </c>
      <c r="O356" s="47" t="s">
        <v>3962</v>
      </c>
      <c r="P356" s="29"/>
      <c r="Q356" s="47" t="s">
        <v>3963</v>
      </c>
      <c r="R356" s="47" t="s">
        <v>3964</v>
      </c>
      <c r="S356" s="48">
        <v>20.77</v>
      </c>
      <c r="T356" s="49"/>
      <c r="U356" s="50"/>
      <c r="V356" s="54"/>
      <c r="W356" s="52"/>
      <c r="X356" s="70"/>
      <c r="Y356" s="53"/>
      <c r="Z356" s="54"/>
    </row>
    <row r="357" ht="18.0" hidden="1" customHeight="1">
      <c r="A357" s="4" t="s">
        <v>3965</v>
      </c>
      <c r="B357" s="71" t="s">
        <v>3676</v>
      </c>
      <c r="C357" s="39">
        <v>50.0</v>
      </c>
      <c r="D357" s="40"/>
      <c r="E357" s="41"/>
      <c r="F357" s="59"/>
      <c r="G357" s="55"/>
      <c r="H357" s="56">
        <v>42.0</v>
      </c>
      <c r="I357" s="56">
        <v>30.98</v>
      </c>
      <c r="J357" s="56" t="s">
        <v>3966</v>
      </c>
      <c r="K357" s="56">
        <v>30.98</v>
      </c>
      <c r="L357" s="64">
        <v>19.5</v>
      </c>
      <c r="M357" s="56" t="s">
        <v>3967</v>
      </c>
      <c r="N357" s="56">
        <v>21.49</v>
      </c>
      <c r="O357" s="47" t="s">
        <v>3968</v>
      </c>
      <c r="P357" s="29"/>
      <c r="Q357" s="47" t="s">
        <v>3969</v>
      </c>
      <c r="R357" s="47" t="s">
        <v>3970</v>
      </c>
      <c r="S357" s="48">
        <v>20.77</v>
      </c>
      <c r="T357" s="49"/>
      <c r="U357" s="50"/>
      <c r="V357" s="54"/>
      <c r="W357" s="52"/>
      <c r="X357" s="70"/>
      <c r="Y357" s="53"/>
      <c r="Z357" s="54"/>
    </row>
    <row r="358" ht="18.0" hidden="1" customHeight="1">
      <c r="A358" s="4" t="s">
        <v>3971</v>
      </c>
      <c r="B358" s="71" t="s">
        <v>3972</v>
      </c>
      <c r="C358" s="39">
        <v>100.0</v>
      </c>
      <c r="D358" s="40"/>
      <c r="E358" s="41"/>
      <c r="F358" s="161"/>
      <c r="G358" s="55">
        <v>1.0</v>
      </c>
      <c r="H358" s="56"/>
      <c r="I358" s="56">
        <v>5.24</v>
      </c>
      <c r="J358" s="56" t="s">
        <v>2802</v>
      </c>
      <c r="K358" s="56">
        <v>4.96</v>
      </c>
      <c r="L358" s="57" t="s">
        <v>2802</v>
      </c>
      <c r="M358" s="56">
        <v>4.99</v>
      </c>
      <c r="N358" s="60" t="s">
        <v>3973</v>
      </c>
      <c r="O358" s="28"/>
      <c r="P358" s="29"/>
      <c r="Q358" s="28"/>
      <c r="R358" s="28"/>
      <c r="S358" s="48">
        <v>6.92</v>
      </c>
      <c r="T358" s="49"/>
      <c r="U358" s="50"/>
      <c r="V358" s="51"/>
      <c r="W358" s="62"/>
      <c r="X358" s="51"/>
      <c r="Y358" s="53"/>
      <c r="Z358" s="54"/>
    </row>
    <row r="359" ht="18.0" hidden="1" customHeight="1">
      <c r="A359" s="4" t="s">
        <v>3974</v>
      </c>
      <c r="B359" s="71"/>
      <c r="C359" s="39" t="s">
        <v>2958</v>
      </c>
      <c r="D359" s="40"/>
      <c r="E359" s="41"/>
      <c r="F359" s="161"/>
      <c r="G359" s="55">
        <v>1.0</v>
      </c>
      <c r="H359" s="56">
        <v>10.0</v>
      </c>
      <c r="I359" s="56" t="s">
        <v>2827</v>
      </c>
      <c r="J359" s="59" t="s">
        <v>3975</v>
      </c>
      <c r="K359" s="111">
        <v>9.3</v>
      </c>
      <c r="L359" s="57" t="s">
        <v>2802</v>
      </c>
      <c r="M359" s="56" t="s">
        <v>2802</v>
      </c>
      <c r="N359" s="56">
        <v>8.79</v>
      </c>
      <c r="O359" s="47" t="s">
        <v>3976</v>
      </c>
      <c r="P359" s="29"/>
      <c r="Q359" s="47" t="s">
        <v>3977</v>
      </c>
      <c r="R359" s="47" t="s">
        <v>3978</v>
      </c>
      <c r="S359" s="48">
        <v>10.0</v>
      </c>
      <c r="T359" s="49"/>
      <c r="U359" s="50"/>
      <c r="V359" s="51"/>
      <c r="W359" s="62"/>
      <c r="X359" s="51"/>
      <c r="Y359" s="53"/>
      <c r="Z359" s="54"/>
    </row>
    <row r="360" ht="18.0" hidden="1" customHeight="1">
      <c r="A360" s="4" t="s">
        <v>3979</v>
      </c>
      <c r="B360" s="71" t="s">
        <v>3980</v>
      </c>
      <c r="C360" s="39" t="s">
        <v>3981</v>
      </c>
      <c r="D360" s="40"/>
      <c r="E360" s="41"/>
      <c r="F360" s="144"/>
      <c r="G360" s="55">
        <v>2.0</v>
      </c>
      <c r="H360" s="56">
        <v>13.5</v>
      </c>
      <c r="I360" s="56" t="s">
        <v>2827</v>
      </c>
      <c r="J360" s="56" t="s">
        <v>2827</v>
      </c>
      <c r="K360" s="57"/>
      <c r="L360" s="59">
        <v>13.29</v>
      </c>
      <c r="M360" s="57"/>
      <c r="N360" s="60" t="s">
        <v>2827</v>
      </c>
      <c r="O360" s="47" t="s">
        <v>3982</v>
      </c>
      <c r="P360" s="29"/>
      <c r="Q360" s="47" t="s">
        <v>3983</v>
      </c>
      <c r="R360" s="47" t="s">
        <v>3984</v>
      </c>
      <c r="S360" s="48">
        <v>13.5</v>
      </c>
      <c r="T360" s="49"/>
      <c r="U360" s="50"/>
      <c r="V360" s="51"/>
      <c r="W360" s="62"/>
      <c r="X360" s="51"/>
      <c r="Y360" s="53"/>
      <c r="Z360" s="54"/>
    </row>
    <row r="361" ht="18.0" customHeight="1">
      <c r="A361" s="4" t="s">
        <v>3985</v>
      </c>
      <c r="B361" s="5">
        <v>4079067.0</v>
      </c>
      <c r="C361" s="39"/>
      <c r="D361" s="40">
        <v>2.0</v>
      </c>
      <c r="E361" s="41" t="s">
        <v>3200</v>
      </c>
      <c r="F361" s="144"/>
      <c r="G361" s="55">
        <v>3.0</v>
      </c>
      <c r="H361" s="56"/>
      <c r="I361" s="56">
        <v>9.93</v>
      </c>
      <c r="J361" s="44" t="s">
        <v>2827</v>
      </c>
      <c r="K361" s="44">
        <v>10.38</v>
      </c>
      <c r="L361" s="45">
        <v>9.9</v>
      </c>
      <c r="M361" s="122" t="s">
        <v>2802</v>
      </c>
      <c r="N361" s="60" t="s">
        <v>2827</v>
      </c>
      <c r="O361" s="47" t="s">
        <v>3986</v>
      </c>
      <c r="P361" s="29"/>
      <c r="Q361" s="47" t="s">
        <v>3987</v>
      </c>
      <c r="R361" s="47" t="s">
        <v>3988</v>
      </c>
      <c r="S361" s="48">
        <v>10.48</v>
      </c>
      <c r="T361" s="49"/>
      <c r="U361" s="50"/>
      <c r="V361" s="51"/>
      <c r="W361" s="62"/>
      <c r="X361" s="51"/>
      <c r="Y361" s="53"/>
      <c r="Z361" s="54"/>
    </row>
    <row r="362" ht="18.0" hidden="1" customHeight="1">
      <c r="A362" s="4" t="s">
        <v>3989</v>
      </c>
      <c r="B362" s="71" t="s">
        <v>3990</v>
      </c>
      <c r="C362" s="39" t="s">
        <v>3981</v>
      </c>
      <c r="D362" s="40"/>
      <c r="E362" s="41"/>
      <c r="F362" s="144"/>
      <c r="G362" s="55">
        <v>2.0</v>
      </c>
      <c r="H362" s="56">
        <v>13.99</v>
      </c>
      <c r="I362" s="56">
        <v>13.99</v>
      </c>
      <c r="J362" s="60" t="s">
        <v>2827</v>
      </c>
      <c r="K362" s="56" t="s">
        <v>3331</v>
      </c>
      <c r="L362" s="59">
        <v>13.3</v>
      </c>
      <c r="M362" s="56" t="s">
        <v>2802</v>
      </c>
      <c r="N362" s="60" t="s">
        <v>2827</v>
      </c>
      <c r="O362" s="61" t="s">
        <v>3991</v>
      </c>
      <c r="P362" s="29"/>
      <c r="Q362" s="47"/>
      <c r="R362" s="47" t="s">
        <v>3992</v>
      </c>
      <c r="S362" s="48">
        <v>13.99</v>
      </c>
      <c r="T362" s="49"/>
      <c r="U362" s="50"/>
      <c r="V362" s="51"/>
      <c r="W362" s="62"/>
      <c r="X362" s="51"/>
      <c r="Y362" s="53"/>
      <c r="Z362" s="54"/>
    </row>
    <row r="363" ht="18.0" hidden="1" customHeight="1">
      <c r="A363" s="4" t="s">
        <v>3993</v>
      </c>
      <c r="B363" s="71" t="s">
        <v>3994</v>
      </c>
      <c r="C363" s="39">
        <v>1.0</v>
      </c>
      <c r="D363" s="40"/>
      <c r="E363" s="41"/>
      <c r="F363" s="162"/>
      <c r="G363" s="55"/>
      <c r="H363" s="56">
        <v>1.47</v>
      </c>
      <c r="I363" s="56" t="s">
        <v>3995</v>
      </c>
      <c r="J363" s="56"/>
      <c r="K363" s="56" t="s">
        <v>3996</v>
      </c>
      <c r="L363" s="138" t="s">
        <v>3997</v>
      </c>
      <c r="M363" s="56" t="s">
        <v>2827</v>
      </c>
      <c r="N363" s="60" t="s">
        <v>2827</v>
      </c>
      <c r="O363" s="28"/>
      <c r="P363" s="29"/>
      <c r="Q363" s="28"/>
      <c r="R363" s="28"/>
      <c r="S363" s="48">
        <v>1.83</v>
      </c>
      <c r="T363" s="74">
        <v>0.1</v>
      </c>
      <c r="U363" s="50">
        <f t="shared" ref="U363:U369" si="20">S363*(1-T363)</f>
        <v>1.647</v>
      </c>
      <c r="V363" s="54">
        <f t="shared" ref="V363:V369" si="21">S363*0.905</f>
        <v>1.65615</v>
      </c>
      <c r="W363" s="52">
        <v>1.0</v>
      </c>
      <c r="X363" s="51"/>
      <c r="Y363" s="53">
        <v>2.0</v>
      </c>
      <c r="Z363" s="54"/>
    </row>
    <row r="364" ht="18.0" hidden="1" customHeight="1">
      <c r="A364" s="4" t="s">
        <v>3998</v>
      </c>
      <c r="B364" s="71" t="s">
        <v>3999</v>
      </c>
      <c r="C364" s="39">
        <v>1.0</v>
      </c>
      <c r="D364" s="40"/>
      <c r="E364" s="41"/>
      <c r="F364" s="144"/>
      <c r="G364" s="55">
        <v>1.0</v>
      </c>
      <c r="H364" s="56">
        <v>3.55</v>
      </c>
      <c r="I364" s="56" t="s">
        <v>2827</v>
      </c>
      <c r="J364" s="56">
        <v>3.1</v>
      </c>
      <c r="K364" s="56" t="s">
        <v>2802</v>
      </c>
      <c r="L364" s="59">
        <v>3.0</v>
      </c>
      <c r="M364" s="56">
        <v>3.55</v>
      </c>
      <c r="N364" s="60" t="s">
        <v>2827</v>
      </c>
      <c r="O364" s="28"/>
      <c r="P364" s="29"/>
      <c r="Q364" s="28"/>
      <c r="R364" s="28"/>
      <c r="S364" s="73">
        <v>3.74</v>
      </c>
      <c r="T364" s="74">
        <v>0.1</v>
      </c>
      <c r="U364" s="149">
        <f t="shared" si="20"/>
        <v>3.366</v>
      </c>
      <c r="V364" s="54">
        <f t="shared" si="21"/>
        <v>3.3847</v>
      </c>
      <c r="W364" s="52">
        <v>1.0</v>
      </c>
      <c r="X364" s="54">
        <f>(V364-L364)*W364</f>
        <v>0.3847</v>
      </c>
      <c r="Y364" s="53">
        <v>2.0</v>
      </c>
      <c r="Z364" s="54"/>
    </row>
    <row r="365" ht="18.0" hidden="1" customHeight="1">
      <c r="A365" s="4" t="s">
        <v>4000</v>
      </c>
      <c r="B365" s="71" t="s">
        <v>3999</v>
      </c>
      <c r="C365" s="39">
        <v>1.0</v>
      </c>
      <c r="D365" s="40"/>
      <c r="E365" s="41"/>
      <c r="F365" s="161"/>
      <c r="G365" s="55"/>
      <c r="H365" s="56" t="s">
        <v>2827</v>
      </c>
      <c r="I365" s="56" t="s">
        <v>2827</v>
      </c>
      <c r="J365" s="56"/>
      <c r="K365" s="56">
        <v>2.25</v>
      </c>
      <c r="L365" s="57" t="s">
        <v>2827</v>
      </c>
      <c r="M365" s="56" t="s">
        <v>2827</v>
      </c>
      <c r="N365" s="60" t="s">
        <v>2827</v>
      </c>
      <c r="O365" s="28"/>
      <c r="P365" s="29"/>
      <c r="Q365" s="28"/>
      <c r="R365" s="28"/>
      <c r="S365" s="48">
        <v>2.25</v>
      </c>
      <c r="T365" s="74">
        <v>0.1</v>
      </c>
      <c r="U365" s="50">
        <f t="shared" si="20"/>
        <v>2.025</v>
      </c>
      <c r="V365" s="54">
        <f t="shared" si="21"/>
        <v>2.03625</v>
      </c>
      <c r="W365" s="52">
        <v>1.0</v>
      </c>
      <c r="X365" s="51"/>
      <c r="Y365" s="53">
        <v>2.0</v>
      </c>
      <c r="Z365" s="54"/>
    </row>
    <row r="366" ht="18.0" hidden="1" customHeight="1">
      <c r="A366" s="4" t="s">
        <v>4001</v>
      </c>
      <c r="B366" s="71" t="s">
        <v>3994</v>
      </c>
      <c r="C366" s="39"/>
      <c r="D366" s="40"/>
      <c r="E366" s="41"/>
      <c r="F366" s="161"/>
      <c r="G366" s="55"/>
      <c r="H366" s="56"/>
      <c r="I366" s="56">
        <v>0.61</v>
      </c>
      <c r="J366" s="56"/>
      <c r="K366" s="56"/>
      <c r="L366" s="57" t="s">
        <v>2827</v>
      </c>
      <c r="M366" s="56" t="s">
        <v>2802</v>
      </c>
      <c r="N366" s="60"/>
      <c r="O366" s="28"/>
      <c r="P366" s="29"/>
      <c r="Q366" s="28"/>
      <c r="R366" s="28"/>
      <c r="S366" s="48">
        <v>0.45</v>
      </c>
      <c r="T366" s="74">
        <v>0.1</v>
      </c>
      <c r="U366" s="50">
        <f t="shared" si="20"/>
        <v>0.405</v>
      </c>
      <c r="V366" s="54">
        <f t="shared" si="21"/>
        <v>0.40725</v>
      </c>
      <c r="W366" s="52">
        <v>1.0</v>
      </c>
      <c r="X366" s="51"/>
      <c r="Y366" s="53">
        <v>2.0</v>
      </c>
      <c r="Z366" s="54"/>
    </row>
    <row r="367" ht="18.0" hidden="1" customHeight="1">
      <c r="A367" s="4" t="s">
        <v>4002</v>
      </c>
      <c r="B367" s="71" t="s">
        <v>3994</v>
      </c>
      <c r="C367" s="39">
        <v>1.0</v>
      </c>
      <c r="D367" s="40"/>
      <c r="E367" s="41"/>
      <c r="F367" s="161"/>
      <c r="G367" s="55"/>
      <c r="H367" s="56">
        <v>1.08</v>
      </c>
      <c r="I367" s="56" t="s">
        <v>2853</v>
      </c>
      <c r="J367" s="56"/>
      <c r="K367" s="56">
        <v>1.12</v>
      </c>
      <c r="L367" s="57" t="s">
        <v>2802</v>
      </c>
      <c r="M367" s="56">
        <v>1.1</v>
      </c>
      <c r="N367" s="60" t="s">
        <v>2827</v>
      </c>
      <c r="O367" s="28"/>
      <c r="P367" s="29"/>
      <c r="Q367" s="28"/>
      <c r="R367" s="28"/>
      <c r="S367" s="48">
        <v>1.2</v>
      </c>
      <c r="T367" s="74">
        <v>0.1</v>
      </c>
      <c r="U367" s="50">
        <f t="shared" si="20"/>
        <v>1.08</v>
      </c>
      <c r="V367" s="54">
        <f t="shared" si="21"/>
        <v>1.086</v>
      </c>
      <c r="W367" s="52">
        <v>1.0</v>
      </c>
      <c r="X367" s="51"/>
      <c r="Y367" s="53">
        <v>2.0</v>
      </c>
      <c r="Z367" s="54"/>
    </row>
    <row r="368" ht="18.0" hidden="1" customHeight="1">
      <c r="A368" s="4" t="s">
        <v>4002</v>
      </c>
      <c r="B368" s="71" t="s">
        <v>4003</v>
      </c>
      <c r="C368" s="39">
        <v>1.0</v>
      </c>
      <c r="D368" s="40"/>
      <c r="E368" s="41"/>
      <c r="F368" s="161"/>
      <c r="G368" s="55"/>
      <c r="H368" s="56">
        <v>3.49</v>
      </c>
      <c r="I368" s="56"/>
      <c r="J368" s="56" t="s">
        <v>2802</v>
      </c>
      <c r="K368" s="56" t="s">
        <v>2802</v>
      </c>
      <c r="L368" s="57" t="s">
        <v>2802</v>
      </c>
      <c r="M368" s="56" t="s">
        <v>2802</v>
      </c>
      <c r="N368" s="60" t="s">
        <v>2827</v>
      </c>
      <c r="O368" s="28"/>
      <c r="P368" s="29"/>
      <c r="Q368" s="28"/>
      <c r="R368" s="28"/>
      <c r="S368" s="48">
        <v>3.49</v>
      </c>
      <c r="T368" s="74">
        <v>0.1</v>
      </c>
      <c r="U368" s="50">
        <f t="shared" si="20"/>
        <v>3.141</v>
      </c>
      <c r="V368" s="54">
        <f t="shared" si="21"/>
        <v>3.15845</v>
      </c>
      <c r="W368" s="52" t="s">
        <v>2808</v>
      </c>
      <c r="X368" s="54" t="str">
        <f t="shared" ref="X368:X369" si="22">(V368-L368)*W368</f>
        <v>#VALUE!</v>
      </c>
      <c r="Y368" s="53">
        <v>2.0</v>
      </c>
      <c r="Z368" s="54"/>
    </row>
    <row r="369" ht="18.0" hidden="1" customHeight="1">
      <c r="A369" s="4" t="s">
        <v>4004</v>
      </c>
      <c r="B369" s="5">
        <v>2891844.0</v>
      </c>
      <c r="C369" s="39"/>
      <c r="D369" s="40"/>
      <c r="E369" s="41"/>
      <c r="F369" s="131"/>
      <c r="G369" s="55">
        <v>15.0</v>
      </c>
      <c r="H369" s="56">
        <v>5.92</v>
      </c>
      <c r="I369" s="56">
        <v>5.7</v>
      </c>
      <c r="J369" s="56">
        <v>4.8</v>
      </c>
      <c r="K369" s="56" t="s">
        <v>2802</v>
      </c>
      <c r="L369" s="59">
        <v>4.7</v>
      </c>
      <c r="M369" s="56">
        <v>4.81</v>
      </c>
      <c r="N369" s="60" t="s">
        <v>2827</v>
      </c>
      <c r="O369" s="47" t="s">
        <v>4005</v>
      </c>
      <c r="P369" s="29"/>
      <c r="Q369" s="47" t="s">
        <v>4006</v>
      </c>
      <c r="R369" s="47" t="s">
        <v>4007</v>
      </c>
      <c r="S369" s="73">
        <v>6.04</v>
      </c>
      <c r="T369" s="74">
        <v>0.1</v>
      </c>
      <c r="U369" s="149">
        <f t="shared" si="20"/>
        <v>5.436</v>
      </c>
      <c r="V369" s="54">
        <f t="shared" si="21"/>
        <v>5.4662</v>
      </c>
      <c r="W369" s="52">
        <v>1.0</v>
      </c>
      <c r="X369" s="54">
        <f t="shared" si="22"/>
        <v>0.7662</v>
      </c>
      <c r="Y369" s="53">
        <v>2.0</v>
      </c>
      <c r="Z369" s="54"/>
    </row>
    <row r="370" ht="18.0" hidden="1" customHeight="1">
      <c r="A370" s="4" t="s">
        <v>4008</v>
      </c>
      <c r="B370" s="71"/>
      <c r="C370" s="39" t="s">
        <v>3522</v>
      </c>
      <c r="D370" s="40"/>
      <c r="E370" s="41"/>
      <c r="F370" s="161"/>
      <c r="G370" s="55"/>
      <c r="H370" s="56">
        <v>2.8</v>
      </c>
      <c r="I370" s="56">
        <v>2.83</v>
      </c>
      <c r="J370" s="56">
        <v>3.25</v>
      </c>
      <c r="K370" s="56">
        <v>3.21</v>
      </c>
      <c r="L370" s="57">
        <v>2.3</v>
      </c>
      <c r="M370" s="56">
        <v>3.27</v>
      </c>
      <c r="N370" s="60" t="s">
        <v>2827</v>
      </c>
      <c r="O370" s="28"/>
      <c r="P370" s="29"/>
      <c r="Q370" s="28"/>
      <c r="R370" s="28"/>
      <c r="S370" s="48">
        <v>2.05</v>
      </c>
      <c r="T370" s="49"/>
      <c r="U370" s="50"/>
      <c r="V370" s="51"/>
      <c r="W370" s="62"/>
      <c r="X370" s="51"/>
      <c r="Y370" s="53"/>
      <c r="Z370" s="54"/>
    </row>
    <row r="371" ht="18.0" hidden="1" customHeight="1">
      <c r="A371" s="4" t="s">
        <v>4009</v>
      </c>
      <c r="B371" s="71"/>
      <c r="C371" s="39" t="s">
        <v>3522</v>
      </c>
      <c r="D371" s="40"/>
      <c r="E371" s="41"/>
      <c r="F371" s="163"/>
      <c r="G371" s="55"/>
      <c r="H371" s="56" t="s">
        <v>2802</v>
      </c>
      <c r="I371" s="56">
        <v>2.9</v>
      </c>
      <c r="J371" s="56">
        <v>3.25</v>
      </c>
      <c r="K371" s="59">
        <v>2.69</v>
      </c>
      <c r="L371" s="57" t="s">
        <v>4010</v>
      </c>
      <c r="M371" s="56" t="s">
        <v>4011</v>
      </c>
      <c r="N371" s="60" t="s">
        <v>2827</v>
      </c>
      <c r="O371" s="28"/>
      <c r="P371" s="29"/>
      <c r="Q371" s="28"/>
      <c r="R371" s="28"/>
      <c r="S371" s="48">
        <v>2.05</v>
      </c>
      <c r="T371" s="49"/>
      <c r="U371" s="50"/>
      <c r="V371" s="51"/>
      <c r="W371" s="62"/>
      <c r="X371" s="51"/>
      <c r="Y371" s="53"/>
      <c r="Z371" s="54"/>
    </row>
    <row r="372" ht="18.0" hidden="1" customHeight="1">
      <c r="A372" s="4" t="s">
        <v>4012</v>
      </c>
      <c r="B372" s="71" t="s">
        <v>4013</v>
      </c>
      <c r="C372" s="39">
        <v>50.0</v>
      </c>
      <c r="D372" s="40"/>
      <c r="E372" s="41"/>
      <c r="F372" s="161"/>
      <c r="G372" s="55"/>
      <c r="H372" s="56">
        <v>4.88</v>
      </c>
      <c r="I372" s="56" t="s">
        <v>2827</v>
      </c>
      <c r="J372" s="56" t="s">
        <v>2827</v>
      </c>
      <c r="K372" s="59">
        <v>2.75</v>
      </c>
      <c r="L372" s="57" t="s">
        <v>2827</v>
      </c>
      <c r="M372" s="56" t="s">
        <v>2827</v>
      </c>
      <c r="N372" s="60" t="s">
        <v>2827</v>
      </c>
      <c r="O372" s="28"/>
      <c r="P372" s="29"/>
      <c r="Q372" s="28"/>
      <c r="R372" s="28"/>
      <c r="S372" s="48">
        <v>5.0</v>
      </c>
      <c r="T372" s="49">
        <v>0.11</v>
      </c>
      <c r="U372" s="50">
        <f t="shared" ref="U372:U382" si="23">S372*(1-T372)</f>
        <v>4.45</v>
      </c>
      <c r="V372" s="54">
        <f t="shared" ref="V372:V381" si="24">S372*0.905</f>
        <v>4.525</v>
      </c>
      <c r="W372" s="52">
        <v>1.0</v>
      </c>
      <c r="X372" s="51"/>
      <c r="Y372" s="53">
        <v>2.0</v>
      </c>
      <c r="Z372" s="54"/>
    </row>
    <row r="373" ht="18.0" hidden="1" customHeight="1">
      <c r="A373" s="4" t="s">
        <v>4012</v>
      </c>
      <c r="B373" s="71" t="s">
        <v>4014</v>
      </c>
      <c r="C373" s="39">
        <v>25.0</v>
      </c>
      <c r="D373" s="40"/>
      <c r="E373" s="41"/>
      <c r="F373" s="161"/>
      <c r="G373" s="55"/>
      <c r="H373" s="56">
        <v>4.81</v>
      </c>
      <c r="I373" s="56">
        <v>4.7</v>
      </c>
      <c r="J373" s="56" t="s">
        <v>2827</v>
      </c>
      <c r="K373" s="56" t="s">
        <v>2827</v>
      </c>
      <c r="L373" s="57" t="s">
        <v>2827</v>
      </c>
      <c r="M373" s="56" t="s">
        <v>2827</v>
      </c>
      <c r="N373" s="60" t="s">
        <v>2827</v>
      </c>
      <c r="O373" s="28"/>
      <c r="P373" s="29"/>
      <c r="Q373" s="28"/>
      <c r="R373" s="28"/>
      <c r="S373" s="48">
        <v>5.0</v>
      </c>
      <c r="T373" s="49">
        <v>0.11</v>
      </c>
      <c r="U373" s="50">
        <f t="shared" si="23"/>
        <v>4.45</v>
      </c>
      <c r="V373" s="54">
        <f t="shared" si="24"/>
        <v>4.525</v>
      </c>
      <c r="W373" s="52">
        <v>1.0</v>
      </c>
      <c r="X373" s="51"/>
      <c r="Y373" s="53">
        <v>2.0</v>
      </c>
      <c r="Z373" s="54"/>
    </row>
    <row r="374" ht="18.0" hidden="1" customHeight="1">
      <c r="A374" s="4" t="s">
        <v>4012</v>
      </c>
      <c r="B374" s="71" t="s">
        <v>4015</v>
      </c>
      <c r="C374" s="39">
        <v>25.0</v>
      </c>
      <c r="D374" s="40"/>
      <c r="E374" s="41"/>
      <c r="F374" s="161"/>
      <c r="G374" s="55"/>
      <c r="H374" s="56"/>
      <c r="I374" s="56" t="s">
        <v>2827</v>
      </c>
      <c r="J374" s="56"/>
      <c r="K374" s="56" t="s">
        <v>2827</v>
      </c>
      <c r="L374" s="57" t="s">
        <v>4016</v>
      </c>
      <c r="M374" s="56">
        <v>0.25</v>
      </c>
      <c r="N374" s="60" t="s">
        <v>2827</v>
      </c>
      <c r="O374" s="28"/>
      <c r="P374" s="29"/>
      <c r="Q374" s="28"/>
      <c r="R374" s="28"/>
      <c r="S374" s="48">
        <v>8.25</v>
      </c>
      <c r="T374" s="49">
        <v>0.11</v>
      </c>
      <c r="U374" s="50">
        <f t="shared" si="23"/>
        <v>7.3425</v>
      </c>
      <c r="V374" s="54">
        <f t="shared" si="24"/>
        <v>7.46625</v>
      </c>
      <c r="W374" s="52">
        <v>1.0</v>
      </c>
      <c r="X374" s="51"/>
      <c r="Y374" s="53">
        <v>2.0</v>
      </c>
      <c r="Z374" s="54"/>
    </row>
    <row r="375" ht="18.0" hidden="1" customHeight="1">
      <c r="A375" s="4" t="s">
        <v>4012</v>
      </c>
      <c r="B375" s="71" t="s">
        <v>4017</v>
      </c>
      <c r="C375" s="39">
        <v>25.0</v>
      </c>
      <c r="D375" s="40"/>
      <c r="E375" s="41"/>
      <c r="F375" s="161"/>
      <c r="G375" s="55"/>
      <c r="H375" s="56">
        <v>4.4</v>
      </c>
      <c r="I375" s="56" t="s">
        <v>2827</v>
      </c>
      <c r="J375" s="56"/>
      <c r="K375" s="57" t="s">
        <v>2827</v>
      </c>
      <c r="L375" s="57">
        <v>4.55</v>
      </c>
      <c r="M375" s="56" t="s">
        <v>2827</v>
      </c>
      <c r="N375" s="60">
        <v>4.5</v>
      </c>
      <c r="O375" s="28"/>
      <c r="P375" s="29"/>
      <c r="Q375" s="28"/>
      <c r="R375" s="28"/>
      <c r="S375" s="48">
        <v>10.25</v>
      </c>
      <c r="T375" s="49">
        <v>0.11</v>
      </c>
      <c r="U375" s="50">
        <f t="shared" si="23"/>
        <v>9.1225</v>
      </c>
      <c r="V375" s="54">
        <f t="shared" si="24"/>
        <v>9.27625</v>
      </c>
      <c r="W375" s="52">
        <v>1.0</v>
      </c>
      <c r="X375" s="54"/>
      <c r="Y375" s="53">
        <v>2.0</v>
      </c>
      <c r="Z375" s="54"/>
    </row>
    <row r="376" ht="18.0" hidden="1" customHeight="1">
      <c r="A376" s="4" t="s">
        <v>4012</v>
      </c>
      <c r="B376" s="71" t="s">
        <v>4018</v>
      </c>
      <c r="C376" s="39">
        <v>25.0</v>
      </c>
      <c r="D376" s="40"/>
      <c r="E376" s="41"/>
      <c r="F376" s="161"/>
      <c r="G376" s="55"/>
      <c r="H376" s="56" t="s">
        <v>2827</v>
      </c>
      <c r="I376" s="56" t="s">
        <v>2827</v>
      </c>
      <c r="J376" s="56"/>
      <c r="K376" s="57" t="s">
        <v>2827</v>
      </c>
      <c r="L376" s="57" t="s">
        <v>2827</v>
      </c>
      <c r="M376" s="56" t="s">
        <v>2827</v>
      </c>
      <c r="N376" s="60" t="s">
        <v>2827</v>
      </c>
      <c r="O376" s="28"/>
      <c r="P376" s="29"/>
      <c r="Q376" s="28"/>
      <c r="R376" s="28"/>
      <c r="S376" s="48">
        <v>14.0</v>
      </c>
      <c r="T376" s="49">
        <v>0.11</v>
      </c>
      <c r="U376" s="50">
        <f t="shared" si="23"/>
        <v>12.46</v>
      </c>
      <c r="V376" s="54">
        <f t="shared" si="24"/>
        <v>12.67</v>
      </c>
      <c r="W376" s="52">
        <v>1.0</v>
      </c>
      <c r="X376" s="54"/>
      <c r="Y376" s="53">
        <v>2.0</v>
      </c>
      <c r="Z376" s="54"/>
    </row>
    <row r="377" ht="18.0" hidden="1" customHeight="1">
      <c r="A377" s="4" t="s">
        <v>4019</v>
      </c>
      <c r="B377" s="71" t="s">
        <v>4013</v>
      </c>
      <c r="C377" s="39">
        <v>50.0</v>
      </c>
      <c r="D377" s="40"/>
      <c r="E377" s="41"/>
      <c r="F377" s="161"/>
      <c r="G377" s="55"/>
      <c r="H377" s="56">
        <v>2.32</v>
      </c>
      <c r="I377" s="56">
        <v>2.58</v>
      </c>
      <c r="J377" s="56"/>
      <c r="K377" s="59">
        <v>3.19</v>
      </c>
      <c r="L377" s="57">
        <v>3.36</v>
      </c>
      <c r="M377" s="56" t="s">
        <v>2827</v>
      </c>
      <c r="N377" s="60" t="s">
        <v>2827</v>
      </c>
      <c r="O377" s="28"/>
      <c r="P377" s="29"/>
      <c r="Q377" s="28"/>
      <c r="R377" s="28"/>
      <c r="S377" s="48">
        <v>4.0</v>
      </c>
      <c r="T377" s="49">
        <v>0.11</v>
      </c>
      <c r="U377" s="50">
        <f t="shared" si="23"/>
        <v>3.56</v>
      </c>
      <c r="V377" s="54">
        <f t="shared" si="24"/>
        <v>3.62</v>
      </c>
      <c r="W377" s="52">
        <v>1.0</v>
      </c>
      <c r="X377" s="54"/>
      <c r="Y377" s="53">
        <v>2.0</v>
      </c>
      <c r="Z377" s="54"/>
    </row>
    <row r="378" ht="18.0" hidden="1" customHeight="1">
      <c r="A378" s="4" t="s">
        <v>4019</v>
      </c>
      <c r="B378" s="71" t="s">
        <v>4014</v>
      </c>
      <c r="C378" s="39">
        <v>25.0</v>
      </c>
      <c r="D378" s="40"/>
      <c r="E378" s="41"/>
      <c r="F378" s="161"/>
      <c r="G378" s="55"/>
      <c r="H378" s="56">
        <v>2.21</v>
      </c>
      <c r="I378" s="56">
        <v>3.23</v>
      </c>
      <c r="J378" s="56">
        <v>3.15</v>
      </c>
      <c r="K378" s="59">
        <v>2.18</v>
      </c>
      <c r="L378" s="57" t="s">
        <v>4020</v>
      </c>
      <c r="M378" s="56" t="s">
        <v>2827</v>
      </c>
      <c r="N378" s="60">
        <v>3.43</v>
      </c>
      <c r="O378" s="28"/>
      <c r="P378" s="29"/>
      <c r="Q378" s="28"/>
      <c r="R378" s="28"/>
      <c r="S378" s="48">
        <v>4.5</v>
      </c>
      <c r="T378" s="49">
        <v>0.11</v>
      </c>
      <c r="U378" s="50">
        <f t="shared" si="23"/>
        <v>4.005</v>
      </c>
      <c r="V378" s="54">
        <f t="shared" si="24"/>
        <v>4.0725</v>
      </c>
      <c r="W378" s="52">
        <v>1.0</v>
      </c>
      <c r="X378" s="54">
        <f>(V378-K378)*W378</f>
        <v>1.8925</v>
      </c>
      <c r="Y378" s="53">
        <v>2.0</v>
      </c>
      <c r="Z378" s="54"/>
    </row>
    <row r="379" ht="18.0" hidden="1" customHeight="1">
      <c r="A379" s="4" t="s">
        <v>4019</v>
      </c>
      <c r="B379" s="71" t="s">
        <v>4015</v>
      </c>
      <c r="C379" s="39">
        <v>25.0</v>
      </c>
      <c r="D379" s="40"/>
      <c r="E379" s="41"/>
      <c r="F379" s="161"/>
      <c r="G379" s="55"/>
      <c r="H379" s="56">
        <v>3.74</v>
      </c>
      <c r="I379" s="56">
        <v>3.6</v>
      </c>
      <c r="J379" s="56"/>
      <c r="K379" s="59">
        <v>3.71</v>
      </c>
      <c r="L379" s="57">
        <v>6.2</v>
      </c>
      <c r="M379" s="56">
        <v>5.77</v>
      </c>
      <c r="N379" s="60" t="s">
        <v>2827</v>
      </c>
      <c r="O379" s="28"/>
      <c r="P379" s="29"/>
      <c r="Q379" s="28"/>
      <c r="R379" s="28"/>
      <c r="S379" s="48">
        <v>7.25</v>
      </c>
      <c r="T379" s="49">
        <v>0.11</v>
      </c>
      <c r="U379" s="50">
        <f t="shared" si="23"/>
        <v>6.4525</v>
      </c>
      <c r="V379" s="54">
        <f t="shared" si="24"/>
        <v>6.56125</v>
      </c>
      <c r="W379" s="52">
        <v>2.0</v>
      </c>
      <c r="X379" s="54">
        <f>(V379-M379)*W379</f>
        <v>1.5825</v>
      </c>
      <c r="Y379" s="53">
        <v>2.0</v>
      </c>
      <c r="Z379" s="54"/>
    </row>
    <row r="380" ht="18.0" hidden="1" customHeight="1">
      <c r="A380" s="4" t="s">
        <v>4019</v>
      </c>
      <c r="B380" s="71" t="s">
        <v>4017</v>
      </c>
      <c r="C380" s="39">
        <v>25.0</v>
      </c>
      <c r="D380" s="40"/>
      <c r="E380" s="41"/>
      <c r="F380" s="161"/>
      <c r="G380" s="55"/>
      <c r="H380" s="56">
        <v>6.3</v>
      </c>
      <c r="I380" s="56" t="s">
        <v>2827</v>
      </c>
      <c r="J380" s="56"/>
      <c r="K380" s="56"/>
      <c r="L380" s="57">
        <v>4.55</v>
      </c>
      <c r="M380" s="56" t="s">
        <v>2827</v>
      </c>
      <c r="N380" s="60">
        <v>8.79</v>
      </c>
      <c r="O380" s="28"/>
      <c r="P380" s="29"/>
      <c r="Q380" s="28"/>
      <c r="R380" s="28"/>
      <c r="S380" s="48">
        <v>11.75</v>
      </c>
      <c r="T380" s="49">
        <v>0.11</v>
      </c>
      <c r="U380" s="50">
        <f t="shared" si="23"/>
        <v>10.4575</v>
      </c>
      <c r="V380" s="54">
        <f t="shared" si="24"/>
        <v>10.63375</v>
      </c>
      <c r="W380" s="52">
        <v>1.0</v>
      </c>
      <c r="X380" s="51"/>
      <c r="Y380" s="53">
        <v>2.0</v>
      </c>
      <c r="Z380" s="54"/>
    </row>
    <row r="381" ht="18.0" hidden="1" customHeight="1">
      <c r="A381" s="4" t="s">
        <v>4019</v>
      </c>
      <c r="B381" s="71" t="s">
        <v>4018</v>
      </c>
      <c r="C381" s="39">
        <v>25.0</v>
      </c>
      <c r="D381" s="40"/>
      <c r="E381" s="41"/>
      <c r="F381" s="161"/>
      <c r="G381" s="55"/>
      <c r="H381" s="56" t="s">
        <v>2827</v>
      </c>
      <c r="I381" s="56" t="s">
        <v>2827</v>
      </c>
      <c r="J381" s="56"/>
      <c r="K381" s="59">
        <v>12.6</v>
      </c>
      <c r="L381" s="57" t="s">
        <v>2827</v>
      </c>
      <c r="M381" s="56" t="s">
        <v>2827</v>
      </c>
      <c r="N381" s="60" t="s">
        <v>2827</v>
      </c>
      <c r="O381" s="28"/>
      <c r="P381" s="29"/>
      <c r="Q381" s="28"/>
      <c r="R381" s="28"/>
      <c r="S381" s="48">
        <v>14.5</v>
      </c>
      <c r="T381" s="49">
        <v>0.11</v>
      </c>
      <c r="U381" s="50">
        <f t="shared" si="23"/>
        <v>12.905</v>
      </c>
      <c r="V381" s="54">
        <f t="shared" si="24"/>
        <v>13.1225</v>
      </c>
      <c r="W381" s="52">
        <v>1.0</v>
      </c>
      <c r="X381" s="51"/>
      <c r="Y381" s="53">
        <v>2.0</v>
      </c>
      <c r="Z381" s="54"/>
    </row>
    <row r="382" ht="18.0" hidden="1" customHeight="1">
      <c r="A382" s="4" t="s">
        <v>4021</v>
      </c>
      <c r="B382" s="71" t="s">
        <v>4022</v>
      </c>
      <c r="C382" s="39" t="s">
        <v>4023</v>
      </c>
      <c r="D382" s="40"/>
      <c r="E382" s="41"/>
      <c r="F382" s="163"/>
      <c r="G382" s="55">
        <v>1.0</v>
      </c>
      <c r="H382" s="56">
        <v>2.91</v>
      </c>
      <c r="I382" s="56" t="s">
        <v>4024</v>
      </c>
      <c r="J382" s="56">
        <v>2.94</v>
      </c>
      <c r="K382" s="56" t="s">
        <v>2802</v>
      </c>
      <c r="L382" s="57" t="s">
        <v>2802</v>
      </c>
      <c r="M382" s="56">
        <v>2.94</v>
      </c>
      <c r="N382" s="60" t="s">
        <v>2802</v>
      </c>
      <c r="O382" s="28"/>
      <c r="P382" s="29"/>
      <c r="Q382" s="28"/>
      <c r="R382" s="28"/>
      <c r="S382" s="48">
        <v>28.59</v>
      </c>
      <c r="T382" s="49">
        <v>0.08</v>
      </c>
      <c r="U382" s="50">
        <f t="shared" si="23"/>
        <v>26.3028</v>
      </c>
      <c r="V382" s="51"/>
      <c r="W382" s="62"/>
      <c r="X382" s="51"/>
      <c r="Y382" s="53"/>
      <c r="Z382" s="54"/>
    </row>
    <row r="383" ht="18.0" hidden="1" customHeight="1">
      <c r="A383" s="4" t="s">
        <v>4025</v>
      </c>
      <c r="B383" s="164">
        <v>0.02</v>
      </c>
      <c r="C383" s="39" t="s">
        <v>2958</v>
      </c>
      <c r="D383" s="40"/>
      <c r="E383" s="41"/>
      <c r="F383" s="163"/>
      <c r="G383" s="55"/>
      <c r="H383" s="56">
        <v>6.29</v>
      </c>
      <c r="I383" s="56" t="s">
        <v>4026</v>
      </c>
      <c r="J383" s="56"/>
      <c r="K383" s="56">
        <v>6.99</v>
      </c>
      <c r="L383" s="57" t="s">
        <v>4027</v>
      </c>
      <c r="M383" s="56">
        <v>8.54</v>
      </c>
      <c r="N383" s="60">
        <v>7.15</v>
      </c>
      <c r="O383" s="28"/>
      <c r="P383" s="29"/>
      <c r="Q383" s="28"/>
      <c r="R383" s="28"/>
      <c r="S383" s="48">
        <v>6.93</v>
      </c>
      <c r="T383" s="49"/>
      <c r="U383" s="50"/>
      <c r="V383" s="51"/>
      <c r="W383" s="62"/>
      <c r="X383" s="51"/>
      <c r="Y383" s="53"/>
      <c r="Z383" s="54"/>
    </row>
    <row r="384" ht="18.0" hidden="1" customHeight="1">
      <c r="A384" s="4" t="s">
        <v>4028</v>
      </c>
      <c r="B384" s="71" t="s">
        <v>4029</v>
      </c>
      <c r="C384" s="39">
        <v>28.0</v>
      </c>
      <c r="D384" s="40"/>
      <c r="E384" s="63"/>
      <c r="F384" s="163"/>
      <c r="G384" s="55">
        <v>2.0</v>
      </c>
      <c r="H384" s="56">
        <v>1.6</v>
      </c>
      <c r="I384" s="56">
        <v>1.54</v>
      </c>
      <c r="J384" s="59">
        <v>0.92</v>
      </c>
      <c r="K384" s="56">
        <v>1.08</v>
      </c>
      <c r="L384" s="57">
        <v>1.1</v>
      </c>
      <c r="M384" s="57">
        <v>1.01</v>
      </c>
      <c r="N384" s="60">
        <v>0.99</v>
      </c>
      <c r="O384" s="47" t="s">
        <v>4030</v>
      </c>
      <c r="P384" s="29"/>
      <c r="Q384" s="47" t="s">
        <v>4031</v>
      </c>
      <c r="R384" s="61" t="s">
        <v>4032</v>
      </c>
      <c r="S384" s="48">
        <v>3.29</v>
      </c>
      <c r="T384" s="49"/>
      <c r="U384" s="50"/>
      <c r="V384" s="51"/>
      <c r="W384" s="62"/>
      <c r="X384" s="51"/>
      <c r="Y384" s="53"/>
      <c r="Z384" s="54"/>
    </row>
    <row r="385" ht="18.0" hidden="1" customHeight="1">
      <c r="A385" s="4" t="s">
        <v>4028</v>
      </c>
      <c r="B385" s="71" t="s">
        <v>4033</v>
      </c>
      <c r="C385" s="39">
        <v>100.0</v>
      </c>
      <c r="D385" s="40"/>
      <c r="E385" s="41"/>
      <c r="F385" s="59"/>
      <c r="G385" s="55"/>
      <c r="H385" s="56">
        <v>23.46</v>
      </c>
      <c r="I385" s="56">
        <v>8.54</v>
      </c>
      <c r="J385" s="60">
        <v>7.39</v>
      </c>
      <c r="K385" s="57">
        <v>11.44</v>
      </c>
      <c r="L385" s="57">
        <v>11.95</v>
      </c>
      <c r="M385" s="56" t="s">
        <v>2802</v>
      </c>
      <c r="N385" s="58">
        <v>7.38</v>
      </c>
      <c r="O385" s="28"/>
      <c r="P385" s="29"/>
      <c r="Q385" s="28"/>
      <c r="R385" s="28"/>
      <c r="S385" s="82"/>
      <c r="T385" s="125"/>
      <c r="U385" s="126"/>
      <c r="V385" s="51"/>
      <c r="W385" s="62"/>
      <c r="X385" s="51"/>
      <c r="Y385" s="53"/>
      <c r="Z385" s="54"/>
    </row>
    <row r="386" ht="18.0" hidden="1" customHeight="1">
      <c r="A386" s="4" t="s">
        <v>4034</v>
      </c>
      <c r="B386" s="130" t="s">
        <v>4035</v>
      </c>
      <c r="C386" s="39">
        <v>2000.0</v>
      </c>
      <c r="D386" s="40"/>
      <c r="E386" s="41"/>
      <c r="F386" s="163"/>
      <c r="G386" s="55"/>
      <c r="H386" s="56" t="s">
        <v>2827</v>
      </c>
      <c r="I386" s="56" t="s">
        <v>2827</v>
      </c>
      <c r="J386" s="56" t="s">
        <v>2827</v>
      </c>
      <c r="K386" s="59">
        <v>13.94</v>
      </c>
      <c r="L386" s="56" t="s">
        <v>2827</v>
      </c>
      <c r="M386" s="56" t="s">
        <v>2827</v>
      </c>
      <c r="N386" s="60" t="s">
        <v>2827</v>
      </c>
      <c r="O386" s="47" t="s">
        <v>4036</v>
      </c>
      <c r="P386" s="29"/>
      <c r="Q386" s="47" t="s">
        <v>4037</v>
      </c>
      <c r="R386" s="47" t="s">
        <v>4038</v>
      </c>
      <c r="S386" s="48">
        <v>13.72</v>
      </c>
      <c r="T386" s="49"/>
      <c r="U386" s="50"/>
      <c r="V386" s="51"/>
      <c r="W386" s="62"/>
      <c r="X386" s="51"/>
      <c r="Y386" s="53"/>
      <c r="Z386" s="54"/>
    </row>
    <row r="387" ht="18.0" hidden="1" customHeight="1">
      <c r="A387" s="4" t="s">
        <v>4034</v>
      </c>
      <c r="B387" s="130" t="s">
        <v>4039</v>
      </c>
      <c r="C387" s="39">
        <v>2000.0</v>
      </c>
      <c r="D387" s="40"/>
      <c r="E387" s="41"/>
      <c r="F387" s="163"/>
      <c r="G387" s="55"/>
      <c r="H387" s="56" t="s">
        <v>2827</v>
      </c>
      <c r="I387" s="56" t="s">
        <v>2827</v>
      </c>
      <c r="J387" s="56" t="s">
        <v>2827</v>
      </c>
      <c r="K387" s="59">
        <v>17.95</v>
      </c>
      <c r="L387" s="56"/>
      <c r="M387" s="56">
        <v>25.85</v>
      </c>
      <c r="N387" s="60" t="s">
        <v>2827</v>
      </c>
      <c r="O387" s="47" t="s">
        <v>4040</v>
      </c>
      <c r="P387" s="29"/>
      <c r="Q387" s="47" t="s">
        <v>4041</v>
      </c>
      <c r="R387" s="47" t="s">
        <v>4042</v>
      </c>
      <c r="S387" s="48">
        <v>13.72</v>
      </c>
      <c r="T387" s="49"/>
      <c r="U387" s="50"/>
      <c r="V387" s="51"/>
      <c r="W387" s="62"/>
      <c r="X387" s="51"/>
      <c r="Y387" s="53"/>
      <c r="Z387" s="54"/>
    </row>
    <row r="388" ht="18.0" hidden="1" customHeight="1">
      <c r="A388" s="4" t="s">
        <v>4043</v>
      </c>
      <c r="B388" s="130" t="s">
        <v>4044</v>
      </c>
      <c r="C388" s="39">
        <v>1000.0</v>
      </c>
      <c r="D388" s="40"/>
      <c r="E388" s="41"/>
      <c r="F388" s="163"/>
      <c r="G388" s="55"/>
      <c r="H388" s="56" t="s">
        <v>2827</v>
      </c>
      <c r="I388" s="56" t="s">
        <v>2827</v>
      </c>
      <c r="J388" s="56" t="s">
        <v>2827</v>
      </c>
      <c r="K388" s="59">
        <v>13.76</v>
      </c>
      <c r="L388" s="57" t="s">
        <v>2827</v>
      </c>
      <c r="M388" s="56">
        <v>20.86</v>
      </c>
      <c r="N388" s="60" t="s">
        <v>2827</v>
      </c>
      <c r="O388" s="28"/>
      <c r="P388" s="29"/>
      <c r="Q388" s="28"/>
      <c r="R388" s="28"/>
      <c r="S388" s="48">
        <v>13.72</v>
      </c>
      <c r="T388" s="49"/>
      <c r="U388" s="50"/>
      <c r="V388" s="51"/>
      <c r="W388" s="62"/>
      <c r="X388" s="51"/>
      <c r="Y388" s="53"/>
      <c r="Z388" s="54"/>
    </row>
    <row r="389" ht="18.0" hidden="1" customHeight="1">
      <c r="A389" s="4" t="s">
        <v>4045</v>
      </c>
      <c r="B389" s="130" t="s">
        <v>4046</v>
      </c>
      <c r="C389" s="39">
        <v>1000.0</v>
      </c>
      <c r="D389" s="40"/>
      <c r="E389" s="41"/>
      <c r="F389" s="165" t="s">
        <v>4047</v>
      </c>
      <c r="G389" s="55"/>
      <c r="H389" s="56" t="s">
        <v>2827</v>
      </c>
      <c r="I389" s="56" t="s">
        <v>2827</v>
      </c>
      <c r="J389" s="56" t="s">
        <v>2827</v>
      </c>
      <c r="K389" s="64">
        <v>25.35</v>
      </c>
      <c r="L389" s="57" t="s">
        <v>2827</v>
      </c>
      <c r="M389" s="56" t="s">
        <v>2827</v>
      </c>
      <c r="N389" s="60" t="s">
        <v>2827</v>
      </c>
      <c r="O389" s="28"/>
      <c r="P389" s="29"/>
      <c r="Q389" s="28"/>
      <c r="R389" s="28"/>
      <c r="S389" s="48">
        <v>9.8</v>
      </c>
      <c r="T389" s="49"/>
      <c r="U389" s="50"/>
      <c r="V389" s="51"/>
      <c r="W389" s="62"/>
      <c r="X389" s="51"/>
      <c r="Y389" s="53"/>
      <c r="Z389" s="54"/>
    </row>
    <row r="390" ht="18.0" hidden="1" customHeight="1">
      <c r="A390" s="4" t="s">
        <v>4034</v>
      </c>
      <c r="B390" s="130" t="s">
        <v>4048</v>
      </c>
      <c r="C390" s="39">
        <v>500.0</v>
      </c>
      <c r="D390" s="40"/>
      <c r="E390" s="41"/>
      <c r="F390" s="163"/>
      <c r="G390" s="55"/>
      <c r="H390" s="56" t="s">
        <v>2827</v>
      </c>
      <c r="I390" s="56" t="s">
        <v>2827</v>
      </c>
      <c r="J390" s="56" t="s">
        <v>2827</v>
      </c>
      <c r="K390" s="56">
        <v>21.99</v>
      </c>
      <c r="L390" s="57" t="s">
        <v>2827</v>
      </c>
      <c r="M390" s="56" t="s">
        <v>2802</v>
      </c>
      <c r="N390" s="60" t="s">
        <v>2827</v>
      </c>
      <c r="O390" s="28"/>
      <c r="P390" s="29"/>
      <c r="Q390" s="28"/>
      <c r="R390" s="28"/>
      <c r="S390" s="48">
        <v>17.76</v>
      </c>
      <c r="T390" s="49"/>
      <c r="U390" s="50"/>
      <c r="V390" s="51"/>
      <c r="W390" s="62"/>
      <c r="X390" s="51"/>
      <c r="Y390" s="53"/>
      <c r="Z390" s="54"/>
    </row>
    <row r="391" ht="18.0" hidden="1" customHeight="1">
      <c r="A391" s="4" t="s">
        <v>4049</v>
      </c>
      <c r="B391" s="71" t="s">
        <v>4050</v>
      </c>
      <c r="C391" s="39">
        <v>1.0</v>
      </c>
      <c r="D391" s="40"/>
      <c r="E391" s="41"/>
      <c r="F391" s="59"/>
      <c r="G391" s="55">
        <v>2.0</v>
      </c>
      <c r="H391" s="56">
        <v>6.49</v>
      </c>
      <c r="I391" s="56" t="s">
        <v>2827</v>
      </c>
      <c r="J391" s="56" t="s">
        <v>2802</v>
      </c>
      <c r="K391" s="56"/>
      <c r="L391" s="138" t="s">
        <v>2827</v>
      </c>
      <c r="M391" s="56" t="s">
        <v>2802</v>
      </c>
      <c r="N391" s="60" t="s">
        <v>2827</v>
      </c>
      <c r="O391" s="28"/>
      <c r="P391" s="29"/>
      <c r="Q391" s="28"/>
      <c r="R391" s="28"/>
      <c r="S391" s="73">
        <v>6.41</v>
      </c>
      <c r="T391" s="74">
        <v>0.11</v>
      </c>
      <c r="U391" s="50">
        <f t="shared" ref="U391:U397" si="25">S391*(1-T391)</f>
        <v>5.7049</v>
      </c>
      <c r="V391" s="54">
        <f t="shared" ref="V391:V394" si="26">S391*0.905</f>
        <v>5.80105</v>
      </c>
      <c r="W391" s="52">
        <v>2.0</v>
      </c>
      <c r="X391" s="97" t="str">
        <f t="shared" ref="X391:X392" si="27">(V391-M391)*W391</f>
        <v>#VALUE!</v>
      </c>
      <c r="Y391" s="53">
        <v>2.0</v>
      </c>
      <c r="Z391" s="54"/>
    </row>
    <row r="392" ht="18.0" hidden="1" customHeight="1">
      <c r="A392" s="4" t="s">
        <v>4051</v>
      </c>
      <c r="B392" s="71" t="s">
        <v>3620</v>
      </c>
      <c r="C392" s="39">
        <v>1.0</v>
      </c>
      <c r="D392" s="40"/>
      <c r="E392" s="41"/>
      <c r="F392" s="59"/>
      <c r="G392" s="55"/>
      <c r="H392" s="56" t="s">
        <v>2827</v>
      </c>
      <c r="I392" s="56" t="s">
        <v>2827</v>
      </c>
      <c r="J392" s="56" t="s">
        <v>2827</v>
      </c>
      <c r="K392" s="56" t="s">
        <v>2827</v>
      </c>
      <c r="L392" s="57" t="s">
        <v>2827</v>
      </c>
      <c r="M392" s="56" t="s">
        <v>2827</v>
      </c>
      <c r="N392" s="60" t="s">
        <v>2827</v>
      </c>
      <c r="O392" s="28"/>
      <c r="P392" s="29"/>
      <c r="Q392" s="28"/>
      <c r="R392" s="28"/>
      <c r="S392" s="73">
        <v>3.32</v>
      </c>
      <c r="T392" s="74">
        <v>0.11</v>
      </c>
      <c r="U392" s="50">
        <f t="shared" si="25"/>
        <v>2.9548</v>
      </c>
      <c r="V392" s="54">
        <f t="shared" si="26"/>
        <v>3.0046</v>
      </c>
      <c r="W392" s="52">
        <v>1.0</v>
      </c>
      <c r="X392" s="97" t="str">
        <f t="shared" si="27"/>
        <v>#VALUE!</v>
      </c>
      <c r="Y392" s="53">
        <v>2.0</v>
      </c>
      <c r="Z392" s="54"/>
    </row>
    <row r="393" ht="18.0" hidden="1" customHeight="1">
      <c r="A393" s="4" t="s">
        <v>4052</v>
      </c>
      <c r="B393" s="71" t="s">
        <v>4053</v>
      </c>
      <c r="C393" s="39">
        <v>10.0</v>
      </c>
      <c r="D393" s="40"/>
      <c r="E393" s="41"/>
      <c r="F393" s="59"/>
      <c r="G393" s="55"/>
      <c r="H393" s="56" t="s">
        <v>2827</v>
      </c>
      <c r="I393" s="56" t="s">
        <v>2827</v>
      </c>
      <c r="J393" s="56" t="s">
        <v>4054</v>
      </c>
      <c r="K393" s="56" t="s">
        <v>2827</v>
      </c>
      <c r="L393" s="57" t="s">
        <v>2827</v>
      </c>
      <c r="M393" s="56" t="s">
        <v>2827</v>
      </c>
      <c r="N393" s="60" t="s">
        <v>2827</v>
      </c>
      <c r="O393" s="28"/>
      <c r="P393" s="29"/>
      <c r="Q393" s="28"/>
      <c r="R393" s="28"/>
      <c r="S393" s="48">
        <v>46.0</v>
      </c>
      <c r="T393" s="74">
        <v>0.11</v>
      </c>
      <c r="U393" s="50">
        <f t="shared" si="25"/>
        <v>40.94</v>
      </c>
      <c r="V393" s="54">
        <f t="shared" si="26"/>
        <v>41.63</v>
      </c>
      <c r="W393" s="52">
        <v>1.0</v>
      </c>
      <c r="X393" s="51"/>
      <c r="Y393" s="53">
        <v>2.0</v>
      </c>
      <c r="Z393" s="54"/>
    </row>
    <row r="394" ht="18.0" hidden="1" customHeight="1">
      <c r="A394" s="4" t="s">
        <v>4055</v>
      </c>
      <c r="B394" s="71" t="s">
        <v>4056</v>
      </c>
      <c r="C394" s="39">
        <v>20.0</v>
      </c>
      <c r="D394" s="40"/>
      <c r="E394" s="41"/>
      <c r="F394" s="59"/>
      <c r="G394" s="55"/>
      <c r="H394" s="56">
        <v>73.05</v>
      </c>
      <c r="I394" s="56" t="s">
        <v>2827</v>
      </c>
      <c r="J394" s="56"/>
      <c r="K394" s="57" t="s">
        <v>2827</v>
      </c>
      <c r="L394" s="57" t="s">
        <v>2827</v>
      </c>
      <c r="M394" s="56" t="s">
        <v>2827</v>
      </c>
      <c r="N394" s="57" t="s">
        <v>2827</v>
      </c>
      <c r="O394" s="28"/>
      <c r="P394" s="29"/>
      <c r="Q394" s="28"/>
      <c r="R394" s="28"/>
      <c r="S394" s="73">
        <v>82.8</v>
      </c>
      <c r="T394" s="74">
        <v>0.11</v>
      </c>
      <c r="U394" s="50">
        <f t="shared" si="25"/>
        <v>73.692</v>
      </c>
      <c r="V394" s="54">
        <f t="shared" si="26"/>
        <v>74.934</v>
      </c>
      <c r="W394" s="52">
        <v>1.0</v>
      </c>
      <c r="X394" s="51"/>
      <c r="Y394" s="53">
        <v>2.0</v>
      </c>
      <c r="Z394" s="54"/>
    </row>
    <row r="395" ht="18.0" hidden="1" customHeight="1">
      <c r="A395" s="4" t="s">
        <v>4057</v>
      </c>
      <c r="B395" s="67" t="s">
        <v>4058</v>
      </c>
      <c r="C395" s="39">
        <v>10.0</v>
      </c>
      <c r="D395" s="40"/>
      <c r="E395" s="41"/>
      <c r="F395" s="59"/>
      <c r="G395" s="55"/>
      <c r="H395" s="56" t="s">
        <v>2827</v>
      </c>
      <c r="I395" s="56" t="s">
        <v>2827</v>
      </c>
      <c r="J395" s="56" t="s">
        <v>2827</v>
      </c>
      <c r="K395" s="56" t="s">
        <v>2827</v>
      </c>
      <c r="L395" s="57" t="s">
        <v>2827</v>
      </c>
      <c r="M395" s="92" t="s">
        <v>2827</v>
      </c>
      <c r="N395" s="60" t="s">
        <v>2827</v>
      </c>
      <c r="O395" s="28"/>
      <c r="P395" s="29"/>
      <c r="Q395" s="28"/>
      <c r="R395" s="28"/>
      <c r="S395" s="48">
        <v>84.7</v>
      </c>
      <c r="T395" s="74">
        <v>0.11</v>
      </c>
      <c r="U395" s="50">
        <f t="shared" si="25"/>
        <v>75.383</v>
      </c>
      <c r="V395" s="54">
        <v>25.1</v>
      </c>
      <c r="W395" s="62">
        <v>1.0</v>
      </c>
      <c r="X395" s="54" t="str">
        <f>(V395-J395)*W395</f>
        <v>#VALUE!</v>
      </c>
      <c r="Y395" s="53">
        <v>2.0</v>
      </c>
      <c r="Z395" s="54" t="s">
        <v>3003</v>
      </c>
    </row>
    <row r="396" ht="18.0" hidden="1" customHeight="1">
      <c r="A396" s="4" t="s">
        <v>4059</v>
      </c>
      <c r="B396" s="71" t="s">
        <v>4060</v>
      </c>
      <c r="C396" s="39">
        <v>5.0</v>
      </c>
      <c r="D396" s="40"/>
      <c r="E396" s="41"/>
      <c r="F396" s="59"/>
      <c r="G396" s="55"/>
      <c r="H396" s="56" t="s">
        <v>2827</v>
      </c>
      <c r="I396" s="56">
        <v>7.5</v>
      </c>
      <c r="J396" s="56"/>
      <c r="K396" s="56"/>
      <c r="L396" s="57" t="s">
        <v>2827</v>
      </c>
      <c r="M396" s="56" t="s">
        <v>4061</v>
      </c>
      <c r="N396" s="57"/>
      <c r="O396" s="28"/>
      <c r="P396" s="29"/>
      <c r="Q396" s="28"/>
      <c r="R396" s="28"/>
      <c r="S396" s="48">
        <v>8.45</v>
      </c>
      <c r="T396" s="74">
        <v>0.11</v>
      </c>
      <c r="U396" s="50">
        <f t="shared" si="25"/>
        <v>7.5205</v>
      </c>
      <c r="V396" s="54">
        <f t="shared" ref="V396:V397" si="28">S396*0.905</f>
        <v>7.64725</v>
      </c>
      <c r="W396" s="52">
        <v>1.0</v>
      </c>
      <c r="X396" s="51"/>
      <c r="Y396" s="53">
        <v>2.0</v>
      </c>
      <c r="Z396" s="54"/>
    </row>
    <row r="397" ht="18.0" hidden="1" customHeight="1">
      <c r="A397" s="4" t="s">
        <v>4059</v>
      </c>
      <c r="B397" s="71" t="s">
        <v>4062</v>
      </c>
      <c r="C397" s="39">
        <v>5.0</v>
      </c>
      <c r="D397" s="40"/>
      <c r="E397" s="41"/>
      <c r="F397" s="59"/>
      <c r="G397" s="55"/>
      <c r="H397" s="56">
        <v>12.92</v>
      </c>
      <c r="I397" s="56" t="s">
        <v>2802</v>
      </c>
      <c r="J397" s="56"/>
      <c r="K397" s="57" t="s">
        <v>2827</v>
      </c>
      <c r="L397" s="57" t="s">
        <v>2827</v>
      </c>
      <c r="M397" s="56" t="s">
        <v>2827</v>
      </c>
      <c r="N397" s="60" t="s">
        <v>2827</v>
      </c>
      <c r="O397" s="28"/>
      <c r="P397" s="29"/>
      <c r="Q397" s="28"/>
      <c r="R397" s="28"/>
      <c r="S397" s="73">
        <f>2.85*5</f>
        <v>14.25</v>
      </c>
      <c r="T397" s="74">
        <v>0.11</v>
      </c>
      <c r="U397" s="123">
        <f t="shared" si="25"/>
        <v>12.6825</v>
      </c>
      <c r="V397" s="54">
        <f t="shared" si="28"/>
        <v>12.89625</v>
      </c>
      <c r="W397" s="52">
        <v>4.0</v>
      </c>
      <c r="X397" s="97" t="str">
        <f>(V397-M397)*W397</f>
        <v>#VALUE!</v>
      </c>
      <c r="Y397" s="53">
        <v>2.0</v>
      </c>
      <c r="Z397" s="54"/>
    </row>
    <row r="398" ht="18.0" hidden="1" customHeight="1">
      <c r="A398" s="4" t="s">
        <v>479</v>
      </c>
      <c r="B398" s="5">
        <v>1227099.0</v>
      </c>
      <c r="C398" s="39"/>
      <c r="D398" s="40"/>
      <c r="E398" s="41"/>
      <c r="F398" s="59"/>
      <c r="G398" s="55">
        <v>18.0</v>
      </c>
      <c r="H398" s="56">
        <v>1.53</v>
      </c>
      <c r="I398" s="56">
        <v>1.51</v>
      </c>
      <c r="J398" s="59">
        <v>0.16</v>
      </c>
      <c r="K398" s="56">
        <v>1.51</v>
      </c>
      <c r="L398" s="56">
        <v>0.18</v>
      </c>
      <c r="M398" s="56">
        <v>1.25</v>
      </c>
      <c r="N398" s="60" t="s">
        <v>2827</v>
      </c>
      <c r="O398" s="47" t="s">
        <v>4063</v>
      </c>
      <c r="P398" s="29"/>
      <c r="Q398" s="61" t="s">
        <v>4064</v>
      </c>
      <c r="R398" s="47" t="s">
        <v>4065</v>
      </c>
      <c r="S398" s="48">
        <v>0.55</v>
      </c>
      <c r="T398" s="49"/>
      <c r="U398" s="50"/>
      <c r="V398" s="51"/>
      <c r="W398" s="62"/>
      <c r="X398" s="51"/>
      <c r="Y398" s="53"/>
      <c r="Z398" s="54"/>
    </row>
    <row r="399" ht="18.0" hidden="1" customHeight="1">
      <c r="A399" s="4" t="s">
        <v>4066</v>
      </c>
      <c r="B399" s="71" t="s">
        <v>3131</v>
      </c>
      <c r="C399" s="39">
        <v>100.0</v>
      </c>
      <c r="D399" s="40"/>
      <c r="E399" s="41"/>
      <c r="F399" s="59"/>
      <c r="G399" s="55">
        <v>3.0</v>
      </c>
      <c r="H399" s="56" t="s">
        <v>2802</v>
      </c>
      <c r="I399" s="56">
        <v>4.29</v>
      </c>
      <c r="J399" s="59">
        <v>3.08</v>
      </c>
      <c r="K399" s="56">
        <v>6.7</v>
      </c>
      <c r="L399" s="60">
        <v>3.2</v>
      </c>
      <c r="M399" s="56">
        <v>3.08</v>
      </c>
      <c r="N399" s="56">
        <v>3.32</v>
      </c>
      <c r="O399" s="47" t="s">
        <v>4067</v>
      </c>
      <c r="P399" s="29"/>
      <c r="Q399" s="61" t="s">
        <v>4068</v>
      </c>
      <c r="R399" s="47" t="s">
        <v>4069</v>
      </c>
      <c r="S399" s="48"/>
      <c r="T399" s="49"/>
      <c r="U399" s="50"/>
      <c r="V399" s="51"/>
      <c r="W399" s="62"/>
      <c r="X399" s="51"/>
      <c r="Y399" s="53"/>
      <c r="Z399" s="54"/>
    </row>
    <row r="400" ht="18.0" hidden="1" customHeight="1">
      <c r="A400" s="4" t="s">
        <v>4070</v>
      </c>
      <c r="B400" s="71" t="s">
        <v>3131</v>
      </c>
      <c r="C400" s="39">
        <v>56.0</v>
      </c>
      <c r="D400" s="40"/>
      <c r="E400" s="41"/>
      <c r="F400" s="59"/>
      <c r="G400" s="55"/>
      <c r="H400" s="56" t="s">
        <v>4071</v>
      </c>
      <c r="I400" s="56" t="s">
        <v>4072</v>
      </c>
      <c r="J400" s="56" t="s">
        <v>4073</v>
      </c>
      <c r="K400" s="56" t="s">
        <v>4072</v>
      </c>
      <c r="L400" s="56" t="s">
        <v>2827</v>
      </c>
      <c r="M400" s="56" t="s">
        <v>2802</v>
      </c>
      <c r="N400" s="60" t="s">
        <v>2827</v>
      </c>
      <c r="O400" s="47" t="s">
        <v>4074</v>
      </c>
      <c r="P400" s="29"/>
      <c r="Q400" s="47" t="s">
        <v>4075</v>
      </c>
      <c r="R400" s="47" t="s">
        <v>4076</v>
      </c>
      <c r="S400" s="48"/>
      <c r="T400" s="49"/>
      <c r="U400" s="50"/>
      <c r="V400" s="51"/>
      <c r="W400" s="86"/>
      <c r="X400" s="70"/>
      <c r="Y400" s="53"/>
      <c r="Z400" s="54"/>
    </row>
    <row r="401" ht="18.0" hidden="1" customHeight="1">
      <c r="A401" s="4" t="s">
        <v>4070</v>
      </c>
      <c r="B401" s="71" t="s">
        <v>2916</v>
      </c>
      <c r="C401" s="39">
        <v>84.0</v>
      </c>
      <c r="D401" s="40"/>
      <c r="E401" s="41"/>
      <c r="F401" s="102" t="s">
        <v>2863</v>
      </c>
      <c r="G401" s="55"/>
      <c r="H401" s="56">
        <v>250.0</v>
      </c>
      <c r="I401" s="56">
        <v>131.99</v>
      </c>
      <c r="J401" s="59">
        <v>125.0</v>
      </c>
      <c r="K401" s="56">
        <v>131.99</v>
      </c>
      <c r="L401" s="57"/>
      <c r="M401" s="56"/>
      <c r="N401" s="60">
        <v>125.4</v>
      </c>
      <c r="O401" s="47" t="s">
        <v>4077</v>
      </c>
      <c r="P401" s="29"/>
      <c r="Q401" s="47" t="s">
        <v>4078</v>
      </c>
      <c r="R401" s="47" t="s">
        <v>4079</v>
      </c>
      <c r="S401" s="48"/>
      <c r="T401" s="49"/>
      <c r="U401" s="50"/>
      <c r="V401" s="54"/>
      <c r="W401" s="52"/>
      <c r="X401" s="70"/>
      <c r="Y401" s="53"/>
      <c r="Z401" s="54"/>
    </row>
    <row r="402" ht="18.0" hidden="1" customHeight="1">
      <c r="A402" s="4" t="s">
        <v>4080</v>
      </c>
      <c r="B402" s="115" t="s">
        <v>4081</v>
      </c>
      <c r="C402" s="39">
        <v>60.0</v>
      </c>
      <c r="D402" s="40"/>
      <c r="E402" s="41"/>
      <c r="F402" s="59"/>
      <c r="G402" s="55"/>
      <c r="H402" s="56"/>
      <c r="I402" s="56">
        <v>23.49</v>
      </c>
      <c r="J402" s="59">
        <v>22.2</v>
      </c>
      <c r="K402" s="56">
        <v>24.75</v>
      </c>
      <c r="L402" s="56">
        <v>26.65</v>
      </c>
      <c r="M402" s="56">
        <v>22.25</v>
      </c>
      <c r="N402" s="60">
        <v>23.89</v>
      </c>
      <c r="O402" s="47" t="s">
        <v>4082</v>
      </c>
      <c r="P402" s="29"/>
      <c r="Q402" s="61" t="s">
        <v>4083</v>
      </c>
      <c r="R402" s="47" t="s">
        <v>4084</v>
      </c>
      <c r="S402" s="48">
        <v>51.0</v>
      </c>
      <c r="T402" s="49"/>
      <c r="U402" s="50"/>
      <c r="V402" s="51"/>
      <c r="W402" s="86"/>
      <c r="X402" s="70"/>
      <c r="Y402" s="53"/>
      <c r="Z402" s="54"/>
    </row>
    <row r="403" ht="18.0" hidden="1" customHeight="1">
      <c r="A403" s="4" t="s">
        <v>4080</v>
      </c>
      <c r="B403" s="115" t="s">
        <v>3779</v>
      </c>
      <c r="C403" s="39">
        <v>60.0</v>
      </c>
      <c r="D403" s="40"/>
      <c r="E403" s="41"/>
      <c r="F403" s="59"/>
      <c r="G403" s="55"/>
      <c r="H403" s="56">
        <v>51.0</v>
      </c>
      <c r="I403" s="56">
        <v>22.79</v>
      </c>
      <c r="J403" s="59">
        <v>24.7</v>
      </c>
      <c r="K403" s="56">
        <v>25.48</v>
      </c>
      <c r="L403" s="56">
        <v>25.98</v>
      </c>
      <c r="M403" s="56">
        <v>28.99</v>
      </c>
      <c r="N403" s="60">
        <v>26.95</v>
      </c>
      <c r="O403" s="47" t="s">
        <v>4085</v>
      </c>
      <c r="P403" s="29"/>
      <c r="Q403" s="61" t="s">
        <v>4086</v>
      </c>
      <c r="R403" s="47" t="s">
        <v>4087</v>
      </c>
      <c r="S403" s="48">
        <v>51.0</v>
      </c>
      <c r="T403" s="49"/>
      <c r="U403" s="50"/>
      <c r="V403" s="51"/>
      <c r="W403" s="86"/>
      <c r="X403" s="70"/>
      <c r="Y403" s="53"/>
      <c r="Z403" s="54"/>
    </row>
    <row r="404" ht="18.0" hidden="1" customHeight="1">
      <c r="A404" s="4" t="s">
        <v>4088</v>
      </c>
      <c r="B404" s="166"/>
      <c r="C404" s="39" t="s">
        <v>4089</v>
      </c>
      <c r="D404" s="40"/>
      <c r="E404" s="41"/>
      <c r="F404" s="59"/>
      <c r="G404" s="55"/>
      <c r="H404" s="56">
        <v>4.55</v>
      </c>
      <c r="I404" s="59">
        <v>4.4</v>
      </c>
      <c r="J404" s="56" t="s">
        <v>2802</v>
      </c>
      <c r="K404" s="59">
        <v>4.4</v>
      </c>
      <c r="L404" s="56" t="s">
        <v>2802</v>
      </c>
      <c r="M404" s="56" t="s">
        <v>2802</v>
      </c>
      <c r="N404" s="60" t="s">
        <v>2827</v>
      </c>
      <c r="O404" s="47" t="s">
        <v>4090</v>
      </c>
      <c r="P404" s="29"/>
      <c r="Q404" s="47" t="s">
        <v>4091</v>
      </c>
      <c r="R404" s="47" t="s">
        <v>4092</v>
      </c>
      <c r="S404" s="48"/>
      <c r="T404" s="49"/>
      <c r="U404" s="50"/>
      <c r="V404" s="51"/>
      <c r="W404" s="62"/>
      <c r="X404" s="51"/>
      <c r="Y404" s="53"/>
      <c r="Z404" s="54"/>
    </row>
    <row r="405" ht="18.0" hidden="1" customHeight="1">
      <c r="A405" s="4" t="s">
        <v>4093</v>
      </c>
      <c r="B405" s="5">
        <v>6658462.0</v>
      </c>
      <c r="C405" s="39"/>
      <c r="D405" s="40"/>
      <c r="E405" s="41"/>
      <c r="F405" s="59"/>
      <c r="G405" s="55"/>
      <c r="H405" s="56" t="s">
        <v>4094</v>
      </c>
      <c r="I405" s="44" t="s">
        <v>2827</v>
      </c>
      <c r="J405" s="44" t="s">
        <v>2802</v>
      </c>
      <c r="K405" s="44" t="s">
        <v>4095</v>
      </c>
      <c r="L405" s="56"/>
      <c r="M405" s="44" t="s">
        <v>4096</v>
      </c>
      <c r="N405" s="44" t="s">
        <v>4097</v>
      </c>
      <c r="O405" s="47"/>
      <c r="P405" s="29"/>
      <c r="Q405" s="47"/>
      <c r="R405" s="47"/>
      <c r="S405" s="48"/>
      <c r="T405" s="49"/>
      <c r="U405" s="50"/>
      <c r="V405" s="51"/>
      <c r="W405" s="62"/>
      <c r="X405" s="51"/>
      <c r="Y405" s="53"/>
      <c r="Z405" s="54"/>
    </row>
    <row r="406" ht="18.0" hidden="1" customHeight="1">
      <c r="A406" s="4" t="s">
        <v>4098</v>
      </c>
      <c r="B406" s="5">
        <v>6622732.0</v>
      </c>
      <c r="C406" s="39"/>
      <c r="D406" s="40"/>
      <c r="E406" s="41"/>
      <c r="F406" s="59"/>
      <c r="G406" s="55"/>
      <c r="H406" s="56" t="s">
        <v>4094</v>
      </c>
      <c r="I406" s="44" t="s">
        <v>2827</v>
      </c>
      <c r="J406" s="44" t="s">
        <v>2802</v>
      </c>
      <c r="K406" s="44" t="s">
        <v>4095</v>
      </c>
      <c r="L406" s="56"/>
      <c r="M406" s="44" t="s">
        <v>4096</v>
      </c>
      <c r="N406" s="44" t="s">
        <v>4097</v>
      </c>
      <c r="O406" s="47"/>
      <c r="P406" s="29"/>
      <c r="Q406" s="47"/>
      <c r="R406" s="47"/>
      <c r="S406" s="48"/>
      <c r="T406" s="49"/>
      <c r="U406" s="50"/>
      <c r="V406" s="51"/>
      <c r="W406" s="62"/>
      <c r="X406" s="51"/>
      <c r="Y406" s="53"/>
      <c r="Z406" s="54"/>
    </row>
    <row r="407" ht="18.0" hidden="1" customHeight="1">
      <c r="A407" s="4" t="s">
        <v>4099</v>
      </c>
      <c r="B407" s="5">
        <v>3020534.0</v>
      </c>
      <c r="C407" s="39"/>
      <c r="D407" s="40"/>
      <c r="E407" s="41"/>
      <c r="F407" s="59"/>
      <c r="G407" s="55"/>
      <c r="H407" s="56">
        <v>205.0</v>
      </c>
      <c r="I407" s="56" t="s">
        <v>2802</v>
      </c>
      <c r="J407" s="56" t="s">
        <v>2802</v>
      </c>
      <c r="K407" s="56">
        <v>204.85</v>
      </c>
      <c r="L407" s="59">
        <v>202.0</v>
      </c>
      <c r="M407" s="56" t="s">
        <v>2802</v>
      </c>
      <c r="N407" s="56" t="s">
        <v>2802</v>
      </c>
      <c r="O407" s="47" t="s">
        <v>4100</v>
      </c>
      <c r="P407" s="29"/>
      <c r="Q407" s="47" t="s">
        <v>4101</v>
      </c>
      <c r="R407" s="61" t="s">
        <v>4102</v>
      </c>
      <c r="S407" s="48">
        <v>207.0</v>
      </c>
      <c r="T407" s="49"/>
      <c r="U407" s="50"/>
      <c r="V407" s="51">
        <f>S407*0.905</f>
        <v>187.335</v>
      </c>
      <c r="W407" s="62"/>
      <c r="X407" s="51"/>
      <c r="Y407" s="53"/>
      <c r="Z407" s="54"/>
    </row>
    <row r="408" ht="18.0" hidden="1" customHeight="1">
      <c r="A408" s="4" t="s">
        <v>4103</v>
      </c>
      <c r="B408" s="115">
        <v>5.0E-4</v>
      </c>
      <c r="C408" s="39" t="s">
        <v>3103</v>
      </c>
      <c r="D408" s="40"/>
      <c r="E408" s="41"/>
      <c r="F408" s="59"/>
      <c r="G408" s="55"/>
      <c r="H408" s="56" t="s">
        <v>4104</v>
      </c>
      <c r="I408" s="56" t="s">
        <v>4104</v>
      </c>
      <c r="J408" s="56" t="s">
        <v>4105</v>
      </c>
      <c r="K408" s="56" t="s">
        <v>4106</v>
      </c>
      <c r="L408" s="57" t="s">
        <v>2827</v>
      </c>
      <c r="M408" s="56" t="s">
        <v>2827</v>
      </c>
      <c r="N408" s="60" t="s">
        <v>4107</v>
      </c>
      <c r="O408" s="28"/>
      <c r="P408" s="29"/>
      <c r="Q408" s="28"/>
      <c r="R408" s="28"/>
      <c r="S408" s="48">
        <v>7.23</v>
      </c>
      <c r="T408" s="49"/>
      <c r="U408" s="50"/>
      <c r="V408" s="51"/>
      <c r="W408" s="62"/>
      <c r="X408" s="51"/>
      <c r="Y408" s="53"/>
      <c r="Z408" s="54"/>
    </row>
    <row r="409" ht="18.0" hidden="1" customHeight="1">
      <c r="A409" s="4" t="s">
        <v>4103</v>
      </c>
      <c r="B409" s="115">
        <v>5.0E-4</v>
      </c>
      <c r="C409" s="39" t="s">
        <v>3192</v>
      </c>
      <c r="D409" s="40"/>
      <c r="E409" s="41"/>
      <c r="F409" s="59"/>
      <c r="G409" s="55">
        <v>3.0</v>
      </c>
      <c r="H409" s="56">
        <v>2.69</v>
      </c>
      <c r="I409" s="56" t="s">
        <v>2802</v>
      </c>
      <c r="J409" s="60" t="s">
        <v>2802</v>
      </c>
      <c r="K409" s="57" t="s">
        <v>2802</v>
      </c>
      <c r="L409" s="56" t="s">
        <v>2802</v>
      </c>
      <c r="M409" s="59">
        <v>2.0</v>
      </c>
      <c r="N409" s="60" t="s">
        <v>2802</v>
      </c>
      <c r="O409" s="47" t="s">
        <v>4108</v>
      </c>
      <c r="P409" s="29"/>
      <c r="Q409" s="61" t="s">
        <v>4109</v>
      </c>
      <c r="R409" s="47" t="s">
        <v>4110</v>
      </c>
      <c r="S409" s="48">
        <v>2.69</v>
      </c>
      <c r="T409" s="49"/>
      <c r="U409" s="50"/>
      <c r="V409" s="51"/>
      <c r="W409" s="62"/>
      <c r="X409" s="51"/>
      <c r="Y409" s="53"/>
      <c r="Z409" s="54"/>
    </row>
    <row r="410" ht="18.0" hidden="1" customHeight="1">
      <c r="A410" s="4" t="s">
        <v>4111</v>
      </c>
      <c r="B410" s="167">
        <v>5.0E-4</v>
      </c>
      <c r="C410" s="39" t="s">
        <v>3103</v>
      </c>
      <c r="D410" s="40"/>
      <c r="E410" s="41"/>
      <c r="F410" s="102"/>
      <c r="G410" s="55"/>
      <c r="H410" s="56">
        <v>7.9</v>
      </c>
      <c r="I410" s="56" t="s">
        <v>4112</v>
      </c>
      <c r="J410" s="56" t="s">
        <v>2802</v>
      </c>
      <c r="K410" s="56">
        <v>7.82</v>
      </c>
      <c r="L410" s="57" t="s">
        <v>2802</v>
      </c>
      <c r="M410" s="56" t="s">
        <v>2802</v>
      </c>
      <c r="N410" s="60" t="s">
        <v>2802</v>
      </c>
      <c r="O410" s="28"/>
      <c r="P410" s="29"/>
      <c r="Q410" s="28"/>
      <c r="R410" s="28"/>
      <c r="S410" s="48">
        <v>7.09</v>
      </c>
      <c r="T410" s="49"/>
      <c r="U410" s="50"/>
      <c r="V410" s="51"/>
      <c r="W410" s="62"/>
      <c r="X410" s="51"/>
      <c r="Y410" s="53"/>
      <c r="Z410" s="54"/>
    </row>
    <row r="411" ht="18.0" hidden="1" customHeight="1">
      <c r="A411" s="4" t="s">
        <v>4113</v>
      </c>
      <c r="B411" s="71">
        <v>0.05</v>
      </c>
      <c r="C411" s="39" t="s">
        <v>3059</v>
      </c>
      <c r="D411" s="40"/>
      <c r="E411" s="41"/>
      <c r="F411" s="59"/>
      <c r="G411" s="55"/>
      <c r="H411" s="56">
        <v>10.42</v>
      </c>
      <c r="I411" s="56" t="s">
        <v>2827</v>
      </c>
      <c r="J411" s="59" t="s">
        <v>3890</v>
      </c>
      <c r="K411" s="56">
        <v>5.99</v>
      </c>
      <c r="L411" s="56" t="s">
        <v>2802</v>
      </c>
      <c r="M411" s="56">
        <v>5.5</v>
      </c>
      <c r="N411" s="60">
        <v>6.79</v>
      </c>
      <c r="O411" s="28"/>
      <c r="P411" s="29"/>
      <c r="Q411" s="28"/>
      <c r="R411" s="28"/>
      <c r="S411" s="48">
        <v>10.42</v>
      </c>
      <c r="T411" s="49"/>
      <c r="U411" s="50"/>
      <c r="V411" s="51"/>
      <c r="W411" s="62"/>
      <c r="X411" s="51"/>
      <c r="Y411" s="53"/>
      <c r="Z411" s="54"/>
    </row>
    <row r="412" ht="18.0" hidden="1" customHeight="1">
      <c r="A412" s="4" t="s">
        <v>512</v>
      </c>
      <c r="B412" s="5">
        <v>1167162.0</v>
      </c>
      <c r="C412" s="39"/>
      <c r="D412" s="40"/>
      <c r="E412" s="41"/>
      <c r="F412" s="59"/>
      <c r="G412" s="55"/>
      <c r="H412" s="56" t="s">
        <v>2802</v>
      </c>
      <c r="I412" s="56" t="s">
        <v>4114</v>
      </c>
      <c r="J412" s="56">
        <v>2.22</v>
      </c>
      <c r="K412" s="56">
        <v>2.94</v>
      </c>
      <c r="L412" s="57">
        <v>2.1</v>
      </c>
      <c r="M412" s="59">
        <v>2.12</v>
      </c>
      <c r="N412" s="60">
        <v>2.23</v>
      </c>
      <c r="O412" s="28"/>
      <c r="P412" s="29"/>
      <c r="Q412" s="28"/>
      <c r="R412" s="28"/>
      <c r="S412" s="48">
        <v>0.7</v>
      </c>
      <c r="T412" s="49"/>
      <c r="U412" s="50"/>
      <c r="V412" s="51"/>
      <c r="W412" s="62"/>
      <c r="X412" s="51"/>
      <c r="Y412" s="53"/>
      <c r="Z412" s="54"/>
    </row>
    <row r="413" ht="18.0" hidden="1" customHeight="1">
      <c r="A413" s="4" t="s">
        <v>4115</v>
      </c>
      <c r="B413" s="71" t="s">
        <v>4116</v>
      </c>
      <c r="C413" s="39">
        <v>30.0</v>
      </c>
      <c r="D413" s="40"/>
      <c r="E413" s="41"/>
      <c r="F413" s="59"/>
      <c r="G413" s="55"/>
      <c r="H413" s="56">
        <v>29.74</v>
      </c>
      <c r="I413" s="56">
        <v>23.98</v>
      </c>
      <c r="J413" s="56" t="s">
        <v>2827</v>
      </c>
      <c r="K413" s="56">
        <v>23.26</v>
      </c>
      <c r="L413" s="57" t="s">
        <v>2802</v>
      </c>
      <c r="M413" s="56">
        <v>31.69</v>
      </c>
      <c r="N413" s="60" t="s">
        <v>2802</v>
      </c>
      <c r="O413" s="47" t="s">
        <v>4117</v>
      </c>
      <c r="P413" s="29"/>
      <c r="Q413" s="47" t="s">
        <v>4118</v>
      </c>
      <c r="R413" s="47" t="s">
        <v>4119</v>
      </c>
      <c r="S413" s="48">
        <v>33.37</v>
      </c>
      <c r="T413" s="49"/>
      <c r="U413" s="50"/>
      <c r="V413" s="54"/>
      <c r="W413" s="52"/>
      <c r="X413" s="70"/>
      <c r="Y413" s="53"/>
      <c r="Z413" s="54"/>
    </row>
    <row r="414" ht="18.0" hidden="1" customHeight="1">
      <c r="A414" s="4" t="s">
        <v>516</v>
      </c>
      <c r="B414" s="5">
        <v>1181221.0</v>
      </c>
      <c r="C414" s="39"/>
      <c r="D414" s="40"/>
      <c r="E414" s="41"/>
      <c r="F414" s="59"/>
      <c r="G414" s="55">
        <v>12.0</v>
      </c>
      <c r="H414" s="59">
        <v>1.76</v>
      </c>
      <c r="I414" s="56">
        <v>2.17</v>
      </c>
      <c r="J414" s="60">
        <v>1.98</v>
      </c>
      <c r="K414" s="56">
        <v>2.28</v>
      </c>
      <c r="L414" s="56">
        <v>1.99</v>
      </c>
      <c r="M414" s="60" t="s">
        <v>4120</v>
      </c>
      <c r="N414" s="60" t="s">
        <v>2802</v>
      </c>
      <c r="O414" s="47" t="s">
        <v>4121</v>
      </c>
      <c r="P414" s="29"/>
      <c r="Q414" s="61" t="s">
        <v>4122</v>
      </c>
      <c r="R414" s="47" t="s">
        <v>4123</v>
      </c>
      <c r="S414" s="48">
        <v>2.47</v>
      </c>
      <c r="T414" s="49"/>
      <c r="U414" s="50"/>
      <c r="V414" s="51"/>
      <c r="W414" s="62"/>
      <c r="X414" s="51"/>
      <c r="Y414" s="53"/>
      <c r="Z414" s="54"/>
    </row>
    <row r="415" ht="18.0" hidden="1" customHeight="1">
      <c r="A415" s="4" t="s">
        <v>4124</v>
      </c>
      <c r="B415" s="71" t="s">
        <v>3427</v>
      </c>
      <c r="C415" s="39">
        <v>30.0</v>
      </c>
      <c r="D415" s="40"/>
      <c r="E415" s="41"/>
      <c r="F415" s="59"/>
      <c r="G415" s="55"/>
      <c r="H415" s="56"/>
      <c r="I415" s="56"/>
      <c r="J415" s="59">
        <v>1.26</v>
      </c>
      <c r="K415" s="57"/>
      <c r="L415" s="64" t="s">
        <v>4125</v>
      </c>
      <c r="M415" s="56">
        <v>1.3</v>
      </c>
      <c r="N415" s="60">
        <v>1.8</v>
      </c>
      <c r="O415" s="28"/>
      <c r="P415" s="29"/>
      <c r="Q415" s="28"/>
      <c r="R415" s="28"/>
      <c r="S415" s="48"/>
      <c r="T415" s="49"/>
      <c r="U415" s="50"/>
      <c r="V415" s="51"/>
      <c r="W415" s="62"/>
      <c r="X415" s="51"/>
      <c r="Y415" s="53"/>
      <c r="Z415" s="54"/>
    </row>
    <row r="416" ht="18.0" hidden="1" customHeight="1">
      <c r="A416" s="4" t="s">
        <v>4124</v>
      </c>
      <c r="B416" s="71" t="s">
        <v>3414</v>
      </c>
      <c r="C416" s="39">
        <v>50.0</v>
      </c>
      <c r="D416" s="40"/>
      <c r="E416" s="41"/>
      <c r="F416" s="59"/>
      <c r="G416" s="55">
        <v>1.0</v>
      </c>
      <c r="H416" s="56">
        <v>2.8</v>
      </c>
      <c r="I416" s="56">
        <v>2.58</v>
      </c>
      <c r="J416" s="56" t="s">
        <v>2802</v>
      </c>
      <c r="K416" s="56" t="s">
        <v>2802</v>
      </c>
      <c r="L416" s="64">
        <v>2.59</v>
      </c>
      <c r="M416" s="56">
        <v>2.89</v>
      </c>
      <c r="N416" s="57" t="s">
        <v>2802</v>
      </c>
      <c r="O416" s="28"/>
      <c r="P416" s="29"/>
      <c r="Q416" s="28"/>
      <c r="R416" s="28"/>
      <c r="S416" s="48">
        <v>18.03</v>
      </c>
      <c r="T416" s="49"/>
      <c r="U416" s="50"/>
      <c r="V416" s="51"/>
      <c r="W416" s="62"/>
      <c r="X416" s="51"/>
      <c r="Y416" s="53"/>
      <c r="Z416" s="54"/>
    </row>
    <row r="417" ht="18.0" hidden="1" customHeight="1">
      <c r="A417" s="4" t="s">
        <v>4126</v>
      </c>
      <c r="B417" s="71" t="s">
        <v>3414</v>
      </c>
      <c r="C417" s="39">
        <v>50.0</v>
      </c>
      <c r="D417" s="40"/>
      <c r="E417" s="41"/>
      <c r="F417" s="59"/>
      <c r="G417" s="55"/>
      <c r="H417" s="56" t="s">
        <v>2827</v>
      </c>
      <c r="I417" s="56" t="s">
        <v>2827</v>
      </c>
      <c r="J417" s="56" t="s">
        <v>2802</v>
      </c>
      <c r="K417" s="57" t="s">
        <v>2802</v>
      </c>
      <c r="L417" s="57" t="s">
        <v>2802</v>
      </c>
      <c r="M417" s="56" t="s">
        <v>2827</v>
      </c>
      <c r="N417" s="60" t="s">
        <v>2802</v>
      </c>
      <c r="O417" s="28"/>
      <c r="P417" s="29"/>
      <c r="Q417" s="28"/>
      <c r="R417" s="28"/>
      <c r="S417" s="48">
        <v>35.02</v>
      </c>
      <c r="T417" s="49"/>
      <c r="U417" s="50"/>
      <c r="V417" s="51"/>
      <c r="W417" s="62"/>
      <c r="X417" s="51"/>
      <c r="Y417" s="53"/>
      <c r="Z417" s="54"/>
    </row>
    <row r="418" ht="18.0" hidden="1" customHeight="1">
      <c r="A418" s="4" t="s">
        <v>4127</v>
      </c>
      <c r="B418" s="71" t="s">
        <v>3686</v>
      </c>
      <c r="C418" s="39">
        <v>50.0</v>
      </c>
      <c r="D418" s="40"/>
      <c r="E418" s="41"/>
      <c r="F418" s="59"/>
      <c r="G418" s="55"/>
      <c r="H418" s="56">
        <v>58.56</v>
      </c>
      <c r="I418" s="56" t="s">
        <v>2827</v>
      </c>
      <c r="J418" s="56" t="s">
        <v>2827</v>
      </c>
      <c r="K418" s="56">
        <v>53.0</v>
      </c>
      <c r="L418" s="57">
        <v>75.99</v>
      </c>
      <c r="M418" s="56">
        <v>103.96</v>
      </c>
      <c r="N418" s="60" t="s">
        <v>2827</v>
      </c>
      <c r="O418" s="28"/>
      <c r="P418" s="29"/>
      <c r="Q418" s="28"/>
      <c r="R418" s="28"/>
      <c r="S418" s="48"/>
      <c r="T418" s="49"/>
      <c r="U418" s="50"/>
      <c r="V418" s="51"/>
      <c r="W418" s="62"/>
      <c r="X418" s="51"/>
      <c r="Y418" s="53"/>
      <c r="Z418" s="54"/>
    </row>
    <row r="419" ht="18.0" hidden="1" customHeight="1">
      <c r="A419" s="4" t="s">
        <v>4128</v>
      </c>
      <c r="B419" s="71" t="s">
        <v>3692</v>
      </c>
      <c r="C419" s="39" t="s">
        <v>3501</v>
      </c>
      <c r="D419" s="40"/>
      <c r="E419" s="41"/>
      <c r="F419" s="59"/>
      <c r="G419" s="55"/>
      <c r="H419" s="56">
        <v>37.12</v>
      </c>
      <c r="I419" s="56">
        <v>34.98</v>
      </c>
      <c r="J419" s="56">
        <v>37.0</v>
      </c>
      <c r="K419" s="59">
        <v>34.4</v>
      </c>
      <c r="L419" s="57" t="s">
        <v>2802</v>
      </c>
      <c r="M419" s="57" t="s">
        <v>2802</v>
      </c>
      <c r="N419" s="60" t="s">
        <v>2827</v>
      </c>
      <c r="O419" s="28"/>
      <c r="P419" s="29"/>
      <c r="Q419" s="28"/>
      <c r="R419" s="28"/>
      <c r="S419" s="48">
        <v>40.26</v>
      </c>
      <c r="T419" s="49"/>
      <c r="U419" s="50"/>
      <c r="V419" s="51"/>
      <c r="W419" s="62"/>
      <c r="X419" s="51"/>
      <c r="Y419" s="53"/>
      <c r="Z419" s="54"/>
    </row>
    <row r="420" ht="18.0" hidden="1" customHeight="1">
      <c r="A420" s="4" t="s">
        <v>4129</v>
      </c>
      <c r="B420" s="71" t="s">
        <v>3692</v>
      </c>
      <c r="C420" s="39" t="s">
        <v>3059</v>
      </c>
      <c r="D420" s="40"/>
      <c r="E420" s="41"/>
      <c r="F420" s="59"/>
      <c r="G420" s="55"/>
      <c r="H420" s="56" t="s">
        <v>4130</v>
      </c>
      <c r="I420" s="56" t="s">
        <v>4131</v>
      </c>
      <c r="J420" s="56" t="s">
        <v>2802</v>
      </c>
      <c r="K420" s="56" t="s">
        <v>4132</v>
      </c>
      <c r="L420" s="59">
        <v>53.46</v>
      </c>
      <c r="M420" s="56" t="s">
        <v>2802</v>
      </c>
      <c r="N420" s="60" t="s">
        <v>4133</v>
      </c>
      <c r="O420" s="28"/>
      <c r="P420" s="29"/>
      <c r="Q420" s="28"/>
      <c r="R420" s="28"/>
      <c r="S420" s="48"/>
      <c r="T420" s="49"/>
      <c r="U420" s="50"/>
      <c r="V420" s="51"/>
      <c r="W420" s="62"/>
      <c r="X420" s="51"/>
      <c r="Y420" s="53"/>
      <c r="Z420" s="54"/>
    </row>
    <row r="421" ht="18.0" hidden="1" customHeight="1">
      <c r="A421" s="4" t="s">
        <v>525</v>
      </c>
      <c r="B421" s="5">
        <v>1084037.0</v>
      </c>
      <c r="C421" s="39"/>
      <c r="D421" s="40"/>
      <c r="E421" s="41"/>
      <c r="F421" s="59" t="s">
        <v>2899</v>
      </c>
      <c r="G421" s="55">
        <v>13.0</v>
      </c>
      <c r="H421" s="56">
        <v>0.22</v>
      </c>
      <c r="I421" s="56">
        <v>0.26</v>
      </c>
      <c r="J421" s="57" t="s">
        <v>2802</v>
      </c>
      <c r="K421" s="56">
        <v>0.26</v>
      </c>
      <c r="L421" s="59">
        <v>0.22</v>
      </c>
      <c r="M421" s="56" t="s">
        <v>2802</v>
      </c>
      <c r="N421" s="56" t="s">
        <v>2802</v>
      </c>
      <c r="O421" s="47" t="s">
        <v>4134</v>
      </c>
      <c r="P421" s="29"/>
      <c r="Q421" s="47" t="s">
        <v>4135</v>
      </c>
      <c r="R421" s="47" t="s">
        <v>4136</v>
      </c>
      <c r="S421" s="48">
        <v>0.82</v>
      </c>
      <c r="T421" s="49"/>
      <c r="U421" s="50"/>
      <c r="V421" s="51"/>
      <c r="W421" s="62"/>
      <c r="X421" s="51"/>
      <c r="Y421" s="53"/>
      <c r="Z421" s="54"/>
    </row>
    <row r="422" ht="18.0" hidden="1" customHeight="1">
      <c r="A422" s="4" t="s">
        <v>526</v>
      </c>
      <c r="B422" s="5">
        <v>1084045.0</v>
      </c>
      <c r="C422" s="39"/>
      <c r="D422" s="40"/>
      <c r="E422" s="63"/>
      <c r="F422" s="59" t="s">
        <v>2899</v>
      </c>
      <c r="G422" s="55">
        <v>9.0</v>
      </c>
      <c r="H422" s="56">
        <v>0.26</v>
      </c>
      <c r="I422" s="56">
        <v>0.26</v>
      </c>
      <c r="J422" s="56" t="s">
        <v>4137</v>
      </c>
      <c r="K422" s="56" t="s">
        <v>2809</v>
      </c>
      <c r="L422" s="64">
        <v>0.25</v>
      </c>
      <c r="M422" s="56" t="s">
        <v>2802</v>
      </c>
      <c r="N422" s="60" t="s">
        <v>2802</v>
      </c>
      <c r="O422" s="47" t="s">
        <v>4138</v>
      </c>
      <c r="P422" s="29"/>
      <c r="Q422" s="47" t="s">
        <v>4139</v>
      </c>
      <c r="R422" s="47" t="s">
        <v>4140</v>
      </c>
      <c r="S422" s="48"/>
      <c r="T422" s="49"/>
      <c r="U422" s="50"/>
      <c r="V422" s="51"/>
      <c r="W422" s="62"/>
      <c r="X422" s="51"/>
      <c r="Y422" s="53"/>
      <c r="Z422" s="54"/>
    </row>
    <row r="423" ht="18.0" hidden="1" customHeight="1">
      <c r="A423" s="4" t="s">
        <v>524</v>
      </c>
      <c r="B423" s="5">
        <v>1084052.0</v>
      </c>
      <c r="C423" s="39"/>
      <c r="D423" s="40"/>
      <c r="E423" s="41"/>
      <c r="F423" s="59"/>
      <c r="G423" s="43">
        <v>3.0</v>
      </c>
      <c r="H423" s="56">
        <v>0.56</v>
      </c>
      <c r="I423" s="56">
        <v>0.35</v>
      </c>
      <c r="J423" s="56" t="s">
        <v>4141</v>
      </c>
      <c r="K423" s="56">
        <v>0.35</v>
      </c>
      <c r="L423" s="59">
        <v>0.32</v>
      </c>
      <c r="M423" s="56" t="s">
        <v>2802</v>
      </c>
      <c r="N423" s="60" t="s">
        <v>2802</v>
      </c>
      <c r="O423" s="47" t="s">
        <v>4142</v>
      </c>
      <c r="P423" s="29"/>
      <c r="Q423" s="47" t="s">
        <v>4143</v>
      </c>
      <c r="R423" s="47" t="s">
        <v>4144</v>
      </c>
      <c r="S423" s="48">
        <v>0.98</v>
      </c>
      <c r="T423" s="49"/>
      <c r="U423" s="50"/>
      <c r="V423" s="51"/>
      <c r="W423" s="62"/>
      <c r="X423" s="51"/>
      <c r="Y423" s="53"/>
      <c r="Z423" s="54"/>
    </row>
    <row r="424" ht="18.0" hidden="1" customHeight="1">
      <c r="A424" s="4" t="s">
        <v>4145</v>
      </c>
      <c r="B424" s="71" t="s">
        <v>3131</v>
      </c>
      <c r="C424" s="39">
        <v>28.0</v>
      </c>
      <c r="D424" s="40"/>
      <c r="E424" s="41"/>
      <c r="F424" s="59"/>
      <c r="G424" s="55"/>
      <c r="H424" s="56" t="s">
        <v>3420</v>
      </c>
      <c r="I424" s="56">
        <v>2.5</v>
      </c>
      <c r="J424" s="56"/>
      <c r="K424" s="56"/>
      <c r="L424" s="57" t="s">
        <v>2827</v>
      </c>
      <c r="M424" s="56">
        <v>2.19</v>
      </c>
      <c r="N424" s="60" t="s">
        <v>2827</v>
      </c>
      <c r="O424" s="28"/>
      <c r="P424" s="29"/>
      <c r="Q424" s="28"/>
      <c r="R424" s="28"/>
      <c r="S424" s="48">
        <v>0.6</v>
      </c>
      <c r="T424" s="49"/>
      <c r="U424" s="50"/>
      <c r="V424" s="51"/>
      <c r="W424" s="62"/>
      <c r="X424" s="51"/>
      <c r="Y424" s="53"/>
      <c r="Z424" s="54"/>
    </row>
    <row r="425" ht="18.0" hidden="1" customHeight="1">
      <c r="A425" s="4" t="s">
        <v>4145</v>
      </c>
      <c r="B425" s="71" t="s">
        <v>3131</v>
      </c>
      <c r="C425" s="39">
        <v>84.0</v>
      </c>
      <c r="D425" s="40"/>
      <c r="E425" s="41"/>
      <c r="F425" s="59"/>
      <c r="G425" s="55">
        <v>1.0</v>
      </c>
      <c r="H425" s="56">
        <v>1.46</v>
      </c>
      <c r="I425" s="56">
        <v>0.0</v>
      </c>
      <c r="J425" s="56">
        <v>1.8</v>
      </c>
      <c r="K425" s="56">
        <v>1.29</v>
      </c>
      <c r="L425" s="57"/>
      <c r="M425" s="56">
        <v>1.22</v>
      </c>
      <c r="N425" s="60">
        <v>1.45</v>
      </c>
      <c r="O425" s="28"/>
      <c r="P425" s="29"/>
      <c r="Q425" s="28"/>
      <c r="R425" s="28"/>
      <c r="S425" s="48">
        <v>0.6</v>
      </c>
      <c r="T425" s="49"/>
      <c r="U425" s="50"/>
      <c r="V425" s="51"/>
      <c r="W425" s="62"/>
      <c r="X425" s="51"/>
      <c r="Y425" s="53"/>
      <c r="Z425" s="54"/>
    </row>
    <row r="426" ht="18.0" hidden="1" customHeight="1">
      <c r="A426" s="4" t="s">
        <v>4146</v>
      </c>
      <c r="B426" s="115"/>
      <c r="C426" s="39"/>
      <c r="D426" s="40"/>
      <c r="E426" s="41"/>
      <c r="F426" s="59"/>
      <c r="G426" s="106">
        <v>5.0</v>
      </c>
      <c r="H426" s="56" t="s">
        <v>4147</v>
      </c>
      <c r="I426" s="56" t="s">
        <v>2802</v>
      </c>
      <c r="J426" s="56" t="s">
        <v>2802</v>
      </c>
      <c r="K426" s="58">
        <v>3.77</v>
      </c>
      <c r="L426" s="56">
        <v>4.2</v>
      </c>
      <c r="M426" s="60">
        <v>3.82</v>
      </c>
      <c r="N426" s="56">
        <v>3.99</v>
      </c>
      <c r="O426" s="47" t="s">
        <v>4148</v>
      </c>
      <c r="P426" s="29"/>
      <c r="Q426" s="47" t="s">
        <v>4149</v>
      </c>
      <c r="R426" s="47" t="s">
        <v>4150</v>
      </c>
      <c r="S426" s="82">
        <v>4.63</v>
      </c>
      <c r="T426" s="83"/>
      <c r="U426" s="84"/>
      <c r="V426" s="51"/>
      <c r="W426" s="85"/>
      <c r="X426" s="70"/>
      <c r="Y426" s="71"/>
      <c r="Z426" s="54"/>
    </row>
    <row r="427" ht="18.0" hidden="1" customHeight="1">
      <c r="A427" s="4" t="s">
        <v>4151</v>
      </c>
      <c r="B427" s="5">
        <v>1269877.0</v>
      </c>
      <c r="C427" s="39" t="s">
        <v>3103</v>
      </c>
      <c r="D427" s="40"/>
      <c r="E427" s="63"/>
      <c r="F427" s="59"/>
      <c r="G427" s="106">
        <v>2.0</v>
      </c>
      <c r="H427" s="56">
        <v>9.95</v>
      </c>
      <c r="I427" s="56">
        <v>9.87</v>
      </c>
      <c r="J427" s="59">
        <v>8.1</v>
      </c>
      <c r="K427" s="57">
        <v>8.23</v>
      </c>
      <c r="L427" s="56">
        <v>10.89</v>
      </c>
      <c r="M427" s="59">
        <v>8.23</v>
      </c>
      <c r="N427" s="56" t="s">
        <v>4152</v>
      </c>
      <c r="O427" s="28"/>
      <c r="P427" s="29"/>
      <c r="Q427" s="28"/>
      <c r="R427" s="28"/>
      <c r="S427" s="82">
        <v>11.7</v>
      </c>
      <c r="T427" s="83"/>
      <c r="U427" s="84"/>
      <c r="V427" s="51"/>
      <c r="W427" s="85"/>
      <c r="X427" s="70"/>
      <c r="Y427" s="71"/>
      <c r="Z427" s="54"/>
    </row>
    <row r="428" ht="18.0" hidden="1" customHeight="1">
      <c r="A428" s="4" t="s">
        <v>4153</v>
      </c>
      <c r="B428" s="67">
        <v>0.03</v>
      </c>
      <c r="C428" s="39" t="s">
        <v>4154</v>
      </c>
      <c r="D428" s="40"/>
      <c r="E428" s="41"/>
      <c r="F428" s="59"/>
      <c r="G428" s="55"/>
      <c r="H428" s="56" t="s">
        <v>2802</v>
      </c>
      <c r="I428" s="56" t="s">
        <v>2802</v>
      </c>
      <c r="J428" s="56" t="s">
        <v>2802</v>
      </c>
      <c r="K428" s="56" t="s">
        <v>2802</v>
      </c>
      <c r="L428" s="57" t="s">
        <v>2827</v>
      </c>
      <c r="M428" s="57" t="s">
        <v>2827</v>
      </c>
      <c r="N428" s="60" t="s">
        <v>2827</v>
      </c>
      <c r="O428" s="28"/>
      <c r="P428" s="29"/>
      <c r="Q428" s="28"/>
      <c r="R428" s="28"/>
      <c r="S428" s="48"/>
      <c r="T428" s="49"/>
      <c r="U428" s="50"/>
      <c r="V428" s="51"/>
      <c r="W428" s="62"/>
      <c r="X428" s="51"/>
      <c r="Y428" s="53"/>
      <c r="Z428" s="54"/>
    </row>
    <row r="429" ht="18.0" hidden="1" customHeight="1">
      <c r="A429" s="168" t="s">
        <v>4155</v>
      </c>
      <c r="B429" s="5">
        <v>3403953.0</v>
      </c>
      <c r="C429" s="39"/>
      <c r="D429" s="40"/>
      <c r="E429" s="41"/>
      <c r="F429" s="59"/>
      <c r="G429" s="55"/>
      <c r="H429" s="56"/>
      <c r="I429" s="56" t="s">
        <v>2827</v>
      </c>
      <c r="J429" s="59">
        <v>33.95</v>
      </c>
      <c r="K429" s="60">
        <v>37.92</v>
      </c>
      <c r="L429" s="57" t="s">
        <v>2827</v>
      </c>
      <c r="M429" s="57">
        <v>36.95</v>
      </c>
      <c r="N429" s="56">
        <v>34.33</v>
      </c>
      <c r="O429" s="28"/>
      <c r="P429" s="29"/>
      <c r="Q429" s="28"/>
      <c r="R429" s="28"/>
      <c r="S429" s="48"/>
      <c r="T429" s="49"/>
      <c r="U429" s="50"/>
      <c r="V429" s="51"/>
      <c r="W429" s="62"/>
      <c r="X429" s="51"/>
      <c r="Y429" s="53"/>
      <c r="Z429" s="54"/>
    </row>
    <row r="430" ht="18.0" hidden="1" customHeight="1">
      <c r="A430" s="4" t="s">
        <v>4156</v>
      </c>
      <c r="B430" s="71" t="s">
        <v>3365</v>
      </c>
      <c r="C430" s="39">
        <v>84.0</v>
      </c>
      <c r="D430" s="40"/>
      <c r="E430" s="41"/>
      <c r="F430" s="59"/>
      <c r="G430" s="55"/>
      <c r="H430" s="56">
        <v>2.2</v>
      </c>
      <c r="I430" s="56">
        <v>1.9</v>
      </c>
      <c r="J430" s="56"/>
      <c r="K430" s="56"/>
      <c r="L430" s="57">
        <v>0.49</v>
      </c>
      <c r="M430" s="56">
        <v>1.93</v>
      </c>
      <c r="N430" s="60" t="s">
        <v>4157</v>
      </c>
      <c r="O430" s="28"/>
      <c r="P430" s="29"/>
      <c r="Q430" s="28"/>
      <c r="R430" s="28"/>
      <c r="S430" s="48">
        <v>0.61</v>
      </c>
      <c r="T430" s="49"/>
      <c r="U430" s="50"/>
      <c r="V430" s="51"/>
      <c r="W430" s="62"/>
      <c r="X430" s="51"/>
      <c r="Y430" s="53"/>
      <c r="Z430" s="54"/>
    </row>
    <row r="431" ht="18.0" hidden="1" customHeight="1">
      <c r="A431" s="4" t="s">
        <v>4158</v>
      </c>
      <c r="B431" s="71" t="s">
        <v>4159</v>
      </c>
      <c r="C431" s="39">
        <v>28.0</v>
      </c>
      <c r="D431" s="40"/>
      <c r="E431" s="41"/>
      <c r="F431" s="59"/>
      <c r="G431" s="55">
        <v>2.0</v>
      </c>
      <c r="H431" s="56">
        <v>3.5</v>
      </c>
      <c r="I431" s="56">
        <v>4.95</v>
      </c>
      <c r="J431" s="59">
        <v>1.9</v>
      </c>
      <c r="K431" s="56">
        <v>2.59</v>
      </c>
      <c r="L431" s="56">
        <v>2.1</v>
      </c>
      <c r="M431" s="56">
        <v>2.01</v>
      </c>
      <c r="N431" s="101">
        <v>2.12</v>
      </c>
      <c r="O431" s="28"/>
      <c r="P431" s="29"/>
      <c r="Q431" s="28"/>
      <c r="R431" s="28"/>
      <c r="S431" s="48">
        <v>1.08</v>
      </c>
      <c r="T431" s="49"/>
      <c r="U431" s="50"/>
      <c r="V431" s="51"/>
      <c r="W431" s="62"/>
      <c r="X431" s="51"/>
      <c r="Y431" s="53"/>
      <c r="Z431" s="54"/>
    </row>
    <row r="432" ht="18.0" hidden="1" customHeight="1">
      <c r="A432" s="4" t="s">
        <v>533</v>
      </c>
      <c r="B432" s="5">
        <v>1063262.0</v>
      </c>
      <c r="C432" s="39"/>
      <c r="D432" s="40"/>
      <c r="E432" s="41"/>
      <c r="F432" s="59" t="s">
        <v>2899</v>
      </c>
      <c r="G432" s="55">
        <v>16.0</v>
      </c>
      <c r="H432" s="56">
        <v>2.53</v>
      </c>
      <c r="I432" s="56" t="s">
        <v>2802</v>
      </c>
      <c r="J432" s="58" t="s">
        <v>4160</v>
      </c>
      <c r="K432" s="56">
        <v>1.92</v>
      </c>
      <c r="L432" s="56">
        <v>0.9</v>
      </c>
      <c r="M432" s="59">
        <v>0.85</v>
      </c>
      <c r="N432" s="57">
        <v>0.91</v>
      </c>
      <c r="O432" s="47" t="s">
        <v>4161</v>
      </c>
      <c r="P432" s="29"/>
      <c r="Q432" s="61" t="s">
        <v>4162</v>
      </c>
      <c r="R432" s="47" t="s">
        <v>4163</v>
      </c>
      <c r="S432" s="48"/>
      <c r="T432" s="49"/>
      <c r="U432" s="50"/>
      <c r="V432" s="51"/>
      <c r="W432" s="62"/>
      <c r="X432" s="51"/>
      <c r="Y432" s="53"/>
      <c r="Z432" s="54"/>
    </row>
    <row r="433" ht="18.0" hidden="1" customHeight="1">
      <c r="A433" s="4" t="s">
        <v>4158</v>
      </c>
      <c r="B433" s="71" t="s">
        <v>4164</v>
      </c>
      <c r="C433" s="39">
        <v>28.0</v>
      </c>
      <c r="D433" s="40"/>
      <c r="E433" s="41"/>
      <c r="F433" s="59"/>
      <c r="G433" s="55"/>
      <c r="H433" s="56">
        <v>3.0</v>
      </c>
      <c r="I433" s="56">
        <v>2.38</v>
      </c>
      <c r="J433" s="56">
        <v>2.15</v>
      </c>
      <c r="K433" s="56">
        <v>4.25</v>
      </c>
      <c r="L433" s="57">
        <v>2.4</v>
      </c>
      <c r="M433" s="60" t="s">
        <v>2802</v>
      </c>
      <c r="N433" s="59">
        <v>2.09</v>
      </c>
      <c r="O433" s="28"/>
      <c r="P433" s="29"/>
      <c r="Q433" s="28"/>
      <c r="R433" s="28"/>
      <c r="S433" s="48">
        <v>0.3</v>
      </c>
      <c r="T433" s="49"/>
      <c r="U433" s="50"/>
      <c r="V433" s="51"/>
      <c r="W433" s="62"/>
      <c r="X433" s="51"/>
      <c r="Y433" s="53"/>
      <c r="Z433" s="54"/>
    </row>
    <row r="434" ht="18.0" hidden="1" customHeight="1">
      <c r="A434" s="4" t="s">
        <v>535</v>
      </c>
      <c r="B434" s="5">
        <v>1078377.0</v>
      </c>
      <c r="C434" s="39"/>
      <c r="D434" s="40"/>
      <c r="E434" s="41"/>
      <c r="F434" s="59"/>
      <c r="G434" s="55">
        <v>10.0</v>
      </c>
      <c r="H434" s="56">
        <v>2.48</v>
      </c>
      <c r="I434" s="56">
        <v>1.94</v>
      </c>
      <c r="J434" s="56">
        <v>1.65</v>
      </c>
      <c r="K434" s="59">
        <v>1.64</v>
      </c>
      <c r="L434" s="56">
        <v>26.6</v>
      </c>
      <c r="M434" s="56" t="s">
        <v>2802</v>
      </c>
      <c r="N434" s="56">
        <v>1.78</v>
      </c>
      <c r="O434" s="47" t="s">
        <v>4165</v>
      </c>
      <c r="P434" s="29"/>
      <c r="Q434" s="47" t="s">
        <v>4166</v>
      </c>
      <c r="R434" s="61" t="s">
        <v>4167</v>
      </c>
      <c r="S434" s="48">
        <v>0.62</v>
      </c>
      <c r="T434" s="49"/>
      <c r="U434" s="50"/>
      <c r="V434" s="51"/>
      <c r="W434" s="62"/>
      <c r="X434" s="51"/>
      <c r="Y434" s="53"/>
      <c r="Z434" s="54"/>
    </row>
    <row r="435" ht="18.0" hidden="1" customHeight="1">
      <c r="A435" s="4" t="s">
        <v>534</v>
      </c>
      <c r="B435" s="5">
        <v>1078385.0</v>
      </c>
      <c r="C435" s="39"/>
      <c r="D435" s="40"/>
      <c r="E435" s="41"/>
      <c r="F435" s="59"/>
      <c r="G435" s="55">
        <v>8.0</v>
      </c>
      <c r="H435" s="56">
        <v>8.4</v>
      </c>
      <c r="I435" s="56">
        <v>6.09</v>
      </c>
      <c r="J435" s="56">
        <v>5.06</v>
      </c>
      <c r="K435" s="56">
        <v>6.34</v>
      </c>
      <c r="L435" s="59">
        <v>5.3</v>
      </c>
      <c r="M435" s="56">
        <v>5.12</v>
      </c>
      <c r="N435" s="57">
        <v>5.15</v>
      </c>
      <c r="O435" s="47" t="s">
        <v>4168</v>
      </c>
      <c r="P435" s="29"/>
      <c r="Q435" s="47" t="s">
        <v>4169</v>
      </c>
      <c r="R435" s="61" t="s">
        <v>4170</v>
      </c>
      <c r="S435" s="48">
        <v>3.22</v>
      </c>
      <c r="T435" s="49"/>
      <c r="U435" s="50"/>
      <c r="V435" s="51"/>
      <c r="W435" s="62"/>
      <c r="X435" s="51"/>
      <c r="Y435" s="53"/>
      <c r="Z435" s="54"/>
    </row>
    <row r="436" ht="18.0" hidden="1" customHeight="1">
      <c r="A436" s="4" t="s">
        <v>4171</v>
      </c>
      <c r="B436" s="71" t="s">
        <v>4172</v>
      </c>
      <c r="C436" s="39">
        <v>84.0</v>
      </c>
      <c r="D436" s="40"/>
      <c r="E436" s="63"/>
      <c r="F436" s="59" t="s">
        <v>4173</v>
      </c>
      <c r="G436" s="55">
        <v>1.0</v>
      </c>
      <c r="H436" s="56">
        <v>14.7</v>
      </c>
      <c r="I436" s="56" t="s">
        <v>2827</v>
      </c>
      <c r="J436" s="59">
        <v>4.63</v>
      </c>
      <c r="K436" s="60">
        <v>5.321</v>
      </c>
      <c r="L436" s="56">
        <v>5.5</v>
      </c>
      <c r="M436" s="56">
        <v>4.91</v>
      </c>
      <c r="N436" s="66">
        <v>4.92</v>
      </c>
      <c r="O436" s="47" t="s">
        <v>4174</v>
      </c>
      <c r="P436" s="29"/>
      <c r="Q436" s="47"/>
      <c r="R436" s="61" t="s">
        <v>4175</v>
      </c>
      <c r="S436" s="48"/>
      <c r="T436" s="49"/>
      <c r="U436" s="50"/>
      <c r="V436" s="51"/>
      <c r="W436" s="86"/>
      <c r="X436" s="51"/>
      <c r="Y436" s="53"/>
      <c r="Z436" s="54"/>
    </row>
    <row r="437" ht="18.0" hidden="1" customHeight="1">
      <c r="A437" s="4" t="s">
        <v>4176</v>
      </c>
      <c r="B437" s="71" t="s">
        <v>3192</v>
      </c>
      <c r="C437" s="39">
        <v>1.0</v>
      </c>
      <c r="D437" s="40"/>
      <c r="E437" s="41"/>
      <c r="F437" s="59"/>
      <c r="G437" s="55"/>
      <c r="H437" s="56" t="s">
        <v>4177</v>
      </c>
      <c r="I437" s="56">
        <v>2.9</v>
      </c>
      <c r="J437" s="56" t="s">
        <v>3651</v>
      </c>
      <c r="K437" s="56">
        <v>2.93</v>
      </c>
      <c r="L437" s="57" t="s">
        <v>2802</v>
      </c>
      <c r="M437" s="56">
        <v>2.94</v>
      </c>
      <c r="N437" s="59">
        <v>2.49</v>
      </c>
      <c r="O437" s="28"/>
      <c r="P437" s="29"/>
      <c r="Q437" s="28"/>
      <c r="R437" s="28"/>
      <c r="S437" s="48">
        <v>3.18</v>
      </c>
      <c r="T437" s="49"/>
      <c r="U437" s="50"/>
      <c r="V437" s="51"/>
      <c r="W437" s="62"/>
      <c r="X437" s="51"/>
      <c r="Y437" s="53"/>
      <c r="Z437" s="54"/>
    </row>
    <row r="438" ht="18.0" hidden="1" customHeight="1">
      <c r="A438" s="4" t="s">
        <v>4178</v>
      </c>
      <c r="B438" s="71" t="s">
        <v>3059</v>
      </c>
      <c r="C438" s="39">
        <v>1.0</v>
      </c>
      <c r="D438" s="40"/>
      <c r="E438" s="41"/>
      <c r="F438" s="59"/>
      <c r="G438" s="55"/>
      <c r="H438" s="56" t="s">
        <v>4179</v>
      </c>
      <c r="I438" s="56" t="s">
        <v>4180</v>
      </c>
      <c r="J438" s="56" t="s">
        <v>2802</v>
      </c>
      <c r="K438" s="56" t="s">
        <v>4181</v>
      </c>
      <c r="L438" s="57" t="s">
        <v>4182</v>
      </c>
      <c r="M438" s="59">
        <v>10.09</v>
      </c>
      <c r="N438" s="60" t="s">
        <v>4180</v>
      </c>
      <c r="O438" s="28"/>
      <c r="P438" s="29"/>
      <c r="Q438" s="28"/>
      <c r="R438" s="28"/>
      <c r="S438" s="48">
        <v>8.69</v>
      </c>
      <c r="T438" s="49"/>
      <c r="U438" s="50"/>
      <c r="V438" s="51"/>
      <c r="W438" s="62"/>
      <c r="X438" s="51"/>
      <c r="Y438" s="53"/>
      <c r="Z438" s="54"/>
    </row>
    <row r="439" ht="18.0" hidden="1" customHeight="1">
      <c r="A439" s="4" t="s">
        <v>4183</v>
      </c>
      <c r="B439" s="71" t="s">
        <v>2926</v>
      </c>
      <c r="C439" s="39">
        <v>60.0</v>
      </c>
      <c r="D439" s="40"/>
      <c r="E439" s="63"/>
      <c r="F439" s="94"/>
      <c r="G439" s="55"/>
      <c r="H439" s="56">
        <v>12.09</v>
      </c>
      <c r="I439" s="56">
        <v>10.93</v>
      </c>
      <c r="J439" s="57">
        <v>8.47</v>
      </c>
      <c r="K439" s="56">
        <v>9.01</v>
      </c>
      <c r="L439" s="169">
        <v>7.9</v>
      </c>
      <c r="M439" s="57">
        <v>7.99</v>
      </c>
      <c r="N439" s="60">
        <v>8.29</v>
      </c>
      <c r="O439" s="28"/>
      <c r="P439" s="29"/>
      <c r="Q439" s="28"/>
      <c r="R439" s="28"/>
      <c r="S439" s="48"/>
      <c r="T439" s="49"/>
      <c r="U439" s="50"/>
      <c r="V439" s="51"/>
      <c r="W439" s="69"/>
      <c r="X439" s="70"/>
      <c r="Y439" s="71"/>
      <c r="Z439" s="54"/>
    </row>
    <row r="440" ht="18.0" hidden="1" customHeight="1">
      <c r="A440" s="4" t="s">
        <v>4184</v>
      </c>
      <c r="B440" s="67" t="s">
        <v>4185</v>
      </c>
      <c r="C440" s="39" t="s">
        <v>3522</v>
      </c>
      <c r="D440" s="40"/>
      <c r="E440" s="41"/>
      <c r="F440" s="59"/>
      <c r="G440" s="55">
        <v>3.0</v>
      </c>
      <c r="H440" s="56">
        <v>31.0</v>
      </c>
      <c r="I440" s="56">
        <v>16.47</v>
      </c>
      <c r="J440" s="60">
        <v>17.02</v>
      </c>
      <c r="K440" s="64">
        <v>16.49</v>
      </c>
      <c r="L440" s="57" t="s">
        <v>2827</v>
      </c>
      <c r="M440" s="56" t="s">
        <v>2802</v>
      </c>
      <c r="N440" s="56" t="s">
        <v>2827</v>
      </c>
      <c r="O440" s="28"/>
      <c r="P440" s="29"/>
      <c r="Q440" s="28"/>
      <c r="R440" s="28"/>
      <c r="S440" s="48"/>
      <c r="T440" s="49"/>
      <c r="U440" s="50"/>
      <c r="V440" s="51"/>
      <c r="W440" s="62"/>
      <c r="X440" s="51"/>
      <c r="Y440" s="53"/>
      <c r="Z440" s="54"/>
    </row>
    <row r="441" ht="18.0" hidden="1" customHeight="1">
      <c r="A441" s="4" t="s">
        <v>4186</v>
      </c>
      <c r="B441" s="71" t="s">
        <v>4187</v>
      </c>
      <c r="C441" s="39" t="s">
        <v>3429</v>
      </c>
      <c r="D441" s="40"/>
      <c r="E441" s="41"/>
      <c r="F441" s="59"/>
      <c r="G441" s="55">
        <v>3.0</v>
      </c>
      <c r="H441" s="56"/>
      <c r="I441" s="56">
        <v>4.1</v>
      </c>
      <c r="J441" s="59">
        <v>2.14</v>
      </c>
      <c r="K441" s="57">
        <v>2.88</v>
      </c>
      <c r="L441" s="57">
        <v>3.2</v>
      </c>
      <c r="M441" s="56">
        <v>2.42</v>
      </c>
      <c r="N441" s="57">
        <v>2.69</v>
      </c>
      <c r="O441" s="47" t="s">
        <v>4188</v>
      </c>
      <c r="P441" s="29"/>
      <c r="Q441" s="61" t="s">
        <v>4189</v>
      </c>
      <c r="R441" s="47" t="s">
        <v>4190</v>
      </c>
      <c r="S441" s="48">
        <v>24.85</v>
      </c>
      <c r="T441" s="49"/>
      <c r="U441" s="50"/>
      <c r="V441" s="51"/>
      <c r="W441" s="62"/>
      <c r="X441" s="51"/>
      <c r="Y441" s="53"/>
      <c r="Z441" s="54"/>
    </row>
    <row r="442" ht="18.0" hidden="1" customHeight="1">
      <c r="A442" s="4" t="s">
        <v>4191</v>
      </c>
      <c r="B442" s="71" t="s">
        <v>3419</v>
      </c>
      <c r="C442" s="39">
        <v>30.0</v>
      </c>
      <c r="D442" s="40"/>
      <c r="E442" s="41"/>
      <c r="F442" s="59"/>
      <c r="G442" s="55">
        <v>2.0</v>
      </c>
      <c r="H442" s="56" t="s">
        <v>3542</v>
      </c>
      <c r="I442" s="56">
        <v>0.76</v>
      </c>
      <c r="J442" s="59" t="s">
        <v>4192</v>
      </c>
      <c r="K442" s="60" t="s">
        <v>2827</v>
      </c>
      <c r="L442" s="59">
        <v>0.69</v>
      </c>
      <c r="M442" s="56" t="s">
        <v>4193</v>
      </c>
      <c r="N442" s="60">
        <v>0.82</v>
      </c>
      <c r="O442" s="47" t="s">
        <v>4194</v>
      </c>
      <c r="P442" s="29"/>
      <c r="Q442" s="47" t="s">
        <v>4195</v>
      </c>
      <c r="R442" s="47" t="s">
        <v>4196</v>
      </c>
      <c r="S442" s="48">
        <v>0.95</v>
      </c>
      <c r="T442" s="49"/>
      <c r="U442" s="50"/>
      <c r="V442" s="51"/>
      <c r="W442" s="62"/>
      <c r="X442" s="51"/>
      <c r="Y442" s="53"/>
      <c r="Z442" s="54"/>
    </row>
    <row r="443" ht="18.0" hidden="1" customHeight="1">
      <c r="A443" s="4" t="s">
        <v>4191</v>
      </c>
      <c r="B443" s="71" t="s">
        <v>3419</v>
      </c>
      <c r="C443" s="39">
        <v>100.0</v>
      </c>
      <c r="D443" s="40"/>
      <c r="E443" s="41"/>
      <c r="F443" s="59"/>
      <c r="G443" s="55"/>
      <c r="H443" s="56">
        <v>0.77</v>
      </c>
      <c r="I443" s="56">
        <v>0.72</v>
      </c>
      <c r="J443" s="56"/>
      <c r="K443" s="56">
        <v>1.0</v>
      </c>
      <c r="L443" s="138">
        <v>0.89</v>
      </c>
      <c r="M443" s="56" t="s">
        <v>4197</v>
      </c>
      <c r="N443" s="60" t="s">
        <v>4198</v>
      </c>
      <c r="O443" s="28"/>
      <c r="P443" s="29"/>
      <c r="Q443" s="28"/>
      <c r="R443" s="28"/>
      <c r="S443" s="48">
        <v>2.13</v>
      </c>
      <c r="T443" s="49"/>
      <c r="U443" s="50"/>
      <c r="V443" s="51"/>
      <c r="W443" s="62"/>
      <c r="X443" s="51"/>
      <c r="Y443" s="53"/>
      <c r="Z443" s="54"/>
    </row>
    <row r="444" ht="18.0" hidden="1" customHeight="1">
      <c r="A444" s="4" t="s">
        <v>4199</v>
      </c>
      <c r="B444" s="71" t="s">
        <v>3288</v>
      </c>
      <c r="C444" s="39">
        <v>28.0</v>
      </c>
      <c r="D444" s="40"/>
      <c r="E444" s="41"/>
      <c r="F444" s="59"/>
      <c r="G444" s="55"/>
      <c r="H444" s="56" t="s">
        <v>3542</v>
      </c>
      <c r="I444" s="56" t="s">
        <v>2802</v>
      </c>
      <c r="J444" s="56" t="s">
        <v>2802</v>
      </c>
      <c r="K444" s="56" t="s">
        <v>2802</v>
      </c>
      <c r="L444" s="57" t="s">
        <v>2827</v>
      </c>
      <c r="M444" s="56">
        <v>48.95</v>
      </c>
      <c r="N444" s="60" t="s">
        <v>2827</v>
      </c>
      <c r="O444" s="28"/>
      <c r="P444" s="29"/>
      <c r="Q444" s="28"/>
      <c r="R444" s="28"/>
      <c r="S444" s="48"/>
      <c r="T444" s="49"/>
      <c r="U444" s="50"/>
      <c r="V444" s="51"/>
      <c r="W444" s="62"/>
      <c r="X444" s="51"/>
      <c r="Y444" s="53"/>
      <c r="Z444" s="54"/>
    </row>
    <row r="445" ht="18.0" hidden="1" customHeight="1">
      <c r="A445" s="4" t="s">
        <v>4200</v>
      </c>
      <c r="B445" s="71" t="s">
        <v>3419</v>
      </c>
      <c r="C445" s="39">
        <v>28.0</v>
      </c>
      <c r="D445" s="40"/>
      <c r="E445" s="41"/>
      <c r="F445" s="59"/>
      <c r="G445" s="55"/>
      <c r="H445" s="56">
        <v>119.54</v>
      </c>
      <c r="I445" s="56">
        <v>60.97</v>
      </c>
      <c r="J445" s="65" t="s">
        <v>4201</v>
      </c>
      <c r="K445" s="56">
        <v>60.0</v>
      </c>
      <c r="L445" s="129" t="s">
        <v>4202</v>
      </c>
      <c r="M445" s="56">
        <v>64.93</v>
      </c>
      <c r="N445" s="60" t="s">
        <v>2827</v>
      </c>
      <c r="O445" s="61" t="s">
        <v>4203</v>
      </c>
      <c r="P445" s="29"/>
      <c r="Q445" s="47" t="s">
        <v>4204</v>
      </c>
      <c r="R445" s="47" t="s">
        <v>4205</v>
      </c>
      <c r="S445" s="48">
        <v>2.68</v>
      </c>
      <c r="T445" s="49"/>
      <c r="U445" s="50"/>
      <c r="V445" s="51"/>
      <c r="W445" s="62"/>
      <c r="X445" s="51"/>
      <c r="Y445" s="53"/>
      <c r="Z445" s="54"/>
    </row>
    <row r="446" ht="18.0" hidden="1" customHeight="1">
      <c r="A446" s="4" t="s">
        <v>4206</v>
      </c>
      <c r="B446" s="71" t="s">
        <v>3288</v>
      </c>
      <c r="C446" s="39">
        <v>28.0</v>
      </c>
      <c r="D446" s="40"/>
      <c r="E446" s="41"/>
      <c r="F446" s="59"/>
      <c r="G446" s="55">
        <v>3.0</v>
      </c>
      <c r="H446" s="56">
        <v>1.71</v>
      </c>
      <c r="I446" s="56" t="s">
        <v>4207</v>
      </c>
      <c r="J446" s="59">
        <v>0.51</v>
      </c>
      <c r="K446" s="60" t="s">
        <v>2802</v>
      </c>
      <c r="L446" s="56">
        <v>0.66</v>
      </c>
      <c r="M446" s="57">
        <v>0.56</v>
      </c>
      <c r="N446" s="57">
        <v>0.61</v>
      </c>
      <c r="O446" s="47" t="s">
        <v>4208</v>
      </c>
      <c r="P446" s="29"/>
      <c r="Q446" s="47" t="s">
        <v>4209</v>
      </c>
      <c r="R446" s="47" t="s">
        <v>4210</v>
      </c>
      <c r="S446" s="48">
        <v>0.5</v>
      </c>
      <c r="T446" s="49"/>
      <c r="U446" s="50"/>
      <c r="V446" s="51"/>
      <c r="W446" s="62"/>
      <c r="X446" s="51"/>
      <c r="Y446" s="53"/>
      <c r="Z446" s="54"/>
    </row>
    <row r="447" ht="18.0" hidden="1" customHeight="1">
      <c r="A447" s="4" t="s">
        <v>547</v>
      </c>
      <c r="B447" s="5">
        <v>1170331.0</v>
      </c>
      <c r="C447" s="39"/>
      <c r="D447" s="40"/>
      <c r="E447" s="41"/>
      <c r="F447" s="94"/>
      <c r="G447" s="55">
        <v>9.0</v>
      </c>
      <c r="H447" s="56">
        <v>2.47</v>
      </c>
      <c r="I447" s="56">
        <v>0.56</v>
      </c>
      <c r="J447" s="59">
        <v>0.51</v>
      </c>
      <c r="K447" s="60">
        <v>0.85</v>
      </c>
      <c r="L447" s="60">
        <v>0.58</v>
      </c>
      <c r="M447" s="56">
        <v>0.55</v>
      </c>
      <c r="N447" s="57">
        <v>0.57</v>
      </c>
      <c r="O447" s="47" t="s">
        <v>4211</v>
      </c>
      <c r="P447" s="29"/>
      <c r="Q447" s="61" t="s">
        <v>4212</v>
      </c>
      <c r="R447" s="47" t="s">
        <v>4213</v>
      </c>
      <c r="S447" s="48">
        <v>0.88</v>
      </c>
      <c r="T447" s="49"/>
      <c r="U447" s="50"/>
      <c r="V447" s="51"/>
      <c r="W447" s="62"/>
      <c r="X447" s="51"/>
      <c r="Y447" s="53"/>
      <c r="Z447" s="54"/>
    </row>
    <row r="448" ht="18.0" hidden="1" customHeight="1">
      <c r="A448" s="4" t="s">
        <v>4214</v>
      </c>
      <c r="B448" s="67">
        <v>0.02</v>
      </c>
      <c r="C448" s="39" t="s">
        <v>2958</v>
      </c>
      <c r="D448" s="40"/>
      <c r="E448" s="41"/>
      <c r="F448" s="59"/>
      <c r="G448" s="55">
        <v>4.0</v>
      </c>
      <c r="H448" s="57">
        <v>6.6</v>
      </c>
      <c r="I448" s="60" t="s">
        <v>2802</v>
      </c>
      <c r="J448" s="59">
        <v>2.95</v>
      </c>
      <c r="K448" s="57">
        <v>3.24</v>
      </c>
      <c r="L448" s="56">
        <v>3.1</v>
      </c>
      <c r="M448" s="60" t="s">
        <v>2802</v>
      </c>
      <c r="N448" s="56" t="s">
        <v>2802</v>
      </c>
      <c r="O448" s="47" t="s">
        <v>4215</v>
      </c>
      <c r="P448" s="29"/>
      <c r="Q448" s="47" t="s">
        <v>4216</v>
      </c>
      <c r="R448" s="47" t="s">
        <v>4217</v>
      </c>
      <c r="S448" s="48">
        <v>3.29</v>
      </c>
      <c r="T448" s="49"/>
      <c r="U448" s="50"/>
      <c r="V448" s="51"/>
      <c r="W448" s="62"/>
      <c r="X448" s="51"/>
      <c r="Y448" s="53"/>
      <c r="Z448" s="54"/>
    </row>
    <row r="449" ht="18.0" hidden="1" customHeight="1">
      <c r="A449" s="4" t="s">
        <v>4218</v>
      </c>
      <c r="B449" s="5">
        <v>6708192.0</v>
      </c>
      <c r="C449" s="39"/>
      <c r="D449" s="40"/>
      <c r="E449" s="41"/>
      <c r="F449" s="59"/>
      <c r="G449" s="55">
        <v>10.0</v>
      </c>
      <c r="H449" s="56">
        <v>12.0</v>
      </c>
      <c r="I449" s="56">
        <v>6.15</v>
      </c>
      <c r="J449" s="56">
        <v>5.34</v>
      </c>
      <c r="K449" s="56">
        <v>6.11</v>
      </c>
      <c r="L449" s="58">
        <v>5.99</v>
      </c>
      <c r="M449" s="56">
        <v>4.31</v>
      </c>
      <c r="N449" s="56">
        <v>4.76</v>
      </c>
      <c r="O449" s="47" t="s">
        <v>4219</v>
      </c>
      <c r="P449" s="29"/>
      <c r="Q449" s="47" t="s">
        <v>4220</v>
      </c>
      <c r="R449" s="61" t="s">
        <v>4221</v>
      </c>
      <c r="S449" s="48">
        <v>4.35</v>
      </c>
      <c r="T449" s="49"/>
      <c r="U449" s="50"/>
      <c r="V449" s="51"/>
      <c r="W449" s="62"/>
      <c r="X449" s="51"/>
      <c r="Y449" s="53"/>
      <c r="Z449" s="54"/>
    </row>
    <row r="450" ht="18.0" hidden="1" customHeight="1">
      <c r="A450" s="168" t="s">
        <v>4222</v>
      </c>
      <c r="B450" s="5">
        <v>1242874.0</v>
      </c>
      <c r="C450" s="39"/>
      <c r="D450" s="40"/>
      <c r="E450" s="41"/>
      <c r="F450" s="59"/>
      <c r="G450" s="55">
        <v>1.0</v>
      </c>
      <c r="H450" s="56" t="s">
        <v>4223</v>
      </c>
      <c r="I450" s="56" t="s">
        <v>4224</v>
      </c>
      <c r="J450" s="59">
        <v>18.53</v>
      </c>
      <c r="K450" s="56">
        <v>19.58</v>
      </c>
      <c r="L450" s="56">
        <v>18.99</v>
      </c>
      <c r="M450" s="56">
        <v>18.73</v>
      </c>
      <c r="N450" s="56">
        <v>19.54</v>
      </c>
      <c r="O450" s="47" t="s">
        <v>4225</v>
      </c>
      <c r="P450" s="29"/>
      <c r="Q450" s="47" t="s">
        <v>4226</v>
      </c>
      <c r="R450" s="47" t="s">
        <v>4227</v>
      </c>
      <c r="S450" s="48">
        <v>28.59</v>
      </c>
      <c r="T450" s="49"/>
      <c r="U450" s="50"/>
      <c r="V450" s="51"/>
      <c r="W450" s="62"/>
      <c r="X450" s="51"/>
      <c r="Y450" s="53"/>
      <c r="Z450" s="54"/>
    </row>
    <row r="451" ht="18.0" hidden="1" customHeight="1">
      <c r="A451" s="4" t="s">
        <v>4228</v>
      </c>
      <c r="B451" s="71" t="s">
        <v>3365</v>
      </c>
      <c r="C451" s="39">
        <v>28.0</v>
      </c>
      <c r="D451" s="40"/>
      <c r="E451" s="41"/>
      <c r="F451" s="59"/>
      <c r="G451" s="55">
        <v>3.0</v>
      </c>
      <c r="H451" s="56">
        <v>7.76</v>
      </c>
      <c r="I451" s="56">
        <v>6.08</v>
      </c>
      <c r="J451" s="59">
        <v>2.31</v>
      </c>
      <c r="K451" s="60">
        <v>2.69</v>
      </c>
      <c r="L451" s="56" t="s">
        <v>2802</v>
      </c>
      <c r="M451" s="56">
        <v>2.38</v>
      </c>
      <c r="N451" s="56">
        <v>2.5</v>
      </c>
      <c r="O451" s="47" t="s">
        <v>4229</v>
      </c>
      <c r="P451" s="29"/>
      <c r="Q451" s="47" t="s">
        <v>4230</v>
      </c>
      <c r="R451" s="61" t="s">
        <v>4231</v>
      </c>
      <c r="S451" s="48">
        <v>1.6</v>
      </c>
      <c r="T451" s="49"/>
      <c r="U451" s="50"/>
      <c r="V451" s="51"/>
      <c r="W451" s="62"/>
      <c r="X451" s="51"/>
      <c r="Y451" s="53"/>
      <c r="Z451" s="54"/>
    </row>
    <row r="452" ht="18.0" hidden="1" customHeight="1">
      <c r="A452" s="4" t="s">
        <v>4232</v>
      </c>
      <c r="B452" s="71"/>
      <c r="C452" s="39" t="s">
        <v>3193</v>
      </c>
      <c r="D452" s="40"/>
      <c r="E452" s="41"/>
      <c r="F452" s="59"/>
      <c r="G452" s="55">
        <v>2.0</v>
      </c>
      <c r="H452" s="56" t="s">
        <v>4233</v>
      </c>
      <c r="I452" s="56" t="s">
        <v>2802</v>
      </c>
      <c r="J452" s="56">
        <v>35.13</v>
      </c>
      <c r="K452" s="79" t="s">
        <v>4234</v>
      </c>
      <c r="L452" s="59" t="s">
        <v>4235</v>
      </c>
      <c r="M452" s="56">
        <v>35.07</v>
      </c>
      <c r="N452" s="60">
        <v>35.74</v>
      </c>
      <c r="O452" s="28"/>
      <c r="P452" s="29"/>
      <c r="Q452" s="28"/>
      <c r="R452" s="28"/>
      <c r="S452" s="48"/>
      <c r="T452" s="49"/>
      <c r="U452" s="50"/>
      <c r="V452" s="51"/>
      <c r="W452" s="62"/>
      <c r="X452" s="51"/>
      <c r="Y452" s="53"/>
      <c r="Z452" s="54"/>
    </row>
    <row r="453" ht="18.0" hidden="1" customHeight="1">
      <c r="A453" s="4" t="s">
        <v>4236</v>
      </c>
      <c r="B453" s="71"/>
      <c r="C453" s="39" t="s">
        <v>3192</v>
      </c>
      <c r="D453" s="40"/>
      <c r="E453" s="41"/>
      <c r="F453" s="170"/>
      <c r="G453" s="55">
        <v>2.0</v>
      </c>
      <c r="H453" s="56">
        <v>19.64</v>
      </c>
      <c r="I453" s="56" t="s">
        <v>2827</v>
      </c>
      <c r="J453" s="59">
        <v>14.91</v>
      </c>
      <c r="K453" s="57" t="s">
        <v>2802</v>
      </c>
      <c r="L453" s="56" t="s">
        <v>2827</v>
      </c>
      <c r="M453" s="56">
        <v>15.85</v>
      </c>
      <c r="N453" s="60" t="s">
        <v>2802</v>
      </c>
      <c r="O453" s="47" t="s">
        <v>4237</v>
      </c>
      <c r="P453" s="29"/>
      <c r="Q453" s="61" t="s">
        <v>4238</v>
      </c>
      <c r="R453" s="47" t="s">
        <v>4239</v>
      </c>
      <c r="S453" s="48">
        <v>19.84</v>
      </c>
      <c r="T453" s="49"/>
      <c r="U453" s="50"/>
      <c r="V453" s="51"/>
      <c r="W453" s="62"/>
      <c r="X453" s="51"/>
      <c r="Y453" s="53"/>
      <c r="Z453" s="54"/>
    </row>
    <row r="454" ht="18.0" hidden="1" customHeight="1">
      <c r="A454" s="4" t="s">
        <v>4236</v>
      </c>
      <c r="B454" s="71"/>
      <c r="C454" s="39" t="s">
        <v>3193</v>
      </c>
      <c r="D454" s="40"/>
      <c r="E454" s="41"/>
      <c r="F454" s="59"/>
      <c r="G454" s="55"/>
      <c r="H454" s="56">
        <v>37.63</v>
      </c>
      <c r="I454" s="56" t="s">
        <v>2802</v>
      </c>
      <c r="J454" s="56">
        <v>33.41</v>
      </c>
      <c r="K454" s="57" t="s">
        <v>2802</v>
      </c>
      <c r="L454" s="56">
        <v>35.9</v>
      </c>
      <c r="M454" s="59">
        <v>35.32</v>
      </c>
      <c r="N454" s="60" t="s">
        <v>2827</v>
      </c>
      <c r="O454" s="28"/>
      <c r="P454" s="29"/>
      <c r="Q454" s="28"/>
      <c r="R454" s="28"/>
      <c r="S454" s="48">
        <v>39.68</v>
      </c>
      <c r="T454" s="49"/>
      <c r="U454" s="50"/>
      <c r="V454" s="51"/>
      <c r="W454" s="62"/>
      <c r="X454" s="51"/>
      <c r="Y454" s="53"/>
      <c r="Z454" s="54"/>
    </row>
    <row r="455" ht="18.0" hidden="1" customHeight="1">
      <c r="A455" s="4" t="s">
        <v>4240</v>
      </c>
      <c r="B455" s="71"/>
      <c r="C455" s="39" t="s">
        <v>3192</v>
      </c>
      <c r="D455" s="40"/>
      <c r="E455" s="41"/>
      <c r="F455" s="59"/>
      <c r="G455" s="55"/>
      <c r="H455" s="56">
        <v>5.72</v>
      </c>
      <c r="I455" s="56">
        <v>9.09</v>
      </c>
      <c r="J455" s="56" t="s">
        <v>2802</v>
      </c>
      <c r="K455" s="56" t="s">
        <v>4241</v>
      </c>
      <c r="L455" s="64" t="s">
        <v>4242</v>
      </c>
      <c r="M455" s="56" t="s">
        <v>4243</v>
      </c>
      <c r="N455" s="60">
        <v>5.09</v>
      </c>
      <c r="O455" s="47" t="s">
        <v>4244</v>
      </c>
      <c r="P455" s="29"/>
      <c r="Q455" s="61" t="s">
        <v>4245</v>
      </c>
      <c r="R455" s="1" t="s">
        <v>4246</v>
      </c>
      <c r="S455" s="48">
        <v>5.78</v>
      </c>
      <c r="T455" s="49"/>
      <c r="U455" s="50"/>
      <c r="V455" s="51"/>
      <c r="W455" s="62"/>
      <c r="X455" s="51"/>
      <c r="Y455" s="53"/>
      <c r="Z455" s="54"/>
    </row>
    <row r="456" ht="18.0" hidden="1" customHeight="1">
      <c r="A456" s="4" t="s">
        <v>560</v>
      </c>
      <c r="B456" s="5">
        <v>1087261.0</v>
      </c>
      <c r="C456" s="39"/>
      <c r="D456" s="40"/>
      <c r="E456" s="41"/>
      <c r="F456" s="59" t="s">
        <v>2899</v>
      </c>
      <c r="G456" s="55">
        <v>12.0</v>
      </c>
      <c r="H456" s="56">
        <v>0.5</v>
      </c>
      <c r="I456" s="56">
        <v>0.29</v>
      </c>
      <c r="J456" s="56" t="s">
        <v>2802</v>
      </c>
      <c r="K456" s="60">
        <v>0.23</v>
      </c>
      <c r="L456" s="56">
        <v>0.28</v>
      </c>
      <c r="M456" s="59">
        <v>0.21</v>
      </c>
      <c r="N456" s="57" t="s">
        <v>2802</v>
      </c>
      <c r="O456" s="47" t="s">
        <v>4247</v>
      </c>
      <c r="P456" s="29"/>
      <c r="Q456" s="61" t="s">
        <v>4248</v>
      </c>
      <c r="R456" s="47" t="s">
        <v>4249</v>
      </c>
      <c r="S456" s="48">
        <v>0.18</v>
      </c>
      <c r="T456" s="49"/>
      <c r="U456" s="50"/>
      <c r="V456" s="51"/>
      <c r="W456" s="62"/>
      <c r="X456" s="51"/>
      <c r="Y456" s="53"/>
      <c r="Z456" s="54"/>
    </row>
    <row r="457" ht="18.0" hidden="1" customHeight="1">
      <c r="A457" s="4" t="s">
        <v>561</v>
      </c>
      <c r="B457" s="5">
        <v>1087279.0</v>
      </c>
      <c r="C457" s="39"/>
      <c r="D457" s="40"/>
      <c r="E457" s="63"/>
      <c r="F457" s="59" t="s">
        <v>2899</v>
      </c>
      <c r="G457" s="55">
        <v>35.0</v>
      </c>
      <c r="H457" s="56">
        <v>0.22</v>
      </c>
      <c r="I457" s="56">
        <v>0.25</v>
      </c>
      <c r="J457" s="59">
        <v>0.21</v>
      </c>
      <c r="K457" s="57">
        <v>0.23</v>
      </c>
      <c r="L457" s="57">
        <v>0.28</v>
      </c>
      <c r="M457" s="59">
        <v>0.21</v>
      </c>
      <c r="N457" s="101">
        <v>0.23</v>
      </c>
      <c r="O457" s="47" t="s">
        <v>4250</v>
      </c>
      <c r="P457" s="29"/>
      <c r="Q457" s="61" t="s">
        <v>4251</v>
      </c>
      <c r="R457" s="47" t="s">
        <v>4252</v>
      </c>
      <c r="S457" s="48">
        <v>0.2</v>
      </c>
      <c r="T457" s="49"/>
      <c r="U457" s="50"/>
      <c r="V457" s="51"/>
      <c r="W457" s="62"/>
      <c r="X457" s="51"/>
      <c r="Y457" s="53"/>
      <c r="Z457" s="54"/>
    </row>
    <row r="458" ht="18.0" hidden="1" customHeight="1">
      <c r="A458" s="4" t="s">
        <v>562</v>
      </c>
      <c r="B458" s="5">
        <v>1087287.0</v>
      </c>
      <c r="C458" s="39"/>
      <c r="D458" s="40"/>
      <c r="E458" s="63"/>
      <c r="F458" s="59"/>
      <c r="G458" s="55">
        <v>48.0</v>
      </c>
      <c r="H458" s="56" t="s">
        <v>4253</v>
      </c>
      <c r="I458" s="56">
        <v>0.25</v>
      </c>
      <c r="J458" s="60">
        <v>0.26</v>
      </c>
      <c r="K458" s="56">
        <v>0.25</v>
      </c>
      <c r="L458" s="57">
        <v>0.36</v>
      </c>
      <c r="M458" s="59">
        <v>0.25</v>
      </c>
      <c r="N458" s="56">
        <v>0.27</v>
      </c>
      <c r="O458" s="47" t="s">
        <v>4254</v>
      </c>
      <c r="P458" s="29"/>
      <c r="Q458" s="61" t="s">
        <v>4255</v>
      </c>
      <c r="R458" s="47" t="s">
        <v>4256</v>
      </c>
      <c r="S458" s="48">
        <v>0.34</v>
      </c>
      <c r="T458" s="49"/>
      <c r="U458" s="50"/>
      <c r="V458" s="51"/>
      <c r="W458" s="62"/>
      <c r="X458" s="51"/>
      <c r="Y458" s="53"/>
      <c r="Z458" s="54"/>
    </row>
    <row r="459" ht="18.0" hidden="1" customHeight="1">
      <c r="A459" s="4" t="s">
        <v>4257</v>
      </c>
      <c r="B459" s="71" t="s">
        <v>3416</v>
      </c>
      <c r="C459" s="39">
        <v>28.0</v>
      </c>
      <c r="D459" s="40"/>
      <c r="E459" s="41"/>
      <c r="F459" s="59"/>
      <c r="G459" s="55"/>
      <c r="H459" s="56">
        <v>9.98</v>
      </c>
      <c r="I459" s="56" t="s">
        <v>4258</v>
      </c>
      <c r="J459" s="56">
        <v>8.62</v>
      </c>
      <c r="K459" s="57">
        <v>8.69</v>
      </c>
      <c r="L459" s="56" t="s">
        <v>2827</v>
      </c>
      <c r="M459" s="59">
        <v>8.57</v>
      </c>
      <c r="N459" s="171" t="s">
        <v>2802</v>
      </c>
      <c r="O459" s="28"/>
      <c r="P459" s="29"/>
      <c r="Q459" s="28"/>
      <c r="R459" s="28"/>
      <c r="S459" s="48"/>
      <c r="T459" s="49"/>
      <c r="U459" s="50"/>
      <c r="V459" s="51"/>
      <c r="W459" s="62"/>
      <c r="X459" s="51"/>
      <c r="Y459" s="53"/>
      <c r="Z459" s="54"/>
    </row>
    <row r="460" ht="18.0" hidden="1" customHeight="1">
      <c r="A460" s="4" t="s">
        <v>4259</v>
      </c>
      <c r="B460" s="71" t="s">
        <v>3686</v>
      </c>
      <c r="C460" s="39">
        <v>28.0</v>
      </c>
      <c r="D460" s="40"/>
      <c r="E460" s="41"/>
      <c r="F460" s="59"/>
      <c r="G460" s="55">
        <v>2.0</v>
      </c>
      <c r="H460" s="56">
        <v>5.0</v>
      </c>
      <c r="I460" s="56">
        <v>3.86</v>
      </c>
      <c r="J460" s="56" t="s">
        <v>4260</v>
      </c>
      <c r="K460" s="56">
        <v>4.6</v>
      </c>
      <c r="L460" s="56">
        <v>3.99</v>
      </c>
      <c r="M460" s="59">
        <v>3.71</v>
      </c>
      <c r="N460" s="60">
        <v>3.65</v>
      </c>
      <c r="O460" s="47" t="s">
        <v>4261</v>
      </c>
      <c r="P460" s="29"/>
      <c r="Q460" s="61" t="s">
        <v>4262</v>
      </c>
      <c r="R460" s="1" t="s">
        <v>4263</v>
      </c>
      <c r="S460" s="48">
        <v>5.0</v>
      </c>
      <c r="T460" s="49"/>
      <c r="U460" s="50"/>
      <c r="V460" s="51"/>
      <c r="W460" s="62"/>
      <c r="X460" s="51"/>
      <c r="Y460" s="53"/>
      <c r="Z460" s="54"/>
    </row>
    <row r="461" ht="18.0" hidden="1" customHeight="1">
      <c r="A461" s="4" t="s">
        <v>4259</v>
      </c>
      <c r="B461" s="71" t="s">
        <v>3416</v>
      </c>
      <c r="C461" s="39">
        <v>28.0</v>
      </c>
      <c r="D461" s="40"/>
      <c r="E461" s="41"/>
      <c r="F461" s="59"/>
      <c r="G461" s="55"/>
      <c r="H461" s="56" t="s">
        <v>3542</v>
      </c>
      <c r="I461" s="56" t="s">
        <v>2802</v>
      </c>
      <c r="J461" s="56" t="s">
        <v>2827</v>
      </c>
      <c r="K461" s="57" t="s">
        <v>2827</v>
      </c>
      <c r="L461" s="56" t="s">
        <v>2827</v>
      </c>
      <c r="M461" s="59" t="s">
        <v>2802</v>
      </c>
      <c r="N461" s="60" t="s">
        <v>2827</v>
      </c>
      <c r="O461" s="28"/>
      <c r="P461" s="29"/>
      <c r="Q461" s="28"/>
      <c r="R461" s="28"/>
      <c r="S461" s="48"/>
      <c r="T461" s="49"/>
      <c r="U461" s="50"/>
      <c r="V461" s="51"/>
      <c r="W461" s="62"/>
      <c r="X461" s="51"/>
      <c r="Y461" s="53"/>
      <c r="Z461" s="54"/>
    </row>
    <row r="462" ht="18.0" hidden="1" customHeight="1">
      <c r="A462" s="4" t="s">
        <v>4264</v>
      </c>
      <c r="B462" s="71" t="s">
        <v>3131</v>
      </c>
      <c r="C462" s="39">
        <v>28.0</v>
      </c>
      <c r="D462" s="40"/>
      <c r="E462" s="41"/>
      <c r="F462" s="59"/>
      <c r="G462" s="55"/>
      <c r="H462" s="56">
        <v>2.0</v>
      </c>
      <c r="I462" s="56" t="s">
        <v>4265</v>
      </c>
      <c r="J462" s="56" t="s">
        <v>4266</v>
      </c>
      <c r="K462" s="56">
        <v>0.61</v>
      </c>
      <c r="L462" s="56" t="s">
        <v>4267</v>
      </c>
      <c r="M462" s="58">
        <v>0.55</v>
      </c>
      <c r="N462" s="60" t="s">
        <v>4265</v>
      </c>
      <c r="O462" s="47" t="s">
        <v>4268</v>
      </c>
      <c r="P462" s="29"/>
      <c r="Q462" s="61" t="s">
        <v>4269</v>
      </c>
      <c r="R462" s="47" t="s">
        <v>4270</v>
      </c>
      <c r="S462" s="48">
        <v>1.02</v>
      </c>
      <c r="T462" s="49"/>
      <c r="U462" s="50"/>
      <c r="V462" s="51"/>
      <c r="W462" s="62"/>
      <c r="X462" s="51"/>
      <c r="Y462" s="53"/>
      <c r="Z462" s="54"/>
    </row>
    <row r="463" ht="18.0" hidden="1" customHeight="1">
      <c r="A463" s="4" t="s">
        <v>565</v>
      </c>
      <c r="B463" s="5">
        <v>1078195.0</v>
      </c>
      <c r="C463" s="39"/>
      <c r="D463" s="40"/>
      <c r="E463" s="41"/>
      <c r="F463" s="59"/>
      <c r="G463" s="55">
        <v>45.0</v>
      </c>
      <c r="H463" s="59">
        <v>0.27</v>
      </c>
      <c r="I463" s="56">
        <v>0.29</v>
      </c>
      <c r="J463" s="59">
        <v>0.28</v>
      </c>
      <c r="K463" s="56">
        <v>0.52</v>
      </c>
      <c r="L463" s="60">
        <v>0.47</v>
      </c>
      <c r="M463" s="60">
        <v>0.28</v>
      </c>
      <c r="N463" s="56">
        <v>0.29</v>
      </c>
      <c r="O463" s="47" t="s">
        <v>4271</v>
      </c>
      <c r="P463" s="29"/>
      <c r="Q463" s="61" t="s">
        <v>4272</v>
      </c>
      <c r="R463" s="47" t="s">
        <v>4273</v>
      </c>
      <c r="S463" s="48"/>
      <c r="T463" s="49"/>
      <c r="U463" s="50"/>
      <c r="V463" s="51"/>
      <c r="W463" s="62"/>
      <c r="X463" s="51"/>
      <c r="Y463" s="53"/>
      <c r="Z463" s="54"/>
    </row>
    <row r="464" ht="18.0" hidden="1" customHeight="1">
      <c r="A464" s="4" t="s">
        <v>4264</v>
      </c>
      <c r="B464" s="71" t="s">
        <v>2916</v>
      </c>
      <c r="C464" s="39">
        <v>50.0</v>
      </c>
      <c r="D464" s="40"/>
      <c r="E464" s="41"/>
      <c r="F464" s="59"/>
      <c r="G464" s="55">
        <v>2.0</v>
      </c>
      <c r="H464" s="56">
        <v>1.98</v>
      </c>
      <c r="I464" s="60">
        <v>1.94</v>
      </c>
      <c r="J464" s="64">
        <v>1.39</v>
      </c>
      <c r="K464" s="60">
        <v>1.74</v>
      </c>
      <c r="L464" s="56">
        <v>1.55</v>
      </c>
      <c r="M464" s="56">
        <v>1.63</v>
      </c>
      <c r="N464" s="56">
        <v>1.99</v>
      </c>
      <c r="O464" s="47" t="s">
        <v>4274</v>
      </c>
      <c r="P464" s="29"/>
      <c r="Q464" s="61" t="s">
        <v>4275</v>
      </c>
      <c r="R464" s="47" t="s">
        <v>4276</v>
      </c>
      <c r="S464" s="48">
        <v>2.6</v>
      </c>
      <c r="T464" s="49"/>
      <c r="U464" s="50"/>
      <c r="V464" s="51"/>
      <c r="W464" s="62"/>
      <c r="X464" s="51"/>
      <c r="Y464" s="53"/>
      <c r="Z464" s="54"/>
    </row>
    <row r="465" ht="18.0" hidden="1" customHeight="1">
      <c r="A465" s="4" t="s">
        <v>4277</v>
      </c>
      <c r="B465" s="71" t="s">
        <v>2916</v>
      </c>
      <c r="C465" s="39">
        <v>8.0</v>
      </c>
      <c r="D465" s="40"/>
      <c r="E465" s="63"/>
      <c r="F465" s="94"/>
      <c r="G465" s="55"/>
      <c r="H465" s="56">
        <v>4.47</v>
      </c>
      <c r="I465" s="56">
        <v>1.8</v>
      </c>
      <c r="J465" s="56" t="s">
        <v>4278</v>
      </c>
      <c r="K465" s="57">
        <v>3.05</v>
      </c>
      <c r="L465" s="56" t="s">
        <v>2802</v>
      </c>
      <c r="M465" s="59" t="s">
        <v>4279</v>
      </c>
      <c r="N465" s="56" t="s">
        <v>4280</v>
      </c>
      <c r="O465" s="47" t="s">
        <v>4281</v>
      </c>
      <c r="P465" s="29"/>
      <c r="Q465" s="47" t="s">
        <v>4282</v>
      </c>
      <c r="R465" s="61" t="s">
        <v>4283</v>
      </c>
      <c r="S465" s="48"/>
      <c r="T465" s="49"/>
      <c r="U465" s="50"/>
      <c r="V465" s="51"/>
      <c r="W465" s="85"/>
      <c r="X465" s="93"/>
      <c r="Y465" s="71"/>
      <c r="Z465" s="54"/>
    </row>
    <row r="466" ht="18.0" hidden="1" customHeight="1">
      <c r="A466" s="4" t="s">
        <v>574</v>
      </c>
      <c r="B466" s="5">
        <v>1203041.0</v>
      </c>
      <c r="C466" s="39"/>
      <c r="D466" s="40"/>
      <c r="E466" s="41"/>
      <c r="F466" s="103"/>
      <c r="G466" s="55">
        <v>3.0</v>
      </c>
      <c r="H466" s="124" t="s">
        <v>4284</v>
      </c>
      <c r="I466" s="56">
        <v>7.7</v>
      </c>
      <c r="J466" s="59">
        <v>3.73</v>
      </c>
      <c r="K466" s="56">
        <v>3.86</v>
      </c>
      <c r="L466" s="56">
        <v>6.0</v>
      </c>
      <c r="M466" s="56">
        <v>3.89</v>
      </c>
      <c r="N466" s="60">
        <v>5.02</v>
      </c>
      <c r="O466" s="47" t="s">
        <v>4285</v>
      </c>
      <c r="P466" s="29"/>
      <c r="Q466" s="47" t="s">
        <v>4286</v>
      </c>
      <c r="R466" s="61" t="s">
        <v>4287</v>
      </c>
      <c r="S466" s="48">
        <v>6.22</v>
      </c>
      <c r="T466" s="49"/>
      <c r="U466" s="126"/>
      <c r="V466" s="51"/>
      <c r="W466" s="62"/>
      <c r="X466" s="51"/>
      <c r="Y466" s="53"/>
      <c r="Z466" s="54"/>
    </row>
    <row r="467" ht="18.0" hidden="1" customHeight="1">
      <c r="A467" s="4" t="s">
        <v>575</v>
      </c>
      <c r="B467" s="5">
        <v>1203058.0</v>
      </c>
      <c r="C467" s="39"/>
      <c r="D467" s="40"/>
      <c r="E467" s="41"/>
      <c r="F467" s="59" t="s">
        <v>2899</v>
      </c>
      <c r="G467" s="55">
        <v>18.0</v>
      </c>
      <c r="H467" s="56">
        <v>1.52</v>
      </c>
      <c r="I467" s="56" t="s">
        <v>2802</v>
      </c>
      <c r="J467" s="56">
        <v>1.11</v>
      </c>
      <c r="K467" s="56">
        <v>2.09</v>
      </c>
      <c r="L467" s="59">
        <v>1.1</v>
      </c>
      <c r="M467" s="60">
        <v>1.31</v>
      </c>
      <c r="N467" s="56">
        <v>1.35</v>
      </c>
      <c r="O467" s="47" t="s">
        <v>4288</v>
      </c>
      <c r="P467" s="29"/>
      <c r="Q467" s="61" t="s">
        <v>4289</v>
      </c>
      <c r="R467" s="47" t="s">
        <v>4290</v>
      </c>
      <c r="S467" s="48">
        <v>21.06</v>
      </c>
      <c r="T467" s="49"/>
      <c r="U467" s="50"/>
      <c r="V467" s="51"/>
      <c r="W467" s="62"/>
      <c r="X467" s="51"/>
      <c r="Y467" s="53"/>
      <c r="Z467" s="54"/>
    </row>
    <row r="468" ht="18.0" hidden="1" customHeight="1">
      <c r="A468" s="4" t="s">
        <v>4291</v>
      </c>
      <c r="B468" s="71" t="s">
        <v>3769</v>
      </c>
      <c r="C468" s="39">
        <v>56.0</v>
      </c>
      <c r="D468" s="40"/>
      <c r="E468" s="41"/>
      <c r="F468" s="59"/>
      <c r="G468" s="55">
        <v>1.0</v>
      </c>
      <c r="H468" s="56">
        <v>14.8</v>
      </c>
      <c r="I468" s="56" t="s">
        <v>2802</v>
      </c>
      <c r="J468" s="59">
        <v>5.98</v>
      </c>
      <c r="K468" s="56">
        <v>8.66</v>
      </c>
      <c r="L468" s="56" t="s">
        <v>2802</v>
      </c>
      <c r="M468" s="57">
        <v>6.29</v>
      </c>
      <c r="N468" s="60">
        <v>6.99</v>
      </c>
      <c r="O468" s="28"/>
      <c r="P468" s="29"/>
      <c r="Q468" s="28"/>
      <c r="R468" s="28"/>
      <c r="S468" s="48">
        <v>6.73</v>
      </c>
      <c r="T468" s="49"/>
      <c r="U468" s="50"/>
      <c r="V468" s="51"/>
      <c r="W468" s="62"/>
      <c r="X468" s="51"/>
      <c r="Y468" s="53"/>
      <c r="Z468" s="54"/>
    </row>
    <row r="469" ht="18.0" hidden="1" customHeight="1">
      <c r="A469" s="4" t="s">
        <v>576</v>
      </c>
      <c r="B469" s="5">
        <v>1203074.0</v>
      </c>
      <c r="C469" s="39"/>
      <c r="D469" s="40"/>
      <c r="E469" s="41"/>
      <c r="F469" s="59" t="s">
        <v>4292</v>
      </c>
      <c r="G469" s="106">
        <v>24.0</v>
      </c>
      <c r="H469" s="56">
        <v>2.28</v>
      </c>
      <c r="I469" s="56">
        <v>2.18</v>
      </c>
      <c r="J469" s="56" t="s">
        <v>4293</v>
      </c>
      <c r="K469" s="56">
        <v>2.18</v>
      </c>
      <c r="L469" s="56" t="s">
        <v>2802</v>
      </c>
      <c r="M469" s="59">
        <v>1.67</v>
      </c>
      <c r="N469" s="56">
        <v>2.05</v>
      </c>
      <c r="O469" s="47" t="s">
        <v>4294</v>
      </c>
      <c r="P469" s="29"/>
      <c r="Q469" s="61" t="s">
        <v>4295</v>
      </c>
      <c r="R469" s="47" t="s">
        <v>4296</v>
      </c>
      <c r="S469" s="48">
        <v>2.65</v>
      </c>
      <c r="T469" s="49"/>
      <c r="U469" s="50"/>
      <c r="V469" s="51"/>
      <c r="W469" s="62"/>
      <c r="X469" s="51"/>
      <c r="Y469" s="53"/>
      <c r="Z469" s="54"/>
    </row>
    <row r="470" ht="18.0" hidden="1" customHeight="1">
      <c r="A470" s="4" t="s">
        <v>577</v>
      </c>
      <c r="B470" s="5">
        <v>1250208.0</v>
      </c>
      <c r="C470" s="39"/>
      <c r="D470" s="40"/>
      <c r="E470" s="41"/>
      <c r="F470" s="59"/>
      <c r="G470" s="106"/>
      <c r="H470" s="56">
        <v>23.86</v>
      </c>
      <c r="I470" s="56">
        <v>15.98</v>
      </c>
      <c r="J470" s="56" t="s">
        <v>2827</v>
      </c>
      <c r="K470" s="56">
        <v>20.74</v>
      </c>
      <c r="L470" s="56">
        <v>17.66</v>
      </c>
      <c r="M470" s="57" t="s">
        <v>4297</v>
      </c>
      <c r="N470" s="60" t="s">
        <v>2827</v>
      </c>
      <c r="O470" s="47" t="s">
        <v>4298</v>
      </c>
      <c r="P470" s="29"/>
      <c r="Q470" s="47" t="s">
        <v>4299</v>
      </c>
      <c r="R470" s="47" t="s">
        <v>4300</v>
      </c>
      <c r="S470" s="48">
        <v>13.99</v>
      </c>
      <c r="T470" s="49"/>
      <c r="U470" s="50"/>
      <c r="V470" s="51"/>
      <c r="W470" s="62"/>
      <c r="X470" s="51"/>
      <c r="Y470" s="53"/>
      <c r="Z470" s="54"/>
    </row>
    <row r="471" ht="18.0" hidden="1" customHeight="1">
      <c r="A471" s="4" t="s">
        <v>573</v>
      </c>
      <c r="B471" s="5">
        <v>1261353.0</v>
      </c>
      <c r="C471" s="39"/>
      <c r="D471" s="109"/>
      <c r="E471" s="41"/>
      <c r="F471" s="59"/>
      <c r="G471" s="106">
        <v>20.0</v>
      </c>
      <c r="H471" s="56">
        <v>21.94</v>
      </c>
      <c r="I471" s="56">
        <v>21.45</v>
      </c>
      <c r="J471" s="60" t="s">
        <v>2802</v>
      </c>
      <c r="K471" s="56" t="s">
        <v>2802</v>
      </c>
      <c r="L471" s="59">
        <v>20.3</v>
      </c>
      <c r="M471" s="60" t="s">
        <v>2827</v>
      </c>
      <c r="N471" s="60" t="s">
        <v>2827</v>
      </c>
      <c r="O471" s="28"/>
      <c r="P471" s="29"/>
      <c r="Q471" s="28"/>
      <c r="R471" s="28"/>
      <c r="S471" s="82"/>
      <c r="T471" s="83"/>
      <c r="U471" s="84"/>
      <c r="V471" s="51"/>
      <c r="W471" s="62"/>
      <c r="X471" s="51"/>
      <c r="Y471" s="71"/>
      <c r="Z471" s="54"/>
    </row>
    <row r="472" ht="18.0" hidden="1" customHeight="1">
      <c r="A472" s="4" t="s">
        <v>4301</v>
      </c>
      <c r="B472" s="172" t="s">
        <v>4302</v>
      </c>
      <c r="C472" s="39">
        <v>1.0</v>
      </c>
      <c r="D472" s="40"/>
      <c r="E472" s="41"/>
      <c r="F472" s="40"/>
      <c r="G472" s="55">
        <v>1.0</v>
      </c>
      <c r="H472" s="56">
        <v>23.53</v>
      </c>
      <c r="I472" s="56" t="s">
        <v>2802</v>
      </c>
      <c r="J472" s="64">
        <v>23.14</v>
      </c>
      <c r="K472" s="56">
        <v>26.15</v>
      </c>
      <c r="L472" s="56">
        <v>24.65</v>
      </c>
      <c r="M472" s="56" t="s">
        <v>2802</v>
      </c>
      <c r="N472" s="56">
        <v>23.39</v>
      </c>
      <c r="O472" s="47" t="s">
        <v>4303</v>
      </c>
      <c r="P472" s="29"/>
      <c r="Q472" s="47" t="s">
        <v>4304</v>
      </c>
      <c r="R472" s="47" t="s">
        <v>4305</v>
      </c>
      <c r="S472" s="48">
        <v>27.97</v>
      </c>
      <c r="T472" s="49"/>
      <c r="U472" s="50"/>
      <c r="V472" s="51"/>
      <c r="W472" s="62"/>
      <c r="X472" s="51"/>
      <c r="Y472" s="53"/>
      <c r="Z472" s="54"/>
    </row>
    <row r="473" ht="18.0" hidden="1" customHeight="1">
      <c r="A473" s="4" t="s">
        <v>4306</v>
      </c>
      <c r="B473" s="172" t="s">
        <v>4307</v>
      </c>
      <c r="C473" s="39">
        <v>1.0</v>
      </c>
      <c r="D473" s="40"/>
      <c r="E473" s="41"/>
      <c r="F473" s="103"/>
      <c r="G473" s="106">
        <v>1.0</v>
      </c>
      <c r="H473" s="57">
        <v>26.99</v>
      </c>
      <c r="I473" s="56">
        <v>24.49</v>
      </c>
      <c r="J473" s="59">
        <v>21.91</v>
      </c>
      <c r="K473" s="56">
        <v>22.99</v>
      </c>
      <c r="L473" s="56">
        <v>23.5</v>
      </c>
      <c r="M473" s="56" t="s">
        <v>2802</v>
      </c>
      <c r="N473" s="56" t="s">
        <v>2802</v>
      </c>
      <c r="O473" s="47" t="s">
        <v>4308</v>
      </c>
      <c r="P473" s="29"/>
      <c r="Q473" s="47" t="s">
        <v>4309</v>
      </c>
      <c r="R473" s="47" t="s">
        <v>4310</v>
      </c>
      <c r="S473" s="48">
        <v>27.97</v>
      </c>
      <c r="T473" s="49"/>
      <c r="U473" s="50"/>
      <c r="V473" s="51"/>
      <c r="W473" s="62"/>
      <c r="X473" s="51"/>
      <c r="Y473" s="53"/>
      <c r="Z473" s="54"/>
    </row>
    <row r="474" ht="18.0" hidden="1" customHeight="1">
      <c r="A474" s="4" t="s">
        <v>4311</v>
      </c>
      <c r="B474" s="71" t="s">
        <v>4312</v>
      </c>
      <c r="C474" s="39">
        <v>1.0</v>
      </c>
      <c r="D474" s="40"/>
      <c r="E474" s="41"/>
      <c r="F474" s="157"/>
      <c r="G474" s="55">
        <v>2.0</v>
      </c>
      <c r="H474" s="56" t="s">
        <v>2802</v>
      </c>
      <c r="I474" s="56" t="s">
        <v>2802</v>
      </c>
      <c r="J474" s="56" t="s">
        <v>2802</v>
      </c>
      <c r="K474" s="56" t="s">
        <v>2802</v>
      </c>
      <c r="L474" s="56">
        <v>12.0</v>
      </c>
      <c r="M474" s="59">
        <v>10.4</v>
      </c>
      <c r="N474" s="60" t="s">
        <v>2802</v>
      </c>
      <c r="O474" s="47" t="s">
        <v>4313</v>
      </c>
      <c r="P474" s="29"/>
      <c r="Q474" s="47" t="s">
        <v>4314</v>
      </c>
      <c r="R474" s="47" t="s">
        <v>4315</v>
      </c>
      <c r="S474" s="48">
        <v>12.53</v>
      </c>
      <c r="T474" s="49"/>
      <c r="U474" s="50"/>
      <c r="V474" s="51"/>
      <c r="W474" s="62"/>
      <c r="X474" s="51"/>
      <c r="Y474" s="53"/>
      <c r="Z474" s="54"/>
    </row>
    <row r="475" ht="18.0" hidden="1" customHeight="1">
      <c r="A475" s="4" t="s">
        <v>4316</v>
      </c>
      <c r="B475" s="71"/>
      <c r="C475" s="39" t="s">
        <v>3513</v>
      </c>
      <c r="D475" s="40"/>
      <c r="E475" s="41"/>
      <c r="F475" s="59"/>
      <c r="G475" s="55">
        <v>2.0</v>
      </c>
      <c r="H475" s="56">
        <v>3.04</v>
      </c>
      <c r="I475" s="56" t="s">
        <v>2802</v>
      </c>
      <c r="J475" s="56">
        <v>3.0</v>
      </c>
      <c r="K475" s="56">
        <v>2.93</v>
      </c>
      <c r="L475" s="56">
        <v>2.87</v>
      </c>
      <c r="M475" s="59">
        <v>2.82</v>
      </c>
      <c r="N475" s="56">
        <v>2.89</v>
      </c>
      <c r="O475" s="28"/>
      <c r="P475" s="29"/>
      <c r="Q475" s="28"/>
      <c r="R475" s="28"/>
      <c r="S475" s="48">
        <v>3.0</v>
      </c>
      <c r="T475" s="49"/>
      <c r="U475" s="50"/>
      <c r="V475" s="51"/>
      <c r="W475" s="62"/>
      <c r="X475" s="51"/>
      <c r="Y475" s="53"/>
      <c r="Z475" s="54"/>
    </row>
    <row r="476" ht="18.0" hidden="1" customHeight="1">
      <c r="A476" s="4" t="s">
        <v>4317</v>
      </c>
      <c r="B476" s="5">
        <v>3207776.0</v>
      </c>
      <c r="C476" s="39"/>
      <c r="D476" s="40"/>
      <c r="E476" s="41"/>
      <c r="F476" s="63"/>
      <c r="G476" s="55">
        <v>20.0</v>
      </c>
      <c r="H476" s="56" t="s">
        <v>4318</v>
      </c>
      <c r="I476" s="56">
        <v>5.69</v>
      </c>
      <c r="J476" s="56" t="s">
        <v>2802</v>
      </c>
      <c r="K476" s="56">
        <v>5.24</v>
      </c>
      <c r="L476" s="58">
        <v>5.2</v>
      </c>
      <c r="M476" s="60">
        <v>6.18</v>
      </c>
      <c r="N476" s="60" t="s">
        <v>2802</v>
      </c>
      <c r="O476" s="47" t="s">
        <v>4319</v>
      </c>
      <c r="P476" s="29"/>
      <c r="Q476" s="47" t="s">
        <v>4320</v>
      </c>
      <c r="R476" s="47" t="s">
        <v>4321</v>
      </c>
      <c r="S476" s="48">
        <v>5.98</v>
      </c>
      <c r="T476" s="49"/>
      <c r="U476" s="50"/>
      <c r="V476" s="51"/>
      <c r="W476" s="62"/>
      <c r="X476" s="51"/>
      <c r="Y476" s="53"/>
      <c r="Z476" s="54"/>
    </row>
    <row r="477" ht="18.0" hidden="1" customHeight="1">
      <c r="A477" s="4" t="s">
        <v>587</v>
      </c>
      <c r="B477" s="5">
        <v>1218346.0</v>
      </c>
      <c r="C477" s="39"/>
      <c r="D477" s="40"/>
      <c r="E477" s="41"/>
      <c r="F477" s="59" t="s">
        <v>4322</v>
      </c>
      <c r="G477" s="55">
        <v>3.0</v>
      </c>
      <c r="H477" s="56" t="s">
        <v>2802</v>
      </c>
      <c r="I477" s="59">
        <v>1.84</v>
      </c>
      <c r="J477" s="56">
        <v>1.98</v>
      </c>
      <c r="K477" s="56">
        <v>2.11</v>
      </c>
      <c r="L477" s="56">
        <v>1.9</v>
      </c>
      <c r="M477" s="56" t="s">
        <v>4323</v>
      </c>
      <c r="N477" s="60" t="s">
        <v>2802</v>
      </c>
      <c r="O477" s="47" t="s">
        <v>4324</v>
      </c>
      <c r="P477" s="29"/>
      <c r="Q477" s="47" t="s">
        <v>4325</v>
      </c>
      <c r="R477" s="47" t="s">
        <v>4326</v>
      </c>
      <c r="S477" s="48"/>
      <c r="T477" s="49"/>
      <c r="U477" s="50"/>
      <c r="V477" s="54"/>
      <c r="W477" s="52"/>
      <c r="X477" s="70"/>
      <c r="Y477" s="53"/>
      <c r="Z477" s="54"/>
    </row>
    <row r="478" ht="18.0" hidden="1" customHeight="1">
      <c r="A478" s="4" t="s">
        <v>4327</v>
      </c>
      <c r="B478" s="71"/>
      <c r="C478" s="39"/>
      <c r="D478" s="40"/>
      <c r="E478" s="63"/>
      <c r="F478" s="103"/>
      <c r="G478" s="55">
        <v>6.0</v>
      </c>
      <c r="H478" s="56">
        <v>14.8</v>
      </c>
      <c r="I478" s="56">
        <v>14.63</v>
      </c>
      <c r="J478" s="169">
        <v>13.88</v>
      </c>
      <c r="K478" s="56">
        <v>14.65</v>
      </c>
      <c r="L478" s="58">
        <v>14.0</v>
      </c>
      <c r="M478" s="56" t="s">
        <v>2802</v>
      </c>
      <c r="N478" s="56" t="s">
        <v>2802</v>
      </c>
      <c r="O478" s="47" t="s">
        <v>4328</v>
      </c>
      <c r="P478" s="29"/>
      <c r="Q478" s="47" t="s">
        <v>4329</v>
      </c>
      <c r="R478" s="47" t="s">
        <v>4330</v>
      </c>
      <c r="S478" s="48">
        <v>14.8</v>
      </c>
      <c r="T478" s="49"/>
      <c r="U478" s="50"/>
      <c r="V478" s="51"/>
      <c r="W478" s="62"/>
      <c r="X478" s="51"/>
      <c r="Y478" s="53"/>
      <c r="Z478" s="54"/>
    </row>
    <row r="479" ht="18.0" hidden="1" customHeight="1">
      <c r="A479" s="4" t="s">
        <v>4331</v>
      </c>
      <c r="B479" s="71"/>
      <c r="C479" s="39" t="s">
        <v>4332</v>
      </c>
      <c r="D479" s="40"/>
      <c r="E479" s="41"/>
      <c r="F479" s="25"/>
      <c r="G479" s="55"/>
      <c r="H479" s="56">
        <v>4.19</v>
      </c>
      <c r="I479" s="56" t="s">
        <v>2802</v>
      </c>
      <c r="J479" s="59">
        <v>3.29</v>
      </c>
      <c r="K479" s="56">
        <v>3.8</v>
      </c>
      <c r="L479" s="56" t="s">
        <v>2802</v>
      </c>
      <c r="M479" s="60" t="s">
        <v>2802</v>
      </c>
      <c r="N479" s="60">
        <v>4.18</v>
      </c>
      <c r="O479" s="28"/>
      <c r="P479" s="29"/>
      <c r="Q479" s="28"/>
      <c r="R479" s="28"/>
      <c r="S479" s="48"/>
      <c r="T479" s="49"/>
      <c r="U479" s="50"/>
      <c r="V479" s="51"/>
      <c r="W479" s="52"/>
      <c r="X479" s="51"/>
      <c r="Y479" s="53"/>
      <c r="Z479" s="54"/>
    </row>
    <row r="480" ht="18.0" hidden="1" customHeight="1">
      <c r="A480" s="4" t="s">
        <v>4333</v>
      </c>
      <c r="B480" s="71"/>
      <c r="C480" s="39" t="s">
        <v>3665</v>
      </c>
      <c r="D480" s="40"/>
      <c r="E480" s="41"/>
      <c r="F480" s="59"/>
      <c r="G480" s="55">
        <v>1.0</v>
      </c>
      <c r="H480" s="56"/>
      <c r="I480" s="56">
        <v>7.64</v>
      </c>
      <c r="J480" s="56">
        <v>6.3</v>
      </c>
      <c r="K480" s="56">
        <v>6.46</v>
      </c>
      <c r="L480" s="56" t="s">
        <v>2802</v>
      </c>
      <c r="M480" s="56">
        <v>6.6</v>
      </c>
      <c r="N480" s="60">
        <v>5.82</v>
      </c>
      <c r="O480" s="47" t="s">
        <v>4334</v>
      </c>
      <c r="P480" s="29"/>
      <c r="Q480" s="61" t="s">
        <v>4335</v>
      </c>
      <c r="R480" s="47" t="s">
        <v>4336</v>
      </c>
      <c r="S480" s="48"/>
      <c r="T480" s="49"/>
      <c r="U480" s="50"/>
      <c r="V480" s="51"/>
      <c r="W480" s="62"/>
      <c r="X480" s="51"/>
      <c r="Y480" s="53"/>
      <c r="Z480" s="54"/>
    </row>
    <row r="481" ht="18.0" hidden="1" customHeight="1">
      <c r="A481" s="4" t="s">
        <v>4337</v>
      </c>
      <c r="B481" s="71"/>
      <c r="C481" s="39" t="s">
        <v>3665</v>
      </c>
      <c r="D481" s="40"/>
      <c r="E481" s="41"/>
      <c r="F481" s="59"/>
      <c r="G481" s="106"/>
      <c r="H481" s="56" t="s">
        <v>2802</v>
      </c>
      <c r="I481" s="56">
        <v>18.37</v>
      </c>
      <c r="J481" s="59">
        <v>15.58</v>
      </c>
      <c r="K481" s="56">
        <v>17.46</v>
      </c>
      <c r="L481" s="56" t="s">
        <v>2802</v>
      </c>
      <c r="M481" s="56">
        <v>16.53</v>
      </c>
      <c r="N481" s="60">
        <v>15.73</v>
      </c>
      <c r="O481" s="47" t="s">
        <v>4338</v>
      </c>
      <c r="P481" s="29"/>
      <c r="Q481" s="47" t="s">
        <v>4339</v>
      </c>
      <c r="R481" s="47" t="s">
        <v>4340</v>
      </c>
      <c r="S481" s="48">
        <v>13.79</v>
      </c>
      <c r="T481" s="49"/>
      <c r="U481" s="50"/>
      <c r="V481" s="51"/>
      <c r="W481" s="62"/>
      <c r="X481" s="51"/>
      <c r="Y481" s="53"/>
      <c r="Z481" s="54"/>
    </row>
    <row r="482" ht="18.0" hidden="1" customHeight="1">
      <c r="A482" s="4" t="s">
        <v>4341</v>
      </c>
      <c r="B482" s="67">
        <v>0.05</v>
      </c>
      <c r="C482" s="39" t="s">
        <v>4342</v>
      </c>
      <c r="D482" s="40"/>
      <c r="E482" s="63"/>
      <c r="F482" s="102"/>
      <c r="G482" s="55">
        <v>2.0</v>
      </c>
      <c r="H482" s="56" t="s">
        <v>2802</v>
      </c>
      <c r="I482" s="56" t="s">
        <v>2802</v>
      </c>
      <c r="J482" s="56" t="s">
        <v>2802</v>
      </c>
      <c r="K482" s="56" t="s">
        <v>2827</v>
      </c>
      <c r="L482" s="56" t="s">
        <v>2802</v>
      </c>
      <c r="M482" s="56" t="s">
        <v>2802</v>
      </c>
      <c r="N482" s="56" t="s">
        <v>2802</v>
      </c>
      <c r="O482" s="47" t="s">
        <v>4343</v>
      </c>
      <c r="P482" s="29"/>
      <c r="Q482" s="47" t="s">
        <v>4344</v>
      </c>
      <c r="R482" s="47" t="s">
        <v>4345</v>
      </c>
      <c r="S482" s="48">
        <v>32.9</v>
      </c>
      <c r="T482" s="49"/>
      <c r="U482" s="173"/>
      <c r="V482" s="54"/>
      <c r="W482" s="52"/>
      <c r="X482" s="51"/>
      <c r="Y482" s="53"/>
      <c r="Z482" s="54"/>
    </row>
    <row r="483" ht="18.0" hidden="1" customHeight="1">
      <c r="A483" s="4" t="s">
        <v>4346</v>
      </c>
      <c r="B483" s="71"/>
      <c r="C483" s="39">
        <v>1.0</v>
      </c>
      <c r="D483" s="40"/>
      <c r="E483" s="63"/>
      <c r="F483" s="59"/>
      <c r="G483" s="55"/>
      <c r="H483" s="56">
        <v>12.69</v>
      </c>
      <c r="I483" s="56">
        <v>12.5</v>
      </c>
      <c r="J483" s="56">
        <v>10.36</v>
      </c>
      <c r="K483" s="56">
        <v>11.52</v>
      </c>
      <c r="L483" s="56">
        <v>11.75</v>
      </c>
      <c r="M483" s="59">
        <v>11.17</v>
      </c>
      <c r="N483" s="60">
        <v>11.29</v>
      </c>
      <c r="O483" s="28"/>
      <c r="P483" s="29"/>
      <c r="Q483" s="28"/>
      <c r="R483" s="28"/>
      <c r="S483" s="82"/>
      <c r="T483" s="49"/>
      <c r="U483" s="126"/>
      <c r="V483" s="51"/>
      <c r="W483" s="62"/>
      <c r="X483" s="51"/>
      <c r="Y483" s="53"/>
      <c r="Z483" s="54"/>
    </row>
    <row r="484" ht="18.0" hidden="1" customHeight="1">
      <c r="A484" s="4" t="s">
        <v>4347</v>
      </c>
      <c r="B484" s="118">
        <v>0.001</v>
      </c>
      <c r="C484" s="39" t="s">
        <v>3192</v>
      </c>
      <c r="D484" s="40"/>
      <c r="E484" s="41"/>
      <c r="F484" s="59"/>
      <c r="G484" s="55"/>
      <c r="H484" s="56" t="s">
        <v>4348</v>
      </c>
      <c r="I484" s="56">
        <v>4.37</v>
      </c>
      <c r="J484" s="56" t="s">
        <v>2802</v>
      </c>
      <c r="K484" s="56" t="s">
        <v>4349</v>
      </c>
      <c r="L484" s="59" t="s">
        <v>4350</v>
      </c>
      <c r="M484" s="56" t="s">
        <v>4351</v>
      </c>
      <c r="N484" s="56">
        <v>3.45</v>
      </c>
      <c r="O484" s="28"/>
      <c r="P484" s="29"/>
      <c r="Q484" s="28"/>
      <c r="R484" s="28"/>
      <c r="S484" s="48">
        <v>3.36</v>
      </c>
      <c r="T484" s="49"/>
      <c r="U484" s="50"/>
      <c r="V484" s="51"/>
      <c r="W484" s="62"/>
      <c r="X484" s="51"/>
      <c r="Y484" s="53"/>
      <c r="Z484" s="54"/>
    </row>
    <row r="485" ht="18.0" hidden="1" customHeight="1">
      <c r="A485" s="4" t="s">
        <v>4347</v>
      </c>
      <c r="B485" s="118">
        <v>0.001</v>
      </c>
      <c r="C485" s="39" t="s">
        <v>3103</v>
      </c>
      <c r="D485" s="40"/>
      <c r="E485" s="41"/>
      <c r="F485" s="59"/>
      <c r="G485" s="55"/>
      <c r="H485" s="56">
        <v>8.96</v>
      </c>
      <c r="I485" s="56">
        <v>9.49</v>
      </c>
      <c r="J485" s="64">
        <v>7.8</v>
      </c>
      <c r="K485" s="56">
        <v>9.66</v>
      </c>
      <c r="L485" s="56">
        <v>8.99</v>
      </c>
      <c r="M485" s="59" t="s">
        <v>4352</v>
      </c>
      <c r="N485" s="60">
        <v>8.18</v>
      </c>
      <c r="O485" s="28"/>
      <c r="P485" s="29"/>
      <c r="Q485" s="28"/>
      <c r="R485" s="28"/>
      <c r="S485" s="48"/>
      <c r="T485" s="49"/>
      <c r="U485" s="50"/>
      <c r="V485" s="51"/>
      <c r="W485" s="62"/>
      <c r="X485" s="51"/>
      <c r="Y485" s="53"/>
      <c r="Z485" s="54"/>
    </row>
    <row r="486" ht="18.0" hidden="1" customHeight="1">
      <c r="A486" s="4" t="s">
        <v>4353</v>
      </c>
      <c r="B486" s="118">
        <v>0.001</v>
      </c>
      <c r="C486" s="39" t="s">
        <v>3192</v>
      </c>
      <c r="D486" s="40"/>
      <c r="E486" s="41"/>
      <c r="F486" s="59"/>
      <c r="G486" s="55">
        <v>2.0</v>
      </c>
      <c r="H486" s="56">
        <v>3.29</v>
      </c>
      <c r="I486" s="56" t="s">
        <v>2827</v>
      </c>
      <c r="J486" s="56" t="s">
        <v>2802</v>
      </c>
      <c r="K486" s="56">
        <v>3.89</v>
      </c>
      <c r="L486" s="57" t="s">
        <v>2802</v>
      </c>
      <c r="M486" s="57" t="s">
        <v>2802</v>
      </c>
      <c r="N486" s="56">
        <v>3.29</v>
      </c>
      <c r="O486" s="47" t="s">
        <v>4354</v>
      </c>
      <c r="P486" s="29"/>
      <c r="Q486" s="1" t="s">
        <v>4355</v>
      </c>
      <c r="R486" s="1" t="s">
        <v>4356</v>
      </c>
      <c r="S486" s="48">
        <v>4.32</v>
      </c>
      <c r="T486" s="49"/>
      <c r="U486" s="50"/>
      <c r="V486" s="51"/>
      <c r="W486" s="62"/>
      <c r="X486" s="51"/>
      <c r="Y486" s="53"/>
      <c r="Z486" s="54"/>
    </row>
    <row r="487" ht="18.0" hidden="1" customHeight="1">
      <c r="A487" s="4" t="s">
        <v>4353</v>
      </c>
      <c r="B487" s="118">
        <v>0.001</v>
      </c>
      <c r="C487" s="39" t="s">
        <v>3103</v>
      </c>
      <c r="D487" s="40"/>
      <c r="E487" s="41"/>
      <c r="F487" s="59"/>
      <c r="G487" s="55"/>
      <c r="H487" s="56">
        <v>11.13</v>
      </c>
      <c r="I487" s="56" t="s">
        <v>2802</v>
      </c>
      <c r="J487" s="56" t="s">
        <v>2802</v>
      </c>
      <c r="K487" s="56" t="s">
        <v>2802</v>
      </c>
      <c r="L487" s="59" t="s">
        <v>4357</v>
      </c>
      <c r="M487" s="59" t="s">
        <v>4358</v>
      </c>
      <c r="N487" s="60">
        <v>9.45</v>
      </c>
      <c r="O487" s="28"/>
      <c r="P487" s="29"/>
      <c r="Q487" s="28"/>
      <c r="R487" s="28"/>
      <c r="S487" s="48">
        <v>12.44</v>
      </c>
      <c r="T487" s="49"/>
      <c r="U487" s="50"/>
      <c r="V487" s="51"/>
      <c r="W487" s="62"/>
      <c r="X487" s="51"/>
      <c r="Y487" s="53"/>
      <c r="Z487" s="54"/>
    </row>
    <row r="488" ht="18.0" hidden="1" customHeight="1">
      <c r="A488" s="4" t="s">
        <v>4359</v>
      </c>
      <c r="B488" s="67">
        <v>0.05</v>
      </c>
      <c r="C488" s="39" t="s">
        <v>4360</v>
      </c>
      <c r="D488" s="40"/>
      <c r="E488" s="63"/>
      <c r="F488" s="129"/>
      <c r="G488" s="55"/>
      <c r="H488" s="56" t="s">
        <v>2802</v>
      </c>
      <c r="I488" s="56" t="s">
        <v>2827</v>
      </c>
      <c r="J488" s="59">
        <v>2.08</v>
      </c>
      <c r="K488" s="56">
        <v>2.21</v>
      </c>
      <c r="L488" s="56" t="s">
        <v>2827</v>
      </c>
      <c r="M488" s="56">
        <v>2.11</v>
      </c>
      <c r="N488" s="60" t="s">
        <v>2827</v>
      </c>
      <c r="O488" s="28"/>
      <c r="P488" s="29"/>
      <c r="Q488" s="28"/>
      <c r="R488" s="28"/>
      <c r="S488" s="48">
        <v>2.25</v>
      </c>
      <c r="T488" s="49"/>
      <c r="U488" s="50"/>
      <c r="V488" s="51"/>
      <c r="W488" s="62"/>
      <c r="X488" s="51"/>
      <c r="Y488" s="53"/>
      <c r="Z488" s="54"/>
    </row>
    <row r="489" ht="18.0" hidden="1" customHeight="1">
      <c r="A489" s="4" t="s">
        <v>4361</v>
      </c>
      <c r="B489" s="71"/>
      <c r="C489" s="39">
        <v>240.0</v>
      </c>
      <c r="D489" s="40"/>
      <c r="E489" s="41"/>
      <c r="F489" s="59"/>
      <c r="G489" s="55"/>
      <c r="H489" s="56">
        <v>6.93</v>
      </c>
      <c r="I489" s="56" t="s">
        <v>2827</v>
      </c>
      <c r="J489" s="56" t="s">
        <v>2827</v>
      </c>
      <c r="K489" s="59">
        <v>6.87</v>
      </c>
      <c r="L489" s="56" t="s">
        <v>2827</v>
      </c>
      <c r="M489" s="56" t="s">
        <v>2802</v>
      </c>
      <c r="N489" s="89" t="s">
        <v>2827</v>
      </c>
      <c r="O489" s="47" t="s">
        <v>4362</v>
      </c>
      <c r="P489" s="29"/>
      <c r="Q489" s="47" t="s">
        <v>4363</v>
      </c>
      <c r="R489" s="47" t="s">
        <v>4364</v>
      </c>
      <c r="S489" s="48">
        <v>7.73</v>
      </c>
      <c r="T489" s="49"/>
      <c r="U489" s="50"/>
      <c r="V489" s="51"/>
      <c r="W489" s="62"/>
      <c r="X489" s="51"/>
      <c r="Y489" s="53"/>
      <c r="Z489" s="54"/>
    </row>
    <row r="490" ht="18.0" hidden="1" customHeight="1">
      <c r="A490" s="4" t="s">
        <v>4365</v>
      </c>
      <c r="B490" s="71" t="s">
        <v>3665</v>
      </c>
      <c r="C490" s="39">
        <v>1.0</v>
      </c>
      <c r="D490" s="40"/>
      <c r="E490" s="41"/>
      <c r="F490" s="59" t="s">
        <v>4366</v>
      </c>
      <c r="G490" s="55"/>
      <c r="H490" s="56">
        <v>2.25</v>
      </c>
      <c r="I490" s="56" t="s">
        <v>4367</v>
      </c>
      <c r="J490" s="56" t="s">
        <v>4368</v>
      </c>
      <c r="K490" s="56">
        <v>2.99</v>
      </c>
      <c r="L490" s="56" t="s">
        <v>4369</v>
      </c>
      <c r="M490" s="59" t="s">
        <v>4370</v>
      </c>
      <c r="N490" s="60" t="s">
        <v>2827</v>
      </c>
      <c r="O490" s="28"/>
      <c r="P490" s="29"/>
      <c r="Q490" s="28"/>
      <c r="R490" s="28"/>
      <c r="S490" s="48">
        <v>1.68</v>
      </c>
      <c r="T490" s="49"/>
      <c r="U490" s="50"/>
      <c r="V490" s="51"/>
      <c r="W490" s="62"/>
      <c r="X490" s="51"/>
      <c r="Y490" s="53"/>
      <c r="Z490" s="54"/>
    </row>
    <row r="491" ht="18.0" hidden="1" customHeight="1">
      <c r="A491" s="4" t="s">
        <v>4371</v>
      </c>
      <c r="B491" s="71" t="s">
        <v>3376</v>
      </c>
      <c r="C491" s="39">
        <v>28.0</v>
      </c>
      <c r="D491" s="40"/>
      <c r="E491" s="41"/>
      <c r="F491" s="59"/>
      <c r="G491" s="55"/>
      <c r="H491" s="56">
        <v>6.2</v>
      </c>
      <c r="I491" s="56">
        <v>6.79</v>
      </c>
      <c r="J491" s="56"/>
      <c r="K491" s="56">
        <v>6.45</v>
      </c>
      <c r="L491" s="56">
        <v>6.45</v>
      </c>
      <c r="M491" s="59">
        <v>6.95</v>
      </c>
      <c r="N491" s="60" t="s">
        <v>2802</v>
      </c>
      <c r="O491" s="28"/>
      <c r="P491" s="29"/>
      <c r="Q491" s="28"/>
      <c r="R491" s="28"/>
      <c r="S491" s="48">
        <v>0.5</v>
      </c>
      <c r="T491" s="49"/>
      <c r="U491" s="50"/>
      <c r="V491" s="51"/>
      <c r="W491" s="62"/>
      <c r="X491" s="51"/>
      <c r="Y491" s="53"/>
      <c r="Z491" s="54"/>
    </row>
    <row r="492" ht="18.0" hidden="1" customHeight="1">
      <c r="A492" s="4" t="s">
        <v>4371</v>
      </c>
      <c r="B492" s="71" t="s">
        <v>3288</v>
      </c>
      <c r="C492" s="39">
        <v>28.0</v>
      </c>
      <c r="D492" s="40"/>
      <c r="E492" s="41"/>
      <c r="F492" s="59"/>
      <c r="G492" s="55">
        <v>4.0</v>
      </c>
      <c r="H492" s="59">
        <v>0.47</v>
      </c>
      <c r="I492" s="56">
        <v>0.78</v>
      </c>
      <c r="J492" s="56" t="s">
        <v>2802</v>
      </c>
      <c r="K492" s="56">
        <v>0.75</v>
      </c>
      <c r="L492" s="57" t="s">
        <v>2802</v>
      </c>
      <c r="M492" s="56" t="s">
        <v>2802</v>
      </c>
      <c r="N492" s="56">
        <v>0.48</v>
      </c>
      <c r="O492" s="47" t="s">
        <v>4372</v>
      </c>
      <c r="P492" s="29"/>
      <c r="Q492" s="61" t="s">
        <v>4373</v>
      </c>
      <c r="R492" s="47" t="s">
        <v>4374</v>
      </c>
      <c r="S492" s="48">
        <v>0.18</v>
      </c>
      <c r="T492" s="49"/>
      <c r="U492" s="50"/>
      <c r="V492" s="51"/>
      <c r="W492" s="62"/>
      <c r="X492" s="51"/>
      <c r="Y492" s="53"/>
      <c r="Z492" s="54"/>
    </row>
    <row r="493" ht="18.0" hidden="1" customHeight="1">
      <c r="A493" s="4" t="s">
        <v>4371</v>
      </c>
      <c r="B493" s="71" t="s">
        <v>3419</v>
      </c>
      <c r="C493" s="39">
        <v>28.0</v>
      </c>
      <c r="D493" s="40"/>
      <c r="E493" s="41"/>
      <c r="F493" s="59"/>
      <c r="G493" s="55">
        <v>4.0</v>
      </c>
      <c r="H493" s="56">
        <v>0.95</v>
      </c>
      <c r="I493" s="56">
        <v>0.98</v>
      </c>
      <c r="J493" s="59">
        <v>0.37</v>
      </c>
      <c r="K493" s="56">
        <v>0.98</v>
      </c>
      <c r="L493" s="60">
        <v>0.49</v>
      </c>
      <c r="M493" s="56">
        <v>0.38</v>
      </c>
      <c r="N493" s="56">
        <v>0.4</v>
      </c>
      <c r="O493" s="47" t="s">
        <v>4375</v>
      </c>
      <c r="P493" s="29"/>
      <c r="Q493" s="47" t="s">
        <v>4376</v>
      </c>
      <c r="R493" s="61" t="s">
        <v>4377</v>
      </c>
      <c r="S493" s="48">
        <v>0.79</v>
      </c>
      <c r="T493" s="49"/>
      <c r="U493" s="50"/>
      <c r="V493" s="51"/>
      <c r="W493" s="62"/>
      <c r="X493" s="51"/>
      <c r="Y493" s="53"/>
      <c r="Z493" s="54"/>
    </row>
    <row r="494" ht="18.0" hidden="1" customHeight="1">
      <c r="A494" s="4" t="s">
        <v>4378</v>
      </c>
      <c r="B494" s="71" t="s">
        <v>3351</v>
      </c>
      <c r="C494" s="39">
        <v>28.0</v>
      </c>
      <c r="D494" s="40"/>
      <c r="E494" s="41"/>
      <c r="F494" s="59"/>
      <c r="G494" s="55">
        <v>2.0</v>
      </c>
      <c r="H494" s="56">
        <v>0.9</v>
      </c>
      <c r="I494" s="56">
        <v>5.25</v>
      </c>
      <c r="J494" s="59">
        <v>0.41</v>
      </c>
      <c r="K494" s="56" t="s">
        <v>2802</v>
      </c>
      <c r="L494" s="56">
        <v>0.54</v>
      </c>
      <c r="M494" s="56" t="s">
        <v>2802</v>
      </c>
      <c r="N494" s="60">
        <v>0.43</v>
      </c>
      <c r="O494" s="47" t="s">
        <v>4379</v>
      </c>
      <c r="P494" s="29"/>
      <c r="Q494" s="47" t="s">
        <v>4380</v>
      </c>
      <c r="R494" s="47" t="s">
        <v>4381</v>
      </c>
      <c r="S494" s="48">
        <v>2.22</v>
      </c>
      <c r="T494" s="49"/>
      <c r="U494" s="50"/>
      <c r="V494" s="51"/>
      <c r="W494" s="62"/>
      <c r="X494" s="51"/>
      <c r="Y494" s="53"/>
      <c r="Z494" s="54"/>
    </row>
    <row r="495" ht="18.0" hidden="1" customHeight="1">
      <c r="A495" s="4" t="s">
        <v>4382</v>
      </c>
      <c r="B495" s="5">
        <v>3831138.0</v>
      </c>
      <c r="C495" s="39"/>
      <c r="D495" s="40"/>
      <c r="E495" s="41"/>
      <c r="F495" s="59"/>
      <c r="G495" s="55">
        <v>21.0</v>
      </c>
      <c r="H495" s="56" t="s">
        <v>4383</v>
      </c>
      <c r="I495" s="56"/>
      <c r="J495" s="56" t="s">
        <v>4384</v>
      </c>
      <c r="K495" s="56" t="s">
        <v>4384</v>
      </c>
      <c r="L495" s="56" t="s">
        <v>2827</v>
      </c>
      <c r="M495" s="56" t="s">
        <v>2827</v>
      </c>
      <c r="N495" s="56" t="s">
        <v>2827</v>
      </c>
      <c r="O495" s="47" t="s">
        <v>4385</v>
      </c>
      <c r="P495" s="29"/>
      <c r="Q495" s="47" t="s">
        <v>4386</v>
      </c>
      <c r="R495" s="47" t="s">
        <v>4387</v>
      </c>
      <c r="S495" s="48">
        <v>2.22</v>
      </c>
      <c r="T495" s="49"/>
      <c r="U495" s="50"/>
      <c r="V495" s="51"/>
      <c r="W495" s="62"/>
      <c r="X495" s="51"/>
      <c r="Y495" s="53"/>
      <c r="Z495" s="54"/>
    </row>
    <row r="496" ht="18.0" hidden="1" customHeight="1">
      <c r="A496" s="4" t="s">
        <v>4388</v>
      </c>
      <c r="B496" s="71" t="s">
        <v>2926</v>
      </c>
      <c r="C496" s="39">
        <v>30.0</v>
      </c>
      <c r="D496" s="40"/>
      <c r="E496" s="41"/>
      <c r="F496" s="59"/>
      <c r="G496" s="55"/>
      <c r="H496" s="56"/>
      <c r="I496" s="56"/>
      <c r="J496" s="60">
        <v>5.24</v>
      </c>
      <c r="K496" s="56">
        <v>3.13</v>
      </c>
      <c r="L496" s="56">
        <v>4.19</v>
      </c>
      <c r="M496" s="56" t="s">
        <v>2802</v>
      </c>
      <c r="N496" s="56">
        <v>3.14</v>
      </c>
      <c r="O496" s="47" t="s">
        <v>4389</v>
      </c>
      <c r="P496" s="29"/>
      <c r="Q496" s="47" t="s">
        <v>4390</v>
      </c>
      <c r="R496" s="47" t="s">
        <v>4391</v>
      </c>
      <c r="S496" s="48">
        <v>7.91</v>
      </c>
      <c r="T496" s="49"/>
      <c r="U496" s="50"/>
      <c r="V496" s="54"/>
      <c r="W496" s="52"/>
      <c r="X496" s="70"/>
      <c r="Y496" s="53"/>
      <c r="Z496" s="54"/>
    </row>
    <row r="497" ht="18.0" hidden="1" customHeight="1">
      <c r="A497" s="4" t="s">
        <v>4392</v>
      </c>
      <c r="B497" s="71" t="s">
        <v>2926</v>
      </c>
      <c r="C497" s="39">
        <v>100.0</v>
      </c>
      <c r="D497" s="40"/>
      <c r="E497" s="41"/>
      <c r="F497" s="59"/>
      <c r="G497" s="55"/>
      <c r="H497" s="56">
        <v>8.28</v>
      </c>
      <c r="I497" s="59">
        <v>8.19</v>
      </c>
      <c r="J497" s="56">
        <v>8.62</v>
      </c>
      <c r="K497" s="56">
        <v>8.66</v>
      </c>
      <c r="L497" s="116">
        <v>8.55</v>
      </c>
      <c r="M497" s="56" t="s">
        <v>4393</v>
      </c>
      <c r="N497" s="56">
        <v>8.19</v>
      </c>
      <c r="O497" s="47" t="s">
        <v>4394</v>
      </c>
      <c r="P497" s="29"/>
      <c r="Q497" s="47" t="s">
        <v>4395</v>
      </c>
      <c r="R497" s="47" t="s">
        <v>4396</v>
      </c>
      <c r="S497" s="48">
        <v>7.91</v>
      </c>
      <c r="T497" s="49"/>
      <c r="U497" s="50"/>
      <c r="V497" s="54"/>
      <c r="W497" s="52"/>
      <c r="X497" s="70"/>
      <c r="Y497" s="53"/>
      <c r="Z497" s="54"/>
    </row>
    <row r="498" ht="18.0" hidden="1" customHeight="1">
      <c r="A498" s="4" t="s">
        <v>4397</v>
      </c>
      <c r="B498" s="71" t="s">
        <v>4398</v>
      </c>
      <c r="C498" s="39">
        <v>100.0</v>
      </c>
      <c r="D498" s="40"/>
      <c r="E498" s="41"/>
      <c r="F498" s="59">
        <f>41*0.95*0.5</f>
        <v>19.475</v>
      </c>
      <c r="G498" s="55"/>
      <c r="H498" s="56" t="s">
        <v>2802</v>
      </c>
      <c r="I498" s="56" t="s">
        <v>2802</v>
      </c>
      <c r="J498" s="56">
        <v>57.24</v>
      </c>
      <c r="K498" s="56" t="s">
        <v>4399</v>
      </c>
      <c r="L498" s="56" t="s">
        <v>2802</v>
      </c>
      <c r="M498" s="56" t="s">
        <v>4400</v>
      </c>
      <c r="N498" s="60" t="s">
        <v>2802</v>
      </c>
      <c r="O498" s="47" t="s">
        <v>4401</v>
      </c>
      <c r="P498" s="29"/>
      <c r="Q498" s="47" t="s">
        <v>4402</v>
      </c>
      <c r="R498" s="47" t="s">
        <v>4403</v>
      </c>
      <c r="S498" s="48">
        <v>75.05</v>
      </c>
      <c r="T498" s="49"/>
      <c r="U498" s="50"/>
      <c r="V498" s="51"/>
      <c r="W498" s="62"/>
      <c r="X498" s="51"/>
      <c r="Y498" s="53"/>
      <c r="Z498" s="54"/>
    </row>
    <row r="499" ht="18.0" hidden="1" customHeight="1">
      <c r="A499" s="4" t="s">
        <v>4404</v>
      </c>
      <c r="B499" s="71"/>
      <c r="C499" s="39" t="s">
        <v>4405</v>
      </c>
      <c r="D499" s="40"/>
      <c r="E499" s="41"/>
      <c r="F499" s="59"/>
      <c r="G499" s="55"/>
      <c r="H499" s="56">
        <v>3.35</v>
      </c>
      <c r="I499" s="56" t="s">
        <v>4406</v>
      </c>
      <c r="J499" s="56" t="s">
        <v>4407</v>
      </c>
      <c r="K499" s="56">
        <v>3.33</v>
      </c>
      <c r="L499" s="56" t="s">
        <v>2827</v>
      </c>
      <c r="M499" s="59">
        <v>3.4</v>
      </c>
      <c r="N499" s="60" t="s">
        <v>2827</v>
      </c>
      <c r="O499" s="28"/>
      <c r="P499" s="29"/>
      <c r="Q499" s="28"/>
      <c r="R499" s="28"/>
      <c r="S499" s="48">
        <v>6.17</v>
      </c>
      <c r="T499" s="49"/>
      <c r="U499" s="50"/>
      <c r="V499" s="51"/>
      <c r="W499" s="62"/>
      <c r="X499" s="51"/>
      <c r="Y499" s="53"/>
      <c r="Z499" s="54"/>
    </row>
    <row r="500" ht="18.0" hidden="1" customHeight="1">
      <c r="A500" s="4" t="s">
        <v>4404</v>
      </c>
      <c r="B500" s="71"/>
      <c r="C500" s="39" t="s">
        <v>3665</v>
      </c>
      <c r="D500" s="40"/>
      <c r="E500" s="41"/>
      <c r="F500" s="59"/>
      <c r="G500" s="55">
        <v>3.0</v>
      </c>
      <c r="H500" s="56">
        <v>7.34</v>
      </c>
      <c r="I500" s="56">
        <v>6.43</v>
      </c>
      <c r="J500" s="56">
        <v>6.95</v>
      </c>
      <c r="K500" s="56">
        <v>6.59</v>
      </c>
      <c r="L500" s="59">
        <v>6.1</v>
      </c>
      <c r="M500" s="120">
        <v>6.5</v>
      </c>
      <c r="N500" s="60" t="s">
        <v>2827</v>
      </c>
      <c r="O500" s="28"/>
      <c r="P500" s="29"/>
      <c r="Q500" s="28"/>
      <c r="R500" s="28"/>
      <c r="S500" s="48">
        <v>7.01</v>
      </c>
      <c r="T500" s="49">
        <v>0.1</v>
      </c>
      <c r="U500" s="58">
        <f>S500*(1-T500)</f>
        <v>6.309</v>
      </c>
      <c r="V500" s="51"/>
      <c r="W500" s="62"/>
      <c r="X500" s="51"/>
      <c r="Y500" s="53"/>
      <c r="Z500" s="54"/>
    </row>
    <row r="501" ht="18.0" hidden="1" customHeight="1">
      <c r="A501" s="4" t="s">
        <v>4408</v>
      </c>
      <c r="B501" s="71"/>
      <c r="C501" s="39" t="s">
        <v>3665</v>
      </c>
      <c r="D501" s="40"/>
      <c r="E501" s="63"/>
      <c r="F501" s="94"/>
      <c r="G501" s="55"/>
      <c r="H501" s="56" t="s">
        <v>2802</v>
      </c>
      <c r="I501" s="56" t="s">
        <v>2827</v>
      </c>
      <c r="J501" s="56" t="s">
        <v>3542</v>
      </c>
      <c r="K501" s="56">
        <v>6.35</v>
      </c>
      <c r="L501" s="56" t="s">
        <v>2827</v>
      </c>
      <c r="M501" s="59">
        <v>6.55</v>
      </c>
      <c r="N501" s="60" t="s">
        <v>2827</v>
      </c>
      <c r="O501" s="28"/>
      <c r="P501" s="29"/>
      <c r="Q501" s="28"/>
      <c r="R501" s="28"/>
      <c r="S501" s="48"/>
      <c r="T501" s="125"/>
      <c r="U501" s="126"/>
      <c r="V501" s="51"/>
      <c r="W501" s="52"/>
      <c r="X501" s="51"/>
      <c r="Y501" s="53"/>
      <c r="Z501" s="54"/>
    </row>
    <row r="502" ht="18.0" hidden="1" customHeight="1">
      <c r="A502" s="4" t="s">
        <v>666</v>
      </c>
      <c r="B502" s="5">
        <v>1198738.0</v>
      </c>
      <c r="C502" s="39"/>
      <c r="D502" s="40"/>
      <c r="E502" s="41"/>
      <c r="F502" s="59"/>
      <c r="G502" s="55">
        <v>13.0</v>
      </c>
      <c r="H502" s="56"/>
      <c r="I502" s="56" t="s">
        <v>4409</v>
      </c>
      <c r="J502" s="64">
        <v>2.04</v>
      </c>
      <c r="K502" s="56">
        <v>2.1</v>
      </c>
      <c r="L502" s="56" t="s">
        <v>4410</v>
      </c>
      <c r="M502" s="59" t="s">
        <v>4411</v>
      </c>
      <c r="N502" s="57">
        <v>2.2</v>
      </c>
      <c r="O502" s="47" t="s">
        <v>4412</v>
      </c>
      <c r="P502" s="29"/>
      <c r="Q502" s="61" t="s">
        <v>4413</v>
      </c>
      <c r="R502" s="47" t="s">
        <v>4414</v>
      </c>
      <c r="S502" s="48"/>
      <c r="T502" s="49"/>
      <c r="U502" s="50"/>
      <c r="V502" s="51"/>
      <c r="W502" s="53"/>
      <c r="X502" s="53"/>
      <c r="Y502" s="53"/>
      <c r="Z502" s="54"/>
    </row>
    <row r="503" ht="18.0" hidden="1" customHeight="1">
      <c r="A503" s="4" t="s">
        <v>4415</v>
      </c>
      <c r="B503" s="71" t="s">
        <v>3131</v>
      </c>
      <c r="C503" s="39">
        <v>28.0</v>
      </c>
      <c r="D503" s="40"/>
      <c r="E503" s="41"/>
      <c r="F503" s="59"/>
      <c r="G503" s="55">
        <v>1.0</v>
      </c>
      <c r="H503" s="56">
        <v>19.61</v>
      </c>
      <c r="I503" s="56">
        <v>15.49</v>
      </c>
      <c r="J503" s="59">
        <v>3.8</v>
      </c>
      <c r="K503" s="56">
        <v>5.99</v>
      </c>
      <c r="L503" s="56">
        <v>4.95</v>
      </c>
      <c r="M503" s="59">
        <v>3.91</v>
      </c>
      <c r="N503" s="60"/>
      <c r="O503" s="28"/>
      <c r="P503" s="29"/>
      <c r="Q503" s="28"/>
      <c r="R503" s="28"/>
      <c r="S503" s="48"/>
      <c r="T503" s="49"/>
      <c r="U503" s="50"/>
      <c r="V503" s="51"/>
      <c r="W503" s="53"/>
      <c r="X503" s="53"/>
      <c r="Y503" s="53"/>
      <c r="Z503" s="54"/>
    </row>
    <row r="504" ht="18.0" hidden="1" customHeight="1">
      <c r="A504" s="4" t="s">
        <v>4416</v>
      </c>
      <c r="B504" s="71" t="s">
        <v>3131</v>
      </c>
      <c r="C504" s="39">
        <v>2.0</v>
      </c>
      <c r="D504" s="40"/>
      <c r="E504" s="41"/>
      <c r="F504" s="59"/>
      <c r="G504" s="55"/>
      <c r="H504" s="56">
        <v>3.14</v>
      </c>
      <c r="I504" s="56" t="s">
        <v>2827</v>
      </c>
      <c r="J504" s="56"/>
      <c r="K504" s="56" t="s">
        <v>2827</v>
      </c>
      <c r="L504" s="56"/>
      <c r="M504" s="56" t="s">
        <v>2827</v>
      </c>
      <c r="N504" s="60"/>
      <c r="O504" s="28"/>
      <c r="P504" s="29"/>
      <c r="Q504" s="28"/>
      <c r="R504" s="28"/>
      <c r="S504" s="48">
        <v>3.31</v>
      </c>
      <c r="T504" s="49"/>
      <c r="U504" s="50"/>
      <c r="V504" s="51"/>
      <c r="W504" s="53"/>
      <c r="X504" s="53"/>
      <c r="Y504" s="53"/>
      <c r="Z504" s="54"/>
    </row>
    <row r="505" ht="18.0" hidden="1" customHeight="1">
      <c r="A505" s="4" t="s">
        <v>4417</v>
      </c>
      <c r="B505" s="71" t="s">
        <v>3131</v>
      </c>
      <c r="C505" s="39">
        <v>4.0</v>
      </c>
      <c r="D505" s="40"/>
      <c r="E505" s="174"/>
      <c r="F505" s="59"/>
      <c r="G505" s="55">
        <v>4.0</v>
      </c>
      <c r="H505" s="56">
        <v>6.04</v>
      </c>
      <c r="I505" s="56" t="s">
        <v>2827</v>
      </c>
      <c r="J505" s="59">
        <v>5.29</v>
      </c>
      <c r="K505" s="56">
        <v>6.23</v>
      </c>
      <c r="L505" s="56" t="s">
        <v>2827</v>
      </c>
      <c r="M505" s="60">
        <v>5.39</v>
      </c>
      <c r="N505" s="60" t="s">
        <v>2827</v>
      </c>
      <c r="O505" s="47" t="s">
        <v>4418</v>
      </c>
      <c r="P505" s="29"/>
      <c r="Q505" s="47" t="s">
        <v>4419</v>
      </c>
      <c r="R505" s="47" t="s">
        <v>4420</v>
      </c>
      <c r="S505" s="48">
        <v>6.23</v>
      </c>
      <c r="T505" s="49"/>
      <c r="U505" s="50"/>
      <c r="V505" s="51"/>
      <c r="W505" s="53"/>
      <c r="X505" s="53"/>
      <c r="Y505" s="53"/>
      <c r="Z505" s="54"/>
    </row>
    <row r="506" ht="18.0" hidden="1" customHeight="1">
      <c r="A506" s="4" t="s">
        <v>4417</v>
      </c>
      <c r="B506" s="71" t="s">
        <v>3131</v>
      </c>
      <c r="C506" s="39">
        <v>8.0</v>
      </c>
      <c r="D506" s="40"/>
      <c r="E506" s="41"/>
      <c r="F506" s="59"/>
      <c r="G506" s="55">
        <v>1.0</v>
      </c>
      <c r="H506" s="56">
        <v>10.09</v>
      </c>
      <c r="I506" s="56" t="s">
        <v>2827</v>
      </c>
      <c r="J506" s="59">
        <v>9.15</v>
      </c>
      <c r="K506" s="56">
        <v>10.4</v>
      </c>
      <c r="L506" s="56" t="s">
        <v>2827</v>
      </c>
      <c r="M506" s="56">
        <v>9.16</v>
      </c>
      <c r="N506" s="60" t="s">
        <v>2827</v>
      </c>
      <c r="O506" s="47" t="s">
        <v>4421</v>
      </c>
      <c r="P506" s="29"/>
      <c r="Q506" s="47" t="s">
        <v>4422</v>
      </c>
      <c r="R506" s="47" t="s">
        <v>4423</v>
      </c>
      <c r="S506" s="48">
        <v>10.4</v>
      </c>
      <c r="T506" s="49"/>
      <c r="U506" s="50"/>
      <c r="V506" s="51"/>
      <c r="W506" s="53"/>
      <c r="X506" s="53"/>
      <c r="Y506" s="53"/>
      <c r="Z506" s="54"/>
    </row>
    <row r="507" ht="18.0" hidden="1" customHeight="1">
      <c r="A507" s="4" t="s">
        <v>4424</v>
      </c>
      <c r="B507" s="71" t="s">
        <v>2962</v>
      </c>
      <c r="C507" s="39">
        <v>28.0</v>
      </c>
      <c r="D507" s="40"/>
      <c r="E507" s="41"/>
      <c r="F507" s="59"/>
      <c r="G507" s="55">
        <v>4.0</v>
      </c>
      <c r="H507" s="56" t="s">
        <v>4425</v>
      </c>
      <c r="I507" s="56">
        <v>6.24</v>
      </c>
      <c r="J507" s="56">
        <v>6.8</v>
      </c>
      <c r="K507" s="56">
        <v>6.09</v>
      </c>
      <c r="L507" s="59">
        <v>5.0</v>
      </c>
      <c r="M507" s="56" t="s">
        <v>4426</v>
      </c>
      <c r="N507" s="101">
        <v>6.89</v>
      </c>
      <c r="O507" s="47" t="s">
        <v>4427</v>
      </c>
      <c r="P507" s="29"/>
      <c r="Q507" s="47" t="s">
        <v>4428</v>
      </c>
      <c r="R507" s="47" t="s">
        <v>4429</v>
      </c>
      <c r="S507" s="48">
        <v>4.75</v>
      </c>
      <c r="T507" s="49"/>
      <c r="U507" s="50"/>
      <c r="V507" s="51"/>
      <c r="W507" s="53"/>
      <c r="X507" s="53"/>
      <c r="Y507" s="53"/>
      <c r="Z507" s="54"/>
    </row>
    <row r="508" ht="18.0" hidden="1" customHeight="1">
      <c r="A508" s="4" t="s">
        <v>4430</v>
      </c>
      <c r="B508" s="71" t="s">
        <v>2962</v>
      </c>
      <c r="C508" s="39" t="s">
        <v>3059</v>
      </c>
      <c r="D508" s="40"/>
      <c r="E508" s="41"/>
      <c r="F508" s="59"/>
      <c r="G508" s="55"/>
      <c r="H508" s="56">
        <v>10.57</v>
      </c>
      <c r="I508" s="56" t="s">
        <v>2802</v>
      </c>
      <c r="J508" s="59">
        <v>6.5</v>
      </c>
      <c r="K508" s="56">
        <v>6.84</v>
      </c>
      <c r="L508" s="56" t="s">
        <v>2802</v>
      </c>
      <c r="M508" s="56" t="s">
        <v>2802</v>
      </c>
      <c r="N508" s="60">
        <v>6.74</v>
      </c>
      <c r="O508" s="47" t="s">
        <v>4431</v>
      </c>
      <c r="P508" s="29"/>
      <c r="Q508" s="47" t="s">
        <v>4432</v>
      </c>
      <c r="R508" s="61" t="s">
        <v>4433</v>
      </c>
      <c r="S508" s="48">
        <v>3.25</v>
      </c>
      <c r="T508" s="49"/>
      <c r="U508" s="50"/>
      <c r="V508" s="51"/>
      <c r="W508" s="53"/>
      <c r="X508" s="53"/>
      <c r="Y508" s="53"/>
      <c r="Z508" s="54"/>
    </row>
    <row r="509" ht="18.0" hidden="1" customHeight="1">
      <c r="A509" s="4" t="s">
        <v>4430</v>
      </c>
      <c r="B509" s="71" t="s">
        <v>3630</v>
      </c>
      <c r="C509" s="39" t="s">
        <v>3059</v>
      </c>
      <c r="D509" s="40"/>
      <c r="E509" s="41"/>
      <c r="F509" s="59"/>
      <c r="G509" s="55"/>
      <c r="H509" s="56">
        <v>12.4</v>
      </c>
      <c r="I509" s="56" t="s">
        <v>2827</v>
      </c>
      <c r="J509" s="56">
        <v>12.95</v>
      </c>
      <c r="K509" s="56" t="s">
        <v>4434</v>
      </c>
      <c r="L509" s="56" t="s">
        <v>2827</v>
      </c>
      <c r="M509" s="56" t="s">
        <v>2802</v>
      </c>
      <c r="N509" s="60" t="s">
        <v>2827</v>
      </c>
      <c r="O509" s="28"/>
      <c r="P509" s="29"/>
      <c r="Q509" s="28"/>
      <c r="R509" s="28"/>
      <c r="S509" s="48">
        <v>5.14</v>
      </c>
      <c r="T509" s="49"/>
      <c r="U509" s="50"/>
      <c r="V509" s="51"/>
      <c r="W509" s="53"/>
      <c r="X509" s="53"/>
      <c r="Y509" s="53"/>
      <c r="Z509" s="54"/>
    </row>
    <row r="510" ht="18.0" hidden="1" customHeight="1">
      <c r="A510" s="168" t="s">
        <v>4435</v>
      </c>
      <c r="B510" s="5">
        <v>1053131.0</v>
      </c>
      <c r="C510" s="39"/>
      <c r="D510" s="40"/>
      <c r="E510" s="41"/>
      <c r="F510" s="59"/>
      <c r="G510" s="55"/>
      <c r="H510" s="56">
        <v>5.91</v>
      </c>
      <c r="I510" s="56">
        <v>3.8</v>
      </c>
      <c r="J510" s="56">
        <v>3.62</v>
      </c>
      <c r="K510" s="56" t="s">
        <v>2802</v>
      </c>
      <c r="L510" s="56">
        <v>3.89</v>
      </c>
      <c r="M510" s="56">
        <v>3.61</v>
      </c>
      <c r="N510" s="58">
        <v>3.48</v>
      </c>
      <c r="O510" s="28"/>
      <c r="P510" s="29"/>
      <c r="Q510" s="28"/>
      <c r="R510" s="28"/>
      <c r="S510" s="48">
        <v>2.45</v>
      </c>
      <c r="T510" s="49"/>
      <c r="U510" s="50"/>
      <c r="V510" s="51"/>
      <c r="W510" s="53"/>
      <c r="X510" s="53"/>
      <c r="Y510" s="53"/>
      <c r="Z510" s="54"/>
    </row>
    <row r="511" ht="18.0" hidden="1" customHeight="1">
      <c r="A511" s="4" t="s">
        <v>4436</v>
      </c>
      <c r="B511" s="71" t="s">
        <v>2962</v>
      </c>
      <c r="C511" s="39" t="s">
        <v>3059</v>
      </c>
      <c r="D511" s="40"/>
      <c r="E511" s="41"/>
      <c r="F511" s="59"/>
      <c r="G511" s="55"/>
      <c r="H511" s="56">
        <v>7.5</v>
      </c>
      <c r="I511" s="56" t="s">
        <v>2802</v>
      </c>
      <c r="J511" s="59">
        <v>6.2</v>
      </c>
      <c r="K511" s="56" t="s">
        <v>2802</v>
      </c>
      <c r="L511" s="56">
        <v>6.9</v>
      </c>
      <c r="M511" s="56">
        <v>6.22</v>
      </c>
      <c r="N511" s="60" t="s">
        <v>2802</v>
      </c>
      <c r="O511" s="28"/>
      <c r="P511" s="29"/>
      <c r="Q511" s="28"/>
      <c r="R511" s="28"/>
      <c r="S511" s="48"/>
      <c r="T511" s="49"/>
      <c r="U511" s="50"/>
      <c r="V511" s="51"/>
      <c r="W511" s="53"/>
      <c r="X511" s="53"/>
      <c r="Y511" s="53"/>
      <c r="Z511" s="54"/>
    </row>
    <row r="512" ht="18.0" hidden="1" customHeight="1">
      <c r="A512" s="4" t="s">
        <v>4437</v>
      </c>
      <c r="B512" s="5">
        <v>1271709.0</v>
      </c>
      <c r="C512" s="39"/>
      <c r="D512" s="40"/>
      <c r="E512" s="41"/>
      <c r="F512" s="59"/>
      <c r="G512" s="55"/>
      <c r="H512" s="56" t="s">
        <v>2802</v>
      </c>
      <c r="I512" s="56">
        <v>8.28</v>
      </c>
      <c r="J512" s="56">
        <v>7.95</v>
      </c>
      <c r="K512" s="56"/>
      <c r="L512" s="56">
        <v>8.9</v>
      </c>
      <c r="M512" s="59">
        <v>8.1</v>
      </c>
      <c r="N512" s="60">
        <v>8.29</v>
      </c>
      <c r="O512" s="47" t="s">
        <v>4438</v>
      </c>
      <c r="P512" s="29"/>
      <c r="Q512" s="47" t="s">
        <v>4439</v>
      </c>
      <c r="R512" s="47" t="s">
        <v>4440</v>
      </c>
      <c r="S512" s="48"/>
      <c r="T512" s="49"/>
      <c r="U512" s="50"/>
      <c r="V512" s="51"/>
      <c r="W512" s="53"/>
      <c r="X512" s="53"/>
      <c r="Y512" s="53"/>
      <c r="Z512" s="54"/>
    </row>
    <row r="513" ht="18.0" hidden="1" customHeight="1">
      <c r="A513" s="4" t="s">
        <v>4441</v>
      </c>
      <c r="B513" s="71" t="s">
        <v>3288</v>
      </c>
      <c r="C513" s="39">
        <v>28.0</v>
      </c>
      <c r="D513" s="40"/>
      <c r="E513" s="63"/>
      <c r="F513" s="102"/>
      <c r="G513" s="55">
        <v>7.0</v>
      </c>
      <c r="H513" s="56">
        <v>3.2</v>
      </c>
      <c r="I513" s="59">
        <v>1.28</v>
      </c>
      <c r="J513" s="56">
        <v>1.61</v>
      </c>
      <c r="K513" s="56">
        <v>1.81</v>
      </c>
      <c r="L513" s="59" t="s">
        <v>3648</v>
      </c>
      <c r="M513" s="57" t="s">
        <v>4442</v>
      </c>
      <c r="N513" s="56">
        <v>1.62</v>
      </c>
      <c r="O513" s="47" t="s">
        <v>4443</v>
      </c>
      <c r="P513" s="29"/>
      <c r="Q513" s="47" t="s">
        <v>4444</v>
      </c>
      <c r="R513" s="47" t="s">
        <v>4445</v>
      </c>
      <c r="S513" s="48">
        <v>3.38</v>
      </c>
      <c r="T513" s="49"/>
      <c r="U513" s="50"/>
      <c r="V513" s="51"/>
      <c r="W513" s="53"/>
      <c r="X513" s="53"/>
      <c r="Y513" s="53"/>
      <c r="Z513" s="54"/>
    </row>
    <row r="514" ht="18.0" hidden="1" customHeight="1">
      <c r="A514" s="4" t="s">
        <v>675</v>
      </c>
      <c r="B514" s="5">
        <v>1197193.0</v>
      </c>
      <c r="C514" s="39"/>
      <c r="D514" s="40"/>
      <c r="E514" s="41"/>
      <c r="F514" s="59"/>
      <c r="G514" s="55">
        <v>16.0</v>
      </c>
      <c r="H514" s="56">
        <v>0.63</v>
      </c>
      <c r="I514" s="56">
        <v>0.63</v>
      </c>
      <c r="J514" s="56">
        <v>0.69</v>
      </c>
      <c r="K514" s="59">
        <v>0.62</v>
      </c>
      <c r="L514" s="56">
        <v>0.7</v>
      </c>
      <c r="M514" s="56">
        <v>0.69</v>
      </c>
      <c r="N514" s="56">
        <v>0.64</v>
      </c>
      <c r="O514" s="47" t="s">
        <v>4446</v>
      </c>
      <c r="P514" s="29"/>
      <c r="Q514" s="61" t="s">
        <v>4447</v>
      </c>
      <c r="R514" s="47" t="s">
        <v>4448</v>
      </c>
      <c r="S514" s="48"/>
      <c r="T514" s="49"/>
      <c r="U514" s="50"/>
      <c r="V514" s="51"/>
      <c r="W514" s="53"/>
      <c r="X514" s="53"/>
      <c r="Y514" s="53"/>
      <c r="Z514" s="54"/>
    </row>
    <row r="515" ht="18.0" hidden="1" customHeight="1">
      <c r="A515" s="4" t="s">
        <v>4441</v>
      </c>
      <c r="B515" s="71" t="s">
        <v>3351</v>
      </c>
      <c r="C515" s="39">
        <v>28.0</v>
      </c>
      <c r="D515" s="40"/>
      <c r="E515" s="41"/>
      <c r="F515" s="59"/>
      <c r="G515" s="55">
        <v>8.0</v>
      </c>
      <c r="H515" s="56">
        <v>0.86</v>
      </c>
      <c r="I515" s="56">
        <v>0.86</v>
      </c>
      <c r="J515" s="56" t="s">
        <v>2853</v>
      </c>
      <c r="K515" s="56">
        <v>1.93</v>
      </c>
      <c r="L515" s="59">
        <v>0.8</v>
      </c>
      <c r="M515" s="56">
        <v>0.85</v>
      </c>
      <c r="N515" s="56">
        <v>0.88</v>
      </c>
      <c r="O515" s="47" t="s">
        <v>4449</v>
      </c>
      <c r="P515" s="29"/>
      <c r="Q515" s="61" t="s">
        <v>4450</v>
      </c>
      <c r="R515" s="47" t="s">
        <v>4451</v>
      </c>
      <c r="S515" s="48"/>
      <c r="T515" s="49"/>
      <c r="U515" s="50"/>
      <c r="V515" s="54"/>
      <c r="W515" s="53"/>
      <c r="X515" s="53"/>
      <c r="Y515" s="53"/>
      <c r="Z515" s="54"/>
    </row>
    <row r="516" ht="18.0" hidden="1" customHeight="1">
      <c r="A516" s="4" t="s">
        <v>678</v>
      </c>
      <c r="B516" s="5">
        <v>1187798.0</v>
      </c>
      <c r="C516" s="39"/>
      <c r="D516" s="40"/>
      <c r="E516" s="41"/>
      <c r="F516" s="59"/>
      <c r="G516" s="55">
        <v>9.0</v>
      </c>
      <c r="H516" s="56" t="s">
        <v>2802</v>
      </c>
      <c r="I516" s="56" t="s">
        <v>2802</v>
      </c>
      <c r="J516" s="59">
        <v>0.97</v>
      </c>
      <c r="K516" s="56">
        <v>0.97</v>
      </c>
      <c r="L516" s="56">
        <v>1.45</v>
      </c>
      <c r="M516" s="56">
        <v>1.11</v>
      </c>
      <c r="N516" s="56" t="s">
        <v>4452</v>
      </c>
      <c r="O516" s="47" t="s">
        <v>4453</v>
      </c>
      <c r="P516" s="29"/>
      <c r="Q516" s="61" t="s">
        <v>4454</v>
      </c>
      <c r="R516" s="47" t="s">
        <v>4455</v>
      </c>
      <c r="S516" s="48">
        <v>1.34</v>
      </c>
      <c r="T516" s="49"/>
      <c r="U516" s="50"/>
      <c r="V516" s="51"/>
      <c r="W516" s="53"/>
      <c r="X516" s="53"/>
      <c r="Y516" s="53"/>
      <c r="Z516" s="54"/>
    </row>
    <row r="517" ht="18.0" hidden="1" customHeight="1">
      <c r="A517" s="4" t="s">
        <v>4456</v>
      </c>
      <c r="B517" s="71" t="s">
        <v>3769</v>
      </c>
      <c r="C517" s="39">
        <v>28.0</v>
      </c>
      <c r="D517" s="40"/>
      <c r="E517" s="41"/>
      <c r="F517" s="59"/>
      <c r="G517" s="55">
        <v>6.0</v>
      </c>
      <c r="H517" s="56">
        <v>2.1</v>
      </c>
      <c r="I517" s="56" t="s">
        <v>2802</v>
      </c>
      <c r="J517" s="59">
        <v>1.24</v>
      </c>
      <c r="K517" s="56">
        <v>1.65</v>
      </c>
      <c r="L517" s="56">
        <v>1.45</v>
      </c>
      <c r="M517" s="56">
        <v>1.25</v>
      </c>
      <c r="N517" s="56">
        <v>1.48</v>
      </c>
      <c r="O517" s="47" t="s">
        <v>4457</v>
      </c>
      <c r="P517" s="29"/>
      <c r="Q517" s="61" t="s">
        <v>4458</v>
      </c>
      <c r="R517" s="47" t="s">
        <v>4459</v>
      </c>
      <c r="S517" s="48">
        <v>10.87</v>
      </c>
      <c r="T517" s="49"/>
      <c r="U517" s="50"/>
      <c r="V517" s="51"/>
      <c r="W517" s="53"/>
      <c r="X517" s="53"/>
      <c r="Y517" s="53"/>
      <c r="Z517" s="54"/>
    </row>
    <row r="518" ht="18.0" hidden="1" customHeight="1">
      <c r="A518" s="4" t="s">
        <v>4460</v>
      </c>
      <c r="B518" s="71" t="s">
        <v>3351</v>
      </c>
      <c r="C518" s="39">
        <v>28.0</v>
      </c>
      <c r="D518" s="40"/>
      <c r="E518" s="41"/>
      <c r="F518" s="59"/>
      <c r="G518" s="55">
        <v>3.0</v>
      </c>
      <c r="H518" s="56">
        <v>4.03</v>
      </c>
      <c r="I518" s="56">
        <v>4.09</v>
      </c>
      <c r="J518" s="56">
        <v>3.71</v>
      </c>
      <c r="K518" s="56" t="s">
        <v>2802</v>
      </c>
      <c r="L518" s="56">
        <v>3.69</v>
      </c>
      <c r="M518" s="56">
        <v>5.99</v>
      </c>
      <c r="N518" s="60">
        <v>5.99</v>
      </c>
      <c r="O518" s="28"/>
      <c r="P518" s="29"/>
      <c r="Q518" s="28"/>
      <c r="R518" s="28"/>
      <c r="S518" s="48">
        <v>2.73</v>
      </c>
      <c r="T518" s="49"/>
      <c r="U518" s="50"/>
      <c r="V518" s="51"/>
      <c r="W518" s="53"/>
      <c r="X518" s="53"/>
      <c r="Y518" s="53"/>
      <c r="Z518" s="54"/>
    </row>
    <row r="519" ht="18.0" hidden="1" customHeight="1">
      <c r="A519" s="4" t="s">
        <v>4460</v>
      </c>
      <c r="B519" s="71" t="s">
        <v>3769</v>
      </c>
      <c r="C519" s="39">
        <v>28.0</v>
      </c>
      <c r="D519" s="40"/>
      <c r="E519" s="41"/>
      <c r="F519" s="59"/>
      <c r="G519" s="55">
        <v>2.0</v>
      </c>
      <c r="H519" s="56">
        <v>4.6</v>
      </c>
      <c r="I519" s="56">
        <v>4.89</v>
      </c>
      <c r="J519" s="56"/>
      <c r="K519" s="56">
        <v>4.15</v>
      </c>
      <c r="L519" s="56">
        <v>3.4</v>
      </c>
      <c r="M519" s="56">
        <v>4.49</v>
      </c>
      <c r="N519" s="60">
        <v>3.2</v>
      </c>
      <c r="O519" s="28"/>
      <c r="P519" s="29"/>
      <c r="Q519" s="28"/>
      <c r="R519" s="28"/>
      <c r="S519" s="48"/>
      <c r="T519" s="49"/>
      <c r="U519" s="50"/>
      <c r="V519" s="51"/>
      <c r="W519" s="53"/>
      <c r="X519" s="53"/>
      <c r="Y519" s="53"/>
      <c r="Z519" s="54"/>
    </row>
    <row r="520" ht="18.0" hidden="1" customHeight="1">
      <c r="A520" s="4" t="s">
        <v>4461</v>
      </c>
      <c r="B520" s="71" t="s">
        <v>3414</v>
      </c>
      <c r="C520" s="39">
        <v>28.0</v>
      </c>
      <c r="D520" s="40"/>
      <c r="E520" s="63"/>
      <c r="F520" s="59"/>
      <c r="G520" s="55"/>
      <c r="H520" s="57">
        <v>24.29</v>
      </c>
      <c r="I520" s="56" t="s">
        <v>2827</v>
      </c>
      <c r="J520" s="59">
        <v>22.5</v>
      </c>
      <c r="K520" s="56" t="s">
        <v>2809</v>
      </c>
      <c r="L520" s="56" t="s">
        <v>2827</v>
      </c>
      <c r="M520" s="56" t="s">
        <v>2827</v>
      </c>
      <c r="N520" s="60" t="s">
        <v>2827</v>
      </c>
      <c r="O520" s="47" t="s">
        <v>4462</v>
      </c>
      <c r="P520" s="29"/>
      <c r="Q520" s="47" t="s">
        <v>4463</v>
      </c>
      <c r="R520" s="47" t="s">
        <v>4464</v>
      </c>
      <c r="S520" s="48"/>
      <c r="T520" s="49"/>
      <c r="U520" s="50"/>
      <c r="V520" s="51"/>
      <c r="W520" s="62"/>
      <c r="X520" s="51"/>
      <c r="Y520" s="53"/>
      <c r="Z520" s="54"/>
    </row>
    <row r="521" ht="18.0" hidden="1" customHeight="1">
      <c r="A521" s="4" t="s">
        <v>4461</v>
      </c>
      <c r="B521" s="71" t="s">
        <v>3416</v>
      </c>
      <c r="C521" s="39">
        <v>28.0</v>
      </c>
      <c r="D521" s="40"/>
      <c r="E521" s="63"/>
      <c r="F521" s="59"/>
      <c r="G521" s="55"/>
      <c r="H521" s="56">
        <v>75.17</v>
      </c>
      <c r="I521" s="56" t="s">
        <v>2827</v>
      </c>
      <c r="J521" s="59">
        <v>71.4</v>
      </c>
      <c r="K521" s="56" t="s">
        <v>2809</v>
      </c>
      <c r="L521" s="56" t="s">
        <v>2827</v>
      </c>
      <c r="M521" s="56" t="s">
        <v>2827</v>
      </c>
      <c r="N521" s="60" t="s">
        <v>2827</v>
      </c>
      <c r="O521" s="47" t="s">
        <v>4465</v>
      </c>
      <c r="P521" s="29"/>
      <c r="Q521" s="47" t="s">
        <v>4466</v>
      </c>
      <c r="R521" s="47" t="s">
        <v>4467</v>
      </c>
      <c r="S521" s="48"/>
      <c r="T521" s="49"/>
      <c r="U521" s="50"/>
      <c r="V521" s="51"/>
      <c r="W521" s="62"/>
      <c r="X521" s="51"/>
      <c r="Y521" s="53"/>
      <c r="Z521" s="54"/>
    </row>
    <row r="522" ht="18.0" hidden="1" customHeight="1">
      <c r="A522" s="4" t="s">
        <v>4468</v>
      </c>
      <c r="B522" s="115" t="s">
        <v>3321</v>
      </c>
      <c r="C522" s="39">
        <v>24.0</v>
      </c>
      <c r="D522" s="40"/>
      <c r="E522" s="41"/>
      <c r="F522" s="59"/>
      <c r="G522" s="55">
        <v>5.0</v>
      </c>
      <c r="H522" s="56">
        <v>11.34</v>
      </c>
      <c r="I522" s="56">
        <v>10.39</v>
      </c>
      <c r="J522" s="56" t="s">
        <v>4469</v>
      </c>
      <c r="K522" s="56">
        <v>10.09</v>
      </c>
      <c r="L522" s="57">
        <v>11.0</v>
      </c>
      <c r="M522" s="59">
        <v>9.99</v>
      </c>
      <c r="N522" s="56">
        <v>10.02</v>
      </c>
      <c r="O522" s="47" t="s">
        <v>4470</v>
      </c>
      <c r="P522" s="29"/>
      <c r="Q522" s="47" t="s">
        <v>4471</v>
      </c>
      <c r="R522" s="61" t="s">
        <v>4472</v>
      </c>
      <c r="S522" s="48">
        <v>11.34</v>
      </c>
      <c r="T522" s="49"/>
      <c r="U522" s="50"/>
      <c r="V522" s="51"/>
      <c r="W522" s="53"/>
      <c r="X522" s="53"/>
      <c r="Y522" s="53"/>
      <c r="Z522" s="54"/>
    </row>
    <row r="523" ht="18.0" hidden="1" customHeight="1">
      <c r="A523" s="4" t="s">
        <v>4473</v>
      </c>
      <c r="B523" s="5">
        <v>1195841.0</v>
      </c>
      <c r="C523" s="39"/>
      <c r="D523" s="40"/>
      <c r="E523" s="41"/>
      <c r="F523" s="59" t="s">
        <v>2899</v>
      </c>
      <c r="G523" s="55">
        <v>14.0</v>
      </c>
      <c r="H523" s="56" t="s">
        <v>4474</v>
      </c>
      <c r="I523" s="56" t="s">
        <v>2802</v>
      </c>
      <c r="J523" s="56" t="s">
        <v>2802</v>
      </c>
      <c r="K523" s="56" t="s">
        <v>2802</v>
      </c>
      <c r="L523" s="56" t="s">
        <v>2827</v>
      </c>
      <c r="M523" s="56" t="s">
        <v>4475</v>
      </c>
      <c r="N523" s="60" t="s">
        <v>2802</v>
      </c>
      <c r="O523" s="28"/>
      <c r="P523" s="29"/>
      <c r="Q523" s="28"/>
      <c r="R523" s="28"/>
      <c r="S523" s="48"/>
      <c r="T523" s="49"/>
      <c r="U523" s="50"/>
      <c r="V523" s="51"/>
      <c r="W523" s="53"/>
      <c r="X523" s="53"/>
      <c r="Y523" s="53"/>
      <c r="Z523" s="54"/>
    </row>
    <row r="524" ht="18.0" hidden="1" customHeight="1">
      <c r="A524" s="4" t="s">
        <v>4476</v>
      </c>
      <c r="B524" s="71" t="s">
        <v>2962</v>
      </c>
      <c r="C524" s="39">
        <v>56.0</v>
      </c>
      <c r="D524" s="40"/>
      <c r="E524" s="63"/>
      <c r="F524" s="94"/>
      <c r="G524" s="55"/>
      <c r="H524" s="56"/>
      <c r="I524" s="56">
        <v>30.43</v>
      </c>
      <c r="J524" s="59">
        <v>27.14</v>
      </c>
      <c r="K524" s="56">
        <v>30.43</v>
      </c>
      <c r="L524" s="57">
        <v>35.0</v>
      </c>
      <c r="M524" s="56" t="s">
        <v>4477</v>
      </c>
      <c r="N524" s="60" t="s">
        <v>2827</v>
      </c>
      <c r="O524" s="47" t="s">
        <v>4478</v>
      </c>
      <c r="P524" s="29"/>
      <c r="Q524" s="61" t="s">
        <v>4479</v>
      </c>
      <c r="R524" s="47" t="s">
        <v>4480</v>
      </c>
      <c r="S524" s="48"/>
      <c r="T524" s="49"/>
      <c r="U524" s="50"/>
      <c r="V524" s="51"/>
      <c r="W524" s="52"/>
      <c r="X524" s="51"/>
      <c r="Y524" s="53"/>
      <c r="Z524" s="54"/>
    </row>
    <row r="525" ht="18.0" hidden="1" customHeight="1">
      <c r="A525" s="4" t="s">
        <v>4481</v>
      </c>
      <c r="B525" s="115" t="s">
        <v>3070</v>
      </c>
      <c r="C525" s="39">
        <v>28.0</v>
      </c>
      <c r="D525" s="40"/>
      <c r="E525" s="41"/>
      <c r="F525" s="59"/>
      <c r="G525" s="55"/>
      <c r="H525" s="56">
        <v>6.86</v>
      </c>
      <c r="I525" s="56">
        <v>3.84</v>
      </c>
      <c r="J525" s="60">
        <v>3.68</v>
      </c>
      <c r="K525" s="56"/>
      <c r="L525" s="56">
        <v>4.89</v>
      </c>
      <c r="M525" s="59">
        <v>3.12</v>
      </c>
      <c r="N525" s="56">
        <v>3.14</v>
      </c>
      <c r="O525" s="28"/>
      <c r="P525" s="29"/>
      <c r="Q525" s="28"/>
      <c r="R525" s="28"/>
      <c r="S525" s="48"/>
      <c r="T525" s="49"/>
      <c r="U525" s="50"/>
      <c r="V525" s="51"/>
      <c r="W525" s="53"/>
      <c r="X525" s="53"/>
      <c r="Y525" s="53"/>
      <c r="Z525" s="54"/>
    </row>
    <row r="526" ht="18.0" hidden="1" customHeight="1">
      <c r="A526" s="4" t="s">
        <v>4482</v>
      </c>
      <c r="B526" s="115" t="s">
        <v>4172</v>
      </c>
      <c r="C526" s="39">
        <v>28.0</v>
      </c>
      <c r="D526" s="40"/>
      <c r="E526" s="63"/>
      <c r="F526" s="59"/>
      <c r="G526" s="55">
        <v>2.0</v>
      </c>
      <c r="H526" s="56">
        <v>1.27</v>
      </c>
      <c r="I526" s="56">
        <v>2.69</v>
      </c>
      <c r="J526" s="56">
        <v>3.5</v>
      </c>
      <c r="K526" s="59">
        <v>2.61</v>
      </c>
      <c r="L526" s="56">
        <v>3.0</v>
      </c>
      <c r="M526" s="56">
        <v>3.51</v>
      </c>
      <c r="N526" s="60">
        <v>3.08</v>
      </c>
      <c r="O526" s="47" t="s">
        <v>4483</v>
      </c>
      <c r="P526" s="29"/>
      <c r="Q526" s="61" t="s">
        <v>4484</v>
      </c>
      <c r="R526" s="47" t="s">
        <v>4485</v>
      </c>
      <c r="S526" s="48"/>
      <c r="T526" s="49"/>
      <c r="U526" s="50"/>
      <c r="V526" s="51"/>
      <c r="W526" s="53"/>
      <c r="X526" s="53"/>
      <c r="Y526" s="53"/>
      <c r="Z526" s="54"/>
    </row>
    <row r="527" ht="18.0" hidden="1" customHeight="1">
      <c r="A527" s="4" t="s">
        <v>4486</v>
      </c>
      <c r="B527" s="115" t="s">
        <v>4487</v>
      </c>
      <c r="C527" s="39">
        <v>28.0</v>
      </c>
      <c r="D527" s="40"/>
      <c r="E527" s="41"/>
      <c r="F527" s="59"/>
      <c r="G527" s="55"/>
      <c r="H527" s="56" t="s">
        <v>2802</v>
      </c>
      <c r="I527" s="56">
        <v>2.4</v>
      </c>
      <c r="J527" s="56" t="s">
        <v>3542</v>
      </c>
      <c r="K527" s="56" t="s">
        <v>4488</v>
      </c>
      <c r="L527" s="56">
        <v>10.45</v>
      </c>
      <c r="M527" s="169" t="s">
        <v>4489</v>
      </c>
      <c r="N527" s="60" t="s">
        <v>4490</v>
      </c>
      <c r="O527" s="28"/>
      <c r="P527" s="29"/>
      <c r="Q527" s="28"/>
      <c r="R527" s="28"/>
      <c r="S527" s="48"/>
      <c r="T527" s="49"/>
      <c r="U527" s="50"/>
      <c r="V527" s="51"/>
      <c r="W527" s="53"/>
      <c r="X527" s="53"/>
      <c r="Y527" s="53"/>
      <c r="Z527" s="54"/>
    </row>
    <row r="528" ht="18.0" hidden="1" customHeight="1">
      <c r="A528" s="4" t="s">
        <v>4491</v>
      </c>
      <c r="B528" s="71"/>
      <c r="C528" s="39" t="s">
        <v>3192</v>
      </c>
      <c r="D528" s="40"/>
      <c r="E528" s="41"/>
      <c r="F528" s="59"/>
      <c r="G528" s="55"/>
      <c r="H528" s="56" t="s">
        <v>2802</v>
      </c>
      <c r="I528" s="56" t="s">
        <v>2802</v>
      </c>
      <c r="J528" s="56" t="s">
        <v>2802</v>
      </c>
      <c r="K528" s="56" t="s">
        <v>2802</v>
      </c>
      <c r="L528" s="56" t="s">
        <v>2802</v>
      </c>
      <c r="M528" s="59" t="s">
        <v>4492</v>
      </c>
      <c r="N528" s="60" t="s">
        <v>2827</v>
      </c>
      <c r="O528" s="28"/>
      <c r="P528" s="29"/>
      <c r="Q528" s="28"/>
      <c r="R528" s="28"/>
      <c r="S528" s="48">
        <v>2.09</v>
      </c>
      <c r="T528" s="49"/>
      <c r="U528" s="50"/>
      <c r="V528" s="51"/>
      <c r="W528" s="53"/>
      <c r="X528" s="53"/>
      <c r="Y528" s="53"/>
      <c r="Z528" s="54"/>
    </row>
    <row r="529" ht="18.0" hidden="1" customHeight="1">
      <c r="A529" s="4" t="s">
        <v>4491</v>
      </c>
      <c r="B529" s="115"/>
      <c r="C529" s="39" t="s">
        <v>3103</v>
      </c>
      <c r="D529" s="40"/>
      <c r="E529" s="41"/>
      <c r="F529" s="59"/>
      <c r="G529" s="55"/>
      <c r="H529" s="56">
        <v>4.05</v>
      </c>
      <c r="I529" s="56" t="s">
        <v>4493</v>
      </c>
      <c r="J529" s="56">
        <v>4.4</v>
      </c>
      <c r="K529" s="56">
        <v>4.08</v>
      </c>
      <c r="L529" s="56" t="s">
        <v>4494</v>
      </c>
      <c r="M529" s="59">
        <v>4.29</v>
      </c>
      <c r="N529" s="60" t="s">
        <v>2827</v>
      </c>
      <c r="O529" s="28"/>
      <c r="P529" s="29"/>
      <c r="Q529" s="28"/>
      <c r="R529" s="28"/>
      <c r="S529" s="48">
        <v>4.35</v>
      </c>
      <c r="T529" s="49"/>
      <c r="U529" s="50"/>
      <c r="V529" s="51"/>
      <c r="W529" s="53"/>
      <c r="X529" s="53"/>
      <c r="Y529" s="53"/>
      <c r="Z529" s="54"/>
    </row>
    <row r="530" ht="18.0" hidden="1" customHeight="1">
      <c r="A530" s="4" t="s">
        <v>4495</v>
      </c>
      <c r="B530" s="71"/>
      <c r="C530" s="39" t="s">
        <v>4089</v>
      </c>
      <c r="D530" s="40"/>
      <c r="E530" s="41"/>
      <c r="F530" s="59"/>
      <c r="G530" s="55"/>
      <c r="H530" s="56">
        <v>2.0</v>
      </c>
      <c r="I530" s="56" t="s">
        <v>2827</v>
      </c>
      <c r="J530" s="56"/>
      <c r="K530" s="56">
        <v>2.04</v>
      </c>
      <c r="L530" s="56" t="s">
        <v>2802</v>
      </c>
      <c r="M530" s="59">
        <v>2.01</v>
      </c>
      <c r="N530" s="60" t="s">
        <v>2827</v>
      </c>
      <c r="O530" s="28"/>
      <c r="P530" s="29"/>
      <c r="Q530" s="28"/>
      <c r="R530" s="28"/>
      <c r="S530" s="48">
        <v>1.82</v>
      </c>
      <c r="T530" s="49"/>
      <c r="U530" s="50"/>
      <c r="V530" s="51"/>
      <c r="W530" s="53"/>
      <c r="X530" s="53"/>
      <c r="Y530" s="53"/>
      <c r="Z530" s="54"/>
    </row>
    <row r="531" ht="18.0" hidden="1" customHeight="1">
      <c r="A531" s="4" t="s">
        <v>4496</v>
      </c>
      <c r="B531" s="71"/>
      <c r="C531" s="39" t="s">
        <v>2955</v>
      </c>
      <c r="D531" s="40"/>
      <c r="E531" s="41"/>
      <c r="F531" s="59"/>
      <c r="G531" s="55"/>
      <c r="H531" s="59">
        <v>8.75</v>
      </c>
      <c r="I531" s="56" t="s">
        <v>2827</v>
      </c>
      <c r="J531" s="56">
        <v>9.5</v>
      </c>
      <c r="K531" s="56">
        <v>8.76</v>
      </c>
      <c r="L531" s="56" t="s">
        <v>2802</v>
      </c>
      <c r="M531" s="57" t="s">
        <v>2802</v>
      </c>
      <c r="N531" s="60">
        <v>8.9</v>
      </c>
      <c r="O531" s="28"/>
      <c r="P531" s="29"/>
      <c r="Q531" s="28"/>
      <c r="R531" s="28"/>
      <c r="S531" s="48"/>
      <c r="T531" s="49"/>
      <c r="U531" s="50"/>
      <c r="V531" s="51"/>
      <c r="W531" s="53"/>
      <c r="X531" s="53"/>
      <c r="Y531" s="53"/>
      <c r="Z531" s="54"/>
    </row>
    <row r="532" ht="18.0" hidden="1" customHeight="1">
      <c r="A532" s="4" t="s">
        <v>4497</v>
      </c>
      <c r="B532" s="71" t="s">
        <v>3365</v>
      </c>
      <c r="C532" s="39">
        <v>30.0</v>
      </c>
      <c r="D532" s="40"/>
      <c r="E532" s="63"/>
      <c r="F532" s="103"/>
      <c r="G532" s="106">
        <v>4.0</v>
      </c>
      <c r="H532" s="56" t="s">
        <v>2802</v>
      </c>
      <c r="I532" s="56" t="s">
        <v>2802</v>
      </c>
      <c r="J532" s="56">
        <v>24.0</v>
      </c>
      <c r="K532" s="56" t="s">
        <v>4498</v>
      </c>
      <c r="L532" s="59">
        <v>5.2</v>
      </c>
      <c r="M532" s="56">
        <v>23.98</v>
      </c>
      <c r="N532" s="60" t="s">
        <v>4499</v>
      </c>
      <c r="O532" s="47" t="s">
        <v>4500</v>
      </c>
      <c r="P532" s="29"/>
      <c r="Q532" s="61" t="s">
        <v>4501</v>
      </c>
      <c r="R532" s="47" t="s">
        <v>4502</v>
      </c>
      <c r="S532" s="48"/>
      <c r="T532" s="49"/>
      <c r="U532" s="50"/>
      <c r="V532" s="51"/>
      <c r="W532" s="53"/>
      <c r="X532" s="53"/>
      <c r="Y532" s="53"/>
      <c r="Z532" s="54"/>
    </row>
    <row r="533" ht="18.0" hidden="1" customHeight="1">
      <c r="A533" s="4" t="s">
        <v>710</v>
      </c>
      <c r="B533" s="5">
        <v>1223858.0</v>
      </c>
      <c r="C533" s="39"/>
      <c r="D533" s="40"/>
      <c r="E533" s="41"/>
      <c r="F533" s="59"/>
      <c r="G533" s="55">
        <v>20.0</v>
      </c>
      <c r="H533" s="56">
        <v>2.35</v>
      </c>
      <c r="I533" s="56">
        <v>1.43</v>
      </c>
      <c r="J533" s="56">
        <v>1.44</v>
      </c>
      <c r="K533" s="59">
        <v>1.38</v>
      </c>
      <c r="L533" s="60">
        <v>2.0</v>
      </c>
      <c r="M533" s="56">
        <v>1.37</v>
      </c>
      <c r="N533" s="56">
        <v>1.69</v>
      </c>
      <c r="O533" s="47" t="s">
        <v>4503</v>
      </c>
      <c r="P533" s="29"/>
      <c r="Q533" s="61" t="s">
        <v>4504</v>
      </c>
      <c r="R533" s="47" t="s">
        <v>4505</v>
      </c>
      <c r="S533" s="48">
        <v>9.44</v>
      </c>
      <c r="T533" s="175">
        <f>1500/5000000</f>
        <v>0.0003</v>
      </c>
      <c r="U533" s="50"/>
      <c r="V533" s="51"/>
      <c r="W533" s="53"/>
      <c r="X533" s="53"/>
      <c r="Y533" s="53"/>
      <c r="Z533" s="54"/>
    </row>
    <row r="534" ht="18.0" hidden="1" customHeight="1">
      <c r="A534" s="4" t="s">
        <v>4506</v>
      </c>
      <c r="B534" s="71" t="s">
        <v>3351</v>
      </c>
      <c r="C534" s="39">
        <v>28.0</v>
      </c>
      <c r="D534" s="40"/>
      <c r="E534" s="41"/>
      <c r="F534" s="59"/>
      <c r="G534" s="55"/>
      <c r="H534" s="56"/>
      <c r="I534" s="56">
        <v>18.7</v>
      </c>
      <c r="J534" s="56">
        <v>18.2</v>
      </c>
      <c r="K534" s="56">
        <v>19.5</v>
      </c>
      <c r="L534" s="56">
        <v>19.9</v>
      </c>
      <c r="M534" s="59">
        <v>17.9</v>
      </c>
      <c r="N534" s="149" t="s">
        <v>2802</v>
      </c>
      <c r="O534" s="28"/>
      <c r="P534" s="29"/>
      <c r="Q534" s="28"/>
      <c r="R534" s="28"/>
      <c r="S534" s="48"/>
      <c r="T534" s="176">
        <v>9.523809523809525E-7</v>
      </c>
      <c r="U534" s="50"/>
      <c r="V534" s="51"/>
      <c r="W534" s="53"/>
      <c r="X534" s="53"/>
      <c r="Y534" s="53"/>
      <c r="Z534" s="54"/>
    </row>
    <row r="535" ht="18.0" hidden="1" customHeight="1">
      <c r="A535" s="4" t="s">
        <v>711</v>
      </c>
      <c r="B535" s="5">
        <v>1081397.0</v>
      </c>
      <c r="C535" s="39"/>
      <c r="D535" s="40"/>
      <c r="E535" s="41"/>
      <c r="F535" s="59"/>
      <c r="G535" s="55">
        <v>20.0</v>
      </c>
      <c r="H535" s="56">
        <v>14.0</v>
      </c>
      <c r="I535" s="56">
        <v>15.49</v>
      </c>
      <c r="J535" s="56">
        <v>4.34</v>
      </c>
      <c r="K535" s="56">
        <v>8.28</v>
      </c>
      <c r="L535" s="56">
        <v>11.5</v>
      </c>
      <c r="M535" s="59">
        <v>2.85</v>
      </c>
      <c r="N535" s="60">
        <v>5.98</v>
      </c>
      <c r="O535" s="47" t="s">
        <v>4507</v>
      </c>
      <c r="P535" s="29"/>
      <c r="Q535" s="61" t="s">
        <v>4508</v>
      </c>
      <c r="R535" s="47" t="s">
        <v>4509</v>
      </c>
      <c r="S535" s="177"/>
      <c r="T535" s="178">
        <f>5007578/11827</f>
        <v>423.4022153</v>
      </c>
      <c r="U535" s="126"/>
      <c r="V535" s="51"/>
      <c r="W535" s="52"/>
      <c r="X535" s="51"/>
      <c r="Y535" s="53"/>
      <c r="Z535" s="54"/>
    </row>
    <row r="536" ht="18.0" hidden="1" customHeight="1">
      <c r="A536" s="4" t="s">
        <v>4510</v>
      </c>
      <c r="B536" s="71" t="s">
        <v>3769</v>
      </c>
      <c r="C536" s="39">
        <v>28.0</v>
      </c>
      <c r="D536" s="40"/>
      <c r="E536" s="41"/>
      <c r="F536" s="59"/>
      <c r="G536" s="55">
        <v>1.0</v>
      </c>
      <c r="H536" s="56">
        <v>31.05</v>
      </c>
      <c r="I536" s="56">
        <v>23.76</v>
      </c>
      <c r="J536" s="59">
        <v>13.81</v>
      </c>
      <c r="K536" s="56">
        <v>26.48</v>
      </c>
      <c r="L536" s="56">
        <v>23.1</v>
      </c>
      <c r="M536" s="56" t="s">
        <v>2802</v>
      </c>
      <c r="N536" s="56">
        <v>17.75</v>
      </c>
      <c r="O536" s="47" t="s">
        <v>4511</v>
      </c>
      <c r="P536" s="29"/>
      <c r="Q536" s="47" t="s">
        <v>4512</v>
      </c>
      <c r="R536" s="61" t="s">
        <v>4513</v>
      </c>
      <c r="S536" s="177"/>
      <c r="T536" s="179"/>
      <c r="U536" s="126"/>
      <c r="V536" s="51"/>
      <c r="W536" s="52"/>
      <c r="X536" s="51"/>
      <c r="Y536" s="53"/>
      <c r="Z536" s="54"/>
    </row>
    <row r="537" ht="18.0" hidden="1" customHeight="1">
      <c r="A537" s="4" t="s">
        <v>716</v>
      </c>
      <c r="B537" s="5">
        <v>1117456.0</v>
      </c>
      <c r="C537" s="39"/>
      <c r="D537" s="40"/>
      <c r="E537" s="41"/>
      <c r="F537" s="59"/>
      <c r="G537" s="55">
        <v>9.0</v>
      </c>
      <c r="H537" s="56">
        <v>1.79</v>
      </c>
      <c r="I537" s="56">
        <v>1.87</v>
      </c>
      <c r="J537" s="56">
        <v>1.86</v>
      </c>
      <c r="K537" s="56">
        <v>1.87</v>
      </c>
      <c r="L537" s="56">
        <v>1.65</v>
      </c>
      <c r="M537" s="59">
        <v>1.79</v>
      </c>
      <c r="N537" s="60">
        <v>1.8</v>
      </c>
      <c r="O537" s="47" t="s">
        <v>4514</v>
      </c>
      <c r="P537" s="29"/>
      <c r="Q537" s="61" t="s">
        <v>4515</v>
      </c>
      <c r="R537" s="47" t="s">
        <v>4516</v>
      </c>
      <c r="S537" s="48"/>
      <c r="T537" s="49"/>
      <c r="U537" s="50"/>
      <c r="V537" s="51"/>
      <c r="W537" s="53"/>
      <c r="X537" s="53"/>
      <c r="Y537" s="53"/>
      <c r="Z537" s="54"/>
    </row>
    <row r="538" ht="18.0" hidden="1" customHeight="1">
      <c r="A538" s="4" t="s">
        <v>4517</v>
      </c>
      <c r="B538" s="71" t="s">
        <v>3288</v>
      </c>
      <c r="C538" s="39">
        <v>28.0</v>
      </c>
      <c r="D538" s="40"/>
      <c r="E538" s="41"/>
      <c r="F538" s="59"/>
      <c r="G538" s="106">
        <v>7.0</v>
      </c>
      <c r="H538" s="56" t="s">
        <v>2802</v>
      </c>
      <c r="I538" s="56">
        <v>1.18</v>
      </c>
      <c r="J538" s="59">
        <v>0.68</v>
      </c>
      <c r="K538" s="56">
        <v>0.93</v>
      </c>
      <c r="L538" s="60">
        <v>0.72</v>
      </c>
      <c r="M538" s="56">
        <v>0.69</v>
      </c>
      <c r="N538" s="56">
        <v>0.72</v>
      </c>
      <c r="O538" s="47" t="s">
        <v>4518</v>
      </c>
      <c r="P538" s="29"/>
      <c r="Q538" s="61" t="s">
        <v>4519</v>
      </c>
      <c r="R538" s="1" t="s">
        <v>4520</v>
      </c>
      <c r="S538" s="48">
        <v>0.53</v>
      </c>
      <c r="T538" s="49"/>
      <c r="U538" s="50"/>
      <c r="V538" s="51"/>
      <c r="W538" s="53"/>
      <c r="X538" s="53"/>
      <c r="Y538" s="53"/>
      <c r="Z538" s="54"/>
    </row>
    <row r="539" ht="18.0" hidden="1" customHeight="1">
      <c r="A539" s="4" t="s">
        <v>714</v>
      </c>
      <c r="B539" s="5">
        <v>1109735.0</v>
      </c>
      <c r="C539" s="39"/>
      <c r="D539" s="40"/>
      <c r="E539" s="41"/>
      <c r="F539" s="59"/>
      <c r="G539" s="55">
        <v>6.0</v>
      </c>
      <c r="H539" s="60">
        <v>0.58</v>
      </c>
      <c r="I539" s="56">
        <v>0.78</v>
      </c>
      <c r="J539" s="59">
        <v>0.55</v>
      </c>
      <c r="K539" s="56">
        <v>0.66</v>
      </c>
      <c r="L539" s="56">
        <v>0.69</v>
      </c>
      <c r="M539" s="56">
        <v>0.55</v>
      </c>
      <c r="N539" s="60">
        <v>0.58</v>
      </c>
      <c r="O539" s="47" t="s">
        <v>4521</v>
      </c>
      <c r="P539" s="29"/>
      <c r="Q539" s="61" t="s">
        <v>4522</v>
      </c>
      <c r="R539" s="47" t="s">
        <v>4523</v>
      </c>
      <c r="S539" s="48">
        <v>0.56</v>
      </c>
      <c r="T539" s="49"/>
      <c r="U539" s="50"/>
      <c r="V539" s="51"/>
      <c r="W539" s="53"/>
      <c r="X539" s="53"/>
      <c r="Y539" s="53"/>
      <c r="Z539" s="54"/>
    </row>
    <row r="540" ht="18.0" hidden="1" customHeight="1">
      <c r="A540" s="4" t="s">
        <v>4524</v>
      </c>
      <c r="B540" s="71" t="s">
        <v>4525</v>
      </c>
      <c r="C540" s="39">
        <v>5.0</v>
      </c>
      <c r="D540" s="40"/>
      <c r="E540" s="41"/>
      <c r="F540" s="98"/>
      <c r="G540" s="55">
        <v>3.0</v>
      </c>
      <c r="H540" s="56">
        <v>5.64</v>
      </c>
      <c r="I540" s="56" t="s">
        <v>2827</v>
      </c>
      <c r="J540" s="59">
        <v>3.77</v>
      </c>
      <c r="K540" s="56" t="s">
        <v>2809</v>
      </c>
      <c r="L540" s="56" t="s">
        <v>2827</v>
      </c>
      <c r="M540" s="56" t="s">
        <v>2802</v>
      </c>
      <c r="N540" s="60" t="s">
        <v>2827</v>
      </c>
      <c r="O540" s="47" t="s">
        <v>4526</v>
      </c>
      <c r="P540" s="29"/>
      <c r="Q540" s="47" t="s">
        <v>4527</v>
      </c>
      <c r="R540" s="47" t="s">
        <v>4528</v>
      </c>
      <c r="S540" s="82"/>
      <c r="T540" s="83"/>
      <c r="U540" s="84"/>
      <c r="V540" s="51"/>
      <c r="W540" s="93"/>
      <c r="X540" s="85"/>
      <c r="Y540" s="71"/>
      <c r="Z540" s="54"/>
    </row>
    <row r="541" ht="18.0" hidden="1" customHeight="1">
      <c r="A541" s="4" t="s">
        <v>4529</v>
      </c>
      <c r="B541" s="71" t="s">
        <v>4530</v>
      </c>
      <c r="C541" s="39">
        <v>5.0</v>
      </c>
      <c r="D541" s="40"/>
      <c r="E541" s="41"/>
      <c r="F541" s="59"/>
      <c r="G541" s="55">
        <v>3.0</v>
      </c>
      <c r="H541" s="180" t="s">
        <v>4531</v>
      </c>
      <c r="I541" s="56" t="s">
        <v>2827</v>
      </c>
      <c r="J541" s="59">
        <v>5.1</v>
      </c>
      <c r="K541" s="56" t="s">
        <v>2809</v>
      </c>
      <c r="L541" s="56" t="s">
        <v>2827</v>
      </c>
      <c r="M541" s="56" t="s">
        <v>2802</v>
      </c>
      <c r="N541" s="60" t="s">
        <v>2827</v>
      </c>
      <c r="O541" s="47" t="s">
        <v>4532</v>
      </c>
      <c r="P541" s="29"/>
      <c r="Q541" s="47" t="s">
        <v>4533</v>
      </c>
      <c r="R541" s="47" t="s">
        <v>4534</v>
      </c>
      <c r="S541" s="48">
        <v>6.38</v>
      </c>
      <c r="T541" s="49"/>
      <c r="U541" s="50"/>
      <c r="V541" s="51"/>
      <c r="W541" s="53"/>
      <c r="X541" s="53"/>
      <c r="Y541" s="53"/>
      <c r="Z541" s="54"/>
    </row>
    <row r="542" ht="18.0" hidden="1" customHeight="1">
      <c r="A542" s="4" t="s">
        <v>4535</v>
      </c>
      <c r="B542" s="71" t="s">
        <v>3431</v>
      </c>
      <c r="C542" s="39">
        <v>4.0</v>
      </c>
      <c r="D542" s="40"/>
      <c r="E542" s="41"/>
      <c r="F542" s="98" t="s">
        <v>4536</v>
      </c>
      <c r="G542" s="55"/>
      <c r="H542" s="180" t="s">
        <v>4537</v>
      </c>
      <c r="I542" s="56" t="s">
        <v>2827</v>
      </c>
      <c r="J542" s="59" t="s">
        <v>4538</v>
      </c>
      <c r="K542" s="56" t="s">
        <v>2809</v>
      </c>
      <c r="L542" s="56" t="s">
        <v>2827</v>
      </c>
      <c r="M542" s="56" t="s">
        <v>2802</v>
      </c>
      <c r="N542" s="60" t="s">
        <v>2827</v>
      </c>
      <c r="O542" s="47" t="s">
        <v>4539</v>
      </c>
      <c r="P542" s="29"/>
      <c r="Q542" s="47" t="s">
        <v>4540</v>
      </c>
      <c r="R542" s="47" t="s">
        <v>4541</v>
      </c>
      <c r="S542" s="48"/>
      <c r="T542" s="49"/>
      <c r="U542" s="50"/>
      <c r="V542" s="51"/>
      <c r="W542" s="53"/>
      <c r="X542" s="53"/>
      <c r="Y542" s="53"/>
      <c r="Z542" s="54"/>
    </row>
    <row r="543" ht="18.0" hidden="1" customHeight="1">
      <c r="A543" s="4" t="s">
        <v>4542</v>
      </c>
      <c r="B543" s="71" t="s">
        <v>3761</v>
      </c>
      <c r="C543" s="39">
        <v>5.0</v>
      </c>
      <c r="D543" s="109"/>
      <c r="E543" s="41"/>
      <c r="F543" s="59"/>
      <c r="G543" s="106"/>
      <c r="H543" s="79"/>
      <c r="I543" s="56"/>
      <c r="J543" s="59">
        <v>10.55</v>
      </c>
      <c r="K543" s="57"/>
      <c r="L543" s="60"/>
      <c r="M543" s="56" t="s">
        <v>2827</v>
      </c>
      <c r="N543" s="79"/>
      <c r="O543" s="47"/>
      <c r="P543" s="29"/>
      <c r="Q543" s="61"/>
      <c r="R543" s="47"/>
      <c r="S543" s="82"/>
      <c r="T543" s="83"/>
      <c r="U543" s="84"/>
      <c r="V543" s="51"/>
      <c r="W543" s="85"/>
      <c r="X543" s="70"/>
      <c r="Y543" s="71"/>
      <c r="Z543" s="54"/>
    </row>
    <row r="544" ht="18.0" hidden="1" customHeight="1">
      <c r="A544" s="4" t="s">
        <v>4543</v>
      </c>
      <c r="B544" s="71" t="s">
        <v>4544</v>
      </c>
      <c r="C544" s="39" t="s">
        <v>3429</v>
      </c>
      <c r="D544" s="40"/>
      <c r="E544" s="41"/>
      <c r="F544" s="59"/>
      <c r="G544" s="106"/>
      <c r="H544" s="56">
        <v>2.97</v>
      </c>
      <c r="I544" s="56" t="s">
        <v>2808</v>
      </c>
      <c r="J544" s="56" t="s">
        <v>2802</v>
      </c>
      <c r="K544" s="56" t="s">
        <v>2827</v>
      </c>
      <c r="L544" s="59">
        <v>2.97</v>
      </c>
      <c r="M544" s="56" t="s">
        <v>2802</v>
      </c>
      <c r="N544" s="60" t="s">
        <v>2827</v>
      </c>
      <c r="O544" s="47" t="s">
        <v>4545</v>
      </c>
      <c r="P544" s="29"/>
      <c r="Q544" s="61" t="s">
        <v>4546</v>
      </c>
      <c r="R544" s="47" t="s">
        <v>4547</v>
      </c>
      <c r="S544" s="48">
        <v>3.92</v>
      </c>
      <c r="T544" s="49"/>
      <c r="U544" s="50"/>
      <c r="V544" s="51"/>
      <c r="W544" s="53"/>
      <c r="X544" s="53"/>
      <c r="Y544" s="53"/>
      <c r="Z544" s="54"/>
    </row>
    <row r="545" ht="18.0" hidden="1" customHeight="1">
      <c r="A545" s="4" t="s">
        <v>4548</v>
      </c>
      <c r="B545" s="5">
        <v>1177302.0</v>
      </c>
      <c r="C545" s="39"/>
      <c r="D545" s="40"/>
      <c r="E545" s="41"/>
      <c r="F545" s="59" t="s">
        <v>2899</v>
      </c>
      <c r="G545" s="55">
        <v>22.0</v>
      </c>
      <c r="H545" s="56">
        <v>1.73</v>
      </c>
      <c r="I545" s="56" t="s">
        <v>2827</v>
      </c>
      <c r="J545" s="59">
        <v>0.25</v>
      </c>
      <c r="K545" s="56" t="s">
        <v>2802</v>
      </c>
      <c r="L545" s="59">
        <v>0.25</v>
      </c>
      <c r="M545" s="60">
        <v>0.26</v>
      </c>
      <c r="N545" s="56" t="s">
        <v>2827</v>
      </c>
      <c r="O545" s="47" t="s">
        <v>4549</v>
      </c>
      <c r="P545" s="29"/>
      <c r="Q545" s="61" t="s">
        <v>4550</v>
      </c>
      <c r="R545" s="47" t="s">
        <v>4551</v>
      </c>
      <c r="S545" s="48">
        <v>1.34</v>
      </c>
      <c r="T545" s="49"/>
      <c r="U545" s="50"/>
      <c r="V545" s="54"/>
      <c r="W545" s="181"/>
      <c r="X545" s="182"/>
      <c r="Y545" s="53"/>
      <c r="Z545" s="54"/>
    </row>
    <row r="546" ht="18.0" hidden="1" customHeight="1">
      <c r="A546" s="4" t="s">
        <v>4552</v>
      </c>
      <c r="B546" s="71" t="s">
        <v>4553</v>
      </c>
      <c r="C546" s="39">
        <v>100.0</v>
      </c>
      <c r="D546" s="40"/>
      <c r="E546" s="41"/>
      <c r="F546" s="59"/>
      <c r="G546" s="55"/>
      <c r="H546" s="56"/>
      <c r="I546" s="56"/>
      <c r="J546" s="59">
        <v>0.44</v>
      </c>
      <c r="K546" s="56">
        <v>1.25</v>
      </c>
      <c r="L546" s="56">
        <v>1.2</v>
      </c>
      <c r="M546" s="56">
        <v>0.63</v>
      </c>
      <c r="N546" s="57" t="s">
        <v>2827</v>
      </c>
      <c r="O546" s="47" t="s">
        <v>4554</v>
      </c>
      <c r="P546" s="29"/>
      <c r="Q546" s="61" t="s">
        <v>4555</v>
      </c>
      <c r="R546" s="47" t="s">
        <v>4556</v>
      </c>
      <c r="S546" s="48">
        <v>1.34</v>
      </c>
      <c r="T546" s="49"/>
      <c r="U546" s="50"/>
      <c r="V546" s="54"/>
      <c r="W546" s="181"/>
      <c r="X546" s="182"/>
      <c r="Y546" s="53"/>
      <c r="Z546" s="54"/>
    </row>
    <row r="547" ht="18.0" hidden="1" customHeight="1">
      <c r="A547" s="4" t="s">
        <v>4557</v>
      </c>
      <c r="B547" s="71" t="s">
        <v>4558</v>
      </c>
      <c r="C547" s="39">
        <v>28.0</v>
      </c>
      <c r="D547" s="40"/>
      <c r="E547" s="41"/>
      <c r="F547" s="59"/>
      <c r="G547" s="55">
        <v>3.0</v>
      </c>
      <c r="H547" s="56">
        <v>0.73</v>
      </c>
      <c r="I547" s="56" t="s">
        <v>2802</v>
      </c>
      <c r="J547" s="56">
        <v>0.64</v>
      </c>
      <c r="K547" s="59">
        <v>0.18</v>
      </c>
      <c r="L547" s="56">
        <v>0.27</v>
      </c>
      <c r="M547" s="56">
        <v>0.39</v>
      </c>
      <c r="N547" s="60" t="s">
        <v>2827</v>
      </c>
      <c r="O547" s="47" t="s">
        <v>4559</v>
      </c>
      <c r="P547" s="29"/>
      <c r="Q547" s="61" t="s">
        <v>4560</v>
      </c>
      <c r="R547" s="47" t="s">
        <v>4561</v>
      </c>
      <c r="S547" s="48">
        <v>0.62</v>
      </c>
      <c r="T547" s="49"/>
      <c r="U547" s="50"/>
      <c r="V547" s="54"/>
      <c r="W547" s="91"/>
      <c r="X547" s="91"/>
      <c r="Y547" s="53"/>
      <c r="Z547" s="54"/>
    </row>
    <row r="548" ht="18.0" hidden="1" customHeight="1">
      <c r="A548" s="4" t="s">
        <v>4562</v>
      </c>
      <c r="B548" s="71" t="s">
        <v>3036</v>
      </c>
      <c r="C548" s="39">
        <v>28.0</v>
      </c>
      <c r="D548" s="40"/>
      <c r="E548" s="41"/>
      <c r="F548" s="59"/>
      <c r="G548" s="55">
        <v>2.0</v>
      </c>
      <c r="H548" s="56">
        <v>1.5</v>
      </c>
      <c r="I548" s="56">
        <v>2.32</v>
      </c>
      <c r="J548" s="59">
        <v>0.43</v>
      </c>
      <c r="K548" s="56">
        <v>0.77</v>
      </c>
      <c r="L548" s="57">
        <v>0.73</v>
      </c>
      <c r="M548" s="56" t="s">
        <v>4452</v>
      </c>
      <c r="N548" s="60" t="s">
        <v>2827</v>
      </c>
      <c r="O548" s="47" t="s">
        <v>4563</v>
      </c>
      <c r="P548" s="29"/>
      <c r="Q548" s="61" t="s">
        <v>4564</v>
      </c>
      <c r="R548" s="47" t="s">
        <v>4565</v>
      </c>
      <c r="S548" s="48">
        <v>0.67</v>
      </c>
      <c r="T548" s="49"/>
      <c r="U548" s="50"/>
      <c r="V548" s="51"/>
      <c r="W548" s="53"/>
      <c r="X548" s="53"/>
      <c r="Y548" s="53"/>
      <c r="Z548" s="54"/>
    </row>
    <row r="549" ht="18.0" hidden="1" customHeight="1">
      <c r="A549" s="4" t="s">
        <v>4566</v>
      </c>
      <c r="B549" s="5">
        <v>1089994.0</v>
      </c>
      <c r="C549" s="39"/>
      <c r="D549" s="40"/>
      <c r="E549" s="41"/>
      <c r="F549" s="59" t="s">
        <v>2899</v>
      </c>
      <c r="G549" s="55">
        <v>55.0</v>
      </c>
      <c r="H549" s="56">
        <v>0.62</v>
      </c>
      <c r="I549" s="56">
        <v>0.61</v>
      </c>
      <c r="J549" s="59">
        <v>0.21</v>
      </c>
      <c r="K549" s="56">
        <v>0.23</v>
      </c>
      <c r="L549" s="56">
        <v>0.21</v>
      </c>
      <c r="M549" s="56">
        <v>0.48</v>
      </c>
      <c r="N549" s="60">
        <v>0.54</v>
      </c>
      <c r="O549" s="47" t="s">
        <v>4567</v>
      </c>
      <c r="P549" s="29"/>
      <c r="Q549" s="61" t="s">
        <v>4568</v>
      </c>
      <c r="R549" s="47" t="s">
        <v>4569</v>
      </c>
      <c r="S549" s="48"/>
      <c r="T549" s="49"/>
      <c r="U549" s="50"/>
      <c r="V549" s="54"/>
      <c r="W549" s="181"/>
      <c r="X549" s="182"/>
      <c r="Y549" s="53"/>
      <c r="Z549" s="54"/>
    </row>
    <row r="550" ht="18.0" hidden="1" customHeight="1">
      <c r="A550" s="4" t="s">
        <v>4570</v>
      </c>
      <c r="B550" s="71" t="s">
        <v>3414</v>
      </c>
      <c r="C550" s="39">
        <v>28.0</v>
      </c>
      <c r="D550" s="40"/>
      <c r="E550" s="63"/>
      <c r="F550" s="94"/>
      <c r="G550" s="55"/>
      <c r="H550" s="56" t="s">
        <v>2802</v>
      </c>
      <c r="I550" s="56"/>
      <c r="J550" s="56" t="s">
        <v>2827</v>
      </c>
      <c r="K550" s="56"/>
      <c r="L550" s="56" t="s">
        <v>2827</v>
      </c>
      <c r="M550" s="56" t="s">
        <v>2827</v>
      </c>
      <c r="N550" s="60" t="s">
        <v>2802</v>
      </c>
      <c r="O550" s="28"/>
      <c r="P550" s="29"/>
      <c r="Q550" s="28"/>
      <c r="R550" s="28"/>
      <c r="S550" s="48"/>
      <c r="T550" s="49"/>
      <c r="U550" s="50"/>
      <c r="V550" s="51"/>
      <c r="W550" s="85"/>
      <c r="X550" s="93"/>
      <c r="Y550" s="71"/>
      <c r="Z550" s="54"/>
    </row>
    <row r="551" ht="18.0" hidden="1" customHeight="1">
      <c r="A551" s="4" t="s">
        <v>4570</v>
      </c>
      <c r="B551" s="71" t="s">
        <v>3686</v>
      </c>
      <c r="C551" s="39">
        <v>28.0</v>
      </c>
      <c r="D551" s="40"/>
      <c r="E551" s="41"/>
      <c r="F551" s="94"/>
      <c r="G551" s="55">
        <v>1.0</v>
      </c>
      <c r="H551" s="56">
        <v>2.75</v>
      </c>
      <c r="I551" s="56">
        <v>5.84</v>
      </c>
      <c r="J551" s="59">
        <v>1.8</v>
      </c>
      <c r="K551" s="57">
        <v>2.19</v>
      </c>
      <c r="L551" s="56">
        <v>2.4</v>
      </c>
      <c r="M551" s="57">
        <v>1.87</v>
      </c>
      <c r="N551" s="60">
        <v>2.0</v>
      </c>
      <c r="O551" s="28"/>
      <c r="P551" s="29"/>
      <c r="Q551" s="28"/>
      <c r="R551" s="28"/>
      <c r="S551" s="48"/>
      <c r="T551" s="49"/>
      <c r="U551" s="50"/>
      <c r="V551" s="51"/>
      <c r="W551" s="85"/>
      <c r="X551" s="93"/>
      <c r="Y551" s="71"/>
      <c r="Z551" s="54"/>
    </row>
    <row r="552" ht="18.0" hidden="1" customHeight="1">
      <c r="A552" s="4" t="s">
        <v>4571</v>
      </c>
      <c r="B552" s="71" t="s">
        <v>3416</v>
      </c>
      <c r="C552" s="39">
        <v>28.0</v>
      </c>
      <c r="D552" s="40"/>
      <c r="E552" s="41"/>
      <c r="F552" s="87"/>
      <c r="G552" s="55"/>
      <c r="H552" s="56">
        <v>6.55</v>
      </c>
      <c r="I552" s="56"/>
      <c r="J552" s="56" t="s">
        <v>4572</v>
      </c>
      <c r="K552" s="56">
        <v>2.8</v>
      </c>
      <c r="L552" s="56">
        <v>4.09</v>
      </c>
      <c r="M552" s="59">
        <v>2.24</v>
      </c>
      <c r="N552" s="60">
        <v>2.39</v>
      </c>
      <c r="O552" s="28"/>
      <c r="P552" s="29"/>
      <c r="Q552" s="28"/>
      <c r="R552" s="28"/>
      <c r="S552" s="48"/>
      <c r="T552" s="83"/>
      <c r="U552" s="84"/>
      <c r="V552" s="51"/>
      <c r="W552" s="69"/>
      <c r="X552" s="70"/>
      <c r="Y552" s="71"/>
      <c r="Z552" s="54"/>
    </row>
    <row r="553" ht="18.0" customHeight="1">
      <c r="A553" s="4" t="s">
        <v>735</v>
      </c>
      <c r="B553" s="5">
        <v>1133560.0</v>
      </c>
      <c r="C553" s="39"/>
      <c r="D553" s="40">
        <v>12.0</v>
      </c>
      <c r="E553" s="41" t="s">
        <v>2814</v>
      </c>
      <c r="F553" s="59" t="s">
        <v>2899</v>
      </c>
      <c r="G553" s="106">
        <v>31.0</v>
      </c>
      <c r="H553" s="44" t="s">
        <v>4573</v>
      </c>
      <c r="I553" s="44" t="s">
        <v>4574</v>
      </c>
      <c r="J553" s="44">
        <v>1.3</v>
      </c>
      <c r="K553" s="117">
        <v>0.87</v>
      </c>
      <c r="L553" s="46">
        <v>0.99</v>
      </c>
      <c r="M553" s="44">
        <v>1.1</v>
      </c>
      <c r="N553" s="46" t="s">
        <v>4575</v>
      </c>
      <c r="O553" s="47" t="s">
        <v>4576</v>
      </c>
      <c r="P553" s="29"/>
      <c r="Q553" s="61" t="s">
        <v>4577</v>
      </c>
      <c r="R553" s="47" t="s">
        <v>4578</v>
      </c>
      <c r="S553" s="48">
        <v>3.21</v>
      </c>
      <c r="T553" s="49"/>
      <c r="U553" s="50"/>
      <c r="V553" s="51"/>
      <c r="W553" s="53"/>
      <c r="X553" s="53"/>
      <c r="Y553" s="53"/>
      <c r="Z553" s="54"/>
    </row>
    <row r="554" ht="18.0" hidden="1" customHeight="1">
      <c r="A554" s="4" t="s">
        <v>734</v>
      </c>
      <c r="B554" s="5">
        <v>1133552.0</v>
      </c>
      <c r="C554" s="39"/>
      <c r="D554" s="40"/>
      <c r="E554" s="41"/>
      <c r="F554" s="59" t="s">
        <v>2899</v>
      </c>
      <c r="G554" s="55">
        <v>15.0</v>
      </c>
      <c r="H554" s="56">
        <v>0.53</v>
      </c>
      <c r="I554" s="56">
        <v>0.52</v>
      </c>
      <c r="J554" s="59">
        <v>0.52</v>
      </c>
      <c r="K554" s="56">
        <v>0.54</v>
      </c>
      <c r="L554" s="56">
        <v>0.68</v>
      </c>
      <c r="M554" s="59">
        <v>0.52</v>
      </c>
      <c r="N554" s="60">
        <v>0.54</v>
      </c>
      <c r="O554" s="47" t="s">
        <v>4579</v>
      </c>
      <c r="P554" s="29"/>
      <c r="Q554" s="61" t="s">
        <v>4580</v>
      </c>
      <c r="R554" s="47" t="s">
        <v>4581</v>
      </c>
      <c r="S554" s="48">
        <v>2.27</v>
      </c>
      <c r="T554" s="49"/>
      <c r="U554" s="50"/>
      <c r="V554" s="51"/>
      <c r="W554" s="53"/>
      <c r="X554" s="53"/>
      <c r="Y554" s="53"/>
      <c r="Z554" s="54"/>
    </row>
    <row r="555" ht="18.0" hidden="1" customHeight="1">
      <c r="A555" s="4" t="s">
        <v>4582</v>
      </c>
      <c r="B555" s="71" t="s">
        <v>3382</v>
      </c>
      <c r="C555" s="39">
        <v>28.0</v>
      </c>
      <c r="D555" s="40"/>
      <c r="E555" s="41"/>
      <c r="F555" s="59"/>
      <c r="G555" s="55"/>
      <c r="H555" s="56">
        <v>3.6</v>
      </c>
      <c r="I555" s="56"/>
      <c r="J555" s="56"/>
      <c r="K555" s="56">
        <v>2.99</v>
      </c>
      <c r="L555" s="56" t="s">
        <v>2827</v>
      </c>
      <c r="M555" s="56">
        <v>3.79</v>
      </c>
      <c r="N555" s="60">
        <v>4.2</v>
      </c>
      <c r="O555" s="28"/>
      <c r="P555" s="29"/>
      <c r="Q555" s="28"/>
      <c r="R555" s="28"/>
      <c r="S555" s="48"/>
      <c r="T555" s="49"/>
      <c r="U555" s="50"/>
      <c r="V555" s="51"/>
      <c r="W555" s="53"/>
      <c r="X555" s="53"/>
      <c r="Y555" s="53"/>
      <c r="Z555" s="54"/>
    </row>
    <row r="556" ht="18.0" customHeight="1">
      <c r="A556" s="4" t="s">
        <v>739</v>
      </c>
      <c r="B556" s="5">
        <v>1135862.0</v>
      </c>
      <c r="C556" s="39"/>
      <c r="D556" s="40">
        <v>10.0</v>
      </c>
      <c r="E556" s="41" t="s">
        <v>2921</v>
      </c>
      <c r="F556" s="59" t="s">
        <v>2899</v>
      </c>
      <c r="G556" s="55">
        <v>35.0</v>
      </c>
      <c r="H556" s="59" t="s">
        <v>4193</v>
      </c>
      <c r="I556" s="57">
        <v>0.66</v>
      </c>
      <c r="J556" s="183">
        <v>0.64</v>
      </c>
      <c r="K556" s="122">
        <v>0.65</v>
      </c>
      <c r="L556" s="57">
        <v>0.62</v>
      </c>
      <c r="M556" s="44">
        <v>0.65</v>
      </c>
      <c r="N556" s="44" t="s">
        <v>4583</v>
      </c>
      <c r="O556" s="47" t="s">
        <v>4584</v>
      </c>
      <c r="P556" s="29"/>
      <c r="Q556" s="61" t="s">
        <v>4585</v>
      </c>
      <c r="R556" s="47" t="s">
        <v>4586</v>
      </c>
      <c r="S556" s="48"/>
      <c r="T556" s="49"/>
      <c r="U556" s="50"/>
      <c r="V556" s="51"/>
      <c r="W556" s="53"/>
      <c r="X556" s="53"/>
      <c r="Y556" s="53"/>
      <c r="Z556" s="54"/>
    </row>
    <row r="557" ht="18.0" hidden="1" customHeight="1">
      <c r="A557" s="4" t="s">
        <v>4587</v>
      </c>
      <c r="B557" s="71" t="s">
        <v>4588</v>
      </c>
      <c r="C557" s="39">
        <v>1.0</v>
      </c>
      <c r="D557" s="40"/>
      <c r="E557" s="41"/>
      <c r="F557" s="163" t="s">
        <v>4589</v>
      </c>
      <c r="G557" s="55"/>
      <c r="H557" s="56">
        <v>89.01</v>
      </c>
      <c r="I557" s="56">
        <v>126.4</v>
      </c>
      <c r="J557" s="56" t="s">
        <v>2827</v>
      </c>
      <c r="K557" s="56">
        <v>128.08</v>
      </c>
      <c r="L557" s="56" t="s">
        <v>2802</v>
      </c>
      <c r="M557" s="59">
        <v>88.1</v>
      </c>
      <c r="N557" s="56">
        <v>114.95</v>
      </c>
      <c r="O557" s="47" t="s">
        <v>4590</v>
      </c>
      <c r="P557" s="29"/>
      <c r="Q557" s="47" t="s">
        <v>4591</v>
      </c>
      <c r="R557" s="47" t="s">
        <v>4592</v>
      </c>
      <c r="S557" s="48"/>
      <c r="T557" s="49"/>
      <c r="U557" s="50"/>
      <c r="V557" s="51"/>
      <c r="W557" s="53"/>
      <c r="X557" s="53"/>
      <c r="Y557" s="53"/>
      <c r="Z557" s="54"/>
    </row>
    <row r="558" ht="18.0" hidden="1" customHeight="1">
      <c r="A558" s="4" t="s">
        <v>4593</v>
      </c>
      <c r="B558" s="71" t="s">
        <v>4089</v>
      </c>
      <c r="C558" s="39">
        <v>5.0</v>
      </c>
      <c r="D558" s="40"/>
      <c r="E558" s="184"/>
      <c r="F558" s="59"/>
      <c r="G558" s="55"/>
      <c r="H558" s="56"/>
      <c r="I558" s="56" t="s">
        <v>2827</v>
      </c>
      <c r="J558" s="56"/>
      <c r="K558" s="134" t="s">
        <v>2827</v>
      </c>
      <c r="L558" s="56" t="s">
        <v>2827</v>
      </c>
      <c r="M558" s="134">
        <v>35.06</v>
      </c>
      <c r="N558" s="60"/>
      <c r="O558" s="28"/>
      <c r="P558" s="29"/>
      <c r="Q558" s="28"/>
      <c r="R558" s="28"/>
      <c r="S558" s="73">
        <v>40.3</v>
      </c>
      <c r="T558" s="74">
        <v>0.11</v>
      </c>
      <c r="U558" s="50">
        <f>S558*(1-T558)</f>
        <v>35.867</v>
      </c>
      <c r="V558" s="54">
        <f>S558*0.905</f>
        <v>36.4715</v>
      </c>
      <c r="W558" s="52">
        <v>1.0</v>
      </c>
      <c r="X558" s="97">
        <f>(V558-U558)*W558</f>
        <v>0.6045</v>
      </c>
      <c r="Y558" s="53">
        <v>2.0</v>
      </c>
      <c r="Z558" s="54" t="s">
        <v>2881</v>
      </c>
    </row>
    <row r="559" ht="18.0" customHeight="1">
      <c r="A559" s="4" t="s">
        <v>745</v>
      </c>
      <c r="B559" s="5">
        <v>1081413.0</v>
      </c>
      <c r="C559" s="39"/>
      <c r="D559" s="40">
        <v>2.0</v>
      </c>
      <c r="E559" s="41" t="s">
        <v>2814</v>
      </c>
      <c r="F559" s="59"/>
      <c r="G559" s="55">
        <v>4.0</v>
      </c>
      <c r="H559" s="44" t="s">
        <v>4594</v>
      </c>
      <c r="I559" s="44">
        <v>1.79</v>
      </c>
      <c r="J559" s="44" t="s">
        <v>4595</v>
      </c>
      <c r="K559" s="117">
        <v>1.75</v>
      </c>
      <c r="L559" s="46" t="s">
        <v>2802</v>
      </c>
      <c r="M559" s="44" t="s">
        <v>4596</v>
      </c>
      <c r="N559" s="46" t="s">
        <v>2802</v>
      </c>
      <c r="O559" s="47" t="s">
        <v>4597</v>
      </c>
      <c r="P559" s="29"/>
      <c r="Q559" s="47" t="s">
        <v>4598</v>
      </c>
      <c r="R559" s="47" t="s">
        <v>4599</v>
      </c>
      <c r="S559" s="48">
        <v>2.75</v>
      </c>
      <c r="T559" s="49"/>
      <c r="U559" s="50"/>
      <c r="V559" s="51"/>
      <c r="W559" s="53"/>
      <c r="X559" s="53"/>
      <c r="Y559" s="53"/>
      <c r="Z559" s="54"/>
    </row>
    <row r="560" ht="18.0" hidden="1" customHeight="1">
      <c r="A560" s="4" t="s">
        <v>4600</v>
      </c>
      <c r="B560" s="71" t="s">
        <v>2916</v>
      </c>
      <c r="C560" s="39">
        <v>60.0</v>
      </c>
      <c r="D560" s="40"/>
      <c r="E560" s="41"/>
      <c r="F560" s="59"/>
      <c r="G560" s="55">
        <v>2.0</v>
      </c>
      <c r="H560" s="56">
        <v>2.79</v>
      </c>
      <c r="I560" s="56">
        <v>2.87</v>
      </c>
      <c r="J560" s="59">
        <v>2.75</v>
      </c>
      <c r="K560" s="56">
        <v>2.78</v>
      </c>
      <c r="L560" s="56">
        <v>2.85</v>
      </c>
      <c r="M560" s="56" t="s">
        <v>2802</v>
      </c>
      <c r="N560" s="56">
        <v>2.81</v>
      </c>
      <c r="O560" s="47" t="s">
        <v>4601</v>
      </c>
      <c r="P560" s="29"/>
      <c r="Q560" s="47" t="s">
        <v>4602</v>
      </c>
      <c r="R560" s="47" t="s">
        <v>4603</v>
      </c>
      <c r="S560" s="48">
        <v>4.58</v>
      </c>
      <c r="T560" s="49"/>
      <c r="U560" s="50"/>
      <c r="V560" s="51"/>
      <c r="W560" s="53"/>
      <c r="X560" s="53"/>
      <c r="Y560" s="53"/>
      <c r="Z560" s="54"/>
    </row>
    <row r="561" ht="18.0" hidden="1" customHeight="1">
      <c r="A561" s="4" t="s">
        <v>4604</v>
      </c>
      <c r="B561" s="71"/>
      <c r="C561" s="39"/>
      <c r="D561" s="40"/>
      <c r="E561" s="63"/>
      <c r="F561" s="94"/>
      <c r="G561" s="55"/>
      <c r="H561" s="56">
        <v>12.99</v>
      </c>
      <c r="I561" s="56"/>
      <c r="J561" s="56">
        <v>4.09</v>
      </c>
      <c r="K561" s="56">
        <v>12.99</v>
      </c>
      <c r="L561" s="56" t="s">
        <v>2802</v>
      </c>
      <c r="M561" s="56" t="s">
        <v>2802</v>
      </c>
      <c r="N561" s="60" t="s">
        <v>2802</v>
      </c>
      <c r="O561" s="28"/>
      <c r="P561" s="29"/>
      <c r="Q561" s="28"/>
      <c r="R561" s="28"/>
      <c r="S561" s="48"/>
      <c r="T561" s="49"/>
      <c r="U561" s="50"/>
      <c r="V561" s="51"/>
      <c r="W561" s="69"/>
      <c r="X561" s="70"/>
      <c r="Y561" s="71"/>
      <c r="Z561" s="54"/>
    </row>
    <row r="562" ht="18.0" hidden="1" customHeight="1">
      <c r="A562" s="4" t="s">
        <v>4605</v>
      </c>
      <c r="B562" s="71" t="s">
        <v>2962</v>
      </c>
      <c r="C562" s="39">
        <v>28.0</v>
      </c>
      <c r="D562" s="40"/>
      <c r="E562" s="41"/>
      <c r="F562" s="59"/>
      <c r="G562" s="55">
        <v>1.0</v>
      </c>
      <c r="H562" s="56">
        <v>4.02</v>
      </c>
      <c r="I562" s="56">
        <v>1.2</v>
      </c>
      <c r="J562" s="56">
        <v>1.0</v>
      </c>
      <c r="K562" s="56">
        <v>1.14</v>
      </c>
      <c r="L562" s="56" t="s">
        <v>2802</v>
      </c>
      <c r="M562" s="59">
        <v>0.92</v>
      </c>
      <c r="N562" s="56">
        <v>0.95</v>
      </c>
      <c r="O562" s="28"/>
      <c r="P562" s="29"/>
      <c r="Q562" s="28"/>
      <c r="R562" s="28"/>
      <c r="S562" s="48">
        <v>0.61</v>
      </c>
      <c r="T562" s="49"/>
      <c r="U562" s="50"/>
      <c r="V562" s="51"/>
      <c r="W562" s="53"/>
      <c r="X562" s="53"/>
      <c r="Y562" s="53"/>
      <c r="Z562" s="54"/>
    </row>
    <row r="563" ht="18.0" hidden="1" customHeight="1">
      <c r="A563" s="4" t="s">
        <v>755</v>
      </c>
      <c r="B563" s="5">
        <v>771816.0</v>
      </c>
      <c r="C563" s="39"/>
      <c r="D563" s="40"/>
      <c r="E563" s="41"/>
      <c r="F563" s="59"/>
      <c r="G563" s="55">
        <v>16.0</v>
      </c>
      <c r="H563" s="56">
        <v>1.64</v>
      </c>
      <c r="I563" s="56">
        <v>1.73</v>
      </c>
      <c r="J563" s="56">
        <v>1.56</v>
      </c>
      <c r="K563" s="56">
        <v>1.92</v>
      </c>
      <c r="L563" s="56">
        <v>1.65</v>
      </c>
      <c r="M563" s="59">
        <v>1.57</v>
      </c>
      <c r="N563" s="60">
        <v>1.74</v>
      </c>
      <c r="O563" s="47" t="s">
        <v>4606</v>
      </c>
      <c r="P563" s="29"/>
      <c r="Q563" s="61" t="s">
        <v>4607</v>
      </c>
      <c r="R563" s="47" t="s">
        <v>4608</v>
      </c>
      <c r="S563" s="48">
        <v>1.53</v>
      </c>
      <c r="T563" s="49"/>
      <c r="U563" s="50"/>
      <c r="V563" s="51"/>
      <c r="W563" s="53"/>
      <c r="X563" s="53"/>
      <c r="Y563" s="53"/>
      <c r="Z563" s="54"/>
    </row>
    <row r="564" ht="18.0" hidden="1" customHeight="1">
      <c r="A564" s="4" t="s">
        <v>4609</v>
      </c>
      <c r="B564" s="71" t="s">
        <v>3635</v>
      </c>
      <c r="C564" s="39" t="s">
        <v>3059</v>
      </c>
      <c r="D564" s="40"/>
      <c r="E564" s="41"/>
      <c r="F564" s="59"/>
      <c r="G564" s="55"/>
      <c r="H564" s="56">
        <v>3.05</v>
      </c>
      <c r="I564" s="56">
        <v>1.58</v>
      </c>
      <c r="J564" s="59">
        <v>1.57</v>
      </c>
      <c r="K564" s="56">
        <v>1.75</v>
      </c>
      <c r="L564" s="56">
        <v>1.99</v>
      </c>
      <c r="M564" s="56" t="s">
        <v>2802</v>
      </c>
      <c r="N564" s="56">
        <v>1.76</v>
      </c>
      <c r="O564" s="47" t="s">
        <v>4610</v>
      </c>
      <c r="P564" s="29"/>
      <c r="Q564" s="47" t="s">
        <v>4611</v>
      </c>
      <c r="R564" s="61" t="s">
        <v>4612</v>
      </c>
      <c r="S564" s="48">
        <v>21.01</v>
      </c>
      <c r="T564" s="49"/>
      <c r="U564" s="50"/>
      <c r="V564" s="51"/>
      <c r="W564" s="53"/>
      <c r="X564" s="53"/>
      <c r="Y564" s="53"/>
      <c r="Z564" s="54"/>
    </row>
    <row r="565" ht="18.0" hidden="1" customHeight="1">
      <c r="A565" s="4" t="s">
        <v>4613</v>
      </c>
      <c r="B565" s="71" t="s">
        <v>3635</v>
      </c>
      <c r="C565" s="39" t="s">
        <v>3059</v>
      </c>
      <c r="D565" s="40"/>
      <c r="E565" s="41"/>
      <c r="F565" s="59"/>
      <c r="G565" s="55"/>
      <c r="H565" s="56" t="s">
        <v>3542</v>
      </c>
      <c r="I565" s="56">
        <v>2.69</v>
      </c>
      <c r="J565" s="56">
        <v>2.12</v>
      </c>
      <c r="K565" s="56">
        <v>1.89</v>
      </c>
      <c r="L565" s="56">
        <v>2.15</v>
      </c>
      <c r="M565" s="56" t="s">
        <v>2802</v>
      </c>
      <c r="N565" s="56">
        <v>1.77</v>
      </c>
      <c r="O565" s="28"/>
      <c r="P565" s="29"/>
      <c r="Q565" s="28"/>
      <c r="R565" s="28"/>
      <c r="S565" s="48">
        <v>5.05</v>
      </c>
      <c r="T565" s="49"/>
      <c r="U565" s="50"/>
      <c r="V565" s="51"/>
      <c r="W565" s="53"/>
      <c r="X565" s="53"/>
      <c r="Y565" s="53"/>
      <c r="Z565" s="54"/>
    </row>
    <row r="566" ht="18.0" hidden="1" customHeight="1">
      <c r="A566" s="4" t="s">
        <v>754</v>
      </c>
      <c r="B566" s="5">
        <v>1072883.0</v>
      </c>
      <c r="C566" s="39" t="s">
        <v>3059</v>
      </c>
      <c r="D566" s="40"/>
      <c r="E566" s="41"/>
      <c r="F566" s="59" t="s">
        <v>3168</v>
      </c>
      <c r="G566" s="55"/>
      <c r="H566" s="56">
        <v>5.29</v>
      </c>
      <c r="I566" s="56">
        <v>4.29</v>
      </c>
      <c r="J566" s="59">
        <v>1.78</v>
      </c>
      <c r="K566" s="56">
        <v>4.29</v>
      </c>
      <c r="L566" s="56">
        <v>2.55</v>
      </c>
      <c r="M566" s="56" t="s">
        <v>2802</v>
      </c>
      <c r="N566" s="60">
        <v>4.79</v>
      </c>
      <c r="O566" s="28"/>
      <c r="P566" s="29"/>
      <c r="Q566" s="28"/>
      <c r="R566" s="28"/>
      <c r="S566" s="48">
        <v>25.24</v>
      </c>
      <c r="T566" s="49"/>
      <c r="U566" s="50"/>
      <c r="V566" s="51"/>
      <c r="W566" s="53"/>
      <c r="X566" s="53"/>
      <c r="Y566" s="53"/>
      <c r="Z566" s="54"/>
    </row>
    <row r="567" ht="18.0" hidden="1" customHeight="1">
      <c r="A567" s="4" t="s">
        <v>4614</v>
      </c>
      <c r="B567" s="71" t="s">
        <v>2962</v>
      </c>
      <c r="C567" s="39" t="s">
        <v>3059</v>
      </c>
      <c r="D567" s="40"/>
      <c r="E567" s="41"/>
      <c r="F567" s="59"/>
      <c r="G567" s="55"/>
      <c r="H567" s="56">
        <v>1.85</v>
      </c>
      <c r="I567" s="56">
        <v>1.81</v>
      </c>
      <c r="J567" s="59">
        <v>1.8</v>
      </c>
      <c r="K567" s="57">
        <v>2.09</v>
      </c>
      <c r="L567" s="56">
        <v>1.99</v>
      </c>
      <c r="M567" s="56" t="s">
        <v>4615</v>
      </c>
      <c r="N567" s="56">
        <v>1.86</v>
      </c>
      <c r="O567" s="47" t="s">
        <v>4616</v>
      </c>
      <c r="P567" s="29"/>
      <c r="Q567" s="47" t="s">
        <v>4617</v>
      </c>
      <c r="R567" s="47" t="s">
        <v>4618</v>
      </c>
      <c r="S567" s="48">
        <v>17.87</v>
      </c>
      <c r="T567" s="49"/>
      <c r="U567" s="50"/>
      <c r="V567" s="51"/>
      <c r="W567" s="53"/>
      <c r="X567" s="53"/>
      <c r="Y567" s="53"/>
      <c r="Z567" s="54"/>
    </row>
    <row r="568" ht="18.0" hidden="1" customHeight="1">
      <c r="A568" s="4" t="s">
        <v>4619</v>
      </c>
      <c r="B568" s="71" t="s">
        <v>3131</v>
      </c>
      <c r="C568" s="39">
        <v>7.0</v>
      </c>
      <c r="D568" s="40"/>
      <c r="E568" s="41"/>
      <c r="F568" s="59"/>
      <c r="G568" s="55"/>
      <c r="H568" s="56">
        <v>0.44</v>
      </c>
      <c r="I568" s="56">
        <v>0.54</v>
      </c>
      <c r="J568" s="56" t="s">
        <v>2802</v>
      </c>
      <c r="K568" s="56" t="s">
        <v>4620</v>
      </c>
      <c r="L568" s="59">
        <v>0.33</v>
      </c>
      <c r="M568" s="56">
        <v>0.35</v>
      </c>
      <c r="N568" s="56">
        <v>0.43</v>
      </c>
      <c r="O568" s="47" t="s">
        <v>4621</v>
      </c>
      <c r="P568" s="29"/>
      <c r="Q568" s="61" t="s">
        <v>4622</v>
      </c>
      <c r="R568" s="47" t="s">
        <v>4623</v>
      </c>
      <c r="S568" s="48">
        <v>0.26</v>
      </c>
      <c r="T568" s="49"/>
      <c r="U568" s="50"/>
      <c r="V568" s="51"/>
      <c r="W568" s="53"/>
      <c r="X568" s="53"/>
      <c r="Y568" s="53"/>
      <c r="Z568" s="54"/>
    </row>
    <row r="569" ht="18.0" hidden="1" customHeight="1">
      <c r="A569" s="4" t="s">
        <v>4619</v>
      </c>
      <c r="B569" s="71" t="s">
        <v>2926</v>
      </c>
      <c r="C569" s="39">
        <v>7.0</v>
      </c>
      <c r="D569" s="40"/>
      <c r="E569" s="41"/>
      <c r="F569" s="59"/>
      <c r="G569" s="55"/>
      <c r="H569" s="56">
        <v>1.11</v>
      </c>
      <c r="I569" s="56" t="s">
        <v>4624</v>
      </c>
      <c r="J569" s="56" t="s">
        <v>2802</v>
      </c>
      <c r="K569" s="59">
        <v>2.6</v>
      </c>
      <c r="L569" s="56">
        <v>2.69</v>
      </c>
      <c r="M569" s="56">
        <v>3.95</v>
      </c>
      <c r="N569" s="60" t="s">
        <v>2802</v>
      </c>
      <c r="O569" s="28"/>
      <c r="P569" s="29"/>
      <c r="Q569" s="28"/>
      <c r="R569" s="28"/>
      <c r="S569" s="48">
        <v>0.69</v>
      </c>
      <c r="T569" s="49"/>
      <c r="U569" s="50"/>
      <c r="V569" s="51"/>
      <c r="W569" s="53"/>
      <c r="X569" s="53"/>
      <c r="Y569" s="53"/>
      <c r="Z569" s="54"/>
    </row>
    <row r="570" ht="18.0" hidden="1" customHeight="1">
      <c r="A570" s="4" t="s">
        <v>4625</v>
      </c>
      <c r="B570" s="71" t="s">
        <v>3779</v>
      </c>
      <c r="C570" s="39">
        <v>1.0</v>
      </c>
      <c r="D570" s="40"/>
      <c r="E570" s="41"/>
      <c r="F570" s="59"/>
      <c r="G570" s="55"/>
      <c r="H570" s="56">
        <v>0.25</v>
      </c>
      <c r="I570" s="56">
        <v>0.25</v>
      </c>
      <c r="J570" s="56">
        <v>0.25</v>
      </c>
      <c r="K570" s="111">
        <v>0.25</v>
      </c>
      <c r="L570" s="185">
        <v>0.24</v>
      </c>
      <c r="M570" s="56">
        <v>0.26</v>
      </c>
      <c r="N570" s="60">
        <v>0.29</v>
      </c>
      <c r="O570" s="28"/>
      <c r="P570" s="29"/>
      <c r="Q570" s="28"/>
      <c r="R570" s="28"/>
      <c r="S570" s="48">
        <v>0.21</v>
      </c>
      <c r="T570" s="49"/>
      <c r="U570" s="50"/>
      <c r="V570" s="51"/>
      <c r="W570" s="53"/>
      <c r="X570" s="53"/>
      <c r="Y570" s="53"/>
      <c r="Z570" s="54"/>
    </row>
    <row r="571" ht="18.0" hidden="1" customHeight="1">
      <c r="A571" s="4" t="s">
        <v>4626</v>
      </c>
      <c r="B571" s="71" t="s">
        <v>3779</v>
      </c>
      <c r="C571" s="39">
        <v>1.0</v>
      </c>
      <c r="D571" s="40"/>
      <c r="E571" s="41"/>
      <c r="F571" s="59"/>
      <c r="G571" s="55"/>
      <c r="H571" s="56">
        <v>0.22</v>
      </c>
      <c r="I571" s="56">
        <v>0.2</v>
      </c>
      <c r="J571" s="59">
        <v>0.23</v>
      </c>
      <c r="K571" s="56" t="s">
        <v>4627</v>
      </c>
      <c r="L571" s="56">
        <v>0.25</v>
      </c>
      <c r="M571" s="56">
        <v>0.27</v>
      </c>
      <c r="N571" s="60">
        <v>0.29</v>
      </c>
      <c r="O571" s="28"/>
      <c r="P571" s="29"/>
      <c r="Q571" s="28"/>
      <c r="R571" s="28"/>
      <c r="S571" s="48">
        <v>0.21</v>
      </c>
      <c r="T571" s="49"/>
      <c r="U571" s="50"/>
      <c r="V571" s="51"/>
      <c r="W571" s="53"/>
      <c r="X571" s="53"/>
      <c r="Y571" s="53"/>
      <c r="Z571" s="54"/>
    </row>
    <row r="572" ht="18.0" hidden="1" customHeight="1">
      <c r="A572" s="4" t="s">
        <v>4628</v>
      </c>
      <c r="B572" s="71" t="s">
        <v>4185</v>
      </c>
      <c r="C572" s="39" t="s">
        <v>3505</v>
      </c>
      <c r="D572" s="40"/>
      <c r="E572" s="41"/>
      <c r="F572" s="59" t="s">
        <v>2863</v>
      </c>
      <c r="G572" s="55"/>
      <c r="H572" s="56" t="s">
        <v>2802</v>
      </c>
      <c r="I572" s="56" t="s">
        <v>2827</v>
      </c>
      <c r="J572" s="56">
        <v>15.33</v>
      </c>
      <c r="K572" s="59">
        <v>15.03</v>
      </c>
      <c r="L572" s="56" t="s">
        <v>2827</v>
      </c>
      <c r="M572" s="56">
        <v>17.0</v>
      </c>
      <c r="N572" s="60" t="s">
        <v>2827</v>
      </c>
      <c r="O572" s="28"/>
      <c r="P572" s="29"/>
      <c r="Q572" s="28"/>
      <c r="R572" s="28"/>
      <c r="S572" s="48">
        <v>14.18</v>
      </c>
      <c r="T572" s="49"/>
      <c r="U572" s="50"/>
      <c r="V572" s="51"/>
      <c r="W572" s="53"/>
      <c r="X572" s="53"/>
      <c r="Y572" s="53"/>
      <c r="Z572" s="54"/>
    </row>
    <row r="573" ht="18.0" hidden="1" customHeight="1">
      <c r="A573" s="4" t="s">
        <v>4629</v>
      </c>
      <c r="B573" s="71" t="s">
        <v>4630</v>
      </c>
      <c r="C573" s="39">
        <v>30.0</v>
      </c>
      <c r="D573" s="40"/>
      <c r="E573" s="41"/>
      <c r="F573" s="59"/>
      <c r="G573" s="55"/>
      <c r="H573" s="56">
        <v>24.48</v>
      </c>
      <c r="I573" s="56"/>
      <c r="J573" s="56"/>
      <c r="K573" s="56"/>
      <c r="L573" s="56">
        <v>13.32</v>
      </c>
      <c r="M573" s="57" t="s">
        <v>2827</v>
      </c>
      <c r="N573" s="57">
        <v>12.38</v>
      </c>
      <c r="O573" s="47" t="s">
        <v>4631</v>
      </c>
      <c r="P573" s="29"/>
      <c r="Q573" s="47" t="s">
        <v>4632</v>
      </c>
      <c r="R573" s="61" t="s">
        <v>4633</v>
      </c>
      <c r="S573" s="48"/>
      <c r="T573" s="49"/>
      <c r="U573" s="50"/>
      <c r="V573" s="51"/>
      <c r="W573" s="53"/>
      <c r="X573" s="53"/>
      <c r="Y573" s="53"/>
      <c r="Z573" s="54"/>
    </row>
    <row r="574" ht="18.0" hidden="1" customHeight="1">
      <c r="A574" s="4" t="s">
        <v>759</v>
      </c>
      <c r="B574" s="5">
        <v>1217470.0</v>
      </c>
      <c r="C574" s="39"/>
      <c r="D574" s="40"/>
      <c r="E574" s="41"/>
      <c r="F574" s="59"/>
      <c r="G574" s="55">
        <v>8.0</v>
      </c>
      <c r="H574" s="56">
        <v>3.17</v>
      </c>
      <c r="I574" s="56">
        <v>3.18</v>
      </c>
      <c r="J574" s="56">
        <v>3.08</v>
      </c>
      <c r="K574" s="57">
        <v>2.78</v>
      </c>
      <c r="L574" s="59">
        <v>2.7</v>
      </c>
      <c r="M574" s="56">
        <v>3.22</v>
      </c>
      <c r="N574" s="57">
        <v>3.18</v>
      </c>
      <c r="O574" s="47" t="s">
        <v>4634</v>
      </c>
      <c r="P574" s="29"/>
      <c r="Q574" s="47" t="s">
        <v>4635</v>
      </c>
      <c r="R574" s="47" t="s">
        <v>4636</v>
      </c>
      <c r="S574" s="48"/>
      <c r="T574" s="49"/>
      <c r="U574" s="50"/>
      <c r="V574" s="51"/>
      <c r="W574" s="53"/>
      <c r="X574" s="53"/>
      <c r="Y574" s="53"/>
      <c r="Z574" s="54"/>
    </row>
    <row r="575" ht="18.0" hidden="1" customHeight="1">
      <c r="A575" s="4" t="s">
        <v>763</v>
      </c>
      <c r="B575" s="5">
        <v>1226430.0</v>
      </c>
      <c r="C575" s="186"/>
      <c r="D575" s="40"/>
      <c r="E575" s="41"/>
      <c r="F575" s="59"/>
      <c r="G575" s="55">
        <v>3.0</v>
      </c>
      <c r="H575" s="56">
        <v>9.76</v>
      </c>
      <c r="I575" s="56">
        <v>3.53</v>
      </c>
      <c r="J575" s="59">
        <v>3.51</v>
      </c>
      <c r="K575" s="60" t="s">
        <v>2802</v>
      </c>
      <c r="L575" s="60">
        <v>4.1</v>
      </c>
      <c r="M575" s="56">
        <v>4.24</v>
      </c>
      <c r="N575" s="56">
        <v>4.99</v>
      </c>
      <c r="O575" s="47" t="s">
        <v>4637</v>
      </c>
      <c r="P575" s="29"/>
      <c r="Q575" s="61" t="s">
        <v>4638</v>
      </c>
      <c r="R575" s="47" t="s">
        <v>4639</v>
      </c>
      <c r="S575" s="48"/>
      <c r="T575" s="49"/>
      <c r="U575" s="50"/>
      <c r="V575" s="51"/>
      <c r="W575" s="53"/>
      <c r="X575" s="53"/>
      <c r="Y575" s="53"/>
      <c r="Z575" s="54"/>
    </row>
    <row r="576" ht="18.0" hidden="1" customHeight="1">
      <c r="A576" s="4" t="s">
        <v>764</v>
      </c>
      <c r="B576" s="5">
        <v>1092097.0</v>
      </c>
      <c r="C576" s="39"/>
      <c r="D576" s="40"/>
      <c r="E576" s="41"/>
      <c r="F576" s="59" t="s">
        <v>4640</v>
      </c>
      <c r="G576" s="55">
        <v>50.0</v>
      </c>
      <c r="H576" s="56">
        <v>0.35</v>
      </c>
      <c r="I576" s="56">
        <v>0.36</v>
      </c>
      <c r="J576" s="56">
        <v>0.35</v>
      </c>
      <c r="K576" s="56">
        <v>0.36</v>
      </c>
      <c r="L576" s="58">
        <v>0.34</v>
      </c>
      <c r="M576" s="59">
        <v>0.34</v>
      </c>
      <c r="N576" s="56">
        <v>0.35</v>
      </c>
      <c r="O576" s="47" t="s">
        <v>4641</v>
      </c>
      <c r="P576" s="29"/>
      <c r="Q576" s="61" t="s">
        <v>4642</v>
      </c>
      <c r="R576" s="47" t="s">
        <v>4643</v>
      </c>
      <c r="S576" s="48"/>
      <c r="T576" s="49"/>
      <c r="U576" s="50"/>
      <c r="V576" s="54"/>
      <c r="W576" s="53"/>
      <c r="X576" s="53"/>
      <c r="Y576" s="53"/>
      <c r="Z576" s="54"/>
    </row>
    <row r="577" ht="18.0" hidden="1" customHeight="1">
      <c r="A577" s="4" t="s">
        <v>767</v>
      </c>
      <c r="B577" s="5">
        <v>1212018.0</v>
      </c>
      <c r="C577" s="39"/>
      <c r="D577" s="40"/>
      <c r="E577" s="63"/>
      <c r="F577" s="94"/>
      <c r="G577" s="43">
        <v>2.5</v>
      </c>
      <c r="H577" s="56">
        <v>3.15</v>
      </c>
      <c r="I577" s="56">
        <v>1.7</v>
      </c>
      <c r="J577" s="56" t="s">
        <v>2827</v>
      </c>
      <c r="K577" s="56">
        <v>1.53</v>
      </c>
      <c r="L577" s="64">
        <v>1.51</v>
      </c>
      <c r="M577" s="56" t="s">
        <v>2802</v>
      </c>
      <c r="N577" s="56" t="s">
        <v>2802</v>
      </c>
      <c r="O577" s="61" t="s">
        <v>4644</v>
      </c>
      <c r="P577" s="29"/>
      <c r="Q577" s="47" t="s">
        <v>4645</v>
      </c>
      <c r="R577" s="47" t="s">
        <v>4646</v>
      </c>
      <c r="S577" s="48"/>
      <c r="T577" s="49"/>
      <c r="U577" s="50"/>
      <c r="V577" s="51"/>
      <c r="W577" s="69"/>
      <c r="X577" s="70"/>
      <c r="Y577" s="71"/>
      <c r="Z577" s="54"/>
    </row>
    <row r="578" ht="18.0" hidden="1" customHeight="1">
      <c r="A578" s="4" t="s">
        <v>4647</v>
      </c>
      <c r="B578" s="71" t="s">
        <v>3769</v>
      </c>
      <c r="C578" s="39">
        <v>30.0</v>
      </c>
      <c r="D578" s="40"/>
      <c r="E578" s="41"/>
      <c r="F578" s="98"/>
      <c r="G578" s="55"/>
      <c r="H578" s="56" t="s">
        <v>2802</v>
      </c>
      <c r="I578" s="56" t="s">
        <v>2827</v>
      </c>
      <c r="J578" s="57" t="s">
        <v>2827</v>
      </c>
      <c r="K578" s="57" t="s">
        <v>2802</v>
      </c>
      <c r="L578" s="56" t="s">
        <v>2802</v>
      </c>
      <c r="M578" s="56" t="s">
        <v>2802</v>
      </c>
      <c r="N578" s="56" t="s">
        <v>2802</v>
      </c>
      <c r="O578" s="47" t="s">
        <v>4648</v>
      </c>
      <c r="P578" s="29"/>
      <c r="Q578" s="47" t="s">
        <v>4649</v>
      </c>
      <c r="R578" s="47" t="s">
        <v>4650</v>
      </c>
      <c r="S578" s="48"/>
      <c r="T578" s="49"/>
      <c r="U578" s="50"/>
      <c r="V578" s="51"/>
      <c r="W578" s="53"/>
      <c r="X578" s="53"/>
      <c r="Y578" s="53"/>
      <c r="Z578" s="54"/>
    </row>
    <row r="579" ht="18.0" hidden="1" customHeight="1">
      <c r="A579" s="4" t="s">
        <v>4651</v>
      </c>
      <c r="B579" s="71" t="s">
        <v>4172</v>
      </c>
      <c r="C579" s="39">
        <v>30.0</v>
      </c>
      <c r="D579" s="40"/>
      <c r="E579" s="41"/>
      <c r="F579" s="59"/>
      <c r="G579" s="55">
        <v>1.0</v>
      </c>
      <c r="H579" s="56" t="s">
        <v>2802</v>
      </c>
      <c r="I579" s="56">
        <v>1.94</v>
      </c>
      <c r="J579" s="56">
        <v>1.45</v>
      </c>
      <c r="K579" s="57">
        <v>1.95</v>
      </c>
      <c r="L579" s="59">
        <v>1.4</v>
      </c>
      <c r="M579" s="56">
        <v>1.47</v>
      </c>
      <c r="N579" s="60">
        <v>1.45</v>
      </c>
      <c r="O579" s="28"/>
      <c r="P579" s="29"/>
      <c r="Q579" s="28"/>
      <c r="R579" s="28"/>
      <c r="S579" s="48"/>
      <c r="T579" s="49"/>
      <c r="U579" s="50"/>
      <c r="V579" s="51"/>
      <c r="W579" s="53"/>
      <c r="X579" s="53"/>
      <c r="Y579" s="53"/>
      <c r="Z579" s="54"/>
    </row>
    <row r="580" ht="18.0" hidden="1" customHeight="1">
      <c r="A580" s="4" t="s">
        <v>4652</v>
      </c>
      <c r="B580" s="71" t="s">
        <v>4653</v>
      </c>
      <c r="C580" s="39" t="s">
        <v>3658</v>
      </c>
      <c r="D580" s="40"/>
      <c r="E580" s="41"/>
      <c r="F580" s="59"/>
      <c r="G580" s="55">
        <v>3.0</v>
      </c>
      <c r="H580" s="59">
        <v>1.3</v>
      </c>
      <c r="I580" s="56">
        <v>5.6</v>
      </c>
      <c r="J580" s="111">
        <v>1.42</v>
      </c>
      <c r="K580" s="60">
        <v>1.93</v>
      </c>
      <c r="L580" s="60">
        <v>1.55</v>
      </c>
      <c r="M580" s="56">
        <v>1.44</v>
      </c>
      <c r="N580" s="56">
        <v>1.69</v>
      </c>
      <c r="O580" s="47" t="s">
        <v>4654</v>
      </c>
      <c r="P580" s="29"/>
      <c r="Q580" s="61" t="s">
        <v>4655</v>
      </c>
      <c r="R580" s="47" t="s">
        <v>4656</v>
      </c>
      <c r="S580" s="48">
        <v>2.25</v>
      </c>
      <c r="T580" s="49"/>
      <c r="U580" s="50"/>
      <c r="V580" s="51"/>
      <c r="W580" s="53"/>
      <c r="X580" s="53"/>
      <c r="Y580" s="53"/>
      <c r="Z580" s="54"/>
    </row>
    <row r="581" ht="18.0" customHeight="1">
      <c r="A581" s="4" t="s">
        <v>4657</v>
      </c>
      <c r="B581" s="5">
        <v>1279223.0</v>
      </c>
      <c r="C581" s="39"/>
      <c r="D581" s="40">
        <v>1.0</v>
      </c>
      <c r="E581" s="41" t="s">
        <v>2921</v>
      </c>
      <c r="F581" s="59" t="s">
        <v>4658</v>
      </c>
      <c r="G581" s="55">
        <v>2.0</v>
      </c>
      <c r="H581" s="44">
        <v>8.63</v>
      </c>
      <c r="I581" s="56">
        <v>11.89</v>
      </c>
      <c r="J581" s="45">
        <v>8.5</v>
      </c>
      <c r="K581" s="44">
        <v>9.21</v>
      </c>
      <c r="L581" s="56" t="s">
        <v>2802</v>
      </c>
      <c r="M581" s="44" t="s">
        <v>4659</v>
      </c>
      <c r="N581" s="60" t="s">
        <v>2827</v>
      </c>
      <c r="O581" s="47" t="s">
        <v>4660</v>
      </c>
      <c r="P581" s="29"/>
      <c r="Q581" s="47" t="s">
        <v>4661</v>
      </c>
      <c r="R581" s="47" t="s">
        <v>4662</v>
      </c>
      <c r="S581" s="48"/>
      <c r="T581" s="49"/>
      <c r="U581" s="50"/>
      <c r="V581" s="51"/>
      <c r="W581" s="53"/>
      <c r="X581" s="53"/>
      <c r="Y581" s="53"/>
      <c r="Z581" s="54"/>
    </row>
    <row r="582" ht="18.0" hidden="1" customHeight="1">
      <c r="A582" s="4" t="s">
        <v>4663</v>
      </c>
      <c r="B582" s="71" t="s">
        <v>4664</v>
      </c>
      <c r="C582" s="39" t="s">
        <v>3981</v>
      </c>
      <c r="D582" s="40"/>
      <c r="E582" s="63"/>
      <c r="F582" s="59"/>
      <c r="G582" s="106">
        <v>4.0</v>
      </c>
      <c r="H582" s="56" t="s">
        <v>2802</v>
      </c>
      <c r="I582" s="56" t="s">
        <v>2802</v>
      </c>
      <c r="J582" s="56">
        <v>6.0</v>
      </c>
      <c r="K582" s="56" t="s">
        <v>2802</v>
      </c>
      <c r="L582" s="58">
        <v>5.8</v>
      </c>
      <c r="M582" s="56">
        <v>5.98</v>
      </c>
      <c r="N582" s="60" t="s">
        <v>2827</v>
      </c>
      <c r="O582" s="47" t="s">
        <v>4665</v>
      </c>
      <c r="P582" s="29"/>
      <c r="Q582" s="47" t="s">
        <v>4666</v>
      </c>
      <c r="R582" s="47" t="s">
        <v>4667</v>
      </c>
      <c r="S582" s="48">
        <v>6.44</v>
      </c>
      <c r="T582" s="49"/>
      <c r="U582" s="50"/>
      <c r="V582" s="51"/>
      <c r="W582" s="86"/>
      <c r="X582" s="70"/>
      <c r="Y582" s="53"/>
      <c r="Z582" s="54"/>
    </row>
    <row r="583" ht="18.0" hidden="1" customHeight="1">
      <c r="A583" s="4" t="s">
        <v>4668</v>
      </c>
      <c r="B583" s="71" t="s">
        <v>3431</v>
      </c>
      <c r="C583" s="39" t="s">
        <v>4023</v>
      </c>
      <c r="D583" s="40"/>
      <c r="E583" s="41"/>
      <c r="F583" s="59"/>
      <c r="G583" s="55"/>
      <c r="H583" s="56" t="s">
        <v>2827</v>
      </c>
      <c r="I583" s="56" t="s">
        <v>2827</v>
      </c>
      <c r="J583" s="56"/>
      <c r="K583" s="56">
        <v>2.29</v>
      </c>
      <c r="L583" s="56"/>
      <c r="M583" s="56" t="s">
        <v>2827</v>
      </c>
      <c r="N583" s="60" t="s">
        <v>2802</v>
      </c>
      <c r="O583" s="28"/>
      <c r="P583" s="29"/>
      <c r="Q583" s="28"/>
      <c r="R583" s="28"/>
      <c r="S583" s="48"/>
      <c r="T583" s="49"/>
      <c r="U583" s="50"/>
      <c r="V583" s="51"/>
      <c r="W583" s="53"/>
      <c r="X583" s="53"/>
      <c r="Y583" s="53"/>
      <c r="Z583" s="54"/>
    </row>
    <row r="584" ht="18.0" hidden="1" customHeight="1">
      <c r="A584" s="4" t="s">
        <v>4669</v>
      </c>
      <c r="B584" s="71" t="s">
        <v>3431</v>
      </c>
      <c r="C584" s="39" t="s">
        <v>4670</v>
      </c>
      <c r="D584" s="40"/>
      <c r="E584" s="41"/>
      <c r="F584" s="59"/>
      <c r="G584" s="55">
        <v>3.0</v>
      </c>
      <c r="H584" s="56" t="s">
        <v>2802</v>
      </c>
      <c r="I584" s="56" t="s">
        <v>2802</v>
      </c>
      <c r="J584" s="59">
        <v>5.2</v>
      </c>
      <c r="K584" s="56">
        <v>6.73</v>
      </c>
      <c r="L584" s="56">
        <v>5.5</v>
      </c>
      <c r="M584" s="56">
        <v>7.39</v>
      </c>
      <c r="N584" s="57" t="s">
        <v>2802</v>
      </c>
      <c r="O584" s="47" t="s">
        <v>4671</v>
      </c>
      <c r="P584" s="29"/>
      <c r="Q584" s="47" t="s">
        <v>4672</v>
      </c>
      <c r="R584" s="47" t="s">
        <v>4673</v>
      </c>
      <c r="S584" s="48">
        <v>5.82</v>
      </c>
      <c r="T584" s="49"/>
      <c r="U584" s="50"/>
      <c r="V584" s="51"/>
      <c r="W584" s="53"/>
      <c r="X584" s="53"/>
      <c r="Y584" s="53"/>
      <c r="Z584" s="54"/>
    </row>
    <row r="585" ht="18.0" hidden="1" customHeight="1">
      <c r="A585" s="4" t="s">
        <v>4674</v>
      </c>
      <c r="B585" s="71" t="s">
        <v>4675</v>
      </c>
      <c r="C585" s="39">
        <v>30.0</v>
      </c>
      <c r="D585" s="109"/>
      <c r="E585" s="63"/>
      <c r="F585" s="59"/>
      <c r="G585" s="55"/>
      <c r="H585" s="56"/>
      <c r="I585" s="59">
        <v>15.89</v>
      </c>
      <c r="J585" s="56" t="s">
        <v>2827</v>
      </c>
      <c r="K585" s="56" t="s">
        <v>2827</v>
      </c>
      <c r="L585" s="56">
        <v>15.5</v>
      </c>
      <c r="M585" s="56" t="s">
        <v>2802</v>
      </c>
      <c r="N585" s="60" t="s">
        <v>2827</v>
      </c>
      <c r="O585" s="28"/>
      <c r="P585" s="29"/>
      <c r="Q585" s="28"/>
      <c r="R585" s="28"/>
      <c r="S585" s="82">
        <v>15.99</v>
      </c>
      <c r="T585" s="83"/>
      <c r="U585" s="84"/>
      <c r="V585" s="51"/>
      <c r="W585" s="69"/>
      <c r="X585" s="70"/>
      <c r="Y585" s="71"/>
      <c r="Z585" s="54"/>
    </row>
    <row r="586" ht="18.0" hidden="1" customHeight="1">
      <c r="A586" s="150" t="s">
        <v>4676</v>
      </c>
      <c r="B586" s="71" t="s">
        <v>4677</v>
      </c>
      <c r="C586" s="39" t="s">
        <v>4023</v>
      </c>
      <c r="D586" s="40"/>
      <c r="E586" s="41"/>
      <c r="F586" s="59"/>
      <c r="G586" s="55">
        <v>1.0</v>
      </c>
      <c r="H586" s="56">
        <v>26.23</v>
      </c>
      <c r="I586" s="56" t="s">
        <v>2827</v>
      </c>
      <c r="J586" s="56" t="s">
        <v>2802</v>
      </c>
      <c r="K586" s="56">
        <v>12.74</v>
      </c>
      <c r="L586" s="56" t="s">
        <v>2802</v>
      </c>
      <c r="M586" s="59" t="s">
        <v>4678</v>
      </c>
      <c r="N586" s="60" t="s">
        <v>4679</v>
      </c>
      <c r="O586" s="28"/>
      <c r="P586" s="29"/>
      <c r="Q586" s="28"/>
      <c r="R586" s="28"/>
      <c r="S586" s="48"/>
      <c r="T586" s="49"/>
      <c r="U586" s="50"/>
      <c r="V586" s="54"/>
      <c r="W586" s="53"/>
      <c r="X586" s="53"/>
      <c r="Y586" s="53"/>
      <c r="Z586" s="54"/>
    </row>
    <row r="587" ht="18.0" hidden="1" customHeight="1">
      <c r="A587" s="4" t="s">
        <v>4680</v>
      </c>
      <c r="B587" s="71" t="s">
        <v>3990</v>
      </c>
      <c r="C587" s="39" t="s">
        <v>4681</v>
      </c>
      <c r="D587" s="40"/>
      <c r="E587" s="41"/>
      <c r="F587" s="59"/>
      <c r="G587" s="55">
        <v>1.0</v>
      </c>
      <c r="H587" s="56">
        <v>13.4</v>
      </c>
      <c r="I587" s="56" t="s">
        <v>2802</v>
      </c>
      <c r="J587" s="56" t="s">
        <v>2802</v>
      </c>
      <c r="K587" s="92" t="s">
        <v>4682</v>
      </c>
      <c r="L587" s="56" t="s">
        <v>4683</v>
      </c>
      <c r="M587" s="59">
        <v>13.4</v>
      </c>
      <c r="N587" s="60">
        <v>18.99</v>
      </c>
      <c r="O587" s="28"/>
      <c r="P587" s="29"/>
      <c r="Q587" s="28"/>
      <c r="R587" s="28"/>
      <c r="S587" s="48">
        <v>28.32</v>
      </c>
      <c r="T587" s="49"/>
      <c r="U587" s="50"/>
      <c r="V587" s="51"/>
      <c r="W587" s="53"/>
      <c r="X587" s="53"/>
      <c r="Y587" s="53"/>
      <c r="Z587" s="54"/>
    </row>
    <row r="588" ht="18.0" hidden="1" customHeight="1">
      <c r="A588" s="4" t="s">
        <v>4684</v>
      </c>
      <c r="B588" s="71" t="s">
        <v>4685</v>
      </c>
      <c r="C588" s="39" t="s">
        <v>3981</v>
      </c>
      <c r="D588" s="40"/>
      <c r="E588" s="41"/>
      <c r="F588" s="59"/>
      <c r="G588" s="55">
        <v>4.0</v>
      </c>
      <c r="H588" s="56">
        <v>28.0</v>
      </c>
      <c r="I588" s="56" t="s">
        <v>2802</v>
      </c>
      <c r="J588" s="56">
        <v>25.2</v>
      </c>
      <c r="K588" s="60">
        <v>27.65</v>
      </c>
      <c r="L588" s="59">
        <v>25.0</v>
      </c>
      <c r="M588" s="56">
        <v>25.32</v>
      </c>
      <c r="N588" s="56" t="s">
        <v>2802</v>
      </c>
      <c r="O588" s="47" t="s">
        <v>4686</v>
      </c>
      <c r="P588" s="29"/>
      <c r="Q588" s="47" t="s">
        <v>4687</v>
      </c>
      <c r="R588" s="47" t="s">
        <v>4688</v>
      </c>
      <c r="S588" s="48">
        <v>28.0</v>
      </c>
      <c r="T588" s="49"/>
      <c r="U588" s="91"/>
      <c r="V588" s="51"/>
      <c r="W588" s="91"/>
      <c r="X588" s="91"/>
      <c r="Y588" s="53"/>
      <c r="Z588" s="54"/>
    </row>
    <row r="589" ht="18.0" hidden="1" customHeight="1">
      <c r="A589" s="4" t="s">
        <v>4689</v>
      </c>
      <c r="B589" s="71" t="s">
        <v>4690</v>
      </c>
      <c r="C589" s="39" t="s">
        <v>3981</v>
      </c>
      <c r="D589" s="40"/>
      <c r="E589" s="41"/>
      <c r="F589" s="59"/>
      <c r="G589" s="55">
        <v>1.0</v>
      </c>
      <c r="H589" s="59">
        <v>39.95</v>
      </c>
      <c r="I589" s="56">
        <v>44.48</v>
      </c>
      <c r="J589" s="60" t="s">
        <v>4691</v>
      </c>
      <c r="K589" s="56" t="s">
        <v>4132</v>
      </c>
      <c r="L589" s="56" t="s">
        <v>2802</v>
      </c>
      <c r="M589" s="56">
        <v>39.9</v>
      </c>
      <c r="N589" s="96" t="s">
        <v>4692</v>
      </c>
      <c r="O589" s="47" t="s">
        <v>4693</v>
      </c>
      <c r="P589" s="29"/>
      <c r="Q589" s="47" t="s">
        <v>4694</v>
      </c>
      <c r="R589" s="47" t="s">
        <v>4695</v>
      </c>
      <c r="S589" s="48">
        <v>45.56</v>
      </c>
      <c r="T589" s="49"/>
      <c r="U589" s="50"/>
      <c r="V589" s="51"/>
      <c r="W589" s="53"/>
      <c r="X589" s="53"/>
      <c r="Y589" s="53"/>
      <c r="Z589" s="54"/>
    </row>
    <row r="590" ht="18.0" hidden="1" customHeight="1">
      <c r="A590" s="4" t="s">
        <v>4696</v>
      </c>
      <c r="B590" s="71" t="s">
        <v>3351</v>
      </c>
      <c r="C590" s="39">
        <v>28.0</v>
      </c>
      <c r="D590" s="40"/>
      <c r="E590" s="41"/>
      <c r="F590" s="59"/>
      <c r="G590" s="55"/>
      <c r="H590" s="56">
        <v>4.12</v>
      </c>
      <c r="I590" s="59">
        <v>2.01</v>
      </c>
      <c r="J590" s="56">
        <v>2.12</v>
      </c>
      <c r="K590" s="56">
        <v>1.91</v>
      </c>
      <c r="L590" s="57">
        <v>2.2</v>
      </c>
      <c r="M590" s="56" t="s">
        <v>4697</v>
      </c>
      <c r="N590" s="58">
        <v>1.92</v>
      </c>
      <c r="O590" s="28"/>
      <c r="P590" s="29"/>
      <c r="Q590" s="28"/>
      <c r="R590" s="28"/>
      <c r="S590" s="48"/>
      <c r="T590" s="49"/>
      <c r="U590" s="50"/>
      <c r="V590" s="54"/>
      <c r="W590" s="52"/>
      <c r="X590" s="70"/>
      <c r="Y590" s="53"/>
      <c r="Z590" s="54"/>
    </row>
    <row r="591" ht="18.0" hidden="1" customHeight="1">
      <c r="A591" s="4" t="s">
        <v>4698</v>
      </c>
      <c r="B591" s="5">
        <v>1091842.0</v>
      </c>
      <c r="C591" s="39"/>
      <c r="D591" s="40"/>
      <c r="E591" s="41"/>
      <c r="F591" s="59" t="s">
        <v>2899</v>
      </c>
      <c r="G591" s="55">
        <v>40.0</v>
      </c>
      <c r="H591" s="56">
        <v>0.2</v>
      </c>
      <c r="I591" s="56">
        <v>0.21</v>
      </c>
      <c r="J591" s="59">
        <v>0.2</v>
      </c>
      <c r="K591" s="56">
        <v>0.21</v>
      </c>
      <c r="L591" s="59">
        <v>0.2</v>
      </c>
      <c r="M591" s="56">
        <v>0.23</v>
      </c>
      <c r="N591" s="56">
        <v>0.2</v>
      </c>
      <c r="O591" s="47" t="s">
        <v>4699</v>
      </c>
      <c r="P591" s="29"/>
      <c r="Q591" s="61" t="s">
        <v>4700</v>
      </c>
      <c r="R591" s="47" t="s">
        <v>4701</v>
      </c>
      <c r="S591" s="48">
        <v>0.25</v>
      </c>
      <c r="T591" s="49"/>
      <c r="U591" s="173"/>
      <c r="V591" s="54"/>
      <c r="W591" s="181"/>
      <c r="X591" s="182"/>
      <c r="Y591" s="53"/>
      <c r="Z591" s="54"/>
    </row>
    <row r="592" ht="18.0" hidden="1" customHeight="1">
      <c r="A592" s="4" t="s">
        <v>4702</v>
      </c>
      <c r="B592" s="5">
        <v>1212505.0</v>
      </c>
      <c r="C592" s="39"/>
      <c r="D592" s="109"/>
      <c r="E592" s="41"/>
      <c r="F592" s="59"/>
      <c r="G592" s="55"/>
      <c r="H592" s="79">
        <v>6.07</v>
      </c>
      <c r="I592" s="56">
        <v>8.03</v>
      </c>
      <c r="J592" s="59">
        <v>3.43</v>
      </c>
      <c r="K592" s="56">
        <v>4.6</v>
      </c>
      <c r="L592" s="56"/>
      <c r="M592" s="59" t="s">
        <v>2802</v>
      </c>
      <c r="N592" s="56" t="s">
        <v>2827</v>
      </c>
      <c r="O592" s="28"/>
      <c r="P592" s="29"/>
      <c r="Q592" s="28"/>
      <c r="R592" s="28"/>
      <c r="S592" s="48"/>
      <c r="T592" s="49"/>
      <c r="U592" s="50"/>
      <c r="V592" s="54"/>
      <c r="W592" s="52"/>
      <c r="X592" s="70"/>
      <c r="Y592" s="71"/>
      <c r="Z592" s="54"/>
    </row>
    <row r="593" ht="18.0" hidden="1" customHeight="1">
      <c r="A593" s="4" t="s">
        <v>4703</v>
      </c>
      <c r="B593" s="71" t="s">
        <v>3429</v>
      </c>
      <c r="C593" s="39">
        <v>1.0</v>
      </c>
      <c r="D593" s="40"/>
      <c r="E593" s="41"/>
      <c r="F593" s="59"/>
      <c r="G593" s="55"/>
      <c r="H593" s="56"/>
      <c r="I593" s="59">
        <v>1.64</v>
      </c>
      <c r="J593" s="56">
        <v>1.73</v>
      </c>
      <c r="K593" s="56"/>
      <c r="L593" s="57"/>
      <c r="M593" s="56" t="s">
        <v>2802</v>
      </c>
      <c r="N593" s="60"/>
      <c r="O593" s="47" t="s">
        <v>4704</v>
      </c>
      <c r="P593" s="29"/>
      <c r="Q593" s="47" t="s">
        <v>4705</v>
      </c>
      <c r="R593" s="47" t="s">
        <v>4706</v>
      </c>
      <c r="S593" s="48"/>
      <c r="T593" s="49"/>
      <c r="U593" s="50"/>
      <c r="V593" s="54"/>
      <c r="W593" s="52"/>
      <c r="X593" s="70"/>
      <c r="Y593" s="53"/>
      <c r="Z593" s="54"/>
    </row>
    <row r="594" ht="18.0" hidden="1" customHeight="1">
      <c r="A594" s="4" t="s">
        <v>4707</v>
      </c>
      <c r="B594" s="71" t="s">
        <v>3429</v>
      </c>
      <c r="C594" s="39">
        <v>1.0</v>
      </c>
      <c r="D594" s="40"/>
      <c r="E594" s="41"/>
      <c r="F594" s="59"/>
      <c r="G594" s="55"/>
      <c r="H594" s="56"/>
      <c r="I594" s="56"/>
      <c r="J594" s="56">
        <v>1.73</v>
      </c>
      <c r="K594" s="56"/>
      <c r="L594" s="57"/>
      <c r="M594" s="56"/>
      <c r="N594" s="60"/>
      <c r="O594" s="28"/>
      <c r="P594" s="29"/>
      <c r="Q594" s="28"/>
      <c r="R594" s="28"/>
      <c r="S594" s="48"/>
      <c r="T594" s="49"/>
      <c r="U594" s="50"/>
      <c r="V594" s="54"/>
      <c r="W594" s="52"/>
      <c r="X594" s="70"/>
      <c r="Y594" s="53"/>
      <c r="Z594" s="54"/>
    </row>
    <row r="595" ht="18.0" hidden="1" customHeight="1">
      <c r="A595" s="4" t="s">
        <v>4708</v>
      </c>
      <c r="B595" s="71" t="s">
        <v>3429</v>
      </c>
      <c r="C595" s="39">
        <v>1.0</v>
      </c>
      <c r="D595" s="40"/>
      <c r="E595" s="41"/>
      <c r="F595" s="59"/>
      <c r="G595" s="55"/>
      <c r="H595" s="56"/>
      <c r="I595" s="56"/>
      <c r="J595" s="56">
        <v>1.73</v>
      </c>
      <c r="K595" s="56"/>
      <c r="L595" s="57"/>
      <c r="M595" s="56"/>
      <c r="N595" s="60"/>
      <c r="O595" s="28"/>
      <c r="P595" s="29"/>
      <c r="Q595" s="28"/>
      <c r="R595" s="28"/>
      <c r="S595" s="48"/>
      <c r="T595" s="49"/>
      <c r="U595" s="50"/>
      <c r="V595" s="54"/>
      <c r="W595" s="52"/>
      <c r="X595" s="70"/>
      <c r="Y595" s="53"/>
      <c r="Z595" s="54"/>
    </row>
    <row r="596" ht="18.0" hidden="1" customHeight="1">
      <c r="A596" s="4" t="s">
        <v>4709</v>
      </c>
      <c r="B596" s="71" t="s">
        <v>3288</v>
      </c>
      <c r="C596" s="39">
        <v>28.0</v>
      </c>
      <c r="D596" s="40"/>
      <c r="E596" s="41"/>
      <c r="F596" s="103"/>
      <c r="G596" s="100"/>
      <c r="H596" s="56" t="s">
        <v>4710</v>
      </c>
      <c r="I596" s="56" t="s">
        <v>4711</v>
      </c>
      <c r="J596" s="56" t="s">
        <v>2802</v>
      </c>
      <c r="K596" s="56" t="s">
        <v>4712</v>
      </c>
      <c r="L596" s="57" t="s">
        <v>2802</v>
      </c>
      <c r="M596" s="56" t="s">
        <v>2802</v>
      </c>
      <c r="N596" s="56"/>
      <c r="O596" s="28"/>
      <c r="P596" s="29"/>
      <c r="Q596" s="28"/>
      <c r="R596" s="28"/>
      <c r="S596" s="48"/>
      <c r="T596" s="49"/>
      <c r="U596" s="50"/>
      <c r="V596" s="51"/>
      <c r="W596" s="53"/>
      <c r="X596" s="53"/>
      <c r="Y596" s="53"/>
      <c r="Z596" s="54"/>
    </row>
    <row r="597" ht="18.0" hidden="1" customHeight="1">
      <c r="A597" s="4" t="s">
        <v>785</v>
      </c>
      <c r="B597" s="5">
        <v>3716719.0</v>
      </c>
      <c r="C597" s="39"/>
      <c r="D597" s="40"/>
      <c r="E597" s="41"/>
      <c r="F597" s="59"/>
      <c r="G597" s="55">
        <v>16.0</v>
      </c>
      <c r="H597" s="59" t="s">
        <v>2802</v>
      </c>
      <c r="I597" s="56" t="s">
        <v>2802</v>
      </c>
      <c r="J597" s="56" t="s">
        <v>4713</v>
      </c>
      <c r="K597" s="56" t="s">
        <v>2802</v>
      </c>
      <c r="L597" s="56" t="s">
        <v>2802</v>
      </c>
      <c r="M597" s="57" t="s">
        <v>2802</v>
      </c>
      <c r="N597" s="56" t="s">
        <v>2802</v>
      </c>
      <c r="O597" s="47" t="s">
        <v>4714</v>
      </c>
      <c r="P597" s="29"/>
      <c r="Q597" s="47" t="s">
        <v>4715</v>
      </c>
      <c r="R597" s="47" t="s">
        <v>4716</v>
      </c>
      <c r="S597" s="48">
        <v>36.59</v>
      </c>
      <c r="T597" s="49">
        <v>0.03</v>
      </c>
      <c r="U597" s="50">
        <f>S597*(1-T597)</f>
        <v>35.4923</v>
      </c>
      <c r="V597" s="51"/>
      <c r="W597" s="53"/>
      <c r="X597" s="53"/>
      <c r="Y597" s="53"/>
      <c r="Z597" s="54"/>
    </row>
    <row r="598" ht="18.0" hidden="1" customHeight="1">
      <c r="A598" s="4" t="s">
        <v>4717</v>
      </c>
      <c r="B598" s="115" t="s">
        <v>4718</v>
      </c>
      <c r="C598" s="39">
        <v>4.0</v>
      </c>
      <c r="D598" s="40"/>
      <c r="E598" s="41"/>
      <c r="F598" s="59" t="s">
        <v>4719</v>
      </c>
      <c r="G598" s="55"/>
      <c r="H598" s="56">
        <v>22.0</v>
      </c>
      <c r="I598" s="56" t="s">
        <v>2827</v>
      </c>
      <c r="J598" s="59">
        <v>8.76</v>
      </c>
      <c r="K598" s="56">
        <v>11.4</v>
      </c>
      <c r="L598" s="79">
        <v>10.05</v>
      </c>
      <c r="M598" s="56">
        <v>18.24</v>
      </c>
      <c r="N598" s="60">
        <v>11.99</v>
      </c>
      <c r="O598" s="28"/>
      <c r="P598" s="29"/>
      <c r="Q598" s="28"/>
      <c r="R598" s="28"/>
      <c r="S598" s="48"/>
      <c r="T598" s="49"/>
      <c r="U598" s="50"/>
      <c r="V598" s="51"/>
      <c r="W598" s="53"/>
      <c r="X598" s="53"/>
      <c r="Y598" s="53"/>
      <c r="Z598" s="54"/>
    </row>
    <row r="599" ht="18.0" hidden="1" customHeight="1">
      <c r="A599" s="4" t="s">
        <v>4720</v>
      </c>
      <c r="B599" s="71" t="s">
        <v>4721</v>
      </c>
      <c r="C599" s="39">
        <v>1.0</v>
      </c>
      <c r="D599" s="40"/>
      <c r="E599" s="41"/>
      <c r="F599" s="59"/>
      <c r="G599" s="55">
        <v>3.0</v>
      </c>
      <c r="H599" s="56">
        <v>4.24</v>
      </c>
      <c r="I599" s="56" t="s">
        <v>2802</v>
      </c>
      <c r="J599" s="56" t="s">
        <v>4722</v>
      </c>
      <c r="K599" s="59">
        <v>4.21</v>
      </c>
      <c r="L599" s="56" t="s">
        <v>2802</v>
      </c>
      <c r="M599" s="56" t="s">
        <v>2802</v>
      </c>
      <c r="N599" s="56">
        <v>4.25</v>
      </c>
      <c r="O599" s="47" t="s">
        <v>4723</v>
      </c>
      <c r="P599" s="29"/>
      <c r="Q599" s="1" t="s">
        <v>4724</v>
      </c>
      <c r="R599" s="1" t="s">
        <v>4725</v>
      </c>
      <c r="S599" s="48">
        <v>4.86</v>
      </c>
      <c r="T599" s="49"/>
      <c r="U599" s="50"/>
      <c r="V599" s="54"/>
      <c r="W599" s="86"/>
      <c r="X599" s="53"/>
      <c r="Y599" s="53"/>
      <c r="Z599" s="54"/>
    </row>
    <row r="600" ht="18.0" hidden="1" customHeight="1">
      <c r="A600" s="4" t="s">
        <v>4726</v>
      </c>
      <c r="B600" s="71"/>
      <c r="C600" s="39">
        <v>50.0</v>
      </c>
      <c r="D600" s="40"/>
      <c r="E600" s="41"/>
      <c r="F600" s="94"/>
      <c r="G600" s="55">
        <v>2.0</v>
      </c>
      <c r="H600" s="56" t="s">
        <v>2802</v>
      </c>
      <c r="I600" s="56" t="s">
        <v>2802</v>
      </c>
      <c r="J600" s="57" t="s">
        <v>2802</v>
      </c>
      <c r="K600" s="64">
        <v>9.59</v>
      </c>
      <c r="L600" s="56" t="s">
        <v>2802</v>
      </c>
      <c r="M600" s="56" t="s">
        <v>2802</v>
      </c>
      <c r="N600" s="60">
        <v>2.6</v>
      </c>
      <c r="O600" s="47" t="s">
        <v>4727</v>
      </c>
      <c r="P600" s="29"/>
      <c r="Q600" s="47" t="s">
        <v>4728</v>
      </c>
      <c r="R600" s="61" t="s">
        <v>4729</v>
      </c>
      <c r="S600" s="48">
        <v>16.23</v>
      </c>
      <c r="T600" s="49"/>
      <c r="U600" s="50">
        <f>S600*(1-T600)</f>
        <v>16.23</v>
      </c>
      <c r="V600" s="51"/>
      <c r="W600" s="53"/>
      <c r="X600" s="53"/>
      <c r="Y600" s="53"/>
      <c r="Z600" s="54"/>
    </row>
    <row r="601" ht="18.0" hidden="1" customHeight="1">
      <c r="A601" s="4" t="s">
        <v>4730</v>
      </c>
      <c r="B601" s="71" t="s">
        <v>4731</v>
      </c>
      <c r="C601" s="39">
        <v>1.0</v>
      </c>
      <c r="D601" s="40"/>
      <c r="E601" s="41"/>
      <c r="F601" s="59"/>
      <c r="G601" s="55"/>
      <c r="H601" s="56">
        <v>8.5</v>
      </c>
      <c r="I601" s="56" t="s">
        <v>4732</v>
      </c>
      <c r="J601" s="56" t="s">
        <v>4733</v>
      </c>
      <c r="K601" s="56"/>
      <c r="L601" s="57"/>
      <c r="M601" s="56" t="s">
        <v>2827</v>
      </c>
      <c r="N601" s="60" t="s">
        <v>2802</v>
      </c>
      <c r="O601" s="28" t="s">
        <v>4734</v>
      </c>
      <c r="P601" s="29"/>
      <c r="Q601" s="28" t="s">
        <v>4735</v>
      </c>
      <c r="R601" s="28" t="s">
        <v>4736</v>
      </c>
      <c r="S601" s="48"/>
      <c r="T601" s="49"/>
      <c r="U601" s="50"/>
      <c r="V601" s="54"/>
      <c r="W601" s="52"/>
      <c r="X601" s="70"/>
      <c r="Y601" s="53"/>
      <c r="Z601" s="54"/>
    </row>
    <row r="602" ht="18.0" hidden="1" customHeight="1">
      <c r="A602" s="4" t="s">
        <v>4737</v>
      </c>
      <c r="B602" s="71" t="s">
        <v>4731</v>
      </c>
      <c r="C602" s="39">
        <v>1.0</v>
      </c>
      <c r="D602" s="40"/>
      <c r="E602" s="41"/>
      <c r="F602" s="59"/>
      <c r="G602" s="55"/>
      <c r="H602" s="56" t="s">
        <v>4738</v>
      </c>
      <c r="I602" s="56" t="s">
        <v>4739</v>
      </c>
      <c r="J602" s="56" t="s">
        <v>4740</v>
      </c>
      <c r="K602" s="56"/>
      <c r="L602" s="57"/>
      <c r="M602" s="56" t="s">
        <v>2827</v>
      </c>
      <c r="N602" s="60" t="s">
        <v>2802</v>
      </c>
      <c r="O602" s="28" t="s">
        <v>4741</v>
      </c>
      <c r="P602" s="29"/>
      <c r="Q602" s="28" t="s">
        <v>4742</v>
      </c>
      <c r="R602" s="28" t="s">
        <v>4743</v>
      </c>
      <c r="S602" s="48"/>
      <c r="T602" s="49"/>
      <c r="U602" s="50"/>
      <c r="V602" s="54"/>
      <c r="W602" s="52"/>
      <c r="X602" s="70"/>
      <c r="Y602" s="53"/>
      <c r="Z602" s="54"/>
    </row>
    <row r="603" ht="18.0" hidden="1" customHeight="1">
      <c r="A603" s="4" t="s">
        <v>4744</v>
      </c>
      <c r="B603" s="71" t="s">
        <v>4731</v>
      </c>
      <c r="C603" s="39">
        <v>1.0</v>
      </c>
      <c r="D603" s="40"/>
      <c r="E603" s="41"/>
      <c r="F603" s="59"/>
      <c r="G603" s="55"/>
      <c r="H603" s="56">
        <v>8.61</v>
      </c>
      <c r="I603" s="56" t="s">
        <v>4745</v>
      </c>
      <c r="J603" s="56" t="s">
        <v>2802</v>
      </c>
      <c r="K603" s="56"/>
      <c r="L603" s="57">
        <v>1.8</v>
      </c>
      <c r="M603" s="56" t="s">
        <v>2827</v>
      </c>
      <c r="N603" s="60" t="s">
        <v>2802</v>
      </c>
      <c r="O603" s="28" t="s">
        <v>4746</v>
      </c>
      <c r="P603" s="29"/>
      <c r="Q603" s="28" t="s">
        <v>4747</v>
      </c>
      <c r="R603" s="28" t="s">
        <v>4748</v>
      </c>
      <c r="S603" s="48"/>
      <c r="T603" s="49"/>
      <c r="U603" s="50"/>
      <c r="V603" s="54"/>
      <c r="W603" s="52"/>
      <c r="X603" s="70"/>
      <c r="Y603" s="53"/>
      <c r="Z603" s="54"/>
    </row>
    <row r="604" ht="18.0" hidden="1" customHeight="1">
      <c r="A604" s="4" t="s">
        <v>4749</v>
      </c>
      <c r="B604" s="71" t="s">
        <v>4750</v>
      </c>
      <c r="C604" s="39">
        <v>7.0</v>
      </c>
      <c r="D604" s="40"/>
      <c r="E604" s="41"/>
      <c r="F604" s="59" t="s">
        <v>4751</v>
      </c>
      <c r="G604" s="55"/>
      <c r="H604" s="56"/>
      <c r="I604" s="56" t="s">
        <v>2827</v>
      </c>
      <c r="J604" s="56" t="s">
        <v>2827</v>
      </c>
      <c r="K604" s="56" t="s">
        <v>2827</v>
      </c>
      <c r="L604" s="57" t="s">
        <v>2827</v>
      </c>
      <c r="M604" s="56" t="s">
        <v>2827</v>
      </c>
      <c r="N604" s="60"/>
      <c r="O604" s="28" t="s">
        <v>4752</v>
      </c>
      <c r="P604" s="29"/>
      <c r="Q604" s="28" t="s">
        <v>4753</v>
      </c>
      <c r="R604" s="28" t="s">
        <v>4754</v>
      </c>
      <c r="S604" s="48">
        <v>2.45</v>
      </c>
      <c r="T604" s="49"/>
      <c r="U604" s="50"/>
      <c r="V604" s="54"/>
      <c r="W604" s="52"/>
      <c r="X604" s="70"/>
      <c r="Y604" s="53"/>
      <c r="Z604" s="54"/>
    </row>
    <row r="605" ht="18.0" hidden="1" customHeight="1">
      <c r="A605" s="4" t="s">
        <v>4755</v>
      </c>
      <c r="B605" s="71" t="s">
        <v>3429</v>
      </c>
      <c r="C605" s="39">
        <v>1.0</v>
      </c>
      <c r="D605" s="40"/>
      <c r="E605" s="41"/>
      <c r="F605" s="59" t="s">
        <v>4756</v>
      </c>
      <c r="G605" s="55"/>
      <c r="H605" s="56">
        <f>8.76/4</f>
        <v>2.19</v>
      </c>
      <c r="I605" s="56">
        <v>1.98</v>
      </c>
      <c r="J605" s="56" t="s">
        <v>4757</v>
      </c>
      <c r="K605" s="56">
        <v>1.98</v>
      </c>
      <c r="L605" s="57"/>
      <c r="M605" s="56" t="s">
        <v>2827</v>
      </c>
      <c r="N605" s="60" t="s">
        <v>2802</v>
      </c>
      <c r="O605" s="28" t="s">
        <v>4758</v>
      </c>
      <c r="P605" s="29"/>
      <c r="Q605" s="28" t="s">
        <v>4759</v>
      </c>
      <c r="R605" s="28" t="s">
        <v>4760</v>
      </c>
      <c r="S605" s="48">
        <v>2.45</v>
      </c>
      <c r="T605" s="49"/>
      <c r="U605" s="50"/>
      <c r="V605" s="54"/>
      <c r="W605" s="52"/>
      <c r="X605" s="70"/>
      <c r="Y605" s="53"/>
      <c r="Z605" s="54"/>
    </row>
    <row r="606" ht="18.0" hidden="1" customHeight="1">
      <c r="A606" s="4" t="s">
        <v>4761</v>
      </c>
      <c r="B606" s="71" t="s">
        <v>3376</v>
      </c>
      <c r="C606" s="39">
        <v>6.0</v>
      </c>
      <c r="D606" s="40"/>
      <c r="E606" s="41"/>
      <c r="F606" s="87"/>
      <c r="G606" s="55"/>
      <c r="H606" s="56">
        <v>16.96</v>
      </c>
      <c r="I606" s="56" t="s">
        <v>4762</v>
      </c>
      <c r="J606" s="56">
        <v>15.05</v>
      </c>
      <c r="K606" s="56">
        <v>27.0</v>
      </c>
      <c r="L606" s="56" t="s">
        <v>4763</v>
      </c>
      <c r="M606" s="56">
        <v>32.21</v>
      </c>
      <c r="N606" s="60">
        <v>33.89</v>
      </c>
      <c r="O606" s="28"/>
      <c r="P606" s="29"/>
      <c r="Q606" s="28"/>
      <c r="R606" s="28"/>
      <c r="S606" s="48"/>
      <c r="T606" s="83"/>
      <c r="U606" s="84"/>
      <c r="V606" s="51"/>
      <c r="W606" s="69"/>
      <c r="X606" s="70"/>
      <c r="Y606" s="71"/>
      <c r="Z606" s="54"/>
    </row>
    <row r="607" ht="18.0" hidden="1" customHeight="1">
      <c r="A607" s="4" t="s">
        <v>4764</v>
      </c>
      <c r="B607" s="71" t="s">
        <v>4653</v>
      </c>
      <c r="C607" s="39" t="s">
        <v>3501</v>
      </c>
      <c r="D607" s="40"/>
      <c r="E607" s="63"/>
      <c r="F607" s="94"/>
      <c r="G607" s="55"/>
      <c r="H607" s="56"/>
      <c r="I607" s="56"/>
      <c r="J607" s="56">
        <v>7.27</v>
      </c>
      <c r="K607" s="59">
        <v>6.77</v>
      </c>
      <c r="L607" s="56" t="s">
        <v>2827</v>
      </c>
      <c r="M607" s="56">
        <v>7.66</v>
      </c>
      <c r="N607" s="60" t="s">
        <v>2827</v>
      </c>
      <c r="O607" s="28"/>
      <c r="P607" s="29"/>
      <c r="Q607" s="28"/>
      <c r="R607" s="28"/>
      <c r="S607" s="48"/>
      <c r="T607" s="49"/>
      <c r="U607" s="50"/>
      <c r="V607" s="51"/>
      <c r="W607" s="69"/>
      <c r="X607" s="70"/>
      <c r="Y607" s="71"/>
      <c r="Z607" s="54"/>
    </row>
    <row r="608" ht="18.0" hidden="1" customHeight="1">
      <c r="A608" s="4" t="s">
        <v>4765</v>
      </c>
      <c r="B608" s="71" t="s">
        <v>4766</v>
      </c>
      <c r="C608" s="39" t="s">
        <v>3501</v>
      </c>
      <c r="D608" s="40"/>
      <c r="E608" s="41"/>
      <c r="F608" s="59"/>
      <c r="G608" s="55"/>
      <c r="H608" s="56" t="s">
        <v>2802</v>
      </c>
      <c r="I608" s="56">
        <v>10.24</v>
      </c>
      <c r="J608" s="59">
        <v>7.95</v>
      </c>
      <c r="K608" s="60">
        <v>9.95</v>
      </c>
      <c r="L608" s="56" t="s">
        <v>2827</v>
      </c>
      <c r="M608" s="60">
        <v>8.09</v>
      </c>
      <c r="N608" s="60" t="s">
        <v>2827</v>
      </c>
      <c r="O608" s="47" t="s">
        <v>4767</v>
      </c>
      <c r="P608" s="29"/>
      <c r="Q608" s="47" t="s">
        <v>4768</v>
      </c>
      <c r="R608" s="47" t="s">
        <v>4769</v>
      </c>
      <c r="S608" s="48"/>
      <c r="T608" s="49"/>
      <c r="U608" s="173"/>
      <c r="V608" s="54"/>
      <c r="W608" s="52"/>
      <c r="X608" s="51"/>
      <c r="Y608" s="187"/>
      <c r="Z608" s="54"/>
    </row>
    <row r="609" ht="18.0" hidden="1" customHeight="1">
      <c r="A609" s="4" t="s">
        <v>806</v>
      </c>
      <c r="B609" s="5">
        <v>1078427.0</v>
      </c>
      <c r="C609" s="39"/>
      <c r="D609" s="40"/>
      <c r="E609" s="41"/>
      <c r="F609" s="59" t="s">
        <v>2899</v>
      </c>
      <c r="G609" s="55">
        <v>48.0</v>
      </c>
      <c r="H609" s="56">
        <v>0.26</v>
      </c>
      <c r="I609" s="56">
        <v>0.25</v>
      </c>
      <c r="J609" s="59">
        <v>0.16</v>
      </c>
      <c r="K609" s="56">
        <v>0.25</v>
      </c>
      <c r="L609" s="60">
        <v>0.24</v>
      </c>
      <c r="M609" s="56">
        <v>0.17</v>
      </c>
      <c r="N609" s="57">
        <v>0.27</v>
      </c>
      <c r="O609" s="47" t="s">
        <v>4770</v>
      </c>
      <c r="P609" s="29"/>
      <c r="Q609" s="61" t="s">
        <v>4771</v>
      </c>
      <c r="R609" s="47" t="s">
        <v>4772</v>
      </c>
      <c r="S609" s="48"/>
      <c r="T609" s="49"/>
      <c r="U609" s="50"/>
      <c r="V609" s="51"/>
      <c r="W609" s="53"/>
      <c r="X609" s="53"/>
      <c r="Y609" s="53"/>
      <c r="Z609" s="54"/>
    </row>
    <row r="610" ht="18.0" hidden="1" customHeight="1">
      <c r="A610" s="4" t="s">
        <v>808</v>
      </c>
      <c r="B610" s="5">
        <v>1084060.0</v>
      </c>
      <c r="C610" s="39"/>
      <c r="D610" s="40"/>
      <c r="E610" s="41"/>
      <c r="F610" s="59" t="s">
        <v>2899</v>
      </c>
      <c r="G610" s="55">
        <v>40.0</v>
      </c>
      <c r="H610" s="56">
        <v>0.25</v>
      </c>
      <c r="I610" s="56">
        <v>0.24</v>
      </c>
      <c r="J610" s="56">
        <v>0.15</v>
      </c>
      <c r="K610" s="56">
        <v>0.24</v>
      </c>
      <c r="L610" s="59">
        <v>0.19</v>
      </c>
      <c r="M610" s="59">
        <v>0.15</v>
      </c>
      <c r="N610" s="56">
        <v>0.26</v>
      </c>
      <c r="O610" s="47" t="s">
        <v>4773</v>
      </c>
      <c r="P610" s="29"/>
      <c r="Q610" s="61" t="s">
        <v>4774</v>
      </c>
      <c r="R610" s="47" t="s">
        <v>4775</v>
      </c>
      <c r="S610" s="48"/>
      <c r="T610" s="49"/>
      <c r="U610" s="50"/>
      <c r="V610" s="51"/>
      <c r="W610" s="53"/>
      <c r="X610" s="53"/>
      <c r="Y610" s="53"/>
      <c r="Z610" s="54"/>
    </row>
    <row r="611" ht="18.0" hidden="1" customHeight="1">
      <c r="A611" s="4" t="s">
        <v>4776</v>
      </c>
      <c r="B611" s="67">
        <v>0.02</v>
      </c>
      <c r="C611" s="39" t="s">
        <v>4089</v>
      </c>
      <c r="D611" s="40"/>
      <c r="E611" s="41"/>
      <c r="F611" s="59" t="s">
        <v>4777</v>
      </c>
      <c r="G611" s="55">
        <v>4.0</v>
      </c>
      <c r="H611" s="56" t="s">
        <v>2802</v>
      </c>
      <c r="I611" s="56" t="s">
        <v>2802</v>
      </c>
      <c r="J611" s="56" t="s">
        <v>2802</v>
      </c>
      <c r="K611" s="56">
        <v>1.82</v>
      </c>
      <c r="L611" s="56">
        <v>1.85</v>
      </c>
      <c r="M611" s="59" t="s">
        <v>4778</v>
      </c>
      <c r="N611" s="56" t="s">
        <v>2802</v>
      </c>
      <c r="O611" s="47" t="s">
        <v>4779</v>
      </c>
      <c r="P611" s="29"/>
      <c r="Q611" s="47" t="s">
        <v>4780</v>
      </c>
      <c r="R611" s="47" t="s">
        <v>4781</v>
      </c>
      <c r="S611" s="48">
        <v>1.92</v>
      </c>
      <c r="T611" s="49"/>
      <c r="U611" s="50"/>
      <c r="V611" s="51"/>
      <c r="W611" s="53"/>
      <c r="X611" s="53"/>
      <c r="Y611" s="53"/>
      <c r="Z611" s="54"/>
    </row>
    <row r="612" ht="18.0" hidden="1" customHeight="1">
      <c r="A612" s="4" t="s">
        <v>4782</v>
      </c>
      <c r="B612" s="67">
        <v>0.02</v>
      </c>
      <c r="C612" s="39" t="s">
        <v>3192</v>
      </c>
      <c r="D612" s="40"/>
      <c r="E612" s="41"/>
      <c r="F612" s="59"/>
      <c r="G612" s="55">
        <v>3.0</v>
      </c>
      <c r="H612" s="56">
        <v>7.14</v>
      </c>
      <c r="I612" s="56">
        <v>4.04</v>
      </c>
      <c r="J612" s="56">
        <v>3.57</v>
      </c>
      <c r="K612" s="59">
        <v>3.41</v>
      </c>
      <c r="L612" s="56">
        <v>3.8</v>
      </c>
      <c r="M612" s="56">
        <v>3.56</v>
      </c>
      <c r="N612" s="56">
        <v>3.57</v>
      </c>
      <c r="O612" s="47" t="s">
        <v>4783</v>
      </c>
      <c r="P612" s="29"/>
      <c r="Q612" s="61" t="s">
        <v>4784</v>
      </c>
      <c r="R612" s="47" t="s">
        <v>4785</v>
      </c>
      <c r="S612" s="48">
        <v>3.59</v>
      </c>
      <c r="T612" s="49"/>
      <c r="U612" s="50"/>
      <c r="V612" s="51"/>
      <c r="W612" s="53"/>
      <c r="X612" s="53"/>
      <c r="Y612" s="53"/>
      <c r="Z612" s="54"/>
    </row>
    <row r="613" ht="18.0" hidden="1" customHeight="1">
      <c r="A613" s="4" t="s">
        <v>4786</v>
      </c>
      <c r="B613" s="67">
        <v>0.01</v>
      </c>
      <c r="C613" s="39" t="s">
        <v>4360</v>
      </c>
      <c r="D613" s="40"/>
      <c r="E613" s="63"/>
      <c r="F613" s="94"/>
      <c r="G613" s="55"/>
      <c r="H613" s="56">
        <v>30.0</v>
      </c>
      <c r="I613" s="56">
        <v>10.3</v>
      </c>
      <c r="J613" s="59">
        <v>6.48</v>
      </c>
      <c r="K613" s="56"/>
      <c r="L613" s="56">
        <v>8.2</v>
      </c>
      <c r="M613" s="56">
        <v>8.15</v>
      </c>
      <c r="N613" s="60">
        <v>8.33</v>
      </c>
      <c r="O613" s="28"/>
      <c r="P613" s="29"/>
      <c r="Q613" s="28"/>
      <c r="R613" s="28"/>
      <c r="S613" s="48"/>
      <c r="T613" s="49"/>
      <c r="U613" s="50"/>
      <c r="V613" s="51"/>
      <c r="W613" s="85"/>
      <c r="X613" s="93"/>
      <c r="Y613" s="71"/>
      <c r="Z613" s="54"/>
    </row>
    <row r="614" ht="18.0" hidden="1" customHeight="1">
      <c r="A614" s="4" t="s">
        <v>4787</v>
      </c>
      <c r="B614" s="118" t="s">
        <v>3193</v>
      </c>
      <c r="C614" s="39" t="s">
        <v>3193</v>
      </c>
      <c r="D614" s="40"/>
      <c r="E614" s="41"/>
      <c r="F614" s="103"/>
      <c r="G614" s="100"/>
      <c r="H614" s="56">
        <v>12.5</v>
      </c>
      <c r="I614" s="56">
        <v>0.28</v>
      </c>
      <c r="J614" s="56"/>
      <c r="K614" s="56">
        <v>11.8</v>
      </c>
      <c r="L614" s="57">
        <v>11.29</v>
      </c>
      <c r="M614" s="56">
        <v>10.98</v>
      </c>
      <c r="N614" s="56">
        <v>10.62</v>
      </c>
      <c r="O614" s="28"/>
      <c r="P614" s="29"/>
      <c r="Q614" s="28"/>
      <c r="R614" s="28"/>
      <c r="S614" s="48"/>
      <c r="T614" s="49"/>
      <c r="U614" s="50"/>
      <c r="V614" s="51"/>
      <c r="W614" s="53"/>
      <c r="X614" s="53"/>
      <c r="Y614" s="53"/>
      <c r="Z614" s="54"/>
    </row>
    <row r="615" ht="18.0" hidden="1" customHeight="1">
      <c r="A615" s="4" t="s">
        <v>4788</v>
      </c>
      <c r="B615" s="71" t="s">
        <v>2916</v>
      </c>
      <c r="C615" s="39">
        <v>100.0</v>
      </c>
      <c r="D615" s="40"/>
      <c r="E615" s="41"/>
      <c r="F615" s="59"/>
      <c r="G615" s="106">
        <v>4.0</v>
      </c>
      <c r="H615" s="57">
        <v>1.8</v>
      </c>
      <c r="I615" s="56" t="s">
        <v>4789</v>
      </c>
      <c r="J615" s="56">
        <v>0.82</v>
      </c>
      <c r="K615" s="56">
        <v>1.58</v>
      </c>
      <c r="L615" s="59">
        <v>0.78</v>
      </c>
      <c r="M615" s="60">
        <v>0.8</v>
      </c>
      <c r="N615" s="56" t="s">
        <v>2802</v>
      </c>
      <c r="O615" s="47" t="s">
        <v>4790</v>
      </c>
      <c r="P615" s="29"/>
      <c r="Q615" s="61" t="s">
        <v>4791</v>
      </c>
      <c r="R615" s="47" t="s">
        <v>4792</v>
      </c>
      <c r="S615" s="48"/>
      <c r="T615" s="49"/>
      <c r="U615" s="50"/>
      <c r="V615" s="51"/>
      <c r="W615" s="53"/>
      <c r="X615" s="53"/>
      <c r="Y615" s="53"/>
      <c r="Z615" s="54"/>
    </row>
    <row r="616" ht="18.0" hidden="1" customHeight="1">
      <c r="A616" s="4" t="s">
        <v>817</v>
      </c>
      <c r="B616" s="5">
        <v>1111780.0</v>
      </c>
      <c r="C616" s="39"/>
      <c r="D616" s="40"/>
      <c r="E616" s="41"/>
      <c r="F616" s="59" t="s">
        <v>2899</v>
      </c>
      <c r="G616" s="106">
        <v>20.0</v>
      </c>
      <c r="H616" s="56">
        <v>1.42</v>
      </c>
      <c r="I616" s="56">
        <v>1.53</v>
      </c>
      <c r="J616" s="59">
        <v>1.4</v>
      </c>
      <c r="K616" s="56" t="s">
        <v>3194</v>
      </c>
      <c r="L616" s="56">
        <v>1.5</v>
      </c>
      <c r="M616" s="56">
        <v>1.39</v>
      </c>
      <c r="N616" s="56">
        <v>1.43</v>
      </c>
      <c r="O616" s="47" t="s">
        <v>4793</v>
      </c>
      <c r="P616" s="29"/>
      <c r="Q616" s="61" t="s">
        <v>4794</v>
      </c>
      <c r="R616" s="47" t="s">
        <v>4795</v>
      </c>
      <c r="S616" s="48"/>
      <c r="T616" s="49"/>
      <c r="U616" s="50"/>
      <c r="V616" s="51"/>
      <c r="W616" s="53"/>
      <c r="X616" s="53"/>
      <c r="Y616" s="53"/>
      <c r="Z616" s="54"/>
    </row>
    <row r="617" ht="18.0" hidden="1" customHeight="1">
      <c r="A617" s="4" t="s">
        <v>4788</v>
      </c>
      <c r="B617" s="71" t="s">
        <v>4796</v>
      </c>
      <c r="C617" s="39">
        <v>100.0</v>
      </c>
      <c r="D617" s="40"/>
      <c r="E617" s="41"/>
      <c r="F617" s="102"/>
      <c r="G617" s="188">
        <v>2.52</v>
      </c>
      <c r="H617" s="56">
        <v>0.81</v>
      </c>
      <c r="I617" s="56"/>
      <c r="J617" s="56"/>
      <c r="K617" s="56" t="s">
        <v>2802</v>
      </c>
      <c r="L617" s="57">
        <v>2.3</v>
      </c>
      <c r="M617" s="59" t="s">
        <v>4797</v>
      </c>
      <c r="N617" s="60">
        <v>2.92</v>
      </c>
      <c r="O617" s="28"/>
      <c r="P617" s="29"/>
      <c r="Q617" s="28"/>
      <c r="R617" s="28"/>
      <c r="S617" s="48"/>
      <c r="T617" s="49"/>
      <c r="U617" s="50"/>
      <c r="V617" s="51"/>
      <c r="W617" s="53"/>
      <c r="X617" s="53"/>
      <c r="Y617" s="53"/>
      <c r="Z617" s="54"/>
    </row>
    <row r="618" ht="18.0" hidden="1" customHeight="1">
      <c r="A618" s="4" t="s">
        <v>4798</v>
      </c>
      <c r="B618" s="71" t="s">
        <v>4799</v>
      </c>
      <c r="C618" s="39">
        <v>100.0</v>
      </c>
      <c r="D618" s="40"/>
      <c r="E618" s="41"/>
      <c r="F618" s="59"/>
      <c r="G618" s="55">
        <v>2.0</v>
      </c>
      <c r="H618" s="56">
        <v>80.0</v>
      </c>
      <c r="I618" s="56">
        <v>27.95</v>
      </c>
      <c r="J618" s="101" t="s">
        <v>2802</v>
      </c>
      <c r="K618" s="56">
        <v>34.0</v>
      </c>
      <c r="L618" s="77">
        <v>27.0</v>
      </c>
      <c r="M618" s="56">
        <v>27.75</v>
      </c>
      <c r="N618" s="60">
        <v>29.98</v>
      </c>
      <c r="O618" s="47" t="s">
        <v>4800</v>
      </c>
      <c r="P618" s="29"/>
      <c r="Q618" s="61" t="s">
        <v>4801</v>
      </c>
      <c r="R618" s="47" t="s">
        <v>4802</v>
      </c>
      <c r="S618" s="48"/>
      <c r="T618" s="49"/>
      <c r="U618" s="50"/>
      <c r="V618" s="48">
        <v>28.99</v>
      </c>
      <c r="W618" s="53"/>
      <c r="X618" s="53"/>
      <c r="Y618" s="53"/>
      <c r="Z618" s="54"/>
    </row>
    <row r="619" ht="18.0" hidden="1" customHeight="1">
      <c r="A619" s="4" t="s">
        <v>4803</v>
      </c>
      <c r="B619" s="71" t="s">
        <v>4804</v>
      </c>
      <c r="C619" s="39" t="s">
        <v>3501</v>
      </c>
      <c r="D619" s="40"/>
      <c r="E619" s="41"/>
      <c r="F619" s="59" t="s">
        <v>4805</v>
      </c>
      <c r="G619" s="106"/>
      <c r="H619" s="56">
        <v>16.54</v>
      </c>
      <c r="I619" s="56">
        <v>10.94</v>
      </c>
      <c r="J619" s="56">
        <v>6.76</v>
      </c>
      <c r="K619" s="56">
        <v>10.94</v>
      </c>
      <c r="L619" s="58">
        <v>6.75</v>
      </c>
      <c r="M619" s="56">
        <v>24.29</v>
      </c>
      <c r="N619" s="56" t="s">
        <v>4806</v>
      </c>
      <c r="O619" s="47" t="s">
        <v>4807</v>
      </c>
      <c r="P619" s="29"/>
      <c r="Q619" s="61" t="s">
        <v>4808</v>
      </c>
      <c r="R619" s="47" t="s">
        <v>4809</v>
      </c>
      <c r="S619" s="82"/>
      <c r="T619" s="83"/>
      <c r="U619" s="84"/>
      <c r="V619" s="51"/>
      <c r="W619" s="85"/>
      <c r="X619" s="70"/>
      <c r="Y619" s="71"/>
      <c r="Z619" s="54"/>
    </row>
    <row r="620" ht="18.0" hidden="1" customHeight="1">
      <c r="A620" s="4" t="s">
        <v>4810</v>
      </c>
      <c r="B620" s="71" t="s">
        <v>3416</v>
      </c>
      <c r="C620" s="39">
        <v>28.0</v>
      </c>
      <c r="D620" s="40"/>
      <c r="E620" s="41"/>
      <c r="F620" s="59"/>
      <c r="G620" s="55"/>
      <c r="H620" s="56" t="s">
        <v>4811</v>
      </c>
      <c r="I620" s="56">
        <v>2.59</v>
      </c>
      <c r="J620" s="56"/>
      <c r="K620" s="56">
        <v>3.15</v>
      </c>
      <c r="L620" s="56">
        <v>3.1</v>
      </c>
      <c r="M620" s="56">
        <v>3.89</v>
      </c>
      <c r="N620" s="60">
        <v>4.53</v>
      </c>
      <c r="O620" s="28"/>
      <c r="P620" s="29"/>
      <c r="Q620" s="28"/>
      <c r="R620" s="28"/>
      <c r="S620" s="48"/>
      <c r="T620" s="49"/>
      <c r="U620" s="50"/>
      <c r="V620" s="51"/>
      <c r="W620" s="53"/>
      <c r="X620" s="53"/>
      <c r="Y620" s="53"/>
      <c r="Z620" s="54"/>
    </row>
    <row r="621" ht="18.0" hidden="1" customHeight="1">
      <c r="A621" s="4" t="s">
        <v>4810</v>
      </c>
      <c r="B621" s="71" t="s">
        <v>4812</v>
      </c>
      <c r="C621" s="39">
        <v>28.0</v>
      </c>
      <c r="D621" s="40"/>
      <c r="E621" s="41"/>
      <c r="F621" s="59"/>
      <c r="G621" s="55"/>
      <c r="H621" s="56" t="s">
        <v>2802</v>
      </c>
      <c r="I621" s="56">
        <v>4.48</v>
      </c>
      <c r="J621" s="56" t="s">
        <v>2802</v>
      </c>
      <c r="K621" s="56">
        <v>5.45</v>
      </c>
      <c r="L621" s="56">
        <v>5.25</v>
      </c>
      <c r="M621" s="56">
        <v>32.13</v>
      </c>
      <c r="N621" s="60">
        <v>4.73</v>
      </c>
      <c r="O621" s="28"/>
      <c r="P621" s="29"/>
      <c r="Q621" s="28"/>
      <c r="R621" s="28"/>
      <c r="S621" s="48">
        <v>9.26</v>
      </c>
      <c r="T621" s="49"/>
      <c r="U621" s="50"/>
      <c r="V621" s="54"/>
      <c r="W621" s="53"/>
      <c r="X621" s="53"/>
      <c r="Y621" s="53"/>
      <c r="Z621" s="54"/>
    </row>
    <row r="622" ht="18.0" hidden="1" customHeight="1">
      <c r="A622" s="4" t="s">
        <v>4810</v>
      </c>
      <c r="B622" s="71" t="s">
        <v>4813</v>
      </c>
      <c r="C622" s="39">
        <v>28.0</v>
      </c>
      <c r="D622" s="40"/>
      <c r="E622" s="41"/>
      <c r="F622" s="133"/>
      <c r="G622" s="55"/>
      <c r="H622" s="56" t="s">
        <v>4814</v>
      </c>
      <c r="I622" s="59">
        <v>34.94</v>
      </c>
      <c r="J622" s="56" t="s">
        <v>2802</v>
      </c>
      <c r="K622" s="64">
        <v>34.94</v>
      </c>
      <c r="L622" s="56" t="s">
        <v>2802</v>
      </c>
      <c r="M622" s="56" t="s">
        <v>2802</v>
      </c>
      <c r="N622" s="56" t="s">
        <v>4815</v>
      </c>
      <c r="O622" s="47" t="s">
        <v>4816</v>
      </c>
      <c r="P622" s="29"/>
      <c r="Q622" s="47" t="s">
        <v>4817</v>
      </c>
      <c r="R622" s="61" t="s">
        <v>4818</v>
      </c>
      <c r="S622" s="48"/>
      <c r="T622" s="49"/>
      <c r="U622" s="50"/>
      <c r="V622" s="51"/>
      <c r="W622" s="69"/>
      <c r="X622" s="70"/>
      <c r="Y622" s="71"/>
      <c r="Z622" s="54"/>
    </row>
    <row r="623" ht="18.0" hidden="1" customHeight="1">
      <c r="A623" s="4" t="s">
        <v>4819</v>
      </c>
      <c r="B623" s="5">
        <v>3225687.0</v>
      </c>
      <c r="C623" s="39"/>
      <c r="D623" s="40"/>
      <c r="E623" s="41"/>
      <c r="F623" s="59"/>
      <c r="G623" s="55">
        <v>10.0</v>
      </c>
      <c r="H623" s="56"/>
      <c r="I623" s="56">
        <v>7.61</v>
      </c>
      <c r="J623" s="59">
        <v>6.94</v>
      </c>
      <c r="K623" s="56">
        <v>9.95</v>
      </c>
      <c r="L623" s="56">
        <v>9.5</v>
      </c>
      <c r="M623" s="60">
        <v>7.4</v>
      </c>
      <c r="N623" s="60">
        <v>7.54</v>
      </c>
      <c r="O623" s="47" t="s">
        <v>4820</v>
      </c>
      <c r="P623" s="29"/>
      <c r="Q623" s="47" t="s">
        <v>4821</v>
      </c>
      <c r="R623" s="47" t="s">
        <v>4822</v>
      </c>
      <c r="S623" s="48">
        <v>14.16</v>
      </c>
      <c r="T623" s="49">
        <v>0.05</v>
      </c>
      <c r="U623" s="50">
        <f>S623*(1-T623)</f>
        <v>13.452</v>
      </c>
      <c r="V623" s="51"/>
      <c r="W623" s="53"/>
      <c r="X623" s="53"/>
      <c r="Y623" s="53"/>
      <c r="Z623" s="54"/>
    </row>
    <row r="624" ht="18.0" hidden="1" customHeight="1">
      <c r="A624" s="4" t="s">
        <v>4823</v>
      </c>
      <c r="B624" s="5">
        <v>3811304.0</v>
      </c>
      <c r="C624" s="39"/>
      <c r="D624" s="40"/>
      <c r="E624" s="41"/>
      <c r="F624" s="59"/>
      <c r="G624" s="55">
        <v>3.0</v>
      </c>
      <c r="H624" s="56">
        <v>16.27</v>
      </c>
      <c r="I624" s="56" t="s">
        <v>2802</v>
      </c>
      <c r="J624" s="56">
        <v>13.95</v>
      </c>
      <c r="K624" s="56">
        <v>12.94</v>
      </c>
      <c r="L624" s="56">
        <v>13.8</v>
      </c>
      <c r="M624" s="58">
        <v>12.7</v>
      </c>
      <c r="N624" s="60" t="s">
        <v>2802</v>
      </c>
      <c r="O624" s="47" t="s">
        <v>4824</v>
      </c>
      <c r="P624" s="29"/>
      <c r="Q624" s="47" t="s">
        <v>4825</v>
      </c>
      <c r="R624" s="47" t="s">
        <v>4826</v>
      </c>
      <c r="S624" s="48">
        <v>17.95</v>
      </c>
      <c r="T624" s="49"/>
      <c r="U624" s="50"/>
      <c r="V624" s="51"/>
      <c r="W624" s="53"/>
      <c r="X624" s="53"/>
      <c r="Y624" s="53"/>
      <c r="Z624" s="54"/>
    </row>
    <row r="625" ht="18.0" hidden="1" customHeight="1">
      <c r="A625" s="4" t="s">
        <v>4827</v>
      </c>
      <c r="B625" s="71" t="s">
        <v>2868</v>
      </c>
      <c r="C625" s="39">
        <v>100.0</v>
      </c>
      <c r="D625" s="40"/>
      <c r="E625" s="41"/>
      <c r="F625" s="59"/>
      <c r="G625" s="55" t="s">
        <v>3168</v>
      </c>
      <c r="H625" s="56" t="s">
        <v>2827</v>
      </c>
      <c r="I625" s="56" t="s">
        <v>2827</v>
      </c>
      <c r="J625" s="56" t="s">
        <v>4828</v>
      </c>
      <c r="K625" s="56" t="s">
        <v>2802</v>
      </c>
      <c r="L625" s="57" t="s">
        <v>2827</v>
      </c>
      <c r="M625" s="56" t="s">
        <v>2827</v>
      </c>
      <c r="N625" s="60" t="s">
        <v>2827</v>
      </c>
      <c r="O625" s="28"/>
      <c r="P625" s="29"/>
      <c r="Q625" s="28"/>
      <c r="R625" s="28"/>
      <c r="S625" s="48">
        <v>1.48</v>
      </c>
      <c r="T625" s="49"/>
      <c r="U625" s="50">
        <f t="shared" ref="U625:U627" si="29">S625*(1-T625)</f>
        <v>1.48</v>
      </c>
      <c r="V625" s="54">
        <f t="shared" ref="V625:V627" si="30">S625*0.905</f>
        <v>1.3394</v>
      </c>
      <c r="W625" s="52">
        <v>1.0</v>
      </c>
      <c r="X625" s="53"/>
      <c r="Y625" s="53">
        <v>2.0</v>
      </c>
      <c r="Z625" s="54"/>
    </row>
    <row r="626" ht="18.0" hidden="1" customHeight="1">
      <c r="A626" s="4" t="s">
        <v>4829</v>
      </c>
      <c r="B626" s="71" t="s">
        <v>2868</v>
      </c>
      <c r="C626" s="39">
        <v>100.0</v>
      </c>
      <c r="D626" s="40"/>
      <c r="E626" s="41"/>
      <c r="F626" s="59"/>
      <c r="G626" s="55">
        <v>3.0</v>
      </c>
      <c r="H626" s="56">
        <v>2.49</v>
      </c>
      <c r="I626" s="59">
        <v>1.55</v>
      </c>
      <c r="J626" s="56" t="s">
        <v>4830</v>
      </c>
      <c r="K626" s="57" t="s">
        <v>4831</v>
      </c>
      <c r="L626" s="56">
        <v>3.0</v>
      </c>
      <c r="M626" s="57" t="s">
        <v>2802</v>
      </c>
      <c r="N626" s="60" t="s">
        <v>2827</v>
      </c>
      <c r="O626" s="28"/>
      <c r="P626" s="29"/>
      <c r="Q626" s="28"/>
      <c r="R626" s="28"/>
      <c r="S626" s="73">
        <v>1.55</v>
      </c>
      <c r="T626" s="49">
        <v>0.11</v>
      </c>
      <c r="U626" s="58">
        <f t="shared" si="29"/>
        <v>1.3795</v>
      </c>
      <c r="V626" s="54">
        <f t="shared" si="30"/>
        <v>1.40275</v>
      </c>
      <c r="W626" s="52">
        <v>2.0</v>
      </c>
      <c r="X626" s="97" t="str">
        <f>(V626-K626)*W626</f>
        <v>#VALUE!</v>
      </c>
      <c r="Y626" s="53">
        <v>2.0</v>
      </c>
      <c r="Z626" s="54"/>
    </row>
    <row r="627" ht="18.0" hidden="1" customHeight="1">
      <c r="A627" s="4" t="s">
        <v>4832</v>
      </c>
      <c r="B627" s="71" t="s">
        <v>4833</v>
      </c>
      <c r="C627" s="39" t="s">
        <v>4834</v>
      </c>
      <c r="D627" s="40"/>
      <c r="E627" s="41"/>
      <c r="F627" s="59"/>
      <c r="G627" s="55">
        <v>1.0</v>
      </c>
      <c r="H627" s="56">
        <v>5.8</v>
      </c>
      <c r="I627" s="56">
        <v>5.6</v>
      </c>
      <c r="J627" s="56" t="s">
        <v>2802</v>
      </c>
      <c r="K627" s="59">
        <v>4.32</v>
      </c>
      <c r="L627" s="57">
        <v>5.1</v>
      </c>
      <c r="M627" s="56">
        <v>5.43</v>
      </c>
      <c r="N627" s="101">
        <v>5.26</v>
      </c>
      <c r="O627" s="28"/>
      <c r="P627" s="29"/>
      <c r="Q627" s="28"/>
      <c r="R627" s="28"/>
      <c r="S627" s="48">
        <v>3.1</v>
      </c>
      <c r="T627" s="49"/>
      <c r="U627" s="50">
        <f t="shared" si="29"/>
        <v>3.1</v>
      </c>
      <c r="V627" s="54">
        <f t="shared" si="30"/>
        <v>2.8055</v>
      </c>
      <c r="W627" s="52">
        <v>1.0</v>
      </c>
      <c r="X627" s="53"/>
      <c r="Y627" s="53">
        <v>2.0</v>
      </c>
      <c r="Z627" s="54"/>
    </row>
    <row r="628" ht="18.0" hidden="1" customHeight="1">
      <c r="A628" s="4" t="s">
        <v>4835</v>
      </c>
      <c r="B628" s="71"/>
      <c r="C628" s="39" t="s">
        <v>3100</v>
      </c>
      <c r="D628" s="40"/>
      <c r="E628" s="41"/>
      <c r="F628" s="59"/>
      <c r="G628" s="55">
        <v>1.0</v>
      </c>
      <c r="H628" s="56" t="s">
        <v>4836</v>
      </c>
      <c r="I628" s="56" t="s">
        <v>2827</v>
      </c>
      <c r="J628" s="56" t="s">
        <v>2827</v>
      </c>
      <c r="K628" s="56" t="s">
        <v>3194</v>
      </c>
      <c r="L628" s="57" t="s">
        <v>2827</v>
      </c>
      <c r="M628" s="56">
        <v>4.76</v>
      </c>
      <c r="N628" s="60" t="s">
        <v>2827</v>
      </c>
      <c r="O628" s="28"/>
      <c r="P628" s="29"/>
      <c r="Q628" s="28"/>
      <c r="R628" s="28"/>
      <c r="S628" s="48"/>
      <c r="T628" s="49"/>
      <c r="U628" s="50"/>
      <c r="V628" s="51"/>
      <c r="W628" s="86"/>
      <c r="X628" s="53"/>
      <c r="Y628" s="53"/>
      <c r="Z628" s="54"/>
    </row>
    <row r="629" ht="18.0" hidden="1" customHeight="1">
      <c r="A629" s="4" t="s">
        <v>4837</v>
      </c>
      <c r="B629" s="71"/>
      <c r="C629" s="39" t="s">
        <v>3100</v>
      </c>
      <c r="D629" s="40"/>
      <c r="E629" s="41"/>
      <c r="F629" s="59"/>
      <c r="G629" s="55">
        <v>2.0</v>
      </c>
      <c r="H629" s="56" t="s">
        <v>3542</v>
      </c>
      <c r="I629" s="56" t="s">
        <v>2827</v>
      </c>
      <c r="J629" s="56" t="s">
        <v>2827</v>
      </c>
      <c r="K629" s="56" t="s">
        <v>3194</v>
      </c>
      <c r="L629" s="57" t="s">
        <v>2827</v>
      </c>
      <c r="M629" s="59">
        <v>4.76</v>
      </c>
      <c r="N629" s="60" t="s">
        <v>2827</v>
      </c>
      <c r="O629" s="28"/>
      <c r="P629" s="29"/>
      <c r="Q629" s="28"/>
      <c r="R629" s="28"/>
      <c r="S629" s="48">
        <v>5.12</v>
      </c>
      <c r="T629" s="49"/>
      <c r="U629" s="50"/>
      <c r="V629" s="51"/>
      <c r="W629" s="86"/>
      <c r="X629" s="53"/>
      <c r="Y629" s="53"/>
      <c r="Z629" s="54"/>
    </row>
    <row r="630" ht="18.0" hidden="1" customHeight="1">
      <c r="A630" s="4" t="s">
        <v>4838</v>
      </c>
      <c r="B630" s="71"/>
      <c r="C630" s="39">
        <v>48.0</v>
      </c>
      <c r="D630" s="40"/>
      <c r="E630" s="41"/>
      <c r="F630" s="59"/>
      <c r="G630" s="55"/>
      <c r="H630" s="56" t="s">
        <v>2802</v>
      </c>
      <c r="I630" s="56" t="s">
        <v>2827</v>
      </c>
      <c r="J630" s="56" t="s">
        <v>2802</v>
      </c>
      <c r="K630" s="59">
        <v>6.98</v>
      </c>
      <c r="L630" s="57" t="s">
        <v>2802</v>
      </c>
      <c r="M630" s="59">
        <v>6.98</v>
      </c>
      <c r="N630" s="60" t="s">
        <v>2827</v>
      </c>
      <c r="O630" s="28"/>
      <c r="P630" s="29"/>
      <c r="Q630" s="28"/>
      <c r="R630" s="28"/>
      <c r="S630" s="48"/>
      <c r="T630" s="49"/>
      <c r="U630" s="50"/>
      <c r="V630" s="51"/>
      <c r="W630" s="86"/>
      <c r="X630" s="53"/>
      <c r="Y630" s="53"/>
      <c r="Z630" s="54"/>
    </row>
    <row r="631" ht="18.0" hidden="1" customHeight="1">
      <c r="A631" s="4" t="s">
        <v>4839</v>
      </c>
      <c r="B631" s="71"/>
      <c r="C631" s="39">
        <v>30.0</v>
      </c>
      <c r="D631" s="40"/>
      <c r="E631" s="63"/>
      <c r="F631" s="154"/>
      <c r="G631" s="55"/>
      <c r="H631" s="56">
        <v>6.33</v>
      </c>
      <c r="I631" s="56"/>
      <c r="J631" s="56" t="s">
        <v>2827</v>
      </c>
      <c r="K631" s="56" t="s">
        <v>2802</v>
      </c>
      <c r="L631" s="56" t="s">
        <v>2827</v>
      </c>
      <c r="M631" s="59">
        <v>6.25</v>
      </c>
      <c r="N631" s="60"/>
      <c r="O631" s="28"/>
      <c r="P631" s="29"/>
      <c r="Q631" s="28"/>
      <c r="R631" s="28"/>
      <c r="S631" s="48"/>
      <c r="T631" s="49"/>
      <c r="U631" s="50"/>
      <c r="V631" s="51"/>
      <c r="W631" s="86"/>
      <c r="X631" s="70"/>
      <c r="Y631" s="53"/>
      <c r="Z631" s="54"/>
    </row>
    <row r="632" ht="18.0" hidden="1" customHeight="1">
      <c r="A632" s="4" t="s">
        <v>4840</v>
      </c>
      <c r="B632" s="118">
        <v>0.003</v>
      </c>
      <c r="C632" s="39" t="s">
        <v>3553</v>
      </c>
      <c r="D632" s="40"/>
      <c r="E632" s="41"/>
      <c r="F632" s="59"/>
      <c r="G632" s="55"/>
      <c r="H632" s="56" t="s">
        <v>2802</v>
      </c>
      <c r="I632" s="56">
        <v>17.7</v>
      </c>
      <c r="J632" s="59">
        <v>16.14</v>
      </c>
      <c r="K632" s="56">
        <v>19.99</v>
      </c>
      <c r="L632" s="116">
        <v>17.99</v>
      </c>
      <c r="M632" s="57" t="s">
        <v>2802</v>
      </c>
      <c r="N632" s="101" t="s">
        <v>2802</v>
      </c>
      <c r="O632" s="28"/>
      <c r="P632" s="29"/>
      <c r="Q632" s="28"/>
      <c r="R632" s="28"/>
      <c r="S632" s="48"/>
      <c r="T632" s="49"/>
      <c r="U632" s="50"/>
      <c r="V632" s="51"/>
      <c r="W632" s="86"/>
      <c r="X632" s="53"/>
      <c r="Y632" s="53"/>
      <c r="Z632" s="54"/>
    </row>
    <row r="633" ht="18.0" hidden="1" customHeight="1">
      <c r="A633" s="4" t="s">
        <v>4841</v>
      </c>
      <c r="B633" s="71" t="s">
        <v>3511</v>
      </c>
      <c r="C633" s="39">
        <v>1.0</v>
      </c>
      <c r="D633" s="40"/>
      <c r="E633" s="41"/>
      <c r="F633" s="59"/>
      <c r="G633" s="55">
        <v>2.0</v>
      </c>
      <c r="H633" s="56" t="s">
        <v>4842</v>
      </c>
      <c r="I633" s="56" t="s">
        <v>2827</v>
      </c>
      <c r="J633" s="56" t="s">
        <v>4843</v>
      </c>
      <c r="K633" s="56">
        <v>4.37</v>
      </c>
      <c r="L633" s="64" t="s">
        <v>4844</v>
      </c>
      <c r="M633" s="56" t="s">
        <v>2802</v>
      </c>
      <c r="N633" s="101" t="s">
        <v>2827</v>
      </c>
      <c r="O633" s="28"/>
      <c r="P633" s="29"/>
      <c r="Q633" s="28"/>
      <c r="R633" s="28"/>
      <c r="S633" s="48">
        <v>5.68</v>
      </c>
      <c r="T633" s="49"/>
      <c r="U633" s="50"/>
      <c r="V633" s="51"/>
      <c r="W633" s="86"/>
      <c r="X633" s="53"/>
      <c r="Y633" s="53"/>
      <c r="Z633" s="54"/>
    </row>
    <row r="634" ht="18.0" hidden="1" customHeight="1">
      <c r="A634" s="4" t="s">
        <v>839</v>
      </c>
      <c r="B634" s="5">
        <v>6529424.0</v>
      </c>
      <c r="C634" s="39"/>
      <c r="D634" s="189"/>
      <c r="E634" s="41"/>
      <c r="F634" s="59" t="s">
        <v>2899</v>
      </c>
      <c r="G634" s="55">
        <v>14.0</v>
      </c>
      <c r="H634" s="56">
        <v>3.75</v>
      </c>
      <c r="I634" s="56">
        <v>1.68</v>
      </c>
      <c r="J634" s="56">
        <v>1.87</v>
      </c>
      <c r="K634" s="56">
        <v>1.68</v>
      </c>
      <c r="L634" s="56">
        <v>1.8</v>
      </c>
      <c r="M634" s="56">
        <v>1.8</v>
      </c>
      <c r="N634" s="56">
        <v>1.62</v>
      </c>
      <c r="O634" s="28"/>
      <c r="P634" s="29"/>
      <c r="Q634" s="28"/>
      <c r="R634" s="28"/>
      <c r="S634" s="48">
        <v>0.68</v>
      </c>
      <c r="T634" s="49"/>
      <c r="U634" s="50"/>
      <c r="V634" s="51"/>
      <c r="W634" s="86"/>
      <c r="X634" s="53"/>
      <c r="Y634" s="53"/>
      <c r="Z634" s="54"/>
    </row>
    <row r="635" ht="18.0" hidden="1" customHeight="1">
      <c r="A635" s="4" t="s">
        <v>4845</v>
      </c>
      <c r="B635" s="71" t="s">
        <v>3070</v>
      </c>
      <c r="C635" s="39">
        <v>56.0</v>
      </c>
      <c r="D635" s="40"/>
      <c r="E635" s="41"/>
      <c r="F635" s="59"/>
      <c r="G635" s="55">
        <v>7.0</v>
      </c>
      <c r="H635" s="56">
        <v>4.85</v>
      </c>
      <c r="I635" s="56">
        <v>3.16</v>
      </c>
      <c r="J635" s="59">
        <v>1.86</v>
      </c>
      <c r="K635" s="56">
        <v>2.75</v>
      </c>
      <c r="L635" s="56">
        <v>2.7</v>
      </c>
      <c r="M635" s="56">
        <v>2.32</v>
      </c>
      <c r="N635" s="56">
        <v>1.99</v>
      </c>
      <c r="O635" s="47" t="s">
        <v>4846</v>
      </c>
      <c r="P635" s="29"/>
      <c r="Q635" s="61" t="s">
        <v>4847</v>
      </c>
      <c r="R635" s="47" t="s">
        <v>4848</v>
      </c>
      <c r="S635" s="48">
        <v>1.18</v>
      </c>
      <c r="T635" s="49"/>
      <c r="U635" s="50"/>
      <c r="V635" s="51"/>
      <c r="W635" s="86"/>
      <c r="X635" s="53"/>
      <c r="Y635" s="53"/>
      <c r="Z635" s="54"/>
    </row>
    <row r="636" ht="18.0" hidden="1" customHeight="1">
      <c r="A636" s="4" t="s">
        <v>4845</v>
      </c>
      <c r="B636" s="71" t="s">
        <v>4172</v>
      </c>
      <c r="C636" s="39">
        <v>28.0</v>
      </c>
      <c r="D636" s="40"/>
      <c r="E636" s="41"/>
      <c r="F636" s="59"/>
      <c r="G636" s="55">
        <v>1.0</v>
      </c>
      <c r="H636" s="56">
        <v>18.0</v>
      </c>
      <c r="I636" s="56" t="s">
        <v>2827</v>
      </c>
      <c r="J636" s="56" t="s">
        <v>2827</v>
      </c>
      <c r="K636" s="56">
        <v>5.14</v>
      </c>
      <c r="L636" s="59">
        <v>4.8</v>
      </c>
      <c r="M636" s="56">
        <v>4.88</v>
      </c>
      <c r="N636" s="60">
        <v>4.99</v>
      </c>
      <c r="O636" s="47" t="s">
        <v>4849</v>
      </c>
      <c r="P636" s="29"/>
      <c r="Q636" s="61" t="s">
        <v>4850</v>
      </c>
      <c r="R636" s="47" t="s">
        <v>4851</v>
      </c>
      <c r="S636" s="48"/>
      <c r="T636" s="49"/>
      <c r="U636" s="50"/>
      <c r="V636" s="51"/>
      <c r="W636" s="86"/>
      <c r="X636" s="53"/>
      <c r="Y636" s="53"/>
      <c r="Z636" s="54"/>
    </row>
    <row r="637" ht="18.0" hidden="1" customHeight="1">
      <c r="A637" s="4" t="s">
        <v>837</v>
      </c>
      <c r="B637" s="5">
        <v>6708374.0</v>
      </c>
      <c r="C637" s="39"/>
      <c r="D637" s="40"/>
      <c r="E637" s="41"/>
      <c r="F637" s="59" t="s">
        <v>2899</v>
      </c>
      <c r="G637" s="55">
        <v>28.0</v>
      </c>
      <c r="H637" s="56">
        <v>0.68</v>
      </c>
      <c r="I637" s="56">
        <v>0.42</v>
      </c>
      <c r="J637" s="56">
        <v>0.35</v>
      </c>
      <c r="K637" s="56">
        <v>0.34</v>
      </c>
      <c r="L637" s="56">
        <v>0.33</v>
      </c>
      <c r="M637" s="56">
        <v>0.325</v>
      </c>
      <c r="N637" s="56" t="s">
        <v>2802</v>
      </c>
      <c r="O637" s="47" t="s">
        <v>4852</v>
      </c>
      <c r="P637" s="29"/>
      <c r="Q637" s="61" t="s">
        <v>4853</v>
      </c>
      <c r="R637" s="47" t="s">
        <v>4854</v>
      </c>
      <c r="S637" s="48">
        <v>3.3</v>
      </c>
      <c r="T637" s="49"/>
      <c r="U637" s="50"/>
      <c r="V637" s="51"/>
      <c r="W637" s="86"/>
      <c r="X637" s="53"/>
      <c r="Y637" s="53"/>
      <c r="Z637" s="54"/>
    </row>
    <row r="638" ht="18.0" hidden="1" customHeight="1">
      <c r="A638" s="4" t="s">
        <v>838</v>
      </c>
      <c r="B638" s="5">
        <v>1063932.0</v>
      </c>
      <c r="C638" s="39"/>
      <c r="D638" s="40"/>
      <c r="E638" s="41"/>
      <c r="F638" s="59" t="s">
        <v>2899</v>
      </c>
      <c r="G638" s="106">
        <v>30.0</v>
      </c>
      <c r="H638" s="56">
        <v>0.3</v>
      </c>
      <c r="I638" s="56">
        <v>0.28</v>
      </c>
      <c r="J638" s="59">
        <v>0.28</v>
      </c>
      <c r="K638" s="56">
        <v>0.29</v>
      </c>
      <c r="L638" s="56">
        <v>0.3</v>
      </c>
      <c r="M638" s="56">
        <v>0.29</v>
      </c>
      <c r="N638" s="56" t="s">
        <v>2802</v>
      </c>
      <c r="O638" s="47" t="s">
        <v>4855</v>
      </c>
      <c r="P638" s="29"/>
      <c r="Q638" s="61" t="s">
        <v>4856</v>
      </c>
      <c r="R638" s="47" t="s">
        <v>4857</v>
      </c>
      <c r="S638" s="48">
        <v>0.77</v>
      </c>
      <c r="T638" s="49"/>
      <c r="U638" s="50"/>
      <c r="V638" s="51"/>
      <c r="W638" s="86"/>
      <c r="X638" s="53"/>
      <c r="Y638" s="53"/>
      <c r="Z638" s="54"/>
    </row>
    <row r="639" ht="18.0" hidden="1" customHeight="1">
      <c r="A639" s="4" t="s">
        <v>4858</v>
      </c>
      <c r="B639" s="71" t="s">
        <v>4859</v>
      </c>
      <c r="C639" s="39">
        <v>28.0</v>
      </c>
      <c r="D639" s="40"/>
      <c r="E639" s="41"/>
      <c r="F639" s="59" t="s">
        <v>2899</v>
      </c>
      <c r="G639" s="106"/>
      <c r="H639" s="56">
        <v>3.27</v>
      </c>
      <c r="I639" s="56" t="s">
        <v>4293</v>
      </c>
      <c r="J639" s="59">
        <v>1.35</v>
      </c>
      <c r="K639" s="57">
        <v>1.68</v>
      </c>
      <c r="L639" s="59">
        <v>1.35</v>
      </c>
      <c r="M639" s="56" t="s">
        <v>4860</v>
      </c>
      <c r="N639" s="60">
        <v>1.64</v>
      </c>
      <c r="O639" s="47" t="s">
        <v>4861</v>
      </c>
      <c r="P639" s="29"/>
      <c r="Q639" s="47" t="s">
        <v>4862</v>
      </c>
      <c r="R639" s="47" t="s">
        <v>4863</v>
      </c>
      <c r="S639" s="48"/>
      <c r="T639" s="49"/>
      <c r="U639" s="50"/>
      <c r="V639" s="51"/>
      <c r="W639" s="86"/>
      <c r="X639" s="53"/>
      <c r="Y639" s="53"/>
      <c r="Z639" s="54"/>
    </row>
    <row r="640" ht="18.0" hidden="1" customHeight="1">
      <c r="A640" s="4" t="s">
        <v>4864</v>
      </c>
      <c r="B640" s="71" t="s">
        <v>3382</v>
      </c>
      <c r="C640" s="39">
        <v>30.0</v>
      </c>
      <c r="D640" s="40"/>
      <c r="E640" s="41"/>
      <c r="F640" s="59"/>
      <c r="G640" s="55"/>
      <c r="H640" s="56">
        <v>0.433</v>
      </c>
      <c r="I640" s="56">
        <v>0.64</v>
      </c>
      <c r="J640" s="56" t="s">
        <v>2802</v>
      </c>
      <c r="K640" s="56"/>
      <c r="L640" s="57">
        <v>0.3</v>
      </c>
      <c r="M640" s="59">
        <v>0.28</v>
      </c>
      <c r="N640" s="60">
        <v>0.3</v>
      </c>
      <c r="O640" s="28"/>
      <c r="P640" s="29"/>
      <c r="Q640" s="28"/>
      <c r="R640" s="28"/>
      <c r="S640" s="48">
        <v>0.27</v>
      </c>
      <c r="T640" s="49"/>
      <c r="U640" s="50"/>
      <c r="V640" s="51"/>
      <c r="W640" s="86"/>
      <c r="X640" s="53"/>
      <c r="Y640" s="53"/>
      <c r="Z640" s="54"/>
    </row>
    <row r="641" ht="18.0" hidden="1" customHeight="1">
      <c r="A641" s="4" t="s">
        <v>4864</v>
      </c>
      <c r="B641" s="71" t="s">
        <v>3414</v>
      </c>
      <c r="C641" s="39">
        <v>30.0</v>
      </c>
      <c r="D641" s="40"/>
      <c r="E641" s="41"/>
      <c r="F641" s="103"/>
      <c r="G641" s="55"/>
      <c r="H641" s="56">
        <v>1.22</v>
      </c>
      <c r="I641" s="56" t="s">
        <v>2802</v>
      </c>
      <c r="J641" s="56" t="s">
        <v>2802</v>
      </c>
      <c r="K641" s="57" t="s">
        <v>2802</v>
      </c>
      <c r="L641" s="56">
        <v>0.79</v>
      </c>
      <c r="M641" s="59">
        <v>0.68</v>
      </c>
      <c r="N641" s="60" t="s">
        <v>2802</v>
      </c>
      <c r="O641" s="47" t="s">
        <v>4865</v>
      </c>
      <c r="P641" s="29"/>
      <c r="Q641" s="61" t="s">
        <v>4866</v>
      </c>
      <c r="R641" s="47" t="s">
        <v>4867</v>
      </c>
      <c r="S641" s="48">
        <v>0.38</v>
      </c>
      <c r="T641" s="49"/>
      <c r="U641" s="50"/>
      <c r="V641" s="51"/>
      <c r="W641" s="86"/>
      <c r="X641" s="53"/>
      <c r="Y641" s="53"/>
      <c r="Z641" s="54"/>
    </row>
    <row r="642" ht="18.0" hidden="1" customHeight="1">
      <c r="A642" s="4" t="s">
        <v>4864</v>
      </c>
      <c r="B642" s="71" t="s">
        <v>3686</v>
      </c>
      <c r="C642" s="39">
        <v>30.0</v>
      </c>
      <c r="D642" s="40"/>
      <c r="E642" s="41"/>
      <c r="F642" s="103"/>
      <c r="G642" s="55">
        <v>3.0</v>
      </c>
      <c r="H642" s="56">
        <v>0.5</v>
      </c>
      <c r="I642" s="56">
        <v>1.4</v>
      </c>
      <c r="J642" s="56" t="s">
        <v>4868</v>
      </c>
      <c r="K642" s="57">
        <v>0.72</v>
      </c>
      <c r="L642" s="92">
        <v>0.48</v>
      </c>
      <c r="M642" s="59">
        <v>0.42</v>
      </c>
      <c r="N642" s="190">
        <v>0.5</v>
      </c>
      <c r="O642" s="28"/>
      <c r="P642" s="29"/>
      <c r="Q642" s="28">
        <v>86.0</v>
      </c>
      <c r="R642" s="28"/>
      <c r="S642" s="48">
        <v>0.57</v>
      </c>
      <c r="T642" s="49"/>
      <c r="U642" s="50"/>
      <c r="V642" s="51"/>
      <c r="W642" s="86"/>
      <c r="X642" s="53"/>
      <c r="Y642" s="53"/>
      <c r="Z642" s="54"/>
    </row>
    <row r="643" ht="18.0" hidden="1" customHeight="1">
      <c r="A643" s="4" t="s">
        <v>4869</v>
      </c>
      <c r="B643" s="71" t="s">
        <v>4870</v>
      </c>
      <c r="C643" s="39">
        <v>100.0</v>
      </c>
      <c r="D643" s="40"/>
      <c r="E643" s="41"/>
      <c r="F643" s="59"/>
      <c r="G643" s="55"/>
      <c r="H643" s="56" t="s">
        <v>2802</v>
      </c>
      <c r="I643" s="56" t="s">
        <v>4871</v>
      </c>
      <c r="J643" s="56"/>
      <c r="K643" s="56">
        <v>6.99</v>
      </c>
      <c r="L643" s="56">
        <v>14.0</v>
      </c>
      <c r="M643" s="56">
        <v>9.5</v>
      </c>
      <c r="N643" s="60" t="s">
        <v>2827</v>
      </c>
      <c r="O643" s="28"/>
      <c r="P643" s="29"/>
      <c r="Q643" s="28">
        <v>28.0</v>
      </c>
      <c r="R643" s="28"/>
      <c r="S643" s="48">
        <v>3.5</v>
      </c>
      <c r="T643" s="49"/>
      <c r="U643" s="50"/>
      <c r="V643" s="51"/>
      <c r="W643" s="86"/>
      <c r="X643" s="53"/>
      <c r="Y643" s="53"/>
      <c r="Z643" s="54"/>
    </row>
    <row r="644" ht="18.0" hidden="1" customHeight="1">
      <c r="A644" s="4" t="s">
        <v>4869</v>
      </c>
      <c r="B644" s="71" t="s">
        <v>4872</v>
      </c>
      <c r="C644" s="39">
        <v>100.0</v>
      </c>
      <c r="D644" s="40"/>
      <c r="E644" s="41"/>
      <c r="F644" s="59"/>
      <c r="G644" s="55"/>
      <c r="H644" s="56" t="s">
        <v>2802</v>
      </c>
      <c r="I644" s="56" t="s">
        <v>4871</v>
      </c>
      <c r="J644" s="56" t="s">
        <v>2802</v>
      </c>
      <c r="K644" s="59">
        <v>5.8</v>
      </c>
      <c r="L644" s="56" t="s">
        <v>2802</v>
      </c>
      <c r="M644" s="56">
        <v>6.99</v>
      </c>
      <c r="N644" s="60" t="s">
        <v>2827</v>
      </c>
      <c r="O644" s="28"/>
      <c r="P644" s="29"/>
      <c r="Q644" s="28"/>
      <c r="R644" s="28"/>
      <c r="S644" s="48">
        <v>3.5</v>
      </c>
      <c r="T644" s="49"/>
      <c r="U644" s="50"/>
      <c r="V644" s="51"/>
      <c r="W644" s="86"/>
      <c r="X644" s="53"/>
      <c r="Y644" s="53"/>
      <c r="Z644" s="54"/>
    </row>
    <row r="645" ht="18.0" hidden="1" customHeight="1">
      <c r="A645" s="4" t="s">
        <v>4873</v>
      </c>
      <c r="B645" s="67" t="s">
        <v>4874</v>
      </c>
      <c r="C645" s="39">
        <v>100.0</v>
      </c>
      <c r="D645" s="40"/>
      <c r="E645" s="41"/>
      <c r="F645" s="59"/>
      <c r="G645" s="55">
        <v>2.0</v>
      </c>
      <c r="H645" s="56" t="s">
        <v>2802</v>
      </c>
      <c r="I645" s="120" t="s">
        <v>2827</v>
      </c>
      <c r="J645" s="56" t="s">
        <v>2827</v>
      </c>
      <c r="K645" s="120" t="s">
        <v>2827</v>
      </c>
      <c r="L645" s="120" t="s">
        <v>2802</v>
      </c>
      <c r="M645" s="120" t="s">
        <v>2827</v>
      </c>
      <c r="N645" s="149" t="s">
        <v>2827</v>
      </c>
      <c r="O645" s="28"/>
      <c r="P645" s="29"/>
      <c r="Q645" s="28"/>
      <c r="R645" s="28"/>
      <c r="S645" s="48">
        <v>5.95</v>
      </c>
      <c r="T645" s="49">
        <v>0.05</v>
      </c>
      <c r="U645" s="50">
        <f>S645*(1-T645)</f>
        <v>5.6525</v>
      </c>
      <c r="V645" s="51"/>
      <c r="W645" s="86"/>
      <c r="X645" s="53"/>
      <c r="Y645" s="53"/>
      <c r="Z645" s="54"/>
    </row>
    <row r="646" ht="18.0" hidden="1" customHeight="1">
      <c r="A646" s="4" t="s">
        <v>4875</v>
      </c>
      <c r="B646" s="71"/>
      <c r="C646" s="39" t="s">
        <v>3429</v>
      </c>
      <c r="D646" s="40"/>
      <c r="E646" s="41"/>
      <c r="F646" s="59"/>
      <c r="G646" s="55"/>
      <c r="H646" s="56">
        <v>1.44</v>
      </c>
      <c r="I646" s="56" t="s">
        <v>2802</v>
      </c>
      <c r="J646" s="56"/>
      <c r="K646" s="56">
        <v>1.39</v>
      </c>
      <c r="L646" s="57" t="s">
        <v>2827</v>
      </c>
      <c r="M646" s="56">
        <v>1.39</v>
      </c>
      <c r="N646" s="60" t="s">
        <v>2827</v>
      </c>
      <c r="O646" s="28"/>
      <c r="P646" s="29"/>
      <c r="Q646" s="28"/>
      <c r="R646" s="28"/>
      <c r="S646" s="48">
        <v>1.12</v>
      </c>
      <c r="T646" s="49"/>
      <c r="U646" s="50"/>
      <c r="V646" s="51"/>
      <c r="W646" s="86"/>
      <c r="X646" s="53"/>
      <c r="Y646" s="53"/>
      <c r="Z646" s="54"/>
    </row>
    <row r="647" ht="18.0" hidden="1" customHeight="1">
      <c r="A647" s="4" t="s">
        <v>4876</v>
      </c>
      <c r="B647" s="71" t="s">
        <v>3676</v>
      </c>
      <c r="C647" s="39">
        <v>12.0</v>
      </c>
      <c r="D647" s="40"/>
      <c r="E647" s="41"/>
      <c r="F647" s="59"/>
      <c r="G647" s="55">
        <v>1.0</v>
      </c>
      <c r="H647" s="56" t="s">
        <v>2802</v>
      </c>
      <c r="I647" s="56">
        <v>1.48</v>
      </c>
      <c r="J647" s="64">
        <v>1.39</v>
      </c>
      <c r="K647" s="105">
        <v>1.66</v>
      </c>
      <c r="L647" s="57">
        <v>1.75</v>
      </c>
      <c r="M647" s="57">
        <v>2.33</v>
      </c>
      <c r="N647" s="58">
        <v>1.39</v>
      </c>
      <c r="O647" s="47" t="s">
        <v>4877</v>
      </c>
      <c r="P647" s="29"/>
      <c r="Q647" s="47" t="s">
        <v>4878</v>
      </c>
      <c r="R647" s="61" t="s">
        <v>4879</v>
      </c>
      <c r="S647" s="48">
        <v>1.05</v>
      </c>
      <c r="T647" s="49"/>
      <c r="U647" s="50"/>
      <c r="V647" s="51"/>
      <c r="W647" s="86"/>
      <c r="X647" s="53"/>
      <c r="Y647" s="53"/>
      <c r="Z647" s="54"/>
    </row>
    <row r="648" ht="18.0" hidden="1" customHeight="1">
      <c r="A648" s="4" t="s">
        <v>4880</v>
      </c>
      <c r="B648" s="71" t="s">
        <v>4881</v>
      </c>
      <c r="C648" s="39">
        <v>12.0</v>
      </c>
      <c r="D648" s="40"/>
      <c r="E648" s="41"/>
      <c r="F648" s="59"/>
      <c r="G648" s="55"/>
      <c r="H648" s="56">
        <v>3.13</v>
      </c>
      <c r="I648" s="56">
        <v>1.84</v>
      </c>
      <c r="J648" s="56">
        <v>1.6</v>
      </c>
      <c r="K648" s="56">
        <v>1.9</v>
      </c>
      <c r="L648" s="138" t="s">
        <v>2816</v>
      </c>
      <c r="M648" s="56">
        <v>1.46</v>
      </c>
      <c r="N648" s="60" t="s">
        <v>2802</v>
      </c>
      <c r="O648" s="28"/>
      <c r="P648" s="29"/>
      <c r="Q648" s="28"/>
      <c r="R648" s="28"/>
      <c r="S648" s="48">
        <v>0.69</v>
      </c>
      <c r="T648" s="49"/>
      <c r="U648" s="50"/>
      <c r="V648" s="51"/>
      <c r="W648" s="86"/>
      <c r="X648" s="53"/>
      <c r="Y648" s="53"/>
      <c r="Z648" s="54"/>
    </row>
    <row r="649" ht="18.0" hidden="1" customHeight="1">
      <c r="A649" s="4" t="s">
        <v>4882</v>
      </c>
      <c r="B649" s="71" t="s">
        <v>4883</v>
      </c>
      <c r="C649" s="39">
        <v>24.0</v>
      </c>
      <c r="D649" s="40"/>
      <c r="E649" s="63"/>
      <c r="F649" s="94"/>
      <c r="G649" s="55"/>
      <c r="H649" s="56">
        <v>1.62</v>
      </c>
      <c r="I649" s="56" t="s">
        <v>2827</v>
      </c>
      <c r="J649" s="56"/>
      <c r="K649" s="56" t="s">
        <v>2802</v>
      </c>
      <c r="L649" s="57" t="s">
        <v>2802</v>
      </c>
      <c r="M649" s="56" t="s">
        <v>2802</v>
      </c>
      <c r="N649" s="60" t="s">
        <v>2827</v>
      </c>
      <c r="O649" s="28"/>
      <c r="P649" s="29"/>
      <c r="Q649" s="28"/>
      <c r="R649" s="28"/>
      <c r="S649" s="48"/>
      <c r="T649" s="49"/>
      <c r="U649" s="50"/>
      <c r="V649" s="51"/>
      <c r="W649" s="86"/>
      <c r="X649" s="53"/>
      <c r="Y649" s="53"/>
      <c r="Z649" s="54"/>
    </row>
    <row r="650" ht="18.0" hidden="1" customHeight="1">
      <c r="A650" s="4" t="s">
        <v>4884</v>
      </c>
      <c r="B650" s="71" t="s">
        <v>4885</v>
      </c>
      <c r="C650" s="39" t="s">
        <v>3501</v>
      </c>
      <c r="D650" s="40"/>
      <c r="E650" s="41"/>
      <c r="F650" s="59"/>
      <c r="G650" s="55"/>
      <c r="H650" s="56">
        <v>91.0</v>
      </c>
      <c r="I650" s="56" t="s">
        <v>4886</v>
      </c>
      <c r="J650" s="59">
        <v>32.29</v>
      </c>
      <c r="K650" s="92" t="s">
        <v>2802</v>
      </c>
      <c r="L650" s="92">
        <v>34.0</v>
      </c>
      <c r="M650" s="56">
        <v>34.05</v>
      </c>
      <c r="N650" s="60" t="s">
        <v>2827</v>
      </c>
      <c r="O650" s="47" t="s">
        <v>4887</v>
      </c>
      <c r="P650" s="29"/>
      <c r="Q650" s="61" t="s">
        <v>4888</v>
      </c>
      <c r="R650" s="47" t="s">
        <v>4889</v>
      </c>
      <c r="S650" s="48">
        <v>91.0</v>
      </c>
      <c r="T650" s="49"/>
      <c r="U650" s="50">
        <v>1485.0</v>
      </c>
      <c r="V650" s="51"/>
      <c r="W650" s="86"/>
      <c r="X650" s="53"/>
      <c r="Y650" s="53"/>
      <c r="Z650" s="54"/>
    </row>
    <row r="651" ht="18.0" hidden="1" customHeight="1">
      <c r="A651" s="4" t="s">
        <v>4890</v>
      </c>
      <c r="B651" s="71" t="s">
        <v>4675</v>
      </c>
      <c r="C651" s="39">
        <v>180.0</v>
      </c>
      <c r="D651" s="40"/>
      <c r="E651" s="41"/>
      <c r="F651" s="59"/>
      <c r="G651" s="55">
        <v>6.0</v>
      </c>
      <c r="H651" s="56">
        <v>2.39</v>
      </c>
      <c r="I651" s="59">
        <v>2.39</v>
      </c>
      <c r="J651" s="56">
        <v>2.24</v>
      </c>
      <c r="K651" s="60">
        <v>1.84</v>
      </c>
      <c r="L651" s="56" t="s">
        <v>2802</v>
      </c>
      <c r="M651" s="56" t="s">
        <v>2802</v>
      </c>
      <c r="N651" s="56" t="s">
        <v>4891</v>
      </c>
      <c r="O651" s="47" t="s">
        <v>4892</v>
      </c>
      <c r="P651" s="29"/>
      <c r="Q651" s="47" t="s">
        <v>4893</v>
      </c>
      <c r="R651" s="47" t="s">
        <v>4894</v>
      </c>
      <c r="S651" s="48">
        <v>1.42</v>
      </c>
      <c r="T651" s="49"/>
      <c r="U651" s="50">
        <v>1825.0</v>
      </c>
      <c r="V651" s="51"/>
      <c r="W651" s="86"/>
      <c r="X651" s="53"/>
      <c r="Y651" s="53"/>
      <c r="Z651" s="54"/>
    </row>
    <row r="652" ht="18.0" hidden="1" customHeight="1">
      <c r="A652" s="4" t="s">
        <v>4895</v>
      </c>
      <c r="B652" s="71" t="s">
        <v>4675</v>
      </c>
      <c r="C652" s="39">
        <v>200.0</v>
      </c>
      <c r="D652" s="40"/>
      <c r="E652" s="41"/>
      <c r="F652" s="59"/>
      <c r="G652" s="55">
        <v>4.0</v>
      </c>
      <c r="H652" s="56">
        <v>3.2</v>
      </c>
      <c r="I652" s="56">
        <v>2.85</v>
      </c>
      <c r="J652" s="56">
        <v>2.0</v>
      </c>
      <c r="K652" s="56">
        <v>1.95</v>
      </c>
      <c r="L652" s="59">
        <v>1.85</v>
      </c>
      <c r="M652" s="57" t="s">
        <v>2802</v>
      </c>
      <c r="N652" s="60">
        <v>2.19</v>
      </c>
      <c r="O652" s="47" t="s">
        <v>4896</v>
      </c>
      <c r="P652" s="29"/>
      <c r="Q652" s="47" t="s">
        <v>4897</v>
      </c>
      <c r="R652" s="61" t="s">
        <v>4898</v>
      </c>
      <c r="S652" s="48">
        <v>1.45</v>
      </c>
      <c r="T652" s="49"/>
      <c r="U652" s="50">
        <v>1612.0</v>
      </c>
      <c r="V652" s="51"/>
      <c r="W652" s="86"/>
      <c r="X652" s="53"/>
      <c r="Y652" s="53"/>
      <c r="Z652" s="54"/>
    </row>
    <row r="653" ht="18.0" hidden="1" customHeight="1">
      <c r="A653" s="4" t="s">
        <v>4899</v>
      </c>
      <c r="B653" s="71" t="s">
        <v>4900</v>
      </c>
      <c r="C653" s="39">
        <v>28.0</v>
      </c>
      <c r="D653" s="40"/>
      <c r="E653" s="41"/>
      <c r="F653" s="59"/>
      <c r="G653" s="55">
        <v>6.0</v>
      </c>
      <c r="H653" s="56">
        <v>7.71</v>
      </c>
      <c r="I653" s="56" t="s">
        <v>2827</v>
      </c>
      <c r="J653" s="57" t="s">
        <v>2802</v>
      </c>
      <c r="K653" s="57" t="s">
        <v>2802</v>
      </c>
      <c r="L653" s="58">
        <v>5.4</v>
      </c>
      <c r="M653" s="56" t="s">
        <v>2827</v>
      </c>
      <c r="N653" s="57" t="s">
        <v>2802</v>
      </c>
      <c r="O653" s="28"/>
      <c r="P653" s="29"/>
      <c r="Q653" s="28"/>
      <c r="R653" s="28"/>
      <c r="S653" s="48">
        <v>7.71</v>
      </c>
      <c r="T653" s="49"/>
      <c r="U653" s="50">
        <v>2435.0</v>
      </c>
      <c r="V653" s="51"/>
      <c r="W653" s="86"/>
      <c r="X653" s="53"/>
      <c r="Y653" s="53"/>
      <c r="Z653" s="54"/>
    </row>
    <row r="654" ht="18.0" hidden="1" customHeight="1">
      <c r="A654" s="4" t="s">
        <v>4899</v>
      </c>
      <c r="B654" s="71" t="s">
        <v>4900</v>
      </c>
      <c r="C654" s="39">
        <v>40.0</v>
      </c>
      <c r="D654" s="40"/>
      <c r="E654" s="41"/>
      <c r="F654" s="59"/>
      <c r="G654" s="55">
        <v>4.0</v>
      </c>
      <c r="H654" s="56" t="s">
        <v>2827</v>
      </c>
      <c r="I654" s="56" t="s">
        <v>2827</v>
      </c>
      <c r="J654" s="56" t="s">
        <v>2827</v>
      </c>
      <c r="K654" s="56" t="s">
        <v>2827</v>
      </c>
      <c r="L654" s="57" t="s">
        <v>2827</v>
      </c>
      <c r="M654" s="57" t="s">
        <v>2827</v>
      </c>
      <c r="N654" s="60" t="s">
        <v>2827</v>
      </c>
      <c r="O654" s="28"/>
      <c r="P654" s="29"/>
      <c r="Q654" s="28"/>
      <c r="R654" s="28"/>
      <c r="S654" s="48">
        <v>6.67</v>
      </c>
      <c r="T654" s="49"/>
      <c r="U654" s="50">
        <v>2435.0</v>
      </c>
      <c r="V654" s="51"/>
      <c r="W654" s="86"/>
      <c r="X654" s="53"/>
      <c r="Y654" s="53"/>
      <c r="Z654" s="54"/>
    </row>
    <row r="655" ht="18.0" hidden="1" customHeight="1">
      <c r="A655" s="4" t="s">
        <v>4901</v>
      </c>
      <c r="B655" s="71" t="s">
        <v>3635</v>
      </c>
      <c r="C655" s="39">
        <v>30.0</v>
      </c>
      <c r="D655" s="40"/>
      <c r="E655" s="41"/>
      <c r="F655" s="59"/>
      <c r="G655" s="55">
        <v>2.0</v>
      </c>
      <c r="H655" s="56"/>
      <c r="I655" s="56"/>
      <c r="J655" s="56" t="s">
        <v>2802</v>
      </c>
      <c r="K655" s="56" t="s">
        <v>2802</v>
      </c>
      <c r="L655" s="56"/>
      <c r="M655" s="56" t="s">
        <v>2802</v>
      </c>
      <c r="N655" s="60" t="s">
        <v>2802</v>
      </c>
      <c r="O655" s="47" t="s">
        <v>4902</v>
      </c>
      <c r="P655" s="29"/>
      <c r="Q655" s="47" t="s">
        <v>4903</v>
      </c>
      <c r="R655" s="47" t="s">
        <v>4904</v>
      </c>
      <c r="S655" s="48">
        <f>11.6/60*50</f>
        <v>9.666666667</v>
      </c>
      <c r="T655" s="49"/>
      <c r="U655" s="50"/>
      <c r="V655" s="51"/>
      <c r="W655" s="86"/>
      <c r="X655" s="53"/>
      <c r="Y655" s="53"/>
      <c r="Z655" s="54"/>
    </row>
    <row r="656" ht="18.0" hidden="1" customHeight="1">
      <c r="A656" s="153" t="s">
        <v>868</v>
      </c>
      <c r="B656" s="5">
        <v>2601466.0</v>
      </c>
      <c r="C656" s="39"/>
      <c r="D656" s="40"/>
      <c r="E656" s="41"/>
      <c r="F656" s="103"/>
      <c r="G656" s="100"/>
      <c r="H656" s="44">
        <v>9.44</v>
      </c>
      <c r="I656" s="44">
        <v>10.58</v>
      </c>
      <c r="J656" s="44" t="s">
        <v>2802</v>
      </c>
      <c r="K656" s="44" t="s">
        <v>2802</v>
      </c>
      <c r="L656" s="122" t="s">
        <v>2802</v>
      </c>
      <c r="M656" s="44" t="s">
        <v>2802</v>
      </c>
      <c r="N656" s="44" t="s">
        <v>2802</v>
      </c>
      <c r="O656" s="47" t="s">
        <v>4905</v>
      </c>
      <c r="P656" s="29"/>
      <c r="Q656" s="1" t="s">
        <v>4906</v>
      </c>
      <c r="R656" s="1" t="s">
        <v>4907</v>
      </c>
      <c r="S656" s="48">
        <v>11.6</v>
      </c>
      <c r="T656" s="49"/>
      <c r="U656" s="50"/>
      <c r="V656" s="51"/>
      <c r="W656" s="62"/>
      <c r="X656" s="51"/>
      <c r="Y656" s="53"/>
      <c r="Z656" s="54"/>
    </row>
    <row r="657" ht="18.0" hidden="1" customHeight="1">
      <c r="A657" s="4" t="s">
        <v>4908</v>
      </c>
      <c r="B657" s="71" t="s">
        <v>3288</v>
      </c>
      <c r="C657" s="39">
        <v>28.0</v>
      </c>
      <c r="D657" s="40"/>
      <c r="E657" s="41"/>
      <c r="F657" s="191"/>
      <c r="G657" s="55"/>
      <c r="H657" s="56" t="s">
        <v>2802</v>
      </c>
      <c r="I657" s="56">
        <v>17.98</v>
      </c>
      <c r="J657" s="57">
        <v>6.8</v>
      </c>
      <c r="K657" s="57" t="s">
        <v>2802</v>
      </c>
      <c r="L657" s="59">
        <v>5.2</v>
      </c>
      <c r="M657" s="56">
        <v>6.83</v>
      </c>
      <c r="N657" s="60">
        <v>6.95</v>
      </c>
      <c r="O657" s="47" t="s">
        <v>4909</v>
      </c>
      <c r="P657" s="29"/>
      <c r="Q657" s="47" t="s">
        <v>4910</v>
      </c>
      <c r="R657" s="61" t="s">
        <v>4911</v>
      </c>
      <c r="S657" s="48"/>
      <c r="T657" s="83"/>
      <c r="U657" s="84"/>
      <c r="V657" s="51"/>
      <c r="W657" s="69"/>
      <c r="X657" s="70"/>
      <c r="Y657" s="71"/>
      <c r="Z657" s="54"/>
    </row>
    <row r="658" ht="18.0" hidden="1" customHeight="1">
      <c r="A658" s="4" t="s">
        <v>4908</v>
      </c>
      <c r="B658" s="71" t="s">
        <v>3419</v>
      </c>
      <c r="C658" s="39">
        <v>28.0</v>
      </c>
      <c r="D658" s="40"/>
      <c r="E658" s="41"/>
      <c r="F658" s="87"/>
      <c r="G658" s="55"/>
      <c r="H658" s="56">
        <v>14.49</v>
      </c>
      <c r="I658" s="56">
        <v>12.98</v>
      </c>
      <c r="J658" s="56" t="s">
        <v>2802</v>
      </c>
      <c r="K658" s="56">
        <v>12.98</v>
      </c>
      <c r="L658" s="59">
        <v>8.99</v>
      </c>
      <c r="M658" s="56" t="s">
        <v>2802</v>
      </c>
      <c r="N658" s="60" t="s">
        <v>2802</v>
      </c>
      <c r="O658" s="28"/>
      <c r="P658" s="29"/>
      <c r="Q658" s="28"/>
      <c r="R658" s="28"/>
      <c r="S658" s="48"/>
      <c r="T658" s="83"/>
      <c r="U658" s="84"/>
      <c r="V658" s="51"/>
      <c r="W658" s="69"/>
      <c r="X658" s="70"/>
      <c r="Y658" s="71"/>
      <c r="Z658" s="54"/>
    </row>
    <row r="659" ht="18.0" hidden="1" customHeight="1">
      <c r="A659" s="4" t="s">
        <v>4912</v>
      </c>
      <c r="B659" s="71" t="s">
        <v>4913</v>
      </c>
      <c r="C659" s="39">
        <v>100.0</v>
      </c>
      <c r="D659" s="40"/>
      <c r="E659" s="41"/>
      <c r="F659" s="59"/>
      <c r="G659" s="55"/>
      <c r="H659" s="56" t="s">
        <v>2802</v>
      </c>
      <c r="I659" s="56">
        <v>12.04</v>
      </c>
      <c r="J659" s="57">
        <v>12.0</v>
      </c>
      <c r="K659" s="56">
        <v>11.58</v>
      </c>
      <c r="L659" s="58">
        <v>11.0</v>
      </c>
      <c r="M659" s="56" t="s">
        <v>2827</v>
      </c>
      <c r="N659" s="60" t="s">
        <v>2827</v>
      </c>
      <c r="O659" s="47" t="s">
        <v>4914</v>
      </c>
      <c r="P659" s="29"/>
      <c r="Q659" s="47" t="s">
        <v>4915</v>
      </c>
      <c r="R659" s="47" t="s">
        <v>4916</v>
      </c>
      <c r="S659" s="48"/>
      <c r="T659" s="49"/>
      <c r="U659" s="50"/>
      <c r="V659" s="54"/>
      <c r="W659" s="52"/>
      <c r="X659" s="70"/>
      <c r="Y659" s="53"/>
      <c r="Z659" s="54"/>
    </row>
    <row r="660" ht="18.0" customHeight="1">
      <c r="A660" s="4" t="s">
        <v>4917</v>
      </c>
      <c r="B660" s="5">
        <v>466599.0</v>
      </c>
      <c r="C660" s="39"/>
      <c r="D660" s="40">
        <v>1.0</v>
      </c>
      <c r="E660" s="63" t="s">
        <v>2921</v>
      </c>
      <c r="F660" s="94"/>
      <c r="G660" s="43">
        <v>1.4</v>
      </c>
      <c r="H660" s="44">
        <v>16.67</v>
      </c>
      <c r="I660" s="56" t="s">
        <v>2802</v>
      </c>
      <c r="J660" s="45">
        <v>14.51</v>
      </c>
      <c r="K660" s="44">
        <v>14.52</v>
      </c>
      <c r="L660" s="44" t="s">
        <v>2802</v>
      </c>
      <c r="M660" s="44">
        <v>14.55</v>
      </c>
      <c r="N660" s="44" t="s">
        <v>2802</v>
      </c>
      <c r="O660" s="47" t="s">
        <v>4918</v>
      </c>
      <c r="P660" s="29"/>
      <c r="Q660" s="47" t="s">
        <v>4919</v>
      </c>
      <c r="R660" s="47" t="s">
        <v>4920</v>
      </c>
      <c r="S660" s="48">
        <v>19.74</v>
      </c>
      <c r="T660" s="49"/>
      <c r="U660" s="50"/>
      <c r="V660" s="51"/>
      <c r="W660" s="52"/>
      <c r="X660" s="51"/>
      <c r="Y660" s="53"/>
      <c r="Z660" s="54"/>
    </row>
    <row r="661" ht="18.0" hidden="1" customHeight="1">
      <c r="A661" s="4" t="s">
        <v>884</v>
      </c>
      <c r="B661" s="5">
        <v>3355112.0</v>
      </c>
      <c r="C661" s="39"/>
      <c r="D661" s="40"/>
      <c r="E661" s="41"/>
      <c r="F661" s="59"/>
      <c r="G661" s="55">
        <v>1.0</v>
      </c>
      <c r="H661" s="56">
        <v>7.01</v>
      </c>
      <c r="I661" s="56">
        <v>5.16</v>
      </c>
      <c r="J661" s="56" t="s">
        <v>2802</v>
      </c>
      <c r="K661" s="56">
        <v>5.29</v>
      </c>
      <c r="L661" s="56">
        <v>5.5</v>
      </c>
      <c r="M661" s="56">
        <v>7.19</v>
      </c>
      <c r="N661" s="59">
        <v>5.13</v>
      </c>
      <c r="O661" s="47" t="s">
        <v>4921</v>
      </c>
      <c r="P661" s="29"/>
      <c r="Q661" s="61" t="s">
        <v>4922</v>
      </c>
      <c r="R661" s="47" t="s">
        <v>4923</v>
      </c>
      <c r="S661" s="48">
        <v>7.99</v>
      </c>
      <c r="T661" s="49"/>
      <c r="U661" s="50"/>
      <c r="V661" s="51"/>
      <c r="W661" s="86"/>
      <c r="X661" s="53"/>
      <c r="Y661" s="53"/>
      <c r="Z661" s="54"/>
    </row>
    <row r="662" ht="18.0" hidden="1" customHeight="1">
      <c r="A662" s="4" t="s">
        <v>4924</v>
      </c>
      <c r="B662" s="71" t="s">
        <v>3365</v>
      </c>
      <c r="C662" s="39">
        <v>56.0</v>
      </c>
      <c r="D662" s="40"/>
      <c r="E662" s="41"/>
      <c r="F662" s="59"/>
      <c r="G662" s="43">
        <v>1.5</v>
      </c>
      <c r="H662" s="56">
        <v>4.8</v>
      </c>
      <c r="I662" s="56">
        <v>2.84</v>
      </c>
      <c r="J662" s="59">
        <v>2.48</v>
      </c>
      <c r="K662" s="60">
        <v>2.65</v>
      </c>
      <c r="L662" s="56">
        <v>2.8</v>
      </c>
      <c r="M662" s="60">
        <v>2.49</v>
      </c>
      <c r="N662" s="56">
        <v>2.55</v>
      </c>
      <c r="O662" s="47" t="s">
        <v>4925</v>
      </c>
      <c r="P662" s="29"/>
      <c r="Q662" s="61" t="s">
        <v>4926</v>
      </c>
      <c r="R662" s="47" t="s">
        <v>4927</v>
      </c>
      <c r="S662" s="48">
        <v>3.99</v>
      </c>
      <c r="T662" s="49"/>
      <c r="U662" s="50"/>
      <c r="V662" s="51"/>
      <c r="W662" s="86"/>
      <c r="X662" s="53"/>
      <c r="Y662" s="53"/>
      <c r="Z662" s="54"/>
    </row>
    <row r="663" ht="18.0" hidden="1" customHeight="1">
      <c r="A663" s="4" t="s">
        <v>4928</v>
      </c>
      <c r="B663" s="71" t="s">
        <v>2868</v>
      </c>
      <c r="C663" s="39"/>
      <c r="D663" s="40"/>
      <c r="E663" s="41"/>
      <c r="F663" s="25"/>
      <c r="G663" s="55"/>
      <c r="H663" s="56" t="s">
        <v>2827</v>
      </c>
      <c r="I663" s="56">
        <v>0.45</v>
      </c>
      <c r="J663" s="56"/>
      <c r="K663" s="56" t="s">
        <v>2827</v>
      </c>
      <c r="L663" s="56"/>
      <c r="M663" s="56">
        <v>0.46</v>
      </c>
      <c r="N663" s="60"/>
      <c r="O663" s="28"/>
      <c r="P663" s="29"/>
      <c r="Q663" s="28"/>
      <c r="R663" s="28"/>
      <c r="S663" s="48"/>
      <c r="T663" s="49"/>
      <c r="U663" s="50"/>
      <c r="V663" s="51"/>
      <c r="W663" s="52"/>
      <c r="X663" s="51"/>
      <c r="Y663" s="53">
        <v>2.0</v>
      </c>
      <c r="Z663" s="54"/>
    </row>
    <row r="664" ht="18.0" hidden="1" customHeight="1">
      <c r="A664" s="4" t="s">
        <v>4929</v>
      </c>
      <c r="B664" s="115">
        <v>0.005</v>
      </c>
      <c r="C664" s="39" t="s">
        <v>4089</v>
      </c>
      <c r="D664" s="40"/>
      <c r="E664" s="41"/>
      <c r="F664" s="59"/>
      <c r="G664" s="55"/>
      <c r="H664" s="56" t="s">
        <v>2802</v>
      </c>
      <c r="I664" s="56" t="s">
        <v>2827</v>
      </c>
      <c r="J664" s="56" t="s">
        <v>4930</v>
      </c>
      <c r="K664" s="56" t="s">
        <v>2827</v>
      </c>
      <c r="L664" s="56" t="s">
        <v>2802</v>
      </c>
      <c r="M664" s="56" t="s">
        <v>2802</v>
      </c>
      <c r="N664" s="60" t="s">
        <v>2802</v>
      </c>
      <c r="O664" s="28"/>
      <c r="P664" s="29"/>
      <c r="Q664" s="28"/>
      <c r="R664" s="28"/>
      <c r="S664" s="48">
        <v>1.02</v>
      </c>
      <c r="T664" s="49"/>
      <c r="U664" s="50"/>
      <c r="V664" s="51"/>
      <c r="W664" s="86"/>
      <c r="X664" s="53"/>
      <c r="Y664" s="53"/>
      <c r="Z664" s="54"/>
    </row>
    <row r="665" ht="18.0" hidden="1" customHeight="1">
      <c r="A665" s="4" t="s">
        <v>887</v>
      </c>
      <c r="B665" s="5">
        <v>1045491.0</v>
      </c>
      <c r="C665" s="39"/>
      <c r="D665" s="40"/>
      <c r="E665" s="41"/>
      <c r="F665" s="59"/>
      <c r="G665" s="55">
        <v>2.0</v>
      </c>
      <c r="H665" s="56" t="s">
        <v>2802</v>
      </c>
      <c r="I665" s="56" t="s">
        <v>2802</v>
      </c>
      <c r="J665" s="59">
        <v>2.34</v>
      </c>
      <c r="K665" s="57">
        <v>2.83</v>
      </c>
      <c r="L665" s="57">
        <v>2.4</v>
      </c>
      <c r="M665" s="56">
        <v>2.35</v>
      </c>
      <c r="N665" s="60">
        <v>2.5</v>
      </c>
      <c r="O665" s="47" t="s">
        <v>4931</v>
      </c>
      <c r="P665" s="29"/>
      <c r="Q665" s="61" t="s">
        <v>4932</v>
      </c>
      <c r="R665" s="1" t="s">
        <v>4933</v>
      </c>
      <c r="S665" s="48">
        <v>0.59</v>
      </c>
      <c r="T665" s="49"/>
      <c r="U665" s="50"/>
      <c r="V665" s="51"/>
      <c r="W665" s="86"/>
      <c r="X665" s="53"/>
      <c r="Y665" s="53"/>
      <c r="Z665" s="54"/>
    </row>
    <row r="666" ht="18.0" hidden="1" customHeight="1">
      <c r="A666" s="4" t="s">
        <v>4934</v>
      </c>
      <c r="B666" s="118">
        <v>0.01</v>
      </c>
      <c r="C666" s="39" t="s">
        <v>4154</v>
      </c>
      <c r="D666" s="40"/>
      <c r="E666" s="41"/>
      <c r="F666" s="59"/>
      <c r="G666" s="55"/>
      <c r="H666" s="56">
        <v>6.75</v>
      </c>
      <c r="I666" s="56" t="s">
        <v>2802</v>
      </c>
      <c r="J666" s="56">
        <v>3.91</v>
      </c>
      <c r="K666" s="56" t="s">
        <v>2802</v>
      </c>
      <c r="L666" s="56" t="s">
        <v>2802</v>
      </c>
      <c r="M666" s="56" t="s">
        <v>2802</v>
      </c>
      <c r="N666" s="60">
        <v>4.02</v>
      </c>
      <c r="O666" s="28"/>
      <c r="P666" s="29"/>
      <c r="Q666" s="28"/>
      <c r="R666" s="28"/>
      <c r="S666" s="48">
        <v>1.38</v>
      </c>
      <c r="T666" s="49"/>
      <c r="U666" s="50"/>
      <c r="V666" s="51"/>
      <c r="W666" s="86"/>
      <c r="X666" s="53"/>
      <c r="Y666" s="53"/>
      <c r="Z666" s="54"/>
    </row>
    <row r="667" ht="18.0" hidden="1" customHeight="1">
      <c r="A667" s="4" t="s">
        <v>4935</v>
      </c>
      <c r="B667" s="5">
        <v>1099522.0</v>
      </c>
      <c r="C667" s="39"/>
      <c r="D667" s="40"/>
      <c r="E667" s="41"/>
      <c r="F667" s="59"/>
      <c r="G667" s="55">
        <v>2.0</v>
      </c>
      <c r="H667" s="56">
        <v>2.49</v>
      </c>
      <c r="I667" s="59">
        <v>1.27</v>
      </c>
      <c r="J667" s="192">
        <v>1.51</v>
      </c>
      <c r="K667" s="56" t="s">
        <v>2802</v>
      </c>
      <c r="L667" s="57" t="s">
        <v>2802</v>
      </c>
      <c r="M667" s="56">
        <v>1.29</v>
      </c>
      <c r="N667" s="60">
        <v>2.45</v>
      </c>
      <c r="O667" s="47" t="s">
        <v>4936</v>
      </c>
      <c r="P667" s="29"/>
      <c r="Q667" s="47" t="s">
        <v>4937</v>
      </c>
      <c r="R667" s="47" t="s">
        <v>4938</v>
      </c>
      <c r="S667" s="48">
        <v>0.49</v>
      </c>
      <c r="T667" s="49"/>
      <c r="U667" s="50"/>
      <c r="V667" s="51"/>
      <c r="W667" s="86"/>
      <c r="X667" s="53"/>
      <c r="Y667" s="53"/>
      <c r="Z667" s="54"/>
    </row>
    <row r="668" ht="18.0" hidden="1" customHeight="1">
      <c r="A668" s="4" t="s">
        <v>886</v>
      </c>
      <c r="B668" s="5">
        <v>1027127.0</v>
      </c>
      <c r="C668" s="39"/>
      <c r="D668" s="40"/>
      <c r="E668" s="41"/>
      <c r="F668" s="59"/>
      <c r="G668" s="55">
        <v>4.0</v>
      </c>
      <c r="H668" s="56" t="s">
        <v>4939</v>
      </c>
      <c r="I668" s="56"/>
      <c r="J668" s="56">
        <v>3.88</v>
      </c>
      <c r="K668" s="57" t="s">
        <v>4620</v>
      </c>
      <c r="L668" s="57">
        <v>2.23</v>
      </c>
      <c r="M668" s="59">
        <v>1.24</v>
      </c>
      <c r="N668" s="60">
        <v>1.51</v>
      </c>
      <c r="O668" s="28"/>
      <c r="P668" s="29"/>
      <c r="Q668" s="28"/>
      <c r="R668" s="28"/>
      <c r="S668" s="48">
        <v>0.46</v>
      </c>
      <c r="T668" s="49"/>
      <c r="U668" s="50"/>
      <c r="V668" s="51"/>
      <c r="W668" s="86"/>
      <c r="X668" s="53"/>
      <c r="Y668" s="53"/>
      <c r="Z668" s="54"/>
    </row>
    <row r="669" ht="18.0" hidden="1" customHeight="1">
      <c r="A669" s="4" t="s">
        <v>4940</v>
      </c>
      <c r="B669" s="118">
        <v>0.01</v>
      </c>
      <c r="C669" s="39" t="s">
        <v>4089</v>
      </c>
      <c r="D669" s="40"/>
      <c r="E669" s="41"/>
      <c r="F669" s="59"/>
      <c r="G669" s="55"/>
      <c r="H669" s="56">
        <v>2.49</v>
      </c>
      <c r="I669" s="56">
        <v>0.99</v>
      </c>
      <c r="J669" s="57">
        <v>0.97</v>
      </c>
      <c r="K669" s="56">
        <v>0.69</v>
      </c>
      <c r="L669" s="57">
        <v>1.1</v>
      </c>
      <c r="M669" s="59">
        <v>0.97</v>
      </c>
      <c r="N669" s="60">
        <v>1.09</v>
      </c>
      <c r="O669" s="28"/>
      <c r="P669" s="29"/>
      <c r="Q669" s="28"/>
      <c r="R669" s="28"/>
      <c r="S669" s="48">
        <v>0.79</v>
      </c>
      <c r="T669" s="49"/>
      <c r="U669" s="50"/>
      <c r="V669" s="51"/>
      <c r="W669" s="86"/>
      <c r="X669" s="91"/>
      <c r="Y669" s="53"/>
      <c r="Z669" s="54"/>
    </row>
    <row r="670" ht="18.0" hidden="1" customHeight="1">
      <c r="A670" s="4" t="s">
        <v>4940</v>
      </c>
      <c r="B670" s="118">
        <v>0.01</v>
      </c>
      <c r="C670" s="39" t="s">
        <v>3192</v>
      </c>
      <c r="D670" s="40"/>
      <c r="E670" s="41"/>
      <c r="F670" s="59"/>
      <c r="G670" s="55"/>
      <c r="H670" s="56" t="s">
        <v>2802</v>
      </c>
      <c r="I670" s="56" t="s">
        <v>4941</v>
      </c>
      <c r="J670" s="60">
        <v>2.7</v>
      </c>
      <c r="K670" s="56">
        <v>4.56</v>
      </c>
      <c r="L670" s="57">
        <v>3.05</v>
      </c>
      <c r="M670" s="59" t="s">
        <v>4942</v>
      </c>
      <c r="N670" s="60" t="s">
        <v>3417</v>
      </c>
      <c r="O670" s="28"/>
      <c r="P670" s="29"/>
      <c r="Q670" s="28"/>
      <c r="R670" s="28"/>
      <c r="S670" s="48">
        <v>0.74</v>
      </c>
      <c r="T670" s="49"/>
      <c r="U670" s="50"/>
      <c r="V670" s="51"/>
      <c r="W670" s="86"/>
      <c r="X670" s="53"/>
      <c r="Y670" s="53"/>
      <c r="Z670" s="54"/>
    </row>
    <row r="671" ht="18.0" hidden="1" customHeight="1">
      <c r="A671" s="4" t="s">
        <v>4943</v>
      </c>
      <c r="B671" s="71" t="s">
        <v>3376</v>
      </c>
      <c r="C671" s="39">
        <v>20.0</v>
      </c>
      <c r="D671" s="40"/>
      <c r="E671" s="41"/>
      <c r="F671" s="59"/>
      <c r="G671" s="55"/>
      <c r="H671" s="56">
        <v>20.67</v>
      </c>
      <c r="I671" s="56">
        <v>14.55</v>
      </c>
      <c r="J671" s="59">
        <v>16.72</v>
      </c>
      <c r="K671" s="56">
        <v>14.8</v>
      </c>
      <c r="L671" s="57" t="s">
        <v>2802</v>
      </c>
      <c r="M671" s="111">
        <v>16.83</v>
      </c>
      <c r="N671" s="60" t="s">
        <v>2827</v>
      </c>
      <c r="O671" s="28"/>
      <c r="P671" s="29"/>
      <c r="Q671" s="28"/>
      <c r="R671" s="28"/>
      <c r="S671" s="48">
        <v>8.9</v>
      </c>
      <c r="T671" s="49"/>
      <c r="U671" s="50"/>
      <c r="V671" s="51"/>
      <c r="W671" s="86"/>
      <c r="X671" s="53"/>
      <c r="Y671" s="53"/>
      <c r="Z671" s="54"/>
    </row>
    <row r="672" ht="18.0" hidden="1" customHeight="1">
      <c r="A672" s="4" t="s">
        <v>4944</v>
      </c>
      <c r="B672" s="71" t="s">
        <v>3288</v>
      </c>
      <c r="C672" s="39">
        <v>30.0</v>
      </c>
      <c r="D672" s="40"/>
      <c r="E672" s="41"/>
      <c r="F672" s="103"/>
      <c r="G672" s="55"/>
      <c r="H672" s="56"/>
      <c r="I672" s="56"/>
      <c r="J672" s="56">
        <v>18.98</v>
      </c>
      <c r="K672" s="56"/>
      <c r="L672" s="56"/>
      <c r="M672" s="56" t="s">
        <v>4945</v>
      </c>
      <c r="N672" s="56">
        <v>14.35</v>
      </c>
      <c r="O672" s="47" t="s">
        <v>4946</v>
      </c>
      <c r="P672" s="29"/>
      <c r="Q672" s="61" t="s">
        <v>4947</v>
      </c>
      <c r="R672" s="47" t="s">
        <v>4948</v>
      </c>
      <c r="S672" s="48"/>
      <c r="T672" s="49"/>
      <c r="U672" s="50"/>
      <c r="V672" s="51"/>
      <c r="W672" s="86"/>
      <c r="X672" s="53"/>
      <c r="Y672" s="53"/>
      <c r="Z672" s="54"/>
    </row>
    <row r="673" ht="18.0" hidden="1" customHeight="1">
      <c r="A673" s="4" t="s">
        <v>889</v>
      </c>
      <c r="B673" s="5">
        <v>1215359.0</v>
      </c>
      <c r="C673" s="39"/>
      <c r="D673" s="40"/>
      <c r="E673" s="41"/>
      <c r="F673" s="103"/>
      <c r="G673" s="55">
        <v>10.0</v>
      </c>
      <c r="H673" s="56">
        <v>1.27</v>
      </c>
      <c r="I673" s="56">
        <v>1.78</v>
      </c>
      <c r="J673" s="56">
        <v>1.8</v>
      </c>
      <c r="K673" s="56">
        <v>1.78</v>
      </c>
      <c r="L673" s="56">
        <v>1.3</v>
      </c>
      <c r="M673" s="58">
        <v>1.26</v>
      </c>
      <c r="N673" s="60">
        <v>1.27</v>
      </c>
      <c r="O673" s="47" t="s">
        <v>4949</v>
      </c>
      <c r="P673" s="29"/>
      <c r="Q673" s="47" t="s">
        <v>4950</v>
      </c>
      <c r="R673" s="47" t="s">
        <v>4951</v>
      </c>
      <c r="S673" s="48"/>
      <c r="T673" s="49"/>
      <c r="U673" s="50"/>
      <c r="V673" s="51"/>
      <c r="W673" s="86"/>
      <c r="X673" s="53"/>
      <c r="Y673" s="53"/>
      <c r="Z673" s="54"/>
    </row>
    <row r="674" ht="18.0" hidden="1" customHeight="1">
      <c r="A674" s="4" t="s">
        <v>4952</v>
      </c>
      <c r="B674" s="71" t="s">
        <v>3351</v>
      </c>
      <c r="C674" s="39">
        <v>30.0</v>
      </c>
      <c r="D674" s="40"/>
      <c r="E674" s="41"/>
      <c r="F674" s="59"/>
      <c r="G674" s="55"/>
      <c r="H674" s="56">
        <v>3.2</v>
      </c>
      <c r="I674" s="56">
        <v>3.1</v>
      </c>
      <c r="J674" s="56"/>
      <c r="K674" s="56" t="s">
        <v>4953</v>
      </c>
      <c r="L674" s="57">
        <v>1.09</v>
      </c>
      <c r="M674" s="59">
        <v>1.08</v>
      </c>
      <c r="N674" s="60">
        <v>3.99</v>
      </c>
      <c r="O674" s="28"/>
      <c r="P674" s="29"/>
      <c r="Q674" s="28"/>
      <c r="R674" s="28"/>
      <c r="S674" s="48"/>
      <c r="T674" s="49"/>
      <c r="U674" s="50"/>
      <c r="V674" s="51"/>
      <c r="W674" s="86"/>
      <c r="X674" s="53"/>
      <c r="Y674" s="53"/>
      <c r="Z674" s="54"/>
    </row>
    <row r="675" ht="18.0" hidden="1" customHeight="1">
      <c r="A675" s="4" t="s">
        <v>4954</v>
      </c>
      <c r="B675" s="71" t="s">
        <v>4955</v>
      </c>
      <c r="C675" s="39">
        <v>10.0</v>
      </c>
      <c r="D675" s="40"/>
      <c r="E675" s="41"/>
      <c r="F675" s="59"/>
      <c r="G675" s="55"/>
      <c r="H675" s="56" t="s">
        <v>2827</v>
      </c>
      <c r="I675" s="56" t="s">
        <v>2827</v>
      </c>
      <c r="J675" s="56"/>
      <c r="K675" s="56">
        <v>3.91</v>
      </c>
      <c r="L675" s="57">
        <v>3.92</v>
      </c>
      <c r="M675" s="56" t="s">
        <v>2827</v>
      </c>
      <c r="N675" s="60" t="s">
        <v>2827</v>
      </c>
      <c r="O675" s="28"/>
      <c r="P675" s="29"/>
      <c r="Q675" s="28"/>
      <c r="R675" s="28"/>
      <c r="S675" s="48">
        <v>4.3</v>
      </c>
      <c r="T675" s="74">
        <v>0.06</v>
      </c>
      <c r="U675" s="50">
        <f t="shared" ref="U675:U678" si="31">S675*(1-T675)</f>
        <v>4.042</v>
      </c>
      <c r="V675" s="54">
        <f t="shared" ref="V675:V677" si="32">S675*0.905</f>
        <v>3.8915</v>
      </c>
      <c r="W675" s="52">
        <v>1.0</v>
      </c>
      <c r="X675" s="53"/>
      <c r="Y675" s="53">
        <v>2.0</v>
      </c>
      <c r="Z675" s="54"/>
    </row>
    <row r="676" ht="18.0" hidden="1" customHeight="1">
      <c r="A676" s="4" t="s">
        <v>4954</v>
      </c>
      <c r="B676" s="71" t="s">
        <v>4956</v>
      </c>
      <c r="C676" s="39">
        <v>10.0</v>
      </c>
      <c r="D676" s="40"/>
      <c r="E676" s="41"/>
      <c r="F676" s="59"/>
      <c r="G676" s="55"/>
      <c r="H676" s="56" t="s">
        <v>2827</v>
      </c>
      <c r="I676" s="56" t="s">
        <v>2827</v>
      </c>
      <c r="J676" s="56"/>
      <c r="K676" s="56">
        <v>4.82</v>
      </c>
      <c r="L676" s="57" t="s">
        <v>2827</v>
      </c>
      <c r="M676" s="56" t="s">
        <v>2827</v>
      </c>
      <c r="N676" s="60" t="s">
        <v>2827</v>
      </c>
      <c r="O676" s="28"/>
      <c r="P676" s="29"/>
      <c r="Q676" s="28"/>
      <c r="R676" s="28"/>
      <c r="S676" s="48">
        <v>5.6</v>
      </c>
      <c r="T676" s="74">
        <v>0.06</v>
      </c>
      <c r="U676" s="50">
        <f t="shared" si="31"/>
        <v>5.264</v>
      </c>
      <c r="V676" s="54">
        <f t="shared" si="32"/>
        <v>5.068</v>
      </c>
      <c r="W676" s="52">
        <v>1.0</v>
      </c>
      <c r="X676" s="97">
        <f t="shared" ref="X676:X677" si="33">(V676-K676)*W676</f>
        <v>0.248</v>
      </c>
      <c r="Y676" s="53">
        <v>2.0</v>
      </c>
      <c r="Z676" s="54"/>
    </row>
    <row r="677" ht="18.0" hidden="1" customHeight="1">
      <c r="A677" s="4" t="s">
        <v>4954</v>
      </c>
      <c r="B677" s="71" t="s">
        <v>4957</v>
      </c>
      <c r="C677" s="39">
        <v>10.0</v>
      </c>
      <c r="D677" s="40"/>
      <c r="E677" s="41"/>
      <c r="F677" s="25"/>
      <c r="G677" s="55"/>
      <c r="H677" s="56" t="s">
        <v>2827</v>
      </c>
      <c r="I677" s="56"/>
      <c r="J677" s="56"/>
      <c r="K677" s="56">
        <v>8.53</v>
      </c>
      <c r="L677" s="56"/>
      <c r="M677" s="56"/>
      <c r="N677" s="60" t="s">
        <v>2827</v>
      </c>
      <c r="O677" s="28"/>
      <c r="P677" s="29"/>
      <c r="Q677" s="28"/>
      <c r="R677" s="28"/>
      <c r="S677" s="48">
        <v>5.5</v>
      </c>
      <c r="T677" s="49">
        <v>0.06</v>
      </c>
      <c r="U677" s="50">
        <f t="shared" si="31"/>
        <v>5.17</v>
      </c>
      <c r="V677" s="54">
        <f t="shared" si="32"/>
        <v>4.9775</v>
      </c>
      <c r="W677" s="52">
        <v>1.0</v>
      </c>
      <c r="X677" s="97">
        <f t="shared" si="33"/>
        <v>-3.5525</v>
      </c>
      <c r="Y677" s="53">
        <v>2.0</v>
      </c>
      <c r="Z677" s="54"/>
    </row>
    <row r="678" ht="18.0" hidden="1" customHeight="1">
      <c r="A678" s="4" t="s">
        <v>4958</v>
      </c>
      <c r="B678" s="71"/>
      <c r="C678" s="39" t="s">
        <v>3665</v>
      </c>
      <c r="D678" s="40"/>
      <c r="E678" s="41"/>
      <c r="F678" s="59">
        <f>2.06*1.8</f>
        <v>3.708</v>
      </c>
      <c r="G678" s="55"/>
      <c r="H678" s="56">
        <v>11.72</v>
      </c>
      <c r="I678" s="56" t="s">
        <v>4959</v>
      </c>
      <c r="J678" s="56"/>
      <c r="K678" s="56">
        <v>5.09</v>
      </c>
      <c r="L678" s="57" t="s">
        <v>2827</v>
      </c>
      <c r="M678" s="56">
        <v>11.79</v>
      </c>
      <c r="N678" s="60" t="s">
        <v>2827</v>
      </c>
      <c r="O678" s="28"/>
      <c r="P678" s="29"/>
      <c r="Q678" s="28"/>
      <c r="R678" s="28"/>
      <c r="S678" s="48">
        <v>12.12</v>
      </c>
      <c r="T678" s="49">
        <v>0.065</v>
      </c>
      <c r="U678" s="50">
        <f t="shared" si="31"/>
        <v>11.3322</v>
      </c>
      <c r="V678" s="51"/>
      <c r="W678" s="86"/>
      <c r="X678" s="53"/>
      <c r="Y678" s="53"/>
      <c r="Z678" s="54"/>
    </row>
    <row r="679" ht="18.0" hidden="1" customHeight="1">
      <c r="A679" s="4" t="s">
        <v>898</v>
      </c>
      <c r="B679" s="5">
        <v>1093830.0</v>
      </c>
      <c r="C679" s="39"/>
      <c r="D679" s="40"/>
      <c r="E679" s="41"/>
      <c r="F679" s="103"/>
      <c r="G679" s="55">
        <v>5.0</v>
      </c>
      <c r="H679" s="56" t="s">
        <v>2802</v>
      </c>
      <c r="I679" s="56" t="s">
        <v>2802</v>
      </c>
      <c r="J679" s="56">
        <v>11.0</v>
      </c>
      <c r="K679" s="56">
        <v>10.38</v>
      </c>
      <c r="L679" s="56" t="s">
        <v>2802</v>
      </c>
      <c r="M679" s="64">
        <v>10.05</v>
      </c>
      <c r="N679" s="60">
        <v>10.09</v>
      </c>
      <c r="O679" s="47" t="s">
        <v>4960</v>
      </c>
      <c r="P679" s="29"/>
      <c r="Q679" s="61" t="s">
        <v>4961</v>
      </c>
      <c r="R679" s="47" t="s">
        <v>4962</v>
      </c>
      <c r="S679" s="48">
        <v>9.9</v>
      </c>
      <c r="T679" s="49"/>
      <c r="U679" s="50"/>
      <c r="V679" s="51"/>
      <c r="W679" s="86"/>
      <c r="X679" s="53"/>
      <c r="Y679" s="53"/>
      <c r="Z679" s="54"/>
    </row>
    <row r="680" ht="18.0" hidden="1" customHeight="1">
      <c r="A680" s="4" t="s">
        <v>4963</v>
      </c>
      <c r="B680" s="71" t="s">
        <v>3630</v>
      </c>
      <c r="C680" s="39">
        <v>100.0</v>
      </c>
      <c r="D680" s="40"/>
      <c r="E680" s="41"/>
      <c r="F680" s="59"/>
      <c r="G680" s="55"/>
      <c r="H680" s="56">
        <v>8.65</v>
      </c>
      <c r="I680" s="56" t="s">
        <v>2827</v>
      </c>
      <c r="J680" s="56" t="s">
        <v>2827</v>
      </c>
      <c r="K680" s="56" t="s">
        <v>4964</v>
      </c>
      <c r="L680" s="56">
        <v>8.5</v>
      </c>
      <c r="M680" s="56" t="s">
        <v>2827</v>
      </c>
      <c r="N680" s="60" t="s">
        <v>2827</v>
      </c>
      <c r="O680" s="47" t="s">
        <v>4965</v>
      </c>
      <c r="P680" s="29"/>
      <c r="Q680" s="47" t="s">
        <v>4966</v>
      </c>
      <c r="R680" s="47" t="s">
        <v>4967</v>
      </c>
      <c r="S680" s="48"/>
      <c r="T680" s="49"/>
      <c r="U680" s="50"/>
      <c r="V680" s="51"/>
      <c r="W680" s="86"/>
      <c r="X680" s="53"/>
      <c r="Y680" s="53"/>
      <c r="Z680" s="54"/>
    </row>
    <row r="681" ht="18.0" hidden="1" customHeight="1">
      <c r="A681" s="4" t="s">
        <v>4968</v>
      </c>
      <c r="B681" s="71" t="s">
        <v>2926</v>
      </c>
      <c r="C681" s="39">
        <v>60.0</v>
      </c>
      <c r="D681" s="40"/>
      <c r="E681" s="41"/>
      <c r="F681" s="59"/>
      <c r="G681" s="55">
        <v>6.0</v>
      </c>
      <c r="H681" s="56">
        <v>6.9</v>
      </c>
      <c r="I681" s="56" t="s">
        <v>2802</v>
      </c>
      <c r="J681" s="59">
        <v>1.72</v>
      </c>
      <c r="K681" s="56">
        <v>2.16</v>
      </c>
      <c r="L681" s="60">
        <v>1.99</v>
      </c>
      <c r="M681" s="56">
        <v>1.61</v>
      </c>
      <c r="N681" s="56">
        <v>1.72</v>
      </c>
      <c r="O681" s="47" t="s">
        <v>4969</v>
      </c>
      <c r="P681" s="29"/>
      <c r="Q681" s="61" t="s">
        <v>4970</v>
      </c>
      <c r="R681" s="47" t="s">
        <v>4971</v>
      </c>
      <c r="S681" s="48">
        <v>3.84</v>
      </c>
      <c r="T681" s="49"/>
      <c r="U681" s="50"/>
      <c r="V681" s="51"/>
      <c r="W681" s="86"/>
      <c r="X681" s="53"/>
      <c r="Y681" s="53"/>
      <c r="Z681" s="54"/>
    </row>
    <row r="682" ht="18.0" hidden="1" customHeight="1">
      <c r="A682" s="4" t="s">
        <v>4972</v>
      </c>
      <c r="B682" s="71" t="s">
        <v>3419</v>
      </c>
      <c r="C682" s="39">
        <v>84.0</v>
      </c>
      <c r="D682" s="40"/>
      <c r="E682" s="63"/>
      <c r="F682" s="94"/>
      <c r="G682" s="55"/>
      <c r="H682" s="56">
        <v>1.77</v>
      </c>
      <c r="I682" s="56">
        <v>1.69</v>
      </c>
      <c r="J682" s="59">
        <v>1.13</v>
      </c>
      <c r="K682" s="56">
        <v>1.39</v>
      </c>
      <c r="L682" s="56">
        <v>1.69</v>
      </c>
      <c r="M682" s="56">
        <v>1.15</v>
      </c>
      <c r="N682" s="60" t="s">
        <v>2827</v>
      </c>
      <c r="O682" s="28"/>
      <c r="P682" s="29"/>
      <c r="Q682" s="28"/>
      <c r="R682" s="28"/>
      <c r="S682" s="48"/>
      <c r="T682" s="49"/>
      <c r="U682" s="50"/>
      <c r="V682" s="51"/>
      <c r="W682" s="86"/>
      <c r="X682" s="53"/>
      <c r="Y682" s="53"/>
      <c r="Z682" s="54"/>
    </row>
    <row r="683" ht="18.0" hidden="1" customHeight="1">
      <c r="A683" s="4" t="s">
        <v>4972</v>
      </c>
      <c r="B683" s="71" t="s">
        <v>3365</v>
      </c>
      <c r="C683" s="39">
        <v>28.0</v>
      </c>
      <c r="D683" s="40"/>
      <c r="E683" s="41"/>
      <c r="F683" s="59"/>
      <c r="G683" s="55">
        <v>2.0</v>
      </c>
      <c r="H683" s="56">
        <v>1.02</v>
      </c>
      <c r="I683" s="56">
        <v>0.38</v>
      </c>
      <c r="J683" s="60">
        <v>0.42</v>
      </c>
      <c r="K683" s="56">
        <v>0.39</v>
      </c>
      <c r="L683" s="60">
        <v>0.39</v>
      </c>
      <c r="M683" s="59">
        <v>0.38</v>
      </c>
      <c r="N683" s="60" t="s">
        <v>2802</v>
      </c>
      <c r="O683" s="47" t="s">
        <v>4973</v>
      </c>
      <c r="P683" s="29"/>
      <c r="Q683" s="61" t="s">
        <v>4974</v>
      </c>
      <c r="R683" s="47" t="s">
        <v>4975</v>
      </c>
      <c r="S683" s="48"/>
      <c r="T683" s="49"/>
      <c r="U683" s="50"/>
      <c r="V683" s="51"/>
      <c r="W683" s="86"/>
      <c r="X683" s="53"/>
      <c r="Y683" s="53"/>
      <c r="Z683" s="54"/>
    </row>
    <row r="684" ht="18.0" hidden="1" customHeight="1">
      <c r="A684" s="4" t="s">
        <v>4976</v>
      </c>
      <c r="B684" s="71"/>
      <c r="C684" s="39" t="s">
        <v>4360</v>
      </c>
      <c r="D684" s="40"/>
      <c r="E684" s="63" t="s">
        <v>2808</v>
      </c>
      <c r="F684" s="59"/>
      <c r="G684" s="55">
        <v>2.0</v>
      </c>
      <c r="H684" s="56" t="s">
        <v>2802</v>
      </c>
      <c r="I684" s="56" t="s">
        <v>2827</v>
      </c>
      <c r="J684" s="56" t="s">
        <v>2802</v>
      </c>
      <c r="K684" s="56" t="s">
        <v>2802</v>
      </c>
      <c r="L684" s="56" t="s">
        <v>2827</v>
      </c>
      <c r="M684" s="56" t="s">
        <v>2802</v>
      </c>
      <c r="N684" s="60" t="s">
        <v>2802</v>
      </c>
      <c r="O684" s="47" t="s">
        <v>4977</v>
      </c>
      <c r="P684" s="29"/>
      <c r="Q684" s="47" t="s">
        <v>4978</v>
      </c>
      <c r="R684" s="47" t="s">
        <v>4979</v>
      </c>
      <c r="S684" s="48"/>
      <c r="T684" s="49"/>
      <c r="U684" s="50"/>
      <c r="V684" s="51"/>
      <c r="W684" s="86"/>
      <c r="X684" s="193"/>
      <c r="Y684" s="53"/>
      <c r="Z684" s="54"/>
    </row>
    <row r="685" ht="18.0" hidden="1" customHeight="1">
      <c r="A685" s="4" t="s">
        <v>4980</v>
      </c>
      <c r="B685" s="71"/>
      <c r="C685" s="39" t="s">
        <v>3553</v>
      </c>
      <c r="D685" s="40"/>
      <c r="E685" s="41"/>
      <c r="F685" s="59"/>
      <c r="G685" s="55"/>
      <c r="H685" s="56" t="s">
        <v>2802</v>
      </c>
      <c r="I685" s="56">
        <v>6.7</v>
      </c>
      <c r="J685" s="56"/>
      <c r="K685" s="56" t="s">
        <v>2802</v>
      </c>
      <c r="L685" s="56">
        <v>6.63</v>
      </c>
      <c r="M685" s="59">
        <v>6.39</v>
      </c>
      <c r="N685" s="60">
        <v>6.4</v>
      </c>
      <c r="O685" s="28"/>
      <c r="P685" s="29"/>
      <c r="Q685" s="28"/>
      <c r="R685" s="28"/>
      <c r="S685" s="48"/>
      <c r="T685" s="49"/>
      <c r="U685" s="50"/>
      <c r="V685" s="51"/>
      <c r="W685" s="86"/>
      <c r="X685" s="53"/>
      <c r="Y685" s="53"/>
      <c r="Z685" s="54"/>
    </row>
    <row r="686" ht="18.0" hidden="1" customHeight="1">
      <c r="A686" s="4" t="s">
        <v>904</v>
      </c>
      <c r="B686" s="5">
        <v>3488368.0</v>
      </c>
      <c r="C686" s="39"/>
      <c r="D686" s="40"/>
      <c r="E686" s="41"/>
      <c r="F686" s="59"/>
      <c r="G686" s="55">
        <v>3.0</v>
      </c>
      <c r="H686" s="56">
        <v>8.34</v>
      </c>
      <c r="I686" s="56">
        <v>6.99</v>
      </c>
      <c r="J686" s="59">
        <v>6.66</v>
      </c>
      <c r="K686" s="60">
        <v>6.89</v>
      </c>
      <c r="L686" s="111">
        <v>6.66</v>
      </c>
      <c r="M686" s="56">
        <v>9.81</v>
      </c>
      <c r="N686" s="56" t="s">
        <v>2802</v>
      </c>
      <c r="O686" s="47" t="s">
        <v>4981</v>
      </c>
      <c r="P686" s="29"/>
      <c r="Q686" s="47" t="s">
        <v>4982</v>
      </c>
      <c r="R686" s="47" t="s">
        <v>4983</v>
      </c>
      <c r="S686" s="48">
        <v>9.5</v>
      </c>
      <c r="T686" s="49"/>
      <c r="U686" s="50"/>
      <c r="V686" s="51"/>
      <c r="W686" s="86"/>
      <c r="X686" s="53"/>
      <c r="Y686" s="53"/>
      <c r="Z686" s="54"/>
    </row>
    <row r="687" ht="18.0" hidden="1" customHeight="1">
      <c r="A687" s="4" t="s">
        <v>4984</v>
      </c>
      <c r="B687" s="71"/>
      <c r="C687" s="39" t="s">
        <v>3553</v>
      </c>
      <c r="D687" s="40"/>
      <c r="E687" s="41"/>
      <c r="F687" s="59"/>
      <c r="G687" s="55">
        <v>3.0</v>
      </c>
      <c r="H687" s="56">
        <v>7.43</v>
      </c>
      <c r="I687" s="56"/>
      <c r="J687" s="59">
        <v>6.1</v>
      </c>
      <c r="K687" s="56">
        <v>6.45</v>
      </c>
      <c r="L687" s="60">
        <v>6.15</v>
      </c>
      <c r="M687" s="56">
        <v>7.65</v>
      </c>
      <c r="N687" s="56">
        <v>6.17</v>
      </c>
      <c r="O687" s="47" t="s">
        <v>4985</v>
      </c>
      <c r="P687" s="29"/>
      <c r="Q687" s="61" t="s">
        <v>4986</v>
      </c>
      <c r="R687" s="47" t="s">
        <v>4987</v>
      </c>
      <c r="S687" s="48">
        <v>8.5</v>
      </c>
      <c r="T687" s="49"/>
      <c r="U687" s="50"/>
      <c r="V687" s="51"/>
      <c r="W687" s="86"/>
      <c r="X687" s="53"/>
      <c r="Y687" s="53"/>
      <c r="Z687" s="54"/>
    </row>
    <row r="688" ht="18.0" hidden="1" customHeight="1">
      <c r="A688" s="4" t="s">
        <v>4988</v>
      </c>
      <c r="B688" s="71" t="s">
        <v>3419</v>
      </c>
      <c r="C688" s="39">
        <v>100.0</v>
      </c>
      <c r="D688" s="40"/>
      <c r="E688" s="63"/>
      <c r="F688" s="59"/>
      <c r="G688" s="55">
        <v>5.0</v>
      </c>
      <c r="H688" s="56">
        <v>11.62</v>
      </c>
      <c r="I688" s="56" t="s">
        <v>4989</v>
      </c>
      <c r="J688" s="59">
        <v>5.7</v>
      </c>
      <c r="K688" s="60">
        <v>5.81</v>
      </c>
      <c r="L688" s="56">
        <v>6.1</v>
      </c>
      <c r="M688" s="60">
        <v>5.77</v>
      </c>
      <c r="N688" s="60">
        <v>5.82</v>
      </c>
      <c r="O688" s="47" t="s">
        <v>4990</v>
      </c>
      <c r="P688" s="29"/>
      <c r="Q688" s="61" t="s">
        <v>4991</v>
      </c>
      <c r="R688" s="47" t="s">
        <v>4992</v>
      </c>
      <c r="S688" s="82"/>
      <c r="T688" s="83"/>
      <c r="U688" s="84"/>
      <c r="V688" s="51"/>
      <c r="W688" s="85"/>
      <c r="X688" s="51"/>
      <c r="Y688" s="71"/>
      <c r="Z688" s="54"/>
    </row>
    <row r="689" ht="18.0" hidden="1" customHeight="1">
      <c r="A689" s="4" t="s">
        <v>4993</v>
      </c>
      <c r="B689" s="115">
        <v>0.003</v>
      </c>
      <c r="C689" s="39" t="s">
        <v>3553</v>
      </c>
      <c r="D689" s="40"/>
      <c r="E689" s="41"/>
      <c r="F689" s="59"/>
      <c r="G689" s="55">
        <v>6.0</v>
      </c>
      <c r="H689" s="56" t="s">
        <v>2802</v>
      </c>
      <c r="I689" s="56" t="s">
        <v>2802</v>
      </c>
      <c r="J689" s="56" t="s">
        <v>2802</v>
      </c>
      <c r="K689" s="56" t="s">
        <v>2802</v>
      </c>
      <c r="L689" s="56" t="s">
        <v>2802</v>
      </c>
      <c r="M689" s="59">
        <v>0.38</v>
      </c>
      <c r="N689" s="60" t="s">
        <v>2802</v>
      </c>
      <c r="O689" s="47" t="s">
        <v>4994</v>
      </c>
      <c r="P689" s="29"/>
      <c r="Q689" s="47" t="s">
        <v>4995</v>
      </c>
      <c r="R689" s="47" t="s">
        <v>4996</v>
      </c>
      <c r="S689" s="48">
        <v>0.3</v>
      </c>
      <c r="T689" s="49"/>
      <c r="U689" s="50"/>
      <c r="V689" s="51"/>
      <c r="W689" s="86"/>
      <c r="X689" s="53"/>
      <c r="Y689" s="53"/>
      <c r="Z689" s="54"/>
    </row>
    <row r="690" ht="18.0" hidden="1" customHeight="1">
      <c r="A690" s="4" t="s">
        <v>4997</v>
      </c>
      <c r="B690" s="115">
        <v>0.003</v>
      </c>
      <c r="C690" s="39" t="s">
        <v>3553</v>
      </c>
      <c r="D690" s="40"/>
      <c r="E690" s="41"/>
      <c r="F690" s="59" t="s">
        <v>4998</v>
      </c>
      <c r="G690" s="55">
        <v>2.0</v>
      </c>
      <c r="H690" s="56"/>
      <c r="I690" s="56">
        <v>2.16</v>
      </c>
      <c r="J690" s="59">
        <v>1.89</v>
      </c>
      <c r="K690" s="56">
        <v>1.97</v>
      </c>
      <c r="L690" s="56">
        <v>2.05</v>
      </c>
      <c r="M690" s="60">
        <v>1.95</v>
      </c>
      <c r="N690" s="60">
        <v>1.89</v>
      </c>
      <c r="O690" s="47" t="s">
        <v>4999</v>
      </c>
      <c r="P690" s="29"/>
      <c r="Q690" s="47" t="s">
        <v>5000</v>
      </c>
      <c r="R690" s="47" t="s">
        <v>5001</v>
      </c>
      <c r="S690" s="48">
        <v>2.99</v>
      </c>
      <c r="T690" s="49"/>
      <c r="U690" s="50"/>
      <c r="V690" s="51"/>
      <c r="W690" s="86"/>
      <c r="X690" s="53"/>
      <c r="Y690" s="53"/>
      <c r="Z690" s="54"/>
    </row>
    <row r="691" ht="18.0" hidden="1" customHeight="1">
      <c r="A691" s="4" t="s">
        <v>5002</v>
      </c>
      <c r="B691" s="71" t="s">
        <v>3779</v>
      </c>
      <c r="C691" s="39">
        <v>1.0</v>
      </c>
      <c r="D691" s="40"/>
      <c r="E691" s="41"/>
      <c r="F691" s="59"/>
      <c r="G691" s="55"/>
      <c r="H691" s="56"/>
      <c r="I691" s="56"/>
      <c r="J691" s="56" t="s">
        <v>4830</v>
      </c>
      <c r="K691" s="56">
        <v>1.24</v>
      </c>
      <c r="L691" s="59">
        <v>1.1</v>
      </c>
      <c r="M691" s="56">
        <v>1.21</v>
      </c>
      <c r="N691" s="56">
        <v>1.2</v>
      </c>
      <c r="O691" s="47"/>
      <c r="P691" s="29"/>
      <c r="Q691" s="61"/>
      <c r="R691" s="47"/>
      <c r="S691" s="48">
        <v>1.26</v>
      </c>
      <c r="T691" s="49"/>
      <c r="U691" s="50"/>
      <c r="V691" s="51"/>
      <c r="W691" s="86"/>
      <c r="X691" s="53"/>
      <c r="Y691" s="53"/>
      <c r="Z691" s="54"/>
    </row>
    <row r="692" ht="18.0" hidden="1" customHeight="1">
      <c r="A692" s="194" t="s">
        <v>5003</v>
      </c>
      <c r="B692" s="67">
        <v>0.05</v>
      </c>
      <c r="C692" s="39" t="s">
        <v>4154</v>
      </c>
      <c r="D692" s="40"/>
      <c r="E692" s="41"/>
      <c r="F692" s="59"/>
      <c r="G692" s="55"/>
      <c r="H692" s="56" t="s">
        <v>2802</v>
      </c>
      <c r="I692" s="56" t="s">
        <v>2802</v>
      </c>
      <c r="J692" s="56">
        <v>0.89</v>
      </c>
      <c r="K692" s="56">
        <v>0.89</v>
      </c>
      <c r="L692" s="56">
        <v>0.89</v>
      </c>
      <c r="M692" s="59">
        <v>0.68</v>
      </c>
      <c r="N692" s="56">
        <v>0.69</v>
      </c>
      <c r="O692" s="47" t="s">
        <v>5004</v>
      </c>
      <c r="P692" s="29"/>
      <c r="Q692" s="61" t="s">
        <v>5005</v>
      </c>
      <c r="R692" s="47" t="s">
        <v>5006</v>
      </c>
      <c r="S692" s="48">
        <v>2.24</v>
      </c>
      <c r="T692" s="49"/>
      <c r="U692" s="50"/>
      <c r="V692" s="54"/>
      <c r="W692" s="86"/>
      <c r="X692" s="53"/>
      <c r="Y692" s="53"/>
      <c r="Z692" s="54"/>
    </row>
    <row r="693" ht="18.0" hidden="1" customHeight="1">
      <c r="A693" s="4" t="s">
        <v>5003</v>
      </c>
      <c r="B693" s="67">
        <v>0.05</v>
      </c>
      <c r="C693" s="39" t="s">
        <v>3103</v>
      </c>
      <c r="D693" s="40"/>
      <c r="E693" s="41"/>
      <c r="F693" s="59"/>
      <c r="G693" s="55">
        <v>8.0</v>
      </c>
      <c r="H693" s="59">
        <v>1.19</v>
      </c>
      <c r="I693" s="56">
        <v>1.43</v>
      </c>
      <c r="J693" s="56" t="s">
        <v>2802</v>
      </c>
      <c r="K693" s="56">
        <v>1.81</v>
      </c>
      <c r="L693" s="56">
        <v>1.25</v>
      </c>
      <c r="M693" s="56" t="s">
        <v>2802</v>
      </c>
      <c r="N693" s="56">
        <v>1.19</v>
      </c>
      <c r="O693" s="47" t="s">
        <v>5007</v>
      </c>
      <c r="P693" s="29"/>
      <c r="Q693" s="61" t="s">
        <v>5008</v>
      </c>
      <c r="R693" s="47" t="s">
        <v>5009</v>
      </c>
      <c r="S693" s="48">
        <v>1.5</v>
      </c>
      <c r="T693" s="49"/>
      <c r="U693" s="50"/>
      <c r="V693" s="51"/>
      <c r="W693" s="86"/>
      <c r="X693" s="53"/>
      <c r="Y693" s="53"/>
      <c r="Z693" s="54"/>
    </row>
    <row r="694" ht="18.0" hidden="1" customHeight="1">
      <c r="A694" s="4" t="s">
        <v>909</v>
      </c>
      <c r="B694" s="5">
        <v>1132745.0</v>
      </c>
      <c r="C694" s="39"/>
      <c r="D694" s="40"/>
      <c r="E694" s="41"/>
      <c r="F694" s="59"/>
      <c r="G694" s="55">
        <v>20.0</v>
      </c>
      <c r="H694" s="56">
        <v>5.22</v>
      </c>
      <c r="I694" s="56">
        <v>5.45</v>
      </c>
      <c r="J694" s="59">
        <v>5.21</v>
      </c>
      <c r="K694" s="56">
        <v>5.45</v>
      </c>
      <c r="L694" s="60" t="s">
        <v>2802</v>
      </c>
      <c r="M694" s="56" t="s">
        <v>2802</v>
      </c>
      <c r="N694" s="57">
        <v>5.22</v>
      </c>
      <c r="O694" s="47" t="s">
        <v>5010</v>
      </c>
      <c r="P694" s="29"/>
      <c r="Q694" s="47" t="s">
        <v>5011</v>
      </c>
      <c r="R694" s="47" t="s">
        <v>5012</v>
      </c>
      <c r="S694" s="48">
        <v>4.0</v>
      </c>
      <c r="T694" s="49"/>
      <c r="U694" s="50"/>
      <c r="V694" s="51"/>
      <c r="W694" s="86"/>
      <c r="X694" s="53"/>
      <c r="Y694" s="53"/>
      <c r="Z694" s="54"/>
    </row>
    <row r="695" ht="18.0" hidden="1" customHeight="1">
      <c r="A695" s="4" t="s">
        <v>5003</v>
      </c>
      <c r="B695" s="67">
        <v>0.1</v>
      </c>
      <c r="C695" s="39" t="s">
        <v>4154</v>
      </c>
      <c r="D695" s="40"/>
      <c r="E695" s="41"/>
      <c r="F695" s="59"/>
      <c r="G695" s="55"/>
      <c r="H695" s="56"/>
      <c r="I695" s="56"/>
      <c r="J695" s="56">
        <v>2.5</v>
      </c>
      <c r="K695" s="56"/>
      <c r="L695" s="57"/>
      <c r="M695" s="56">
        <v>2.69</v>
      </c>
      <c r="N695" s="60">
        <v>2.5</v>
      </c>
      <c r="O695" s="28"/>
      <c r="P695" s="29"/>
      <c r="Q695" s="28"/>
      <c r="R695" s="28"/>
      <c r="S695" s="48"/>
      <c r="T695" s="49"/>
      <c r="U695" s="50"/>
      <c r="V695" s="51"/>
      <c r="W695" s="86"/>
      <c r="X695" s="53"/>
      <c r="Y695" s="53"/>
      <c r="Z695" s="54"/>
    </row>
    <row r="696" ht="18.0" hidden="1" customHeight="1">
      <c r="A696" s="4" t="s">
        <v>5013</v>
      </c>
      <c r="B696" s="71" t="s">
        <v>5014</v>
      </c>
      <c r="C696" s="39" t="s">
        <v>3059</v>
      </c>
      <c r="D696" s="40"/>
      <c r="E696" s="41"/>
      <c r="F696" s="59" t="s">
        <v>5015</v>
      </c>
      <c r="G696" s="55">
        <v>5.0</v>
      </c>
      <c r="H696" s="56">
        <v>1.98</v>
      </c>
      <c r="I696" s="56" t="s">
        <v>5016</v>
      </c>
      <c r="J696" s="56" t="s">
        <v>5017</v>
      </c>
      <c r="K696" s="116"/>
      <c r="L696" s="60" t="s">
        <v>2802</v>
      </c>
      <c r="M696" s="56" t="s">
        <v>2802</v>
      </c>
      <c r="N696" s="59" t="s">
        <v>5016</v>
      </c>
      <c r="O696" s="47" t="s">
        <v>5018</v>
      </c>
      <c r="P696" s="29"/>
      <c r="Q696" s="47" t="s">
        <v>5019</v>
      </c>
      <c r="R696" s="47" t="s">
        <v>5020</v>
      </c>
      <c r="S696" s="82"/>
      <c r="T696" s="83"/>
      <c r="U696" s="84"/>
      <c r="V696" s="51"/>
      <c r="W696" s="85"/>
      <c r="X696" s="85"/>
      <c r="Y696" s="71"/>
      <c r="Z696" s="54"/>
    </row>
    <row r="697" ht="18.0" hidden="1" customHeight="1">
      <c r="A697" s="4" t="s">
        <v>5013</v>
      </c>
      <c r="B697" s="71" t="s">
        <v>5014</v>
      </c>
      <c r="C697" s="39" t="s">
        <v>3429</v>
      </c>
      <c r="D697" s="40"/>
      <c r="E697" s="41"/>
      <c r="F697" s="59" t="s">
        <v>2808</v>
      </c>
      <c r="G697" s="55"/>
      <c r="H697" s="56"/>
      <c r="I697" s="56" t="s">
        <v>2827</v>
      </c>
      <c r="J697" s="56" t="s">
        <v>2827</v>
      </c>
      <c r="K697" s="56"/>
      <c r="L697" s="56" t="s">
        <v>2827</v>
      </c>
      <c r="M697" s="56">
        <v>2.41</v>
      </c>
      <c r="N697" s="60" t="s">
        <v>2827</v>
      </c>
      <c r="O697" s="28"/>
      <c r="P697" s="29"/>
      <c r="Q697" s="28"/>
      <c r="R697" s="28"/>
      <c r="S697" s="82"/>
      <c r="T697" s="83"/>
      <c r="U697" s="84"/>
      <c r="V697" s="51"/>
      <c r="W697" s="85"/>
      <c r="X697" s="85"/>
      <c r="Y697" s="71"/>
      <c r="Z697" s="54"/>
    </row>
    <row r="698" ht="18.0" hidden="1" customHeight="1">
      <c r="A698" s="4" t="s">
        <v>5013</v>
      </c>
      <c r="B698" s="71" t="s">
        <v>5014</v>
      </c>
      <c r="C698" s="39" t="s">
        <v>3100</v>
      </c>
      <c r="D698" s="40"/>
      <c r="E698" s="41"/>
      <c r="F698" s="59"/>
      <c r="G698" s="55"/>
      <c r="H698" s="56" t="s">
        <v>2827</v>
      </c>
      <c r="I698" s="56" t="s">
        <v>2827</v>
      </c>
      <c r="J698" s="56" t="s">
        <v>2827</v>
      </c>
      <c r="K698" s="59" t="s">
        <v>5021</v>
      </c>
      <c r="L698" s="56" t="s">
        <v>2827</v>
      </c>
      <c r="M698" s="56"/>
      <c r="N698" s="60"/>
      <c r="O698" s="47" t="s">
        <v>5022</v>
      </c>
      <c r="P698" s="29"/>
      <c r="Q698" s="47" t="s">
        <v>5023</v>
      </c>
      <c r="R698" s="47" t="s">
        <v>5024</v>
      </c>
      <c r="S698" s="82"/>
      <c r="T698" s="83"/>
      <c r="U698" s="84"/>
      <c r="V698" s="51"/>
      <c r="W698" s="85"/>
      <c r="X698" s="85"/>
      <c r="Y698" s="71"/>
      <c r="Z698" s="54"/>
    </row>
    <row r="699" ht="18.0" hidden="1" customHeight="1">
      <c r="A699" s="195" t="s">
        <v>5013</v>
      </c>
      <c r="B699" s="71" t="s">
        <v>5025</v>
      </c>
      <c r="C699" s="39" t="s">
        <v>3059</v>
      </c>
      <c r="D699" s="40"/>
      <c r="E699" s="41"/>
      <c r="F699" s="102"/>
      <c r="G699" s="55"/>
      <c r="H699" s="56">
        <v>4.57</v>
      </c>
      <c r="I699" s="56" t="s">
        <v>2827</v>
      </c>
      <c r="J699" s="56" t="s">
        <v>2827</v>
      </c>
      <c r="K699" s="56"/>
      <c r="L699" s="59">
        <v>3.35</v>
      </c>
      <c r="M699" s="56" t="s">
        <v>2827</v>
      </c>
      <c r="N699" s="60" t="s">
        <v>2827</v>
      </c>
      <c r="O699" s="28"/>
      <c r="P699" s="29"/>
      <c r="Q699" s="28"/>
      <c r="R699" s="28"/>
      <c r="S699" s="48"/>
      <c r="T699" s="49"/>
      <c r="U699" s="50"/>
      <c r="V699" s="51"/>
      <c r="W699" s="86"/>
      <c r="X699" s="53"/>
      <c r="Y699" s="53"/>
      <c r="Z699" s="54"/>
    </row>
    <row r="700" ht="18.0" hidden="1" customHeight="1">
      <c r="A700" s="4" t="s">
        <v>5026</v>
      </c>
      <c r="B700" s="71" t="s">
        <v>2926</v>
      </c>
      <c r="C700" s="39">
        <v>84.0</v>
      </c>
      <c r="D700" s="40"/>
      <c r="E700" s="41"/>
      <c r="F700" s="59"/>
      <c r="G700" s="55">
        <v>2.0</v>
      </c>
      <c r="H700" s="56">
        <v>0.85</v>
      </c>
      <c r="I700" s="56">
        <v>1.18</v>
      </c>
      <c r="J700" s="56">
        <v>0.66</v>
      </c>
      <c r="K700" s="56">
        <v>0.8</v>
      </c>
      <c r="L700" s="56">
        <v>0.7</v>
      </c>
      <c r="M700" s="56">
        <v>0.7</v>
      </c>
      <c r="N700" s="60">
        <v>0.76</v>
      </c>
      <c r="O700" s="28"/>
      <c r="P700" s="29"/>
      <c r="Q700" s="28"/>
      <c r="R700" s="28"/>
      <c r="S700" s="48">
        <v>0.61</v>
      </c>
      <c r="T700" s="49"/>
      <c r="U700" s="50"/>
      <c r="V700" s="51"/>
      <c r="W700" s="86"/>
      <c r="X700" s="53"/>
      <c r="Y700" s="53"/>
      <c r="Z700" s="54"/>
    </row>
    <row r="701" ht="18.0" hidden="1" customHeight="1">
      <c r="A701" s="4" t="s">
        <v>911</v>
      </c>
      <c r="B701" s="5">
        <v>1089978.0</v>
      </c>
      <c r="C701" s="39"/>
      <c r="D701" s="40"/>
      <c r="E701" s="41"/>
      <c r="F701" s="59"/>
      <c r="G701" s="55"/>
      <c r="H701" s="56">
        <v>2.63</v>
      </c>
      <c r="I701" s="56">
        <v>3.14</v>
      </c>
      <c r="J701" s="64">
        <v>0.72</v>
      </c>
      <c r="K701" s="60">
        <v>0.88</v>
      </c>
      <c r="L701" s="56">
        <v>0.8</v>
      </c>
      <c r="M701" s="56" t="s">
        <v>2802</v>
      </c>
      <c r="N701" s="60" t="s">
        <v>2802</v>
      </c>
      <c r="O701" s="47" t="s">
        <v>5027</v>
      </c>
      <c r="P701" s="29"/>
      <c r="Q701" s="47" t="s">
        <v>5028</v>
      </c>
      <c r="R701" s="47" t="s">
        <v>5029</v>
      </c>
      <c r="S701" s="48">
        <v>1.18</v>
      </c>
      <c r="T701" s="49"/>
      <c r="U701" s="50"/>
      <c r="V701" s="51"/>
      <c r="W701" s="86"/>
      <c r="X701" s="53"/>
      <c r="Y701" s="53"/>
      <c r="Z701" s="54"/>
    </row>
    <row r="702" ht="18.0" hidden="1" customHeight="1">
      <c r="A702" s="4" t="s">
        <v>5026</v>
      </c>
      <c r="B702" s="71" t="s">
        <v>4799</v>
      </c>
      <c r="C702" s="39">
        <v>84.0</v>
      </c>
      <c r="D702" s="40"/>
      <c r="E702" s="41"/>
      <c r="F702" s="59"/>
      <c r="G702" s="55"/>
      <c r="H702" s="56" t="s">
        <v>2816</v>
      </c>
      <c r="I702" s="56" t="s">
        <v>5030</v>
      </c>
      <c r="J702" s="56"/>
      <c r="K702" s="56">
        <v>4.08</v>
      </c>
      <c r="L702" s="57" t="s">
        <v>5031</v>
      </c>
      <c r="M702" s="56" t="s">
        <v>5032</v>
      </c>
      <c r="N702" s="60" t="s">
        <v>5033</v>
      </c>
      <c r="O702" s="28"/>
      <c r="P702" s="29"/>
      <c r="Q702" s="28"/>
      <c r="R702" s="28"/>
      <c r="S702" s="48">
        <v>1.15</v>
      </c>
      <c r="T702" s="49"/>
      <c r="U702" s="50"/>
      <c r="V702" s="51"/>
      <c r="W702" s="86"/>
      <c r="X702" s="53"/>
      <c r="Y702" s="53"/>
      <c r="Z702" s="54"/>
    </row>
    <row r="703" ht="18.0" hidden="1" customHeight="1">
      <c r="A703" s="4" t="s">
        <v>5034</v>
      </c>
      <c r="B703" s="71" t="s">
        <v>4172</v>
      </c>
      <c r="C703" s="39">
        <v>28.0</v>
      </c>
      <c r="D703" s="40"/>
      <c r="E703" s="41"/>
      <c r="F703" s="103"/>
      <c r="G703" s="55"/>
      <c r="H703" s="56" t="s">
        <v>2802</v>
      </c>
      <c r="I703" s="56" t="s">
        <v>2802</v>
      </c>
      <c r="J703" s="56" t="s">
        <v>2802</v>
      </c>
      <c r="K703" s="56" t="s">
        <v>2802</v>
      </c>
      <c r="L703" s="57" t="s">
        <v>2802</v>
      </c>
      <c r="M703" s="57" t="s">
        <v>2802</v>
      </c>
      <c r="N703" s="60" t="s">
        <v>2802</v>
      </c>
      <c r="O703" s="28"/>
      <c r="P703" s="29"/>
      <c r="Q703" s="28"/>
      <c r="R703" s="28"/>
      <c r="S703" s="48">
        <v>9.24</v>
      </c>
      <c r="T703" s="49"/>
      <c r="U703" s="50"/>
      <c r="V703" s="51"/>
      <c r="W703" s="86"/>
      <c r="X703" s="53"/>
      <c r="Y703" s="53"/>
      <c r="Z703" s="54"/>
    </row>
    <row r="704" ht="18.0" hidden="1" customHeight="1">
      <c r="A704" s="4" t="s">
        <v>5035</v>
      </c>
      <c r="B704" s="71" t="s">
        <v>3419</v>
      </c>
      <c r="C704" s="39">
        <v>2.0</v>
      </c>
      <c r="D704" s="40"/>
      <c r="E704" s="63"/>
      <c r="F704" s="94"/>
      <c r="G704" s="55"/>
      <c r="H704" s="56" t="s">
        <v>2827</v>
      </c>
      <c r="I704" s="56" t="s">
        <v>2827</v>
      </c>
      <c r="J704" s="56">
        <v>13.9</v>
      </c>
      <c r="K704" s="56">
        <v>14.02</v>
      </c>
      <c r="L704" s="134">
        <v>14.09</v>
      </c>
      <c r="M704" s="56" t="s">
        <v>2827</v>
      </c>
      <c r="N704" s="60" t="s">
        <v>2802</v>
      </c>
      <c r="O704" s="28"/>
      <c r="P704" s="29"/>
      <c r="Q704" s="28"/>
      <c r="R704" s="28"/>
      <c r="S704" s="48"/>
      <c r="T704" s="49"/>
      <c r="U704" s="50"/>
      <c r="V704" s="51"/>
      <c r="W704" s="86"/>
      <c r="X704" s="51"/>
      <c r="Y704" s="53"/>
      <c r="Z704" s="54"/>
    </row>
    <row r="705" ht="18.0" hidden="1" customHeight="1">
      <c r="A705" s="4" t="s">
        <v>5036</v>
      </c>
      <c r="B705" s="67">
        <v>0.05</v>
      </c>
      <c r="C705" s="39">
        <v>12.0</v>
      </c>
      <c r="D705" s="40"/>
      <c r="E705" s="41"/>
      <c r="F705" s="94"/>
      <c r="G705" s="55"/>
      <c r="H705" s="56" t="s">
        <v>2802</v>
      </c>
      <c r="I705" s="56" t="s">
        <v>2827</v>
      </c>
      <c r="J705" s="56" t="s">
        <v>5037</v>
      </c>
      <c r="K705" s="56">
        <v>48.5</v>
      </c>
      <c r="L705" s="57" t="s">
        <v>2827</v>
      </c>
      <c r="M705" s="56" t="s">
        <v>4131</v>
      </c>
      <c r="N705" s="60" t="s">
        <v>2827</v>
      </c>
      <c r="O705" s="28"/>
      <c r="P705" s="29"/>
      <c r="Q705" s="28"/>
      <c r="R705" s="28"/>
      <c r="S705" s="48">
        <v>48.6</v>
      </c>
      <c r="T705" s="49"/>
      <c r="U705" s="50"/>
      <c r="V705" s="51"/>
      <c r="W705" s="86"/>
      <c r="X705" s="53"/>
      <c r="Y705" s="53"/>
      <c r="Z705" s="54"/>
    </row>
    <row r="706" ht="18.0" hidden="1" customHeight="1">
      <c r="A706" s="4" t="s">
        <v>5038</v>
      </c>
      <c r="B706" s="71" t="s">
        <v>5039</v>
      </c>
      <c r="C706" s="39">
        <v>10.0</v>
      </c>
      <c r="D706" s="40"/>
      <c r="E706" s="41"/>
      <c r="F706" s="59"/>
      <c r="G706" s="55">
        <v>2.0</v>
      </c>
      <c r="H706" s="56">
        <v>4.3</v>
      </c>
      <c r="I706" s="56">
        <v>4.6</v>
      </c>
      <c r="J706" s="56">
        <v>4.05</v>
      </c>
      <c r="K706" s="56">
        <v>4.18</v>
      </c>
      <c r="L706" s="57">
        <v>4.5</v>
      </c>
      <c r="M706" s="134">
        <v>4.15</v>
      </c>
      <c r="N706" s="60">
        <v>4.99</v>
      </c>
      <c r="O706" s="28"/>
      <c r="P706" s="29"/>
      <c r="Q706" s="28"/>
      <c r="R706" s="28"/>
      <c r="S706" s="48">
        <v>4.9</v>
      </c>
      <c r="T706" s="49">
        <v>0.11</v>
      </c>
      <c r="U706" s="50">
        <f t="shared" ref="U706:U707" si="34">S706*(1-T706)</f>
        <v>4.361</v>
      </c>
      <c r="V706" s="54">
        <f t="shared" ref="V706:V707" si="35">S706*0.905</f>
        <v>4.4345</v>
      </c>
      <c r="W706" s="52">
        <v>1.0</v>
      </c>
      <c r="X706" s="97">
        <f>(V706-H706)*W706</f>
        <v>0.1345</v>
      </c>
      <c r="Y706" s="53">
        <v>2.0</v>
      </c>
      <c r="Z706" s="54" t="s">
        <v>3003</v>
      </c>
    </row>
    <row r="707" ht="18.0" hidden="1" customHeight="1">
      <c r="A707" s="4" t="s">
        <v>5038</v>
      </c>
      <c r="B707" s="71" t="s">
        <v>5040</v>
      </c>
      <c r="C707" s="39">
        <v>25.0</v>
      </c>
      <c r="D707" s="40"/>
      <c r="E707" s="41"/>
      <c r="F707" s="59"/>
      <c r="G707" s="55">
        <v>4.0</v>
      </c>
      <c r="H707" s="56">
        <v>8.5</v>
      </c>
      <c r="I707" s="56">
        <v>6.99</v>
      </c>
      <c r="J707" s="56">
        <v>5.62</v>
      </c>
      <c r="K707" s="57">
        <v>7.0</v>
      </c>
      <c r="L707" s="57">
        <v>7.0</v>
      </c>
      <c r="M707" s="56">
        <v>14.85</v>
      </c>
      <c r="N707" s="60">
        <v>8.49</v>
      </c>
      <c r="O707" s="28"/>
      <c r="P707" s="29"/>
      <c r="Q707" s="28"/>
      <c r="R707" s="28"/>
      <c r="S707" s="48">
        <v>8.25</v>
      </c>
      <c r="T707" s="49">
        <v>0.11</v>
      </c>
      <c r="U707" s="50">
        <f t="shared" si="34"/>
        <v>7.3425</v>
      </c>
      <c r="V707" s="54">
        <f t="shared" si="35"/>
        <v>7.46625</v>
      </c>
      <c r="W707" s="52">
        <v>1.0</v>
      </c>
      <c r="X707" s="53">
        <f>(V707-K707)*W707</f>
        <v>0.46625</v>
      </c>
      <c r="Y707" s="53">
        <v>2.0</v>
      </c>
      <c r="Z707" s="54" t="s">
        <v>5041</v>
      </c>
    </row>
    <row r="708" ht="18.0" hidden="1" customHeight="1">
      <c r="A708" s="4" t="s">
        <v>5042</v>
      </c>
      <c r="B708" s="71">
        <v>55.0</v>
      </c>
      <c r="C708" s="39">
        <v>1.0</v>
      </c>
      <c r="D708" s="40"/>
      <c r="E708" s="41"/>
      <c r="F708" s="59"/>
      <c r="G708" s="55"/>
      <c r="H708" s="56" t="s">
        <v>5043</v>
      </c>
      <c r="I708" s="56">
        <v>27.35</v>
      </c>
      <c r="J708" s="56">
        <v>23.7</v>
      </c>
      <c r="K708" s="56">
        <v>27.36</v>
      </c>
      <c r="L708" s="56">
        <v>27.36</v>
      </c>
      <c r="M708" s="56">
        <v>26.5</v>
      </c>
      <c r="N708" s="60" t="s">
        <v>2802</v>
      </c>
      <c r="O708" s="28"/>
      <c r="P708" s="29"/>
      <c r="Q708" s="28"/>
      <c r="R708" s="28"/>
      <c r="S708" s="48">
        <v>27.5</v>
      </c>
      <c r="T708" s="49"/>
      <c r="U708" s="50"/>
      <c r="V708" s="51"/>
      <c r="W708" s="86"/>
      <c r="X708" s="53"/>
      <c r="Y708" s="53"/>
      <c r="Z708" s="54"/>
    </row>
    <row r="709" ht="18.0" hidden="1" customHeight="1">
      <c r="A709" s="4" t="s">
        <v>921</v>
      </c>
      <c r="B709" s="5">
        <v>6529416.0</v>
      </c>
      <c r="C709" s="39"/>
      <c r="D709" s="40"/>
      <c r="E709" s="41"/>
      <c r="F709" s="59" t="s">
        <v>2899</v>
      </c>
      <c r="G709" s="106">
        <v>40.0</v>
      </c>
      <c r="H709" s="56">
        <v>0.76</v>
      </c>
      <c r="I709" s="56">
        <v>0.64</v>
      </c>
      <c r="J709" s="56">
        <v>0.55</v>
      </c>
      <c r="K709" s="56">
        <v>0.58</v>
      </c>
      <c r="L709" s="56">
        <v>0.56</v>
      </c>
      <c r="M709" s="59">
        <v>0.53</v>
      </c>
      <c r="N709" s="56">
        <v>0.56</v>
      </c>
      <c r="O709" s="47" t="s">
        <v>5044</v>
      </c>
      <c r="P709" s="29"/>
      <c r="Q709" s="61" t="s">
        <v>5045</v>
      </c>
      <c r="R709" s="47" t="s">
        <v>5046</v>
      </c>
      <c r="S709" s="48">
        <v>0.64</v>
      </c>
      <c r="T709" s="49"/>
      <c r="U709" s="50"/>
      <c r="V709" s="51"/>
      <c r="W709" s="86"/>
      <c r="X709" s="53"/>
      <c r="Y709" s="53"/>
      <c r="Z709" s="54"/>
    </row>
    <row r="710" ht="18.0" customHeight="1">
      <c r="A710" s="4" t="s">
        <v>920</v>
      </c>
      <c r="B710" s="5">
        <v>1078450.0</v>
      </c>
      <c r="C710" s="39"/>
      <c r="D710" s="40">
        <v>10.0</v>
      </c>
      <c r="E710" s="41" t="s">
        <v>2921</v>
      </c>
      <c r="F710" s="59" t="s">
        <v>2899</v>
      </c>
      <c r="G710" s="55">
        <v>14.0</v>
      </c>
      <c r="H710" s="56">
        <v>0.25</v>
      </c>
      <c r="I710" s="56" t="s">
        <v>2802</v>
      </c>
      <c r="J710" s="59">
        <v>0.25</v>
      </c>
      <c r="K710" s="57">
        <v>0.28</v>
      </c>
      <c r="L710" s="57">
        <v>0.28</v>
      </c>
      <c r="M710" s="46">
        <v>0.25</v>
      </c>
      <c r="N710" s="56">
        <v>0.25</v>
      </c>
      <c r="O710" s="47" t="s">
        <v>5047</v>
      </c>
      <c r="P710" s="29"/>
      <c r="Q710" s="61" t="s">
        <v>5048</v>
      </c>
      <c r="R710" s="47" t="s">
        <v>5049</v>
      </c>
      <c r="S710" s="48">
        <v>1.85</v>
      </c>
      <c r="T710" s="49"/>
      <c r="U710" s="50"/>
      <c r="V710" s="51"/>
      <c r="W710" s="86"/>
      <c r="X710" s="53"/>
      <c r="Y710" s="53"/>
      <c r="Z710" s="54"/>
    </row>
    <row r="711" ht="18.0" hidden="1" customHeight="1">
      <c r="A711" s="4" t="s">
        <v>5050</v>
      </c>
      <c r="B711" s="71" t="s">
        <v>3365</v>
      </c>
      <c r="C711" s="39">
        <v>28.0</v>
      </c>
      <c r="D711" s="40"/>
      <c r="E711" s="41"/>
      <c r="F711" s="59"/>
      <c r="G711" s="55"/>
      <c r="H711" s="56">
        <v>0.95</v>
      </c>
      <c r="I711" s="56" t="s">
        <v>2802</v>
      </c>
      <c r="J711" s="59">
        <v>0.61</v>
      </c>
      <c r="K711" s="56">
        <v>2.95</v>
      </c>
      <c r="L711" s="56">
        <v>0.7</v>
      </c>
      <c r="M711" s="56">
        <v>0.66</v>
      </c>
      <c r="N711" s="160" t="s">
        <v>2802</v>
      </c>
      <c r="O711" s="28"/>
      <c r="P711" s="29"/>
      <c r="Q711" s="28"/>
      <c r="R711" s="28"/>
      <c r="S711" s="48">
        <v>0.44</v>
      </c>
      <c r="T711" s="49"/>
      <c r="U711" s="50"/>
      <c r="V711" s="51"/>
      <c r="W711" s="86"/>
      <c r="X711" s="53"/>
      <c r="Y711" s="53"/>
      <c r="Z711" s="54"/>
    </row>
    <row r="712" ht="18.0" hidden="1" customHeight="1">
      <c r="A712" s="4" t="s">
        <v>5050</v>
      </c>
      <c r="B712" s="71" t="s">
        <v>3131</v>
      </c>
      <c r="C712" s="39">
        <v>28.0</v>
      </c>
      <c r="D712" s="40"/>
      <c r="E712" s="41"/>
      <c r="F712" s="59"/>
      <c r="G712" s="55"/>
      <c r="H712" s="56">
        <v>2.2</v>
      </c>
      <c r="I712" s="56">
        <v>0.96</v>
      </c>
      <c r="J712" s="60" t="s">
        <v>2802</v>
      </c>
      <c r="K712" s="56">
        <v>0.96</v>
      </c>
      <c r="L712" s="59">
        <v>0.86</v>
      </c>
      <c r="M712" s="56" t="s">
        <v>2802</v>
      </c>
      <c r="N712" s="107">
        <v>0.95</v>
      </c>
      <c r="O712" s="47" t="s">
        <v>5051</v>
      </c>
      <c r="P712" s="29"/>
      <c r="Q712" s="47" t="s">
        <v>5052</v>
      </c>
      <c r="R712" s="61" t="s">
        <v>5053</v>
      </c>
      <c r="S712" s="48">
        <v>0.69</v>
      </c>
      <c r="T712" s="49"/>
      <c r="U712" s="50"/>
      <c r="V712" s="51"/>
      <c r="W712" s="86"/>
      <c r="X712" s="53"/>
      <c r="Y712" s="53"/>
      <c r="Z712" s="54"/>
    </row>
    <row r="713" ht="18.0" hidden="1" customHeight="1">
      <c r="A713" s="4" t="s">
        <v>5054</v>
      </c>
      <c r="B713" s="71" t="s">
        <v>5055</v>
      </c>
      <c r="C713" s="39">
        <v>10.0</v>
      </c>
      <c r="D713" s="40"/>
      <c r="E713" s="41"/>
      <c r="F713" s="59"/>
      <c r="G713" s="55"/>
      <c r="H713" s="56">
        <v>7.44</v>
      </c>
      <c r="I713" s="56" t="s">
        <v>2802</v>
      </c>
      <c r="J713" s="56">
        <v>0.45</v>
      </c>
      <c r="K713" s="56"/>
      <c r="L713" s="57">
        <v>7.3</v>
      </c>
      <c r="M713" s="56">
        <v>0.5</v>
      </c>
      <c r="N713" s="60">
        <v>7.16</v>
      </c>
      <c r="O713" s="28"/>
      <c r="P713" s="29"/>
      <c r="Q713" s="28"/>
      <c r="R713" s="28"/>
      <c r="S713" s="48">
        <v>7.03</v>
      </c>
      <c r="T713" s="49"/>
      <c r="U713" s="50">
        <f t="shared" ref="U713:U717" si="36">S713*(1-T713)</f>
        <v>7.03</v>
      </c>
      <c r="V713" s="54">
        <f t="shared" ref="V713:V714" si="37">S713*0.905</f>
        <v>6.36215</v>
      </c>
      <c r="W713" s="52">
        <v>1.0</v>
      </c>
      <c r="X713" s="53"/>
      <c r="Y713" s="53">
        <v>2.0</v>
      </c>
      <c r="Z713" s="54"/>
    </row>
    <row r="714" ht="18.0" hidden="1" customHeight="1">
      <c r="A714" s="4" t="s">
        <v>5054</v>
      </c>
      <c r="B714" s="71" t="s">
        <v>5056</v>
      </c>
      <c r="C714" s="39">
        <v>10.0</v>
      </c>
      <c r="D714" s="40"/>
      <c r="E714" s="41"/>
      <c r="F714" s="59"/>
      <c r="G714" s="55"/>
      <c r="H714" s="56" t="s">
        <v>5057</v>
      </c>
      <c r="I714" s="56">
        <v>8.58</v>
      </c>
      <c r="J714" s="56"/>
      <c r="K714" s="56"/>
      <c r="L714" s="57">
        <v>8.51</v>
      </c>
      <c r="M714" s="56">
        <v>11.03</v>
      </c>
      <c r="N714" s="60"/>
      <c r="O714" s="28"/>
      <c r="P714" s="29"/>
      <c r="Q714" s="28"/>
      <c r="R714" s="28"/>
      <c r="S714" s="48">
        <v>7.88</v>
      </c>
      <c r="T714" s="49"/>
      <c r="U714" s="50">
        <f t="shared" si="36"/>
        <v>7.88</v>
      </c>
      <c r="V714" s="54">
        <f t="shared" si="37"/>
        <v>7.1314</v>
      </c>
      <c r="W714" s="52">
        <v>1.0</v>
      </c>
      <c r="X714" s="53"/>
      <c r="Y714" s="53">
        <v>2.0</v>
      </c>
      <c r="Z714" s="54"/>
    </row>
    <row r="715" ht="18.0" hidden="1" customHeight="1">
      <c r="A715" s="4" t="s">
        <v>937</v>
      </c>
      <c r="B715" s="5">
        <v>3854239.0</v>
      </c>
      <c r="C715" s="39"/>
      <c r="D715" s="40"/>
      <c r="E715" s="63"/>
      <c r="F715" s="59"/>
      <c r="G715" s="55">
        <v>4.0</v>
      </c>
      <c r="H715" s="56">
        <v>33.99</v>
      </c>
      <c r="I715" s="56">
        <v>31.83</v>
      </c>
      <c r="J715" s="56">
        <v>30.89</v>
      </c>
      <c r="K715" s="57">
        <v>35.95</v>
      </c>
      <c r="L715" s="56">
        <v>33.2</v>
      </c>
      <c r="M715" s="59">
        <v>30.89</v>
      </c>
      <c r="N715" s="56">
        <v>30.99</v>
      </c>
      <c r="O715" s="47" t="s">
        <v>5058</v>
      </c>
      <c r="P715" s="29"/>
      <c r="Q715" s="47" t="s">
        <v>5059</v>
      </c>
      <c r="R715" s="61" t="s">
        <v>5060</v>
      </c>
      <c r="S715" s="48">
        <v>39.2</v>
      </c>
      <c r="T715" s="49">
        <v>0.05</v>
      </c>
      <c r="U715" s="50">
        <f t="shared" si="36"/>
        <v>37.24</v>
      </c>
      <c r="V715" s="51"/>
      <c r="W715" s="86"/>
      <c r="X715" s="53"/>
      <c r="Y715" s="53"/>
      <c r="Z715" s="54"/>
    </row>
    <row r="716" ht="18.0" hidden="1" customHeight="1">
      <c r="A716" s="4" t="s">
        <v>5061</v>
      </c>
      <c r="B716" s="71" t="s">
        <v>3036</v>
      </c>
      <c r="C716" s="39">
        <v>30.0</v>
      </c>
      <c r="D716" s="40"/>
      <c r="E716" s="41"/>
      <c r="F716" s="59"/>
      <c r="G716" s="55">
        <v>3.0</v>
      </c>
      <c r="H716" s="56">
        <v>39.19</v>
      </c>
      <c r="I716" s="56">
        <v>39.19</v>
      </c>
      <c r="J716" s="56" t="s">
        <v>2802</v>
      </c>
      <c r="K716" s="64">
        <v>38.81</v>
      </c>
      <c r="L716" s="56" t="s">
        <v>2802</v>
      </c>
      <c r="M716" s="56">
        <v>38.88</v>
      </c>
      <c r="N716" s="56" t="s">
        <v>2802</v>
      </c>
      <c r="O716" s="61" t="s">
        <v>5062</v>
      </c>
      <c r="P716" s="29"/>
      <c r="Q716" s="47" t="s">
        <v>5063</v>
      </c>
      <c r="R716" s="47" t="s">
        <v>5064</v>
      </c>
      <c r="S716" s="48">
        <v>39.2</v>
      </c>
      <c r="T716" s="49">
        <v>0.05</v>
      </c>
      <c r="U716" s="50">
        <f t="shared" si="36"/>
        <v>37.24</v>
      </c>
      <c r="V716" s="51"/>
      <c r="W716" s="86"/>
      <c r="X716" s="53"/>
      <c r="Y716" s="53"/>
      <c r="Z716" s="54"/>
    </row>
    <row r="717" ht="18.0" hidden="1" customHeight="1">
      <c r="A717" s="4" t="s">
        <v>5065</v>
      </c>
      <c r="B717" s="71" t="s">
        <v>4360</v>
      </c>
      <c r="C717" s="39">
        <v>5.0</v>
      </c>
      <c r="D717" s="40"/>
      <c r="E717" s="41"/>
      <c r="F717" s="59"/>
      <c r="G717" s="55"/>
      <c r="H717" s="56">
        <v>20.45</v>
      </c>
      <c r="I717" s="56">
        <v>19.13</v>
      </c>
      <c r="J717" s="56"/>
      <c r="K717" s="59">
        <v>19.04</v>
      </c>
      <c r="L717" s="57" t="s">
        <v>2802</v>
      </c>
      <c r="M717" s="56">
        <v>19.27</v>
      </c>
      <c r="N717" s="60"/>
      <c r="O717" s="28"/>
      <c r="P717" s="29"/>
      <c r="Q717" s="28"/>
      <c r="R717" s="28"/>
      <c r="S717" s="48">
        <v>21.4</v>
      </c>
      <c r="T717" s="49">
        <v>0.11</v>
      </c>
      <c r="U717" s="50">
        <f t="shared" si="36"/>
        <v>19.046</v>
      </c>
      <c r="V717" s="51"/>
      <c r="W717" s="86"/>
      <c r="X717" s="53"/>
      <c r="Y717" s="53"/>
      <c r="Z717" s="54"/>
    </row>
    <row r="718" ht="18.0" hidden="1" customHeight="1">
      <c r="A718" s="4" t="s">
        <v>5066</v>
      </c>
      <c r="B718" s="5">
        <v>2176204.0</v>
      </c>
      <c r="C718" s="39"/>
      <c r="D718" s="40"/>
      <c r="E718" s="41"/>
      <c r="F718" s="59"/>
      <c r="G718" s="55"/>
      <c r="H718" s="59" t="s">
        <v>5067</v>
      </c>
      <c r="I718" s="44" t="s">
        <v>2827</v>
      </c>
      <c r="J718" s="44" t="s">
        <v>2802</v>
      </c>
      <c r="K718" s="44" t="s">
        <v>5068</v>
      </c>
      <c r="L718" s="122" t="s">
        <v>2802</v>
      </c>
      <c r="M718" s="44" t="s">
        <v>2802</v>
      </c>
      <c r="N718" s="44" t="s">
        <v>5069</v>
      </c>
      <c r="O718" s="47" t="s">
        <v>5070</v>
      </c>
      <c r="P718" s="29"/>
      <c r="Q718" s="47" t="s">
        <v>5071</v>
      </c>
      <c r="R718" s="47" t="s">
        <v>5072</v>
      </c>
      <c r="S718" s="48"/>
      <c r="T718" s="49"/>
      <c r="U718" s="50"/>
      <c r="V718" s="54"/>
      <c r="W718" s="52"/>
      <c r="X718" s="70"/>
      <c r="Y718" s="53"/>
      <c r="Z718" s="54"/>
    </row>
    <row r="719" ht="18.0" customHeight="1">
      <c r="A719" s="4" t="s">
        <v>5073</v>
      </c>
      <c r="B719" s="5">
        <v>1199066.0</v>
      </c>
      <c r="C719" s="39"/>
      <c r="D719" s="40">
        <v>1.0</v>
      </c>
      <c r="E719" s="63" t="s">
        <v>2895</v>
      </c>
      <c r="F719" s="94"/>
      <c r="G719" s="55"/>
      <c r="H719" s="56" t="s">
        <v>2802</v>
      </c>
      <c r="I719" s="56">
        <v>4.9</v>
      </c>
      <c r="J719" s="59">
        <v>3.95</v>
      </c>
      <c r="K719" s="44">
        <v>4.01</v>
      </c>
      <c r="L719" s="56">
        <v>4.4</v>
      </c>
      <c r="M719" s="44">
        <v>3.94</v>
      </c>
      <c r="N719" s="56">
        <v>3.97</v>
      </c>
      <c r="O719" s="47" t="s">
        <v>5074</v>
      </c>
      <c r="P719" s="29"/>
      <c r="Q719" s="61" t="s">
        <v>5075</v>
      </c>
      <c r="R719" s="47" t="s">
        <v>5076</v>
      </c>
      <c r="S719" s="48"/>
      <c r="T719" s="49"/>
      <c r="U719" s="50"/>
      <c r="V719" s="51"/>
      <c r="W719" s="86"/>
      <c r="X719" s="53"/>
      <c r="Y719" s="53"/>
      <c r="Z719" s="54"/>
    </row>
    <row r="720" ht="18.0" hidden="1" customHeight="1">
      <c r="A720" s="4" t="s">
        <v>5077</v>
      </c>
      <c r="B720" s="71" t="s">
        <v>4164</v>
      </c>
      <c r="C720" s="39">
        <v>20.0</v>
      </c>
      <c r="D720" s="40"/>
      <c r="E720" s="41"/>
      <c r="F720" s="59"/>
      <c r="G720" s="55"/>
      <c r="H720" s="56" t="s">
        <v>2816</v>
      </c>
      <c r="I720" s="56">
        <v>2.35</v>
      </c>
      <c r="J720" s="56">
        <v>4.45</v>
      </c>
      <c r="K720" s="56">
        <v>1.99</v>
      </c>
      <c r="L720" s="57" t="s">
        <v>2802</v>
      </c>
      <c r="M720" s="56">
        <v>3.4</v>
      </c>
      <c r="N720" s="60">
        <v>3.0</v>
      </c>
      <c r="O720" s="28"/>
      <c r="P720" s="29"/>
      <c r="Q720" s="28"/>
      <c r="R720" s="28"/>
      <c r="S720" s="48">
        <v>2.07</v>
      </c>
      <c r="T720" s="49"/>
      <c r="U720" s="50"/>
      <c r="V720" s="51"/>
      <c r="W720" s="86"/>
      <c r="X720" s="53"/>
      <c r="Y720" s="53"/>
      <c r="Z720" s="54"/>
    </row>
    <row r="721" ht="18.0" hidden="1" customHeight="1">
      <c r="A721" s="4" t="s">
        <v>5078</v>
      </c>
      <c r="B721" s="71" t="s">
        <v>3427</v>
      </c>
      <c r="C721" s="39">
        <v>20.0</v>
      </c>
      <c r="D721" s="40"/>
      <c r="E721" s="41"/>
      <c r="F721" s="59"/>
      <c r="G721" s="55">
        <v>6.0</v>
      </c>
      <c r="H721" s="56">
        <v>3.32</v>
      </c>
      <c r="I721" s="56" t="s">
        <v>2802</v>
      </c>
      <c r="J721" s="56">
        <v>3.5</v>
      </c>
      <c r="K721" s="56" t="s">
        <v>2802</v>
      </c>
      <c r="L721" s="56" t="s">
        <v>2802</v>
      </c>
      <c r="M721" s="60">
        <v>5.66</v>
      </c>
      <c r="N721" s="58">
        <v>3.02</v>
      </c>
      <c r="O721" s="28"/>
      <c r="P721" s="29"/>
      <c r="Q721" s="28"/>
      <c r="R721" s="28"/>
      <c r="S721" s="48">
        <v>2.73</v>
      </c>
      <c r="T721" s="49"/>
      <c r="U721" s="50"/>
      <c r="V721" s="51"/>
      <c r="W721" s="86"/>
      <c r="X721" s="53"/>
      <c r="Y721" s="53"/>
      <c r="Z721" s="54"/>
    </row>
    <row r="722" ht="18.0" hidden="1" customHeight="1">
      <c r="A722" s="4" t="s">
        <v>5079</v>
      </c>
      <c r="B722" s="71" t="s">
        <v>5080</v>
      </c>
      <c r="C722" s="39">
        <v>28.0</v>
      </c>
      <c r="D722" s="40"/>
      <c r="E722" s="41"/>
      <c r="F722" s="59"/>
      <c r="G722" s="55">
        <v>2.0</v>
      </c>
      <c r="H722" s="56">
        <v>1.15</v>
      </c>
      <c r="I722" s="56">
        <v>0.58</v>
      </c>
      <c r="J722" s="59">
        <v>0.45</v>
      </c>
      <c r="K722" s="56">
        <v>0.58</v>
      </c>
      <c r="L722" s="56">
        <v>0.5</v>
      </c>
      <c r="M722" s="116">
        <v>0.46</v>
      </c>
      <c r="N722" s="56">
        <v>0.46</v>
      </c>
      <c r="O722" s="47" t="s">
        <v>5081</v>
      </c>
      <c r="P722" s="29"/>
      <c r="Q722" s="61" t="s">
        <v>5082</v>
      </c>
      <c r="R722" s="47" t="s">
        <v>5083</v>
      </c>
      <c r="S722" s="48">
        <v>2.51</v>
      </c>
      <c r="T722" s="49"/>
      <c r="U722" s="50"/>
      <c r="V722" s="51"/>
      <c r="W722" s="86"/>
      <c r="X722" s="53"/>
      <c r="Y722" s="53"/>
      <c r="Z722" s="54"/>
    </row>
    <row r="723" ht="18.0" hidden="1" customHeight="1">
      <c r="A723" s="4" t="s">
        <v>5079</v>
      </c>
      <c r="B723" s="71" t="s">
        <v>3779</v>
      </c>
      <c r="C723" s="39">
        <v>28.0</v>
      </c>
      <c r="D723" s="40"/>
      <c r="E723" s="41"/>
      <c r="F723" s="59" t="s">
        <v>2899</v>
      </c>
      <c r="G723" s="55">
        <v>4.0</v>
      </c>
      <c r="H723" s="56">
        <v>1.2</v>
      </c>
      <c r="I723" s="56">
        <v>0.76</v>
      </c>
      <c r="J723" s="59">
        <v>0.59</v>
      </c>
      <c r="K723" s="56">
        <v>0.76</v>
      </c>
      <c r="L723" s="56">
        <v>0.76</v>
      </c>
      <c r="M723" s="56">
        <v>0.59</v>
      </c>
      <c r="N723" s="56">
        <v>0.61</v>
      </c>
      <c r="O723" s="47" t="s">
        <v>5084</v>
      </c>
      <c r="P723" s="29"/>
      <c r="Q723" s="61" t="s">
        <v>5085</v>
      </c>
      <c r="R723" s="47" t="s">
        <v>5086</v>
      </c>
      <c r="S723" s="48">
        <v>0.9</v>
      </c>
      <c r="T723" s="49"/>
      <c r="U723" s="50"/>
      <c r="V723" s="51"/>
      <c r="W723" s="86"/>
      <c r="X723" s="53"/>
      <c r="Y723" s="53"/>
      <c r="Z723" s="54"/>
    </row>
    <row r="724" ht="18.0" hidden="1" customHeight="1">
      <c r="A724" s="4" t="s">
        <v>944</v>
      </c>
      <c r="B724" s="5">
        <v>1173509.0</v>
      </c>
      <c r="C724" s="39"/>
      <c r="D724" s="40"/>
      <c r="E724" s="41"/>
      <c r="F724" s="59" t="s">
        <v>2899</v>
      </c>
      <c r="G724" s="55">
        <v>16.0</v>
      </c>
      <c r="H724" s="56" t="s">
        <v>2802</v>
      </c>
      <c r="I724" s="56" t="s">
        <v>2802</v>
      </c>
      <c r="J724" s="59">
        <v>1.68</v>
      </c>
      <c r="K724" s="56" t="s">
        <v>2802</v>
      </c>
      <c r="L724" s="58">
        <v>1.6</v>
      </c>
      <c r="M724" s="60">
        <v>1.69</v>
      </c>
      <c r="N724" s="56" t="s">
        <v>2802</v>
      </c>
      <c r="O724" s="47" t="s">
        <v>5087</v>
      </c>
      <c r="P724" s="29"/>
      <c r="Q724" s="61" t="s">
        <v>5088</v>
      </c>
      <c r="R724" s="47" t="s">
        <v>5089</v>
      </c>
      <c r="S724" s="48">
        <v>1.53</v>
      </c>
      <c r="T724" s="49"/>
      <c r="U724" s="50"/>
      <c r="V724" s="51"/>
      <c r="W724" s="86"/>
      <c r="X724" s="53"/>
      <c r="Y724" s="53"/>
      <c r="Z724" s="54"/>
    </row>
    <row r="725" ht="18.0" hidden="1" customHeight="1">
      <c r="A725" s="4" t="s">
        <v>5090</v>
      </c>
      <c r="B725" s="71" t="s">
        <v>5091</v>
      </c>
      <c r="C725" s="39">
        <v>28.0</v>
      </c>
      <c r="D725" s="40"/>
      <c r="E725" s="41"/>
      <c r="F725" s="59"/>
      <c r="G725" s="106"/>
      <c r="H725" s="56"/>
      <c r="I725" s="56"/>
      <c r="J725" s="60">
        <v>1.43</v>
      </c>
      <c r="K725" s="56">
        <v>1.43</v>
      </c>
      <c r="L725" s="56">
        <v>1.49</v>
      </c>
      <c r="M725" s="58">
        <v>1.39</v>
      </c>
      <c r="N725" s="60">
        <v>1.65</v>
      </c>
      <c r="O725" s="47" t="s">
        <v>5092</v>
      </c>
      <c r="P725" s="29"/>
      <c r="Q725" s="61" t="s">
        <v>5093</v>
      </c>
      <c r="R725" s="47" t="s">
        <v>5094</v>
      </c>
      <c r="S725" s="48"/>
      <c r="T725" s="49"/>
      <c r="U725" s="50"/>
      <c r="V725" s="51"/>
      <c r="W725" s="86"/>
      <c r="X725" s="70"/>
      <c r="Y725" s="53"/>
      <c r="Z725" s="54"/>
    </row>
    <row r="726" ht="18.0" hidden="1" customHeight="1">
      <c r="A726" s="4" t="s">
        <v>5095</v>
      </c>
      <c r="B726" s="71" t="s">
        <v>3419</v>
      </c>
      <c r="C726" s="39">
        <v>56.0</v>
      </c>
      <c r="D726" s="40"/>
      <c r="E726" s="41"/>
      <c r="F726" s="196"/>
      <c r="G726" s="55"/>
      <c r="H726" s="56">
        <v>7.71</v>
      </c>
      <c r="I726" s="56">
        <v>7.48</v>
      </c>
      <c r="J726" s="59" t="s">
        <v>5096</v>
      </c>
      <c r="K726" s="56">
        <v>7.48</v>
      </c>
      <c r="L726" s="56">
        <v>11.9</v>
      </c>
      <c r="M726" s="60" t="s">
        <v>2802</v>
      </c>
      <c r="N726" s="60">
        <v>7.73</v>
      </c>
      <c r="O726" s="47" t="s">
        <v>5097</v>
      </c>
      <c r="P726" s="29"/>
      <c r="Q726" s="47" t="s">
        <v>5098</v>
      </c>
      <c r="R726" s="47" t="s">
        <v>5099</v>
      </c>
      <c r="S726" s="48"/>
      <c r="T726" s="83"/>
      <c r="U726" s="84"/>
      <c r="V726" s="51"/>
      <c r="W726" s="69"/>
      <c r="X726" s="70"/>
      <c r="Y726" s="71"/>
      <c r="Z726" s="54"/>
    </row>
    <row r="727" ht="18.0" hidden="1" customHeight="1">
      <c r="A727" s="4" t="s">
        <v>948</v>
      </c>
      <c r="B727" s="5">
        <v>1063395.0</v>
      </c>
      <c r="C727" s="39"/>
      <c r="D727" s="40"/>
      <c r="E727" s="41"/>
      <c r="F727" s="59"/>
      <c r="G727" s="55">
        <v>3.0</v>
      </c>
      <c r="H727" s="56" t="s">
        <v>2802</v>
      </c>
      <c r="I727" s="56">
        <v>1.14</v>
      </c>
      <c r="J727" s="56">
        <v>5.0</v>
      </c>
      <c r="K727" s="56" t="s">
        <v>2802</v>
      </c>
      <c r="L727" s="56" t="s">
        <v>2802</v>
      </c>
      <c r="M727" s="56" t="s">
        <v>2802</v>
      </c>
      <c r="N727" s="56">
        <v>2.5</v>
      </c>
      <c r="O727" s="47" t="s">
        <v>5100</v>
      </c>
      <c r="P727" s="29"/>
      <c r="Q727" s="47" t="s">
        <v>5101</v>
      </c>
      <c r="R727" s="47" t="s">
        <v>5102</v>
      </c>
      <c r="S727" s="48">
        <v>6.06</v>
      </c>
      <c r="T727" s="49"/>
      <c r="U727" s="50"/>
      <c r="V727" s="51"/>
      <c r="W727" s="86"/>
      <c r="X727" s="53"/>
      <c r="Y727" s="53"/>
      <c r="Z727" s="54"/>
    </row>
    <row r="728" ht="18.0" hidden="1" customHeight="1">
      <c r="A728" s="4" t="s">
        <v>949</v>
      </c>
      <c r="B728" s="5">
        <v>1063411.0</v>
      </c>
      <c r="C728" s="39"/>
      <c r="D728" s="40"/>
      <c r="E728" s="41"/>
      <c r="F728" s="59"/>
      <c r="G728" s="55">
        <v>3.0</v>
      </c>
      <c r="H728" s="56" t="s">
        <v>2802</v>
      </c>
      <c r="I728" s="56" t="s">
        <v>2802</v>
      </c>
      <c r="J728" s="56" t="s">
        <v>2802</v>
      </c>
      <c r="K728" s="59">
        <v>3.84</v>
      </c>
      <c r="L728" s="56">
        <v>3.35</v>
      </c>
      <c r="M728" s="60" t="s">
        <v>2802</v>
      </c>
      <c r="N728" s="57">
        <v>3.35</v>
      </c>
      <c r="O728" s="47" t="s">
        <v>5103</v>
      </c>
      <c r="P728" s="29"/>
      <c r="Q728" s="47" t="s">
        <v>5104</v>
      </c>
      <c r="R728" s="47" t="s">
        <v>5105</v>
      </c>
      <c r="S728" s="48">
        <v>6.59</v>
      </c>
      <c r="T728" s="49"/>
      <c r="U728" s="50"/>
      <c r="V728" s="51"/>
      <c r="W728" s="86"/>
      <c r="X728" s="53"/>
      <c r="Y728" s="53"/>
      <c r="Z728" s="54"/>
    </row>
    <row r="729" ht="18.0" hidden="1" customHeight="1">
      <c r="A729" s="4" t="s">
        <v>951</v>
      </c>
      <c r="B729" s="5">
        <v>6707996.0</v>
      </c>
      <c r="C729" s="39"/>
      <c r="D729" s="40"/>
      <c r="E729" s="41"/>
      <c r="F729" s="59" t="s">
        <v>5106</v>
      </c>
      <c r="G729" s="55">
        <v>10.0</v>
      </c>
      <c r="H729" s="56" t="s">
        <v>2802</v>
      </c>
      <c r="I729" s="56">
        <v>5.25</v>
      </c>
      <c r="J729" s="58">
        <v>5.5</v>
      </c>
      <c r="K729" s="56">
        <v>5.25</v>
      </c>
      <c r="L729" s="56" t="s">
        <v>2802</v>
      </c>
      <c r="M729" s="56">
        <v>3.11</v>
      </c>
      <c r="N729" s="60">
        <v>5.05</v>
      </c>
      <c r="O729" s="47" t="s">
        <v>5107</v>
      </c>
      <c r="P729" s="29"/>
      <c r="Q729" s="47" t="s">
        <v>5108</v>
      </c>
      <c r="R729" s="47" t="s">
        <v>5109</v>
      </c>
      <c r="S729" s="48">
        <v>0.5</v>
      </c>
      <c r="T729" s="49"/>
      <c r="U729" s="50"/>
      <c r="V729" s="51"/>
      <c r="W729" s="86"/>
      <c r="X729" s="53"/>
      <c r="Y729" s="53"/>
      <c r="Z729" s="54"/>
    </row>
    <row r="730" ht="18.0" hidden="1" customHeight="1">
      <c r="A730" s="4" t="s">
        <v>5110</v>
      </c>
      <c r="B730" s="71" t="s">
        <v>4172</v>
      </c>
      <c r="C730" s="39">
        <v>28.0</v>
      </c>
      <c r="D730" s="40"/>
      <c r="E730" s="63"/>
      <c r="F730" s="94"/>
      <c r="G730" s="55"/>
      <c r="H730" s="56" t="s">
        <v>2802</v>
      </c>
      <c r="I730" s="59">
        <v>4.5</v>
      </c>
      <c r="J730" s="57">
        <v>8.0</v>
      </c>
      <c r="K730" s="56"/>
      <c r="L730" s="56"/>
      <c r="M730" s="60">
        <v>5.35</v>
      </c>
      <c r="N730" s="60" t="s">
        <v>2802</v>
      </c>
      <c r="O730" s="28"/>
      <c r="P730" s="29"/>
      <c r="Q730" s="28"/>
      <c r="R730" s="28"/>
      <c r="S730" s="48">
        <v>5.75</v>
      </c>
      <c r="T730" s="49"/>
      <c r="U730" s="50"/>
      <c r="V730" s="51"/>
      <c r="W730" s="197"/>
      <c r="X730" s="51"/>
      <c r="Y730" s="71"/>
      <c r="Z730" s="54"/>
    </row>
    <row r="731" ht="18.0" hidden="1" customHeight="1">
      <c r="A731" s="4" t="s">
        <v>5111</v>
      </c>
      <c r="B731" s="71" t="s">
        <v>3288</v>
      </c>
      <c r="C731" s="39">
        <v>56.0</v>
      </c>
      <c r="D731" s="40"/>
      <c r="E731" s="63"/>
      <c r="F731" s="59"/>
      <c r="G731" s="55"/>
      <c r="H731" s="56">
        <v>29.3</v>
      </c>
      <c r="I731" s="56" t="s">
        <v>5112</v>
      </c>
      <c r="J731" s="57">
        <v>9.9</v>
      </c>
      <c r="K731" s="56">
        <v>14.03</v>
      </c>
      <c r="L731" s="56">
        <v>14.75</v>
      </c>
      <c r="M731" s="60" t="s">
        <v>2827</v>
      </c>
      <c r="N731" s="60" t="s">
        <v>2827</v>
      </c>
      <c r="O731" s="28"/>
      <c r="P731" s="29"/>
      <c r="Q731" s="28"/>
      <c r="R731" s="28"/>
      <c r="S731" s="48"/>
      <c r="T731" s="49"/>
      <c r="U731" s="50">
        <f>13.75*2.5</f>
        <v>34.375</v>
      </c>
      <c r="V731" s="51"/>
      <c r="W731" s="86"/>
      <c r="X731" s="51"/>
      <c r="Y731" s="53"/>
      <c r="Z731" s="54"/>
    </row>
    <row r="732" ht="18.0" hidden="1" customHeight="1">
      <c r="A732" s="4" t="s">
        <v>5111</v>
      </c>
      <c r="B732" s="71" t="s">
        <v>3419</v>
      </c>
      <c r="C732" s="39">
        <v>30.0</v>
      </c>
      <c r="D732" s="40"/>
      <c r="E732" s="63"/>
      <c r="F732" s="59"/>
      <c r="G732" s="55"/>
      <c r="H732" s="56" t="s">
        <v>5113</v>
      </c>
      <c r="I732" s="56">
        <v>9.68</v>
      </c>
      <c r="J732" s="59">
        <v>8.54</v>
      </c>
      <c r="K732" s="56">
        <v>9.74</v>
      </c>
      <c r="L732" s="56">
        <v>14.15</v>
      </c>
      <c r="M732" s="60">
        <v>8.68</v>
      </c>
      <c r="N732" s="60" t="s">
        <v>2827</v>
      </c>
      <c r="O732" s="28"/>
      <c r="P732" s="29"/>
      <c r="Q732" s="28"/>
      <c r="R732" s="28"/>
      <c r="S732" s="48"/>
      <c r="T732" s="49"/>
      <c r="U732" s="50">
        <f t="shared" ref="U732:U733" si="38">16.75*2</f>
        <v>33.5</v>
      </c>
      <c r="V732" s="51"/>
      <c r="W732" s="86"/>
      <c r="X732" s="51"/>
      <c r="Y732" s="53"/>
      <c r="Z732" s="54"/>
    </row>
    <row r="733" ht="18.0" hidden="1" customHeight="1">
      <c r="A733" s="4" t="s">
        <v>955</v>
      </c>
      <c r="B733" s="5">
        <v>1168061.0</v>
      </c>
      <c r="C733" s="39"/>
      <c r="D733" s="40"/>
      <c r="E733" s="63"/>
      <c r="F733" s="59"/>
      <c r="G733" s="55"/>
      <c r="H733" s="56">
        <v>24.0</v>
      </c>
      <c r="I733" s="56" t="s">
        <v>2802</v>
      </c>
      <c r="J733" s="59">
        <v>12.05</v>
      </c>
      <c r="K733" s="60">
        <v>12.11</v>
      </c>
      <c r="L733" s="60">
        <v>12.5</v>
      </c>
      <c r="M733" s="60" t="s">
        <v>5114</v>
      </c>
      <c r="N733" s="60" t="s">
        <v>2827</v>
      </c>
      <c r="O733" s="47" t="s">
        <v>5115</v>
      </c>
      <c r="P733" s="29"/>
      <c r="Q733" s="47" t="s">
        <v>5116</v>
      </c>
      <c r="R733" s="47" t="s">
        <v>5117</v>
      </c>
      <c r="S733" s="48"/>
      <c r="T733" s="49"/>
      <c r="U733" s="50">
        <f t="shared" si="38"/>
        <v>33.5</v>
      </c>
      <c r="V733" s="51"/>
      <c r="W733" s="86"/>
      <c r="X733" s="51"/>
      <c r="Y733" s="53"/>
      <c r="Z733" s="54"/>
    </row>
    <row r="734" ht="18.0" hidden="1" customHeight="1">
      <c r="A734" s="4" t="s">
        <v>5118</v>
      </c>
      <c r="B734" s="71"/>
      <c r="C734" s="39">
        <v>30.0</v>
      </c>
      <c r="D734" s="40"/>
      <c r="E734" s="41"/>
      <c r="F734" s="59"/>
      <c r="G734" s="55">
        <v>2.0</v>
      </c>
      <c r="H734" s="56" t="s">
        <v>2802</v>
      </c>
      <c r="I734" s="56" t="s">
        <v>2802</v>
      </c>
      <c r="J734" s="56">
        <v>3.03</v>
      </c>
      <c r="K734" s="56">
        <v>4.95</v>
      </c>
      <c r="L734" s="57" t="s">
        <v>2827</v>
      </c>
      <c r="M734" s="59">
        <v>2.78</v>
      </c>
      <c r="N734" s="60">
        <v>2.95</v>
      </c>
      <c r="O734" s="47" t="s">
        <v>5119</v>
      </c>
      <c r="P734" s="29"/>
      <c r="Q734" s="61" t="s">
        <v>5120</v>
      </c>
      <c r="R734" s="47" t="s">
        <v>5121</v>
      </c>
      <c r="S734" s="48"/>
      <c r="T734" s="49"/>
      <c r="U734" s="50">
        <f>22*0.2</f>
        <v>4.4</v>
      </c>
      <c r="V734" s="51"/>
      <c r="W734" s="86"/>
      <c r="X734" s="53"/>
      <c r="Y734" s="53"/>
      <c r="Z734" s="54"/>
    </row>
    <row r="735" ht="18.0" hidden="1" customHeight="1">
      <c r="A735" s="4" t="s">
        <v>5122</v>
      </c>
      <c r="B735" s="71" t="s">
        <v>2916</v>
      </c>
      <c r="C735" s="39">
        <v>15.0</v>
      </c>
      <c r="D735" s="40"/>
      <c r="E735" s="41"/>
      <c r="F735" s="59" t="s">
        <v>5123</v>
      </c>
      <c r="G735" s="55">
        <v>2.0</v>
      </c>
      <c r="H735" s="56" t="s">
        <v>2802</v>
      </c>
      <c r="I735" s="56">
        <v>9.1</v>
      </c>
      <c r="J735" s="56">
        <v>6.48</v>
      </c>
      <c r="K735" s="56">
        <v>10.18</v>
      </c>
      <c r="L735" s="64">
        <v>5.9</v>
      </c>
      <c r="M735" s="60">
        <v>7.52</v>
      </c>
      <c r="N735" s="56">
        <v>8.55</v>
      </c>
      <c r="O735" s="28"/>
      <c r="P735" s="29"/>
      <c r="Q735" s="28"/>
      <c r="R735" s="28"/>
      <c r="S735" s="48">
        <v>3.75</v>
      </c>
      <c r="T735" s="49"/>
      <c r="U735" s="50"/>
      <c r="V735" s="51"/>
      <c r="W735" s="86"/>
      <c r="X735" s="53"/>
      <c r="Y735" s="53"/>
      <c r="Z735" s="54"/>
    </row>
    <row r="736" ht="18.0" hidden="1" customHeight="1">
      <c r="A736" s="4" t="s">
        <v>5124</v>
      </c>
      <c r="B736" s="71" t="s">
        <v>2916</v>
      </c>
      <c r="C736" s="39">
        <v>28.0</v>
      </c>
      <c r="D736" s="40"/>
      <c r="E736" s="41"/>
      <c r="F736" s="59" t="s">
        <v>5123</v>
      </c>
      <c r="G736" s="55">
        <v>2.0</v>
      </c>
      <c r="H736" s="56" t="s">
        <v>2802</v>
      </c>
      <c r="I736" s="56" t="s">
        <v>2827</v>
      </c>
      <c r="J736" s="56" t="s">
        <v>2802</v>
      </c>
      <c r="K736" s="56" t="s">
        <v>2802</v>
      </c>
      <c r="L736" s="56" t="s">
        <v>2802</v>
      </c>
      <c r="M736" s="60">
        <v>12.48</v>
      </c>
      <c r="N736" s="60" t="s">
        <v>2802</v>
      </c>
      <c r="O736" s="28"/>
      <c r="P736" s="29"/>
      <c r="Q736" s="28"/>
      <c r="R736" s="28"/>
      <c r="S736" s="48">
        <v>3.75</v>
      </c>
      <c r="T736" s="49"/>
      <c r="U736" s="50"/>
      <c r="V736" s="51"/>
      <c r="W736" s="86"/>
      <c r="X736" s="53"/>
      <c r="Y736" s="53"/>
      <c r="Z736" s="54"/>
    </row>
    <row r="737" ht="18.0" hidden="1" customHeight="1">
      <c r="A737" s="4" t="s">
        <v>5125</v>
      </c>
      <c r="B737" s="71" t="s">
        <v>2916</v>
      </c>
      <c r="C737" s="39">
        <v>60.0</v>
      </c>
      <c r="D737" s="40"/>
      <c r="E737" s="41"/>
      <c r="F737" s="59" t="s">
        <v>5123</v>
      </c>
      <c r="G737" s="55"/>
      <c r="H737" s="56" t="s">
        <v>2802</v>
      </c>
      <c r="I737" s="56" t="s">
        <v>2802</v>
      </c>
      <c r="J737" s="57" t="s">
        <v>2802</v>
      </c>
      <c r="K737" s="56"/>
      <c r="L737" s="56" t="s">
        <v>2802</v>
      </c>
      <c r="M737" s="60" t="s">
        <v>5126</v>
      </c>
      <c r="N737" s="58">
        <v>23.3</v>
      </c>
      <c r="O737" s="28"/>
      <c r="P737" s="29"/>
      <c r="Q737" s="28"/>
      <c r="R737" s="28"/>
      <c r="S737" s="48"/>
      <c r="T737" s="49"/>
      <c r="U737" s="50"/>
      <c r="V737" s="51"/>
      <c r="W737" s="86"/>
      <c r="X737" s="53"/>
      <c r="Y737" s="53"/>
      <c r="Z737" s="54"/>
    </row>
    <row r="738" ht="18.0" hidden="1" customHeight="1">
      <c r="A738" s="4" t="s">
        <v>5127</v>
      </c>
      <c r="B738" s="71" t="s">
        <v>4185</v>
      </c>
      <c r="C738" s="39">
        <v>150.0</v>
      </c>
      <c r="D738" s="40"/>
      <c r="E738" s="63"/>
      <c r="F738" s="94"/>
      <c r="G738" s="55"/>
      <c r="H738" s="56"/>
      <c r="I738" s="56" t="s">
        <v>2802</v>
      </c>
      <c r="J738" s="57"/>
      <c r="K738" s="56"/>
      <c r="L738" s="56"/>
      <c r="M738" s="60">
        <v>0.67</v>
      </c>
      <c r="N738" s="60"/>
      <c r="O738" s="28"/>
      <c r="P738" s="29"/>
      <c r="Q738" s="28"/>
      <c r="R738" s="28"/>
      <c r="S738" s="48"/>
      <c r="T738" s="49"/>
      <c r="U738" s="50"/>
      <c r="V738" s="51"/>
      <c r="W738" s="85"/>
      <c r="X738" s="93"/>
      <c r="Y738" s="71"/>
      <c r="Z738" s="54"/>
    </row>
    <row r="739" ht="18.0" hidden="1" customHeight="1">
      <c r="A739" s="4" t="s">
        <v>5128</v>
      </c>
      <c r="B739" s="71" t="s">
        <v>3376</v>
      </c>
      <c r="C739" s="39">
        <v>56.0</v>
      </c>
      <c r="D739" s="40"/>
      <c r="E739" s="41" t="s">
        <v>2808</v>
      </c>
      <c r="F739" s="59"/>
      <c r="G739" s="55"/>
      <c r="H739" s="56">
        <v>37.0</v>
      </c>
      <c r="I739" s="56" t="s">
        <v>2802</v>
      </c>
      <c r="J739" s="57">
        <v>25.63</v>
      </c>
      <c r="K739" s="56">
        <v>49.29</v>
      </c>
      <c r="L739" s="57" t="s">
        <v>2827</v>
      </c>
      <c r="M739" s="60">
        <v>24.89</v>
      </c>
      <c r="N739" s="60">
        <v>24.89</v>
      </c>
      <c r="O739" s="28"/>
      <c r="P739" s="29"/>
      <c r="Q739" s="28"/>
      <c r="R739" s="28"/>
      <c r="S739" s="48"/>
      <c r="T739" s="49"/>
      <c r="U739" s="50"/>
      <c r="V739" s="51"/>
      <c r="W739" s="86"/>
      <c r="X739" s="53"/>
      <c r="Y739" s="53"/>
      <c r="Z739" s="54"/>
    </row>
    <row r="740" ht="18.0" hidden="1" customHeight="1">
      <c r="A740" s="4" t="s">
        <v>5129</v>
      </c>
      <c r="B740" s="71" t="s">
        <v>3288</v>
      </c>
      <c r="C740" s="39">
        <v>56.0</v>
      </c>
      <c r="D740" s="40"/>
      <c r="E740" s="41"/>
      <c r="F740" s="59"/>
      <c r="G740" s="55">
        <v>6.0</v>
      </c>
      <c r="H740" s="56">
        <v>7.04</v>
      </c>
      <c r="I740" s="56" t="s">
        <v>5130</v>
      </c>
      <c r="J740" s="56">
        <v>2.73</v>
      </c>
      <c r="K740" s="56">
        <v>3.35</v>
      </c>
      <c r="L740" s="56">
        <v>3.2</v>
      </c>
      <c r="M740" s="59">
        <v>2.73</v>
      </c>
      <c r="N740" s="57">
        <v>2.8</v>
      </c>
      <c r="O740" s="47" t="s">
        <v>5131</v>
      </c>
      <c r="P740" s="29"/>
      <c r="Q740" s="61" t="s">
        <v>5132</v>
      </c>
      <c r="R740" s="47" t="s">
        <v>5133</v>
      </c>
      <c r="S740" s="48"/>
      <c r="T740" s="49"/>
      <c r="U740" s="50"/>
      <c r="V740" s="51"/>
      <c r="W740" s="86"/>
      <c r="X740" s="53"/>
      <c r="Y740" s="53"/>
      <c r="Z740" s="54"/>
    </row>
    <row r="741" ht="18.0" hidden="1" customHeight="1">
      <c r="A741" s="4" t="s">
        <v>5134</v>
      </c>
      <c r="B741" s="5">
        <v>3883873.0</v>
      </c>
      <c r="C741" s="39"/>
      <c r="D741" s="40"/>
      <c r="E741" s="41"/>
      <c r="F741" s="59"/>
      <c r="G741" s="55">
        <v>16.0</v>
      </c>
      <c r="H741" s="56">
        <v>35.22</v>
      </c>
      <c r="I741" s="56" t="s">
        <v>5135</v>
      </c>
      <c r="J741" s="64" t="s">
        <v>5136</v>
      </c>
      <c r="K741" s="56" t="s">
        <v>5137</v>
      </c>
      <c r="L741" s="56">
        <v>35.35</v>
      </c>
      <c r="M741" s="60">
        <v>36.4</v>
      </c>
      <c r="N741" s="60" t="s">
        <v>5138</v>
      </c>
      <c r="O741" s="28"/>
      <c r="P741" s="29"/>
      <c r="Q741" s="28"/>
      <c r="R741" s="28"/>
      <c r="S741" s="48">
        <v>36.59</v>
      </c>
      <c r="T741" s="49">
        <v>0.05</v>
      </c>
      <c r="U741" s="50">
        <f t="shared" ref="U741:U742" si="39">S741*(1-T741)</f>
        <v>34.7605</v>
      </c>
      <c r="V741" s="51"/>
      <c r="W741" s="86"/>
      <c r="X741" s="53"/>
      <c r="Y741" s="53"/>
      <c r="Z741" s="54"/>
    </row>
    <row r="742" ht="18.0" hidden="1" customHeight="1">
      <c r="A742" s="4" t="s">
        <v>5139</v>
      </c>
      <c r="B742" s="71" t="s">
        <v>5140</v>
      </c>
      <c r="C742" s="39">
        <v>1.0</v>
      </c>
      <c r="D742" s="40"/>
      <c r="E742" s="41"/>
      <c r="F742" s="59"/>
      <c r="G742" s="55"/>
      <c r="H742" s="56">
        <v>0.33</v>
      </c>
      <c r="I742" s="56" t="s">
        <v>2827</v>
      </c>
      <c r="J742" s="57"/>
      <c r="K742" s="56" t="s">
        <v>2802</v>
      </c>
      <c r="L742" s="56" t="s">
        <v>3031</v>
      </c>
      <c r="M742" s="60" t="s">
        <v>2827</v>
      </c>
      <c r="N742" s="60" t="s">
        <v>2827</v>
      </c>
      <c r="O742" s="28"/>
      <c r="P742" s="29"/>
      <c r="Q742" s="28"/>
      <c r="R742" s="28"/>
      <c r="S742" s="48">
        <v>0.24</v>
      </c>
      <c r="T742" s="49"/>
      <c r="U742" s="50">
        <f t="shared" si="39"/>
        <v>0.24</v>
      </c>
      <c r="V742" s="54">
        <f>S742*0.905</f>
        <v>0.2172</v>
      </c>
      <c r="W742" s="52">
        <v>1.0</v>
      </c>
      <c r="X742" s="53"/>
      <c r="Y742" s="53">
        <v>2.0</v>
      </c>
      <c r="Z742" s="54"/>
    </row>
    <row r="743" ht="18.0" hidden="1" customHeight="1">
      <c r="A743" s="4" t="s">
        <v>5141</v>
      </c>
      <c r="B743" s="71" t="s">
        <v>3288</v>
      </c>
      <c r="C743" s="39">
        <v>100.0</v>
      </c>
      <c r="D743" s="40"/>
      <c r="E743" s="41"/>
      <c r="F743" s="59"/>
      <c r="G743" s="43">
        <v>2.0</v>
      </c>
      <c r="H743" s="56">
        <v>4.14</v>
      </c>
      <c r="I743" s="56">
        <v>3.88</v>
      </c>
      <c r="J743" s="59">
        <v>3.83</v>
      </c>
      <c r="K743" s="56">
        <v>4.05</v>
      </c>
      <c r="L743" s="56" t="s">
        <v>2827</v>
      </c>
      <c r="M743" s="60" t="s">
        <v>2802</v>
      </c>
      <c r="N743" s="56">
        <v>3.89</v>
      </c>
      <c r="O743" s="47" t="s">
        <v>5142</v>
      </c>
      <c r="P743" s="29"/>
      <c r="Q743" s="47" t="s">
        <v>5143</v>
      </c>
      <c r="R743" s="61" t="s">
        <v>5144</v>
      </c>
      <c r="S743" s="48"/>
      <c r="T743" s="49"/>
      <c r="U743" s="50"/>
      <c r="V743" s="51"/>
      <c r="W743" s="86"/>
      <c r="X743" s="53"/>
      <c r="Y743" s="53"/>
      <c r="Z743" s="54"/>
    </row>
    <row r="744" ht="18.0" hidden="1" customHeight="1">
      <c r="A744" s="4" t="s">
        <v>5145</v>
      </c>
      <c r="B744" s="71" t="s">
        <v>5146</v>
      </c>
      <c r="C744" s="39">
        <v>10.0</v>
      </c>
      <c r="D744" s="40"/>
      <c r="E744" s="41"/>
      <c r="F744" s="42"/>
      <c r="G744" s="100"/>
      <c r="H744" s="56" t="s">
        <v>2827</v>
      </c>
      <c r="I744" s="56" t="s">
        <v>2827</v>
      </c>
      <c r="J744" s="57"/>
      <c r="K744" s="56" t="s">
        <v>2827</v>
      </c>
      <c r="L744" s="56" t="s">
        <v>2827</v>
      </c>
      <c r="M744" s="60" t="s">
        <v>2827</v>
      </c>
      <c r="N744" s="60" t="s">
        <v>2827</v>
      </c>
      <c r="O744" s="28"/>
      <c r="P744" s="29"/>
      <c r="Q744" s="28"/>
      <c r="R744" s="28"/>
      <c r="S744" s="73">
        <v>42.8</v>
      </c>
      <c r="T744" s="74">
        <v>0.11</v>
      </c>
      <c r="U744" s="50">
        <f t="shared" ref="U744:U769" si="40">S744*(1-T744)</f>
        <v>38.092</v>
      </c>
      <c r="V744" s="54">
        <f t="shared" ref="V744:V762" si="41">S744*0.905</f>
        <v>38.734</v>
      </c>
      <c r="W744" s="52">
        <v>6.0</v>
      </c>
      <c r="X744" s="156">
        <f>(V744-U744)*W744</f>
        <v>3.852</v>
      </c>
      <c r="Y744" s="53">
        <v>2.0</v>
      </c>
      <c r="Z744" s="54"/>
    </row>
    <row r="745" ht="18.0" hidden="1" customHeight="1">
      <c r="A745" s="4" t="s">
        <v>5147</v>
      </c>
      <c r="B745" s="71" t="s">
        <v>5040</v>
      </c>
      <c r="C745" s="39">
        <v>25.0</v>
      </c>
      <c r="D745" s="40"/>
      <c r="E745" s="41"/>
      <c r="F745" s="99"/>
      <c r="G745" s="100"/>
      <c r="H745" s="56" t="s">
        <v>2827</v>
      </c>
      <c r="I745" s="56" t="s">
        <v>2827</v>
      </c>
      <c r="J745" s="57"/>
      <c r="K745" s="56">
        <v>54.96</v>
      </c>
      <c r="L745" s="56" t="s">
        <v>2827</v>
      </c>
      <c r="M745" s="60" t="s">
        <v>2827</v>
      </c>
      <c r="N745" s="60" t="s">
        <v>2827</v>
      </c>
      <c r="O745" s="28"/>
      <c r="P745" s="29"/>
      <c r="Q745" s="28"/>
      <c r="R745" s="28"/>
      <c r="S745" s="48">
        <v>62.5</v>
      </c>
      <c r="T745" s="74">
        <v>0.11</v>
      </c>
      <c r="U745" s="50">
        <f t="shared" si="40"/>
        <v>55.625</v>
      </c>
      <c r="V745" s="54">
        <f t="shared" si="41"/>
        <v>56.5625</v>
      </c>
      <c r="W745" s="52">
        <v>1.0</v>
      </c>
      <c r="X745" s="53"/>
      <c r="Y745" s="53">
        <v>2.0</v>
      </c>
      <c r="Z745" s="54"/>
    </row>
    <row r="746" ht="18.0" hidden="1" customHeight="1">
      <c r="A746" s="4" t="s">
        <v>5148</v>
      </c>
      <c r="B746" s="71" t="s">
        <v>5149</v>
      </c>
      <c r="C746" s="39">
        <v>5.0</v>
      </c>
      <c r="D746" s="40"/>
      <c r="E746" s="41"/>
      <c r="F746" s="59"/>
      <c r="G746" s="55"/>
      <c r="H746" s="56">
        <v>9.1</v>
      </c>
      <c r="I746" s="56" t="s">
        <v>2827</v>
      </c>
      <c r="J746" s="57"/>
      <c r="K746" s="56">
        <v>8.23</v>
      </c>
      <c r="L746" s="56" t="s">
        <v>2827</v>
      </c>
      <c r="M746" s="60" t="s">
        <v>2827</v>
      </c>
      <c r="N746" s="60" t="s">
        <v>2827</v>
      </c>
      <c r="O746" s="28"/>
      <c r="P746" s="29"/>
      <c r="Q746" s="28"/>
      <c r="R746" s="28"/>
      <c r="S746" s="48">
        <v>9.55</v>
      </c>
      <c r="T746" s="74">
        <v>0.11</v>
      </c>
      <c r="U746" s="50">
        <f t="shared" si="40"/>
        <v>8.4995</v>
      </c>
      <c r="V746" s="54">
        <f t="shared" si="41"/>
        <v>8.64275</v>
      </c>
      <c r="W746" s="86"/>
      <c r="X746" s="53"/>
      <c r="Y746" s="53">
        <v>2.0</v>
      </c>
      <c r="Z746" s="54"/>
    </row>
    <row r="747" ht="18.0" hidden="1" customHeight="1">
      <c r="A747" s="4" t="s">
        <v>5150</v>
      </c>
      <c r="B747" s="71" t="s">
        <v>5040</v>
      </c>
      <c r="C747" s="39">
        <v>10.0</v>
      </c>
      <c r="D747" s="40"/>
      <c r="E747" s="41"/>
      <c r="F747" s="59"/>
      <c r="G747" s="55"/>
      <c r="H747" s="56" t="s">
        <v>5151</v>
      </c>
      <c r="I747" s="56" t="s">
        <v>2827</v>
      </c>
      <c r="J747" s="57" t="s">
        <v>5152</v>
      </c>
      <c r="K747" s="56">
        <v>5.13</v>
      </c>
      <c r="L747" s="56" t="s">
        <v>2827</v>
      </c>
      <c r="M747" s="60" t="s">
        <v>2827</v>
      </c>
      <c r="N747" s="60" t="s">
        <v>2827</v>
      </c>
      <c r="O747" s="28"/>
      <c r="P747" s="29"/>
      <c r="Q747" s="28"/>
      <c r="R747" s="28"/>
      <c r="S747" s="48"/>
      <c r="T747" s="74">
        <v>0.11</v>
      </c>
      <c r="U747" s="50">
        <f t="shared" si="40"/>
        <v>0</v>
      </c>
      <c r="V747" s="54">
        <f t="shared" si="41"/>
        <v>0</v>
      </c>
      <c r="W747" s="86"/>
      <c r="X747" s="53"/>
      <c r="Y747" s="53">
        <v>2.0</v>
      </c>
      <c r="Z747" s="54"/>
    </row>
    <row r="748" ht="18.0" hidden="1" customHeight="1">
      <c r="A748" s="4" t="s">
        <v>5150</v>
      </c>
      <c r="B748" s="71" t="s">
        <v>2868</v>
      </c>
      <c r="C748" s="39">
        <v>10.0</v>
      </c>
      <c r="D748" s="40"/>
      <c r="E748" s="41"/>
      <c r="F748" s="59"/>
      <c r="G748" s="55"/>
      <c r="H748" s="56">
        <v>12.34</v>
      </c>
      <c r="I748" s="56">
        <v>225.71</v>
      </c>
      <c r="J748" s="57"/>
      <c r="K748" s="56">
        <v>12.41</v>
      </c>
      <c r="L748" s="56" t="s">
        <v>2827</v>
      </c>
      <c r="M748" s="60" t="s">
        <v>2827</v>
      </c>
      <c r="N748" s="60" t="s">
        <v>2827</v>
      </c>
      <c r="O748" s="28"/>
      <c r="P748" s="29"/>
      <c r="Q748" s="28"/>
      <c r="R748" s="28"/>
      <c r="S748" s="48">
        <v>14.4</v>
      </c>
      <c r="T748" s="74">
        <v>0.11</v>
      </c>
      <c r="U748" s="50">
        <f t="shared" si="40"/>
        <v>12.816</v>
      </c>
      <c r="V748" s="54">
        <f t="shared" si="41"/>
        <v>13.032</v>
      </c>
      <c r="W748" s="86"/>
      <c r="X748" s="53"/>
      <c r="Y748" s="53">
        <v>2.0</v>
      </c>
      <c r="Z748" s="54"/>
    </row>
    <row r="749" ht="18.0" hidden="1" customHeight="1">
      <c r="A749" s="4" t="s">
        <v>5153</v>
      </c>
      <c r="B749" s="71" t="s">
        <v>5154</v>
      </c>
      <c r="C749" s="39">
        <v>5.0</v>
      </c>
      <c r="D749" s="40"/>
      <c r="E749" s="41"/>
      <c r="F749" s="59"/>
      <c r="G749" s="55"/>
      <c r="H749" s="56" t="s">
        <v>2827</v>
      </c>
      <c r="I749" s="56" t="s">
        <v>2827</v>
      </c>
      <c r="J749" s="57"/>
      <c r="K749" s="56">
        <v>58.91</v>
      </c>
      <c r="L749" s="56" t="s">
        <v>2827</v>
      </c>
      <c r="M749" s="60">
        <v>60.08</v>
      </c>
      <c r="N749" s="60"/>
      <c r="O749" s="28"/>
      <c r="P749" s="29"/>
      <c r="Q749" s="28"/>
      <c r="R749" s="28"/>
      <c r="S749" s="48"/>
      <c r="T749" s="74">
        <v>0.11</v>
      </c>
      <c r="U749" s="50">
        <f t="shared" si="40"/>
        <v>0</v>
      </c>
      <c r="V749" s="54">
        <f t="shared" si="41"/>
        <v>0</v>
      </c>
      <c r="W749" s="52">
        <v>1.0</v>
      </c>
      <c r="X749" s="53"/>
      <c r="Y749" s="53">
        <v>2.0</v>
      </c>
      <c r="Z749" s="54"/>
    </row>
    <row r="750" ht="18.0" hidden="1" customHeight="1">
      <c r="A750" s="4" t="s">
        <v>5155</v>
      </c>
      <c r="B750" s="71" t="s">
        <v>5156</v>
      </c>
      <c r="C750" s="39">
        <v>10.0</v>
      </c>
      <c r="D750" s="40"/>
      <c r="E750" s="41"/>
      <c r="F750" s="59"/>
      <c r="G750" s="55">
        <v>2.0</v>
      </c>
      <c r="H750" s="56" t="s">
        <v>2802</v>
      </c>
      <c r="I750" s="56"/>
      <c r="J750" s="57" t="s">
        <v>2827</v>
      </c>
      <c r="K750" s="59" t="s">
        <v>5157</v>
      </c>
      <c r="L750" s="56" t="s">
        <v>2827</v>
      </c>
      <c r="M750" s="60" t="s">
        <v>2827</v>
      </c>
      <c r="N750" s="60" t="s">
        <v>2827</v>
      </c>
      <c r="O750" s="28"/>
      <c r="P750" s="29"/>
      <c r="Q750" s="28"/>
      <c r="R750" s="28"/>
      <c r="S750" s="48">
        <v>14.8</v>
      </c>
      <c r="T750" s="74">
        <v>0.11</v>
      </c>
      <c r="U750" s="50">
        <f t="shared" si="40"/>
        <v>13.172</v>
      </c>
      <c r="V750" s="54">
        <f t="shared" si="41"/>
        <v>13.394</v>
      </c>
      <c r="W750" s="52">
        <v>2.0</v>
      </c>
      <c r="X750" s="97" t="str">
        <f>(V750-K750)*W750</f>
        <v>#VALUE!</v>
      </c>
      <c r="Y750" s="53">
        <v>2.0</v>
      </c>
      <c r="Z750" s="54"/>
    </row>
    <row r="751" ht="18.0" hidden="1" customHeight="1">
      <c r="A751" s="4" t="s">
        <v>5155</v>
      </c>
      <c r="B751" s="71" t="s">
        <v>2868</v>
      </c>
      <c r="C751" s="39">
        <v>10.0</v>
      </c>
      <c r="D751" s="40"/>
      <c r="E751" s="41"/>
      <c r="F751" s="59"/>
      <c r="G751" s="55">
        <v>3.0</v>
      </c>
      <c r="H751" s="56">
        <v>18.25</v>
      </c>
      <c r="I751" s="56">
        <v>1.08</v>
      </c>
      <c r="J751" s="57"/>
      <c r="K751" s="56">
        <v>18.58</v>
      </c>
      <c r="L751" s="56" t="s">
        <v>2827</v>
      </c>
      <c r="M751" s="60">
        <v>0.87</v>
      </c>
      <c r="N751" s="60" t="s">
        <v>2827</v>
      </c>
      <c r="O751" s="28"/>
      <c r="P751" s="29"/>
      <c r="Q751" s="28"/>
      <c r="R751" s="28"/>
      <c r="S751" s="73">
        <v>21.7</v>
      </c>
      <c r="T751" s="74">
        <v>0.11</v>
      </c>
      <c r="U751" s="50">
        <f t="shared" si="40"/>
        <v>19.313</v>
      </c>
      <c r="V751" s="54">
        <f t="shared" si="41"/>
        <v>19.6385</v>
      </c>
      <c r="W751" s="52">
        <v>3.0</v>
      </c>
      <c r="X751" s="53">
        <f t="shared" ref="X751:X752" si="42">(V751-H751)*W751</f>
        <v>4.1655</v>
      </c>
      <c r="Y751" s="53">
        <v>2.0</v>
      </c>
      <c r="Z751" s="54"/>
    </row>
    <row r="752" ht="18.0" hidden="1" customHeight="1">
      <c r="A752" s="4" t="s">
        <v>5155</v>
      </c>
      <c r="B752" s="71" t="s">
        <v>4017</v>
      </c>
      <c r="C752" s="39">
        <v>10.0</v>
      </c>
      <c r="D752" s="40"/>
      <c r="E752" s="41"/>
      <c r="F752" s="59"/>
      <c r="G752" s="188"/>
      <c r="H752" s="56" t="s">
        <v>2802</v>
      </c>
      <c r="I752" s="56" t="s">
        <v>2827</v>
      </c>
      <c r="J752" s="57" t="s">
        <v>2827</v>
      </c>
      <c r="K752" s="56" t="s">
        <v>2802</v>
      </c>
      <c r="L752" s="56" t="s">
        <v>2827</v>
      </c>
      <c r="M752" s="60" t="s">
        <v>2827</v>
      </c>
      <c r="N752" s="60" t="s">
        <v>2827</v>
      </c>
      <c r="O752" s="28"/>
      <c r="P752" s="29"/>
      <c r="Q752" s="28"/>
      <c r="R752" s="28"/>
      <c r="S752" s="48">
        <v>34.9</v>
      </c>
      <c r="T752" s="74">
        <v>0.11</v>
      </c>
      <c r="U752" s="50">
        <f t="shared" si="40"/>
        <v>31.061</v>
      </c>
      <c r="V752" s="54">
        <f t="shared" si="41"/>
        <v>31.5845</v>
      </c>
      <c r="W752" s="52">
        <v>1.0</v>
      </c>
      <c r="X752" s="53" t="str">
        <f t="shared" si="42"/>
        <v>#VALUE!</v>
      </c>
      <c r="Y752" s="53">
        <v>2.0</v>
      </c>
      <c r="Z752" s="54"/>
    </row>
    <row r="753" ht="18.0" hidden="1" customHeight="1">
      <c r="A753" s="4" t="s">
        <v>5155</v>
      </c>
      <c r="B753" s="118" t="s">
        <v>2872</v>
      </c>
      <c r="C753" s="39">
        <v>10.0</v>
      </c>
      <c r="D753" s="40"/>
      <c r="E753" s="41"/>
      <c r="F753" s="59"/>
      <c r="G753" s="55">
        <v>1.0</v>
      </c>
      <c r="H753" s="56" t="s">
        <v>2802</v>
      </c>
      <c r="I753" s="56" t="s">
        <v>2827</v>
      </c>
      <c r="J753" s="57"/>
      <c r="K753" s="64">
        <v>22.53</v>
      </c>
      <c r="L753" s="56" t="s">
        <v>2827</v>
      </c>
      <c r="M753" s="60" t="s">
        <v>2827</v>
      </c>
      <c r="N753" s="60" t="s">
        <v>2827</v>
      </c>
      <c r="O753" s="28"/>
      <c r="P753" s="29"/>
      <c r="Q753" s="28"/>
      <c r="R753" s="28"/>
      <c r="S753" s="48">
        <v>26.4</v>
      </c>
      <c r="T753" s="74">
        <v>0.11</v>
      </c>
      <c r="U753" s="50">
        <f t="shared" si="40"/>
        <v>23.496</v>
      </c>
      <c r="V753" s="54">
        <f t="shared" si="41"/>
        <v>23.892</v>
      </c>
      <c r="W753" s="52">
        <v>2.0</v>
      </c>
      <c r="X753" s="53">
        <f t="shared" ref="X753:X754" si="43">(V753-K753)*W753</f>
        <v>2.724</v>
      </c>
      <c r="Y753" s="53">
        <v>2.0</v>
      </c>
      <c r="Z753" s="54" t="s">
        <v>5041</v>
      </c>
    </row>
    <row r="754" ht="18.0" hidden="1" customHeight="1">
      <c r="A754" s="4" t="s">
        <v>5155</v>
      </c>
      <c r="B754" s="71" t="s">
        <v>5158</v>
      </c>
      <c r="C754" s="39">
        <v>5.0</v>
      </c>
      <c r="D754" s="40"/>
      <c r="E754" s="41"/>
      <c r="F754" s="59"/>
      <c r="G754" s="55"/>
      <c r="H754" s="56" t="s">
        <v>2827</v>
      </c>
      <c r="I754" s="56" t="s">
        <v>2827</v>
      </c>
      <c r="J754" s="56"/>
      <c r="K754" s="56" t="s">
        <v>2827</v>
      </c>
      <c r="L754" s="56" t="s">
        <v>2827</v>
      </c>
      <c r="M754" s="60" t="s">
        <v>2827</v>
      </c>
      <c r="N754" s="60" t="s">
        <v>2827</v>
      </c>
      <c r="O754" s="28"/>
      <c r="P754" s="29"/>
      <c r="Q754" s="28"/>
      <c r="R754" s="28"/>
      <c r="S754" s="48">
        <v>22.85</v>
      </c>
      <c r="T754" s="74">
        <v>0.11</v>
      </c>
      <c r="U754" s="50">
        <f t="shared" si="40"/>
        <v>20.3365</v>
      </c>
      <c r="V754" s="54">
        <f t="shared" si="41"/>
        <v>20.67925</v>
      </c>
      <c r="W754" s="86">
        <v>4.0</v>
      </c>
      <c r="X754" s="53" t="str">
        <f t="shared" si="43"/>
        <v>#VALUE!</v>
      </c>
      <c r="Y754" s="53">
        <v>2.0</v>
      </c>
      <c r="Z754" s="54" t="s">
        <v>5041</v>
      </c>
    </row>
    <row r="755" ht="18.0" hidden="1" customHeight="1">
      <c r="A755" s="4" t="s">
        <v>5155</v>
      </c>
      <c r="B755" s="71" t="s">
        <v>5159</v>
      </c>
      <c r="C755" s="39">
        <v>10.0</v>
      </c>
      <c r="D755" s="40"/>
      <c r="E755" s="41"/>
      <c r="F755" s="59"/>
      <c r="G755" s="55"/>
      <c r="H755" s="56" t="s">
        <v>2827</v>
      </c>
      <c r="I755" s="56" t="s">
        <v>2827</v>
      </c>
      <c r="J755" s="57"/>
      <c r="K755" s="56" t="s">
        <v>2827</v>
      </c>
      <c r="L755" s="56" t="s">
        <v>2827</v>
      </c>
      <c r="M755" s="60">
        <v>26.07</v>
      </c>
      <c r="N755" s="60"/>
      <c r="O755" s="28"/>
      <c r="P755" s="29"/>
      <c r="Q755" s="28"/>
      <c r="R755" s="28"/>
      <c r="S755" s="73">
        <v>54.0</v>
      </c>
      <c r="T755" s="74">
        <v>0.11</v>
      </c>
      <c r="U755" s="50">
        <f t="shared" si="40"/>
        <v>48.06</v>
      </c>
      <c r="V755" s="54">
        <f t="shared" si="41"/>
        <v>48.87</v>
      </c>
      <c r="W755" s="52">
        <v>1.0</v>
      </c>
      <c r="X755" s="53"/>
      <c r="Y755" s="53">
        <v>2.0</v>
      </c>
      <c r="Z755" s="54"/>
    </row>
    <row r="756" ht="18.0" hidden="1" customHeight="1">
      <c r="A756" s="4" t="s">
        <v>5155</v>
      </c>
      <c r="B756" s="130" t="s">
        <v>5160</v>
      </c>
      <c r="C756" s="39">
        <v>5.0</v>
      </c>
      <c r="D756" s="40"/>
      <c r="E756" s="41"/>
      <c r="F756" s="163"/>
      <c r="G756" s="55"/>
      <c r="H756" s="56" t="s">
        <v>2827</v>
      </c>
      <c r="I756" s="56"/>
      <c r="J756" s="57"/>
      <c r="K756" s="59">
        <v>31.61</v>
      </c>
      <c r="L756" s="56" t="s">
        <v>2827</v>
      </c>
      <c r="M756" s="60" t="s">
        <v>2827</v>
      </c>
      <c r="N756" s="60" t="s">
        <v>2827</v>
      </c>
      <c r="O756" s="28"/>
      <c r="P756" s="29"/>
      <c r="Q756" s="28"/>
      <c r="R756" s="28"/>
      <c r="S756" s="48"/>
      <c r="T756" s="74">
        <v>0.11</v>
      </c>
      <c r="U756" s="50">
        <f t="shared" si="40"/>
        <v>0</v>
      </c>
      <c r="V756" s="54">
        <f t="shared" si="41"/>
        <v>0</v>
      </c>
      <c r="W756" s="86"/>
      <c r="X756" s="53"/>
      <c r="Y756" s="53">
        <v>2.0</v>
      </c>
      <c r="Z756" s="54"/>
    </row>
    <row r="757" ht="18.0" hidden="1" customHeight="1">
      <c r="A757" s="4" t="s">
        <v>5161</v>
      </c>
      <c r="B757" s="118" t="s">
        <v>5162</v>
      </c>
      <c r="C757" s="39">
        <v>5.0</v>
      </c>
      <c r="D757" s="40"/>
      <c r="E757" s="41"/>
      <c r="F757" s="59"/>
      <c r="G757" s="55"/>
      <c r="H757" s="56" t="s">
        <v>2827</v>
      </c>
      <c r="I757" s="56" t="s">
        <v>2827</v>
      </c>
      <c r="J757" s="57"/>
      <c r="K757" s="59">
        <v>8.9</v>
      </c>
      <c r="L757" s="56" t="s">
        <v>2827</v>
      </c>
      <c r="M757" s="60" t="s">
        <v>2802</v>
      </c>
      <c r="N757" s="60" t="s">
        <v>2827</v>
      </c>
      <c r="O757" s="28"/>
      <c r="P757" s="29"/>
      <c r="Q757" s="28"/>
      <c r="R757" s="28"/>
      <c r="S757" s="73">
        <v>10.35</v>
      </c>
      <c r="T757" s="74">
        <v>0.11</v>
      </c>
      <c r="U757" s="50">
        <f t="shared" si="40"/>
        <v>9.2115</v>
      </c>
      <c r="V757" s="54">
        <f t="shared" si="41"/>
        <v>9.36675</v>
      </c>
      <c r="W757" s="52">
        <v>2.0</v>
      </c>
      <c r="X757" s="97">
        <f t="shared" ref="X757:X759" si="44">(V757-K757)*W757</f>
        <v>0.9335</v>
      </c>
      <c r="Y757" s="53">
        <v>2.0</v>
      </c>
      <c r="Z757" s="54"/>
    </row>
    <row r="758" ht="18.0" hidden="1" customHeight="1">
      <c r="A758" s="4" t="s">
        <v>5161</v>
      </c>
      <c r="B758" s="118" t="s">
        <v>5163</v>
      </c>
      <c r="C758" s="39">
        <v>5.0</v>
      </c>
      <c r="D758" s="40"/>
      <c r="E758" s="41"/>
      <c r="F758" s="59"/>
      <c r="G758" s="55"/>
      <c r="H758" s="56" t="s">
        <v>2827</v>
      </c>
      <c r="I758" s="56" t="s">
        <v>2827</v>
      </c>
      <c r="J758" s="57" t="s">
        <v>5164</v>
      </c>
      <c r="K758" s="64">
        <v>12.04</v>
      </c>
      <c r="L758" s="56" t="s">
        <v>2827</v>
      </c>
      <c r="M758" s="60" t="s">
        <v>2827</v>
      </c>
      <c r="N758" s="60" t="s">
        <v>2827</v>
      </c>
      <c r="O758" s="28"/>
      <c r="P758" s="29"/>
      <c r="Q758" s="28"/>
      <c r="R758" s="28"/>
      <c r="S758" s="48">
        <v>13.65</v>
      </c>
      <c r="T758" s="74">
        <v>0.11</v>
      </c>
      <c r="U758" s="50">
        <f t="shared" si="40"/>
        <v>12.1485</v>
      </c>
      <c r="V758" s="54">
        <f t="shared" si="41"/>
        <v>12.35325</v>
      </c>
      <c r="W758" s="52">
        <v>4.0</v>
      </c>
      <c r="X758" s="97">
        <f t="shared" si="44"/>
        <v>1.253</v>
      </c>
      <c r="Y758" s="53">
        <v>2.0</v>
      </c>
      <c r="Z758" s="54" t="s">
        <v>5041</v>
      </c>
    </row>
    <row r="759" ht="18.0" hidden="1" customHeight="1">
      <c r="A759" s="4" t="s">
        <v>5165</v>
      </c>
      <c r="B759" s="118" t="s">
        <v>5166</v>
      </c>
      <c r="C759" s="39">
        <v>5.0</v>
      </c>
      <c r="D759" s="40"/>
      <c r="E759" s="41"/>
      <c r="F759" s="59"/>
      <c r="G759" s="55"/>
      <c r="H759" s="56" t="s">
        <v>2802</v>
      </c>
      <c r="I759" s="56" t="s">
        <v>2827</v>
      </c>
      <c r="J759" s="57"/>
      <c r="K759" s="59">
        <v>7.7</v>
      </c>
      <c r="L759" s="56" t="s">
        <v>2827</v>
      </c>
      <c r="M759" s="60" t="s">
        <v>2827</v>
      </c>
      <c r="N759" s="60" t="s">
        <v>2827</v>
      </c>
      <c r="O759" s="28"/>
      <c r="P759" s="29"/>
      <c r="Q759" s="28"/>
      <c r="R759" s="28"/>
      <c r="S759" s="48">
        <v>8.85</v>
      </c>
      <c r="T759" s="74">
        <v>0.11</v>
      </c>
      <c r="U759" s="50">
        <f t="shared" si="40"/>
        <v>7.8765</v>
      </c>
      <c r="V759" s="54">
        <f t="shared" si="41"/>
        <v>8.00925</v>
      </c>
      <c r="W759" s="52">
        <v>1.0</v>
      </c>
      <c r="X759" s="97">
        <f t="shared" si="44"/>
        <v>0.30925</v>
      </c>
      <c r="Y759" s="53">
        <v>2.0</v>
      </c>
      <c r="Z759" s="54"/>
    </row>
    <row r="760" ht="18.0" hidden="1" customHeight="1">
      <c r="A760" s="4" t="s">
        <v>5165</v>
      </c>
      <c r="B760" s="71" t="s">
        <v>5167</v>
      </c>
      <c r="C760" s="39">
        <v>5.0</v>
      </c>
      <c r="D760" s="40"/>
      <c r="E760" s="41"/>
      <c r="F760" s="59"/>
      <c r="G760" s="106"/>
      <c r="H760" s="56" t="s">
        <v>2827</v>
      </c>
      <c r="I760" s="56" t="s">
        <v>2827</v>
      </c>
      <c r="J760" s="57"/>
      <c r="K760" s="56" t="s">
        <v>5168</v>
      </c>
      <c r="L760" s="56" t="s">
        <v>2827</v>
      </c>
      <c r="M760" s="60" t="s">
        <v>2827</v>
      </c>
      <c r="N760" s="60" t="s">
        <v>2827</v>
      </c>
      <c r="O760" s="28"/>
      <c r="P760" s="29"/>
      <c r="Q760" s="28"/>
      <c r="R760" s="28"/>
      <c r="S760" s="73">
        <v>13.2</v>
      </c>
      <c r="T760" s="74">
        <v>0.11</v>
      </c>
      <c r="U760" s="50">
        <f t="shared" si="40"/>
        <v>11.748</v>
      </c>
      <c r="V760" s="54">
        <f t="shared" si="41"/>
        <v>11.946</v>
      </c>
      <c r="W760" s="52">
        <v>1.0</v>
      </c>
      <c r="X760" s="53"/>
      <c r="Y760" s="53">
        <v>2.0</v>
      </c>
      <c r="Z760" s="54"/>
    </row>
    <row r="761" ht="18.0" hidden="1" customHeight="1">
      <c r="A761" s="4" t="s">
        <v>5169</v>
      </c>
      <c r="B761" s="71" t="s">
        <v>5170</v>
      </c>
      <c r="C761" s="39">
        <v>5.0</v>
      </c>
      <c r="D761" s="40"/>
      <c r="E761" s="41"/>
      <c r="F761" s="59"/>
      <c r="G761" s="55"/>
      <c r="H761" s="56">
        <v>20.19</v>
      </c>
      <c r="I761" s="56" t="s">
        <v>2827</v>
      </c>
      <c r="J761" s="57"/>
      <c r="K761" s="56">
        <v>19.69</v>
      </c>
      <c r="L761" s="56" t="s">
        <v>2827</v>
      </c>
      <c r="M761" s="60">
        <v>20.5</v>
      </c>
      <c r="N761" s="60" t="s">
        <v>2827</v>
      </c>
      <c r="O761" s="28"/>
      <c r="P761" s="29"/>
      <c r="Q761" s="28"/>
      <c r="R761" s="28"/>
      <c r="S761" s="48">
        <v>22.9</v>
      </c>
      <c r="T761" s="74">
        <v>0.11</v>
      </c>
      <c r="U761" s="50">
        <f t="shared" si="40"/>
        <v>20.381</v>
      </c>
      <c r="V761" s="54">
        <f t="shared" si="41"/>
        <v>20.7245</v>
      </c>
      <c r="W761" s="90">
        <v>2.0</v>
      </c>
      <c r="X761" s="53">
        <f>(V761-K761)*W761</f>
        <v>2.069</v>
      </c>
      <c r="Y761" s="53">
        <v>2.0</v>
      </c>
      <c r="Z761" s="54"/>
    </row>
    <row r="762" ht="18.0" hidden="1" customHeight="1">
      <c r="A762" s="4" t="s">
        <v>5169</v>
      </c>
      <c r="B762" s="71" t="s">
        <v>5171</v>
      </c>
      <c r="C762" s="39">
        <v>5.0</v>
      </c>
      <c r="D762" s="40"/>
      <c r="E762" s="41"/>
      <c r="F762" s="59"/>
      <c r="G762" s="55"/>
      <c r="H762" s="56">
        <v>36.2</v>
      </c>
      <c r="I762" s="59" t="s">
        <v>5172</v>
      </c>
      <c r="J762" s="57" t="s">
        <v>2827</v>
      </c>
      <c r="K762" s="56" t="s">
        <v>2802</v>
      </c>
      <c r="L762" s="56" t="s">
        <v>2827</v>
      </c>
      <c r="M762" s="60" t="s">
        <v>2827</v>
      </c>
      <c r="N762" s="60" t="s">
        <v>2827</v>
      </c>
      <c r="O762" s="28"/>
      <c r="P762" s="29"/>
      <c r="Q762" s="28"/>
      <c r="R762" s="28"/>
      <c r="S762" s="48">
        <v>36.2</v>
      </c>
      <c r="T762" s="74">
        <v>0.11</v>
      </c>
      <c r="U762" s="50">
        <f t="shared" si="40"/>
        <v>32.218</v>
      </c>
      <c r="V762" s="54">
        <f t="shared" si="41"/>
        <v>32.761</v>
      </c>
      <c r="W762" s="52">
        <v>1.0</v>
      </c>
      <c r="X762" s="53"/>
      <c r="Y762" s="53">
        <v>2.0</v>
      </c>
      <c r="Z762" s="54"/>
    </row>
    <row r="763" ht="18.0" hidden="1" customHeight="1">
      <c r="A763" s="4" t="s">
        <v>5173</v>
      </c>
      <c r="B763" s="71" t="s">
        <v>5174</v>
      </c>
      <c r="C763" s="39">
        <v>10.0</v>
      </c>
      <c r="D763" s="40"/>
      <c r="E763" s="41"/>
      <c r="F763" s="59"/>
      <c r="G763" s="55"/>
      <c r="H763" s="56">
        <v>13.8</v>
      </c>
      <c r="I763" s="56" t="s">
        <v>2827</v>
      </c>
      <c r="J763" s="57"/>
      <c r="K763" s="59">
        <v>13.35</v>
      </c>
      <c r="L763" s="56" t="s">
        <v>2827</v>
      </c>
      <c r="M763" s="60" t="s">
        <v>2827</v>
      </c>
      <c r="N763" s="60" t="s">
        <v>2827</v>
      </c>
      <c r="O763" s="28"/>
      <c r="P763" s="29"/>
      <c r="Q763" s="28"/>
      <c r="R763" s="28"/>
      <c r="S763" s="48">
        <v>15.5</v>
      </c>
      <c r="T763" s="74">
        <v>0.11</v>
      </c>
      <c r="U763" s="50">
        <f t="shared" si="40"/>
        <v>13.795</v>
      </c>
      <c r="V763" s="54">
        <f>K763*0.905</f>
        <v>12.08175</v>
      </c>
      <c r="W763" s="52">
        <v>1.0</v>
      </c>
      <c r="X763" s="53">
        <f>(V763-K763)*W763</f>
        <v>-1.26825</v>
      </c>
      <c r="Y763" s="53">
        <v>2.0</v>
      </c>
      <c r="Z763" s="54"/>
    </row>
    <row r="764" ht="18.0" hidden="1" customHeight="1">
      <c r="A764" s="4" t="s">
        <v>5173</v>
      </c>
      <c r="B764" s="71" t="s">
        <v>5175</v>
      </c>
      <c r="C764" s="39">
        <v>10.0</v>
      </c>
      <c r="D764" s="40"/>
      <c r="E764" s="41"/>
      <c r="F764" s="59"/>
      <c r="G764" s="55">
        <v>3.0</v>
      </c>
      <c r="H764" s="56">
        <v>35.5</v>
      </c>
      <c r="I764" s="56">
        <v>30.43</v>
      </c>
      <c r="J764" s="59">
        <v>29.4</v>
      </c>
      <c r="K764" s="116">
        <v>30.43</v>
      </c>
      <c r="L764" s="56" t="s">
        <v>2827</v>
      </c>
      <c r="M764" s="56" t="s">
        <v>2802</v>
      </c>
      <c r="N764" s="60" t="s">
        <v>2827</v>
      </c>
      <c r="O764" s="47" t="s">
        <v>5176</v>
      </c>
      <c r="P764" s="29"/>
      <c r="Q764" s="61" t="s">
        <v>5177</v>
      </c>
      <c r="R764" s="47" t="s">
        <v>5178</v>
      </c>
      <c r="S764" s="48">
        <v>35.5</v>
      </c>
      <c r="T764" s="74">
        <v>0.11</v>
      </c>
      <c r="U764" s="50">
        <f t="shared" si="40"/>
        <v>31.595</v>
      </c>
      <c r="V764" s="54">
        <f t="shared" ref="V764:V769" si="45">S764*0.905</f>
        <v>32.1275</v>
      </c>
      <c r="W764" s="52">
        <v>1.0</v>
      </c>
      <c r="X764" s="53">
        <f>(V764-J764)*W764</f>
        <v>2.7275</v>
      </c>
      <c r="Y764" s="53">
        <v>2.0</v>
      </c>
      <c r="Z764" s="54" t="s">
        <v>5179</v>
      </c>
    </row>
    <row r="765" ht="18.0" hidden="1" customHeight="1">
      <c r="A765" s="4" t="s">
        <v>5180</v>
      </c>
      <c r="B765" s="71" t="s">
        <v>2868</v>
      </c>
      <c r="C765" s="39">
        <v>10.0</v>
      </c>
      <c r="D765" s="40"/>
      <c r="E765" s="41"/>
      <c r="F765" s="59"/>
      <c r="G765" s="55">
        <v>2.0</v>
      </c>
      <c r="H765" s="56">
        <v>11.4</v>
      </c>
      <c r="I765" s="56" t="s">
        <v>2827</v>
      </c>
      <c r="J765" s="57" t="s">
        <v>5181</v>
      </c>
      <c r="K765" s="64">
        <v>11.27</v>
      </c>
      <c r="L765" s="56" t="s">
        <v>2827</v>
      </c>
      <c r="M765" s="56">
        <v>12.45</v>
      </c>
      <c r="N765" s="60" t="s">
        <v>2827</v>
      </c>
      <c r="O765" s="28"/>
      <c r="P765" s="29"/>
      <c r="Q765" s="28"/>
      <c r="R765" s="28"/>
      <c r="S765" s="48">
        <v>13.100000000000001</v>
      </c>
      <c r="T765" s="74">
        <v>0.11</v>
      </c>
      <c r="U765" s="50">
        <f t="shared" si="40"/>
        <v>11.659</v>
      </c>
      <c r="V765" s="54">
        <f t="shared" si="45"/>
        <v>11.8555</v>
      </c>
      <c r="W765" s="52">
        <v>1.0</v>
      </c>
      <c r="X765" s="53">
        <f>(V765-K765)*W765</f>
        <v>0.5855</v>
      </c>
      <c r="Y765" s="53">
        <v>2.0</v>
      </c>
      <c r="Z765" s="54"/>
    </row>
    <row r="766" ht="18.0" hidden="1" customHeight="1">
      <c r="A766" s="4" t="s">
        <v>5180</v>
      </c>
      <c r="B766" s="71" t="s">
        <v>5182</v>
      </c>
      <c r="C766" s="39">
        <v>10.0</v>
      </c>
      <c r="D766" s="40"/>
      <c r="E766" s="41"/>
      <c r="F766" s="59"/>
      <c r="G766" s="55"/>
      <c r="H766" s="56">
        <v>17.2</v>
      </c>
      <c r="I766" s="56">
        <v>16.0</v>
      </c>
      <c r="J766" s="59">
        <v>14.29</v>
      </c>
      <c r="K766" s="56">
        <v>14.62</v>
      </c>
      <c r="L766" s="56" t="s">
        <v>2827</v>
      </c>
      <c r="M766" s="60" t="s">
        <v>2802</v>
      </c>
      <c r="N766" s="56">
        <v>17.2</v>
      </c>
      <c r="O766" s="28"/>
      <c r="P766" s="29"/>
      <c r="Q766" s="28"/>
      <c r="R766" s="28"/>
      <c r="S766" s="48">
        <v>17.1</v>
      </c>
      <c r="T766" s="49">
        <v>0.11</v>
      </c>
      <c r="U766" s="50">
        <f t="shared" si="40"/>
        <v>15.219</v>
      </c>
      <c r="V766" s="54">
        <f t="shared" si="45"/>
        <v>15.4755</v>
      </c>
      <c r="W766" s="182">
        <v>2.0</v>
      </c>
      <c r="X766" s="51">
        <f t="shared" ref="X766:X767" si="46">(V766-H766)*W766</f>
        <v>-3.449</v>
      </c>
      <c r="Y766" s="53">
        <v>2.0</v>
      </c>
      <c r="Z766" s="54"/>
    </row>
    <row r="767" ht="18.0" hidden="1" customHeight="1">
      <c r="A767" s="4" t="s">
        <v>5180</v>
      </c>
      <c r="B767" s="71" t="s">
        <v>5183</v>
      </c>
      <c r="C767" s="39">
        <v>10.0</v>
      </c>
      <c r="D767" s="40"/>
      <c r="E767" s="41"/>
      <c r="F767" s="59"/>
      <c r="G767" s="55"/>
      <c r="H767" s="56">
        <v>27.0</v>
      </c>
      <c r="I767" s="56">
        <v>26.32</v>
      </c>
      <c r="J767" s="64">
        <v>23.98</v>
      </c>
      <c r="K767" s="57">
        <v>24.4</v>
      </c>
      <c r="L767" s="56" t="s">
        <v>2827</v>
      </c>
      <c r="M767" s="60">
        <v>25.3</v>
      </c>
      <c r="N767" s="60" t="s">
        <v>2802</v>
      </c>
      <c r="O767" s="28"/>
      <c r="P767" s="29"/>
      <c r="Q767" s="28"/>
      <c r="R767" s="28"/>
      <c r="S767" s="73">
        <v>34.5</v>
      </c>
      <c r="T767" s="74">
        <v>0.11</v>
      </c>
      <c r="U767" s="50">
        <f t="shared" si="40"/>
        <v>30.705</v>
      </c>
      <c r="V767" s="54">
        <f t="shared" si="45"/>
        <v>31.2225</v>
      </c>
      <c r="W767" s="52">
        <v>1.0</v>
      </c>
      <c r="X767" s="53">
        <f t="shared" si="46"/>
        <v>4.2225</v>
      </c>
      <c r="Y767" s="53">
        <v>2.0</v>
      </c>
      <c r="Z767" s="54"/>
    </row>
    <row r="768" ht="18.0" hidden="1" customHeight="1">
      <c r="A768" s="4" t="s">
        <v>5184</v>
      </c>
      <c r="B768" s="5">
        <v>3980786.0</v>
      </c>
      <c r="C768" s="39"/>
      <c r="D768" s="40"/>
      <c r="E768" s="41"/>
      <c r="F768" s="129" t="s">
        <v>2863</v>
      </c>
      <c r="G768" s="55"/>
      <c r="H768" s="56">
        <v>47.5</v>
      </c>
      <c r="I768" s="56">
        <v>41.66</v>
      </c>
      <c r="J768" s="59" t="s">
        <v>5185</v>
      </c>
      <c r="K768" s="56">
        <v>40.72</v>
      </c>
      <c r="L768" s="56" t="s">
        <v>2827</v>
      </c>
      <c r="M768" s="56" t="s">
        <v>2802</v>
      </c>
      <c r="N768" s="60" t="s">
        <v>2827</v>
      </c>
      <c r="O768" s="28"/>
      <c r="P768" s="29"/>
      <c r="Q768" s="28"/>
      <c r="R768" s="28"/>
      <c r="S768" s="73">
        <v>46.1</v>
      </c>
      <c r="T768" s="74">
        <v>0.11</v>
      </c>
      <c r="U768" s="149">
        <f t="shared" si="40"/>
        <v>41.029</v>
      </c>
      <c r="V768" s="54">
        <f t="shared" si="45"/>
        <v>41.7205</v>
      </c>
      <c r="W768" s="52">
        <v>1.0</v>
      </c>
      <c r="X768" s="53">
        <f>(V768-K768)*W768</f>
        <v>1.0005</v>
      </c>
      <c r="Y768" s="53">
        <v>2.0</v>
      </c>
      <c r="Z768" s="54"/>
    </row>
    <row r="769" ht="18.0" hidden="1" customHeight="1">
      <c r="A769" s="4" t="s">
        <v>5186</v>
      </c>
      <c r="B769" s="71" t="s">
        <v>5187</v>
      </c>
      <c r="C769" s="39">
        <v>5.0</v>
      </c>
      <c r="D769" s="40"/>
      <c r="E769" s="41"/>
      <c r="F769" s="94"/>
      <c r="G769" s="106"/>
      <c r="H769" s="56"/>
      <c r="I769" s="56"/>
      <c r="J769" s="57"/>
      <c r="K769" s="59">
        <v>18.04</v>
      </c>
      <c r="L769" s="56"/>
      <c r="M769" s="56" t="s">
        <v>2827</v>
      </c>
      <c r="N769" s="60"/>
      <c r="O769" s="28"/>
      <c r="P769" s="29"/>
      <c r="Q769" s="28"/>
      <c r="R769" s="28"/>
      <c r="S769" s="48"/>
      <c r="T769" s="74">
        <v>0.11</v>
      </c>
      <c r="U769" s="50">
        <f t="shared" si="40"/>
        <v>0</v>
      </c>
      <c r="V769" s="54">
        <f t="shared" si="45"/>
        <v>0</v>
      </c>
      <c r="W769" s="86"/>
      <c r="X769" s="53"/>
      <c r="Y769" s="53">
        <v>2.0</v>
      </c>
      <c r="Z769" s="54"/>
    </row>
    <row r="770" ht="18.0" hidden="1" customHeight="1">
      <c r="A770" s="4" t="s">
        <v>5188</v>
      </c>
      <c r="B770" s="118">
        <v>0.02</v>
      </c>
      <c r="C770" s="39" t="s">
        <v>5189</v>
      </c>
      <c r="D770" s="40"/>
      <c r="E770" s="41"/>
      <c r="F770" s="59"/>
      <c r="G770" s="55">
        <v>2.0</v>
      </c>
      <c r="H770" s="56" t="s">
        <v>5190</v>
      </c>
      <c r="I770" s="56" t="s">
        <v>5191</v>
      </c>
      <c r="J770" s="57" t="s">
        <v>5192</v>
      </c>
      <c r="K770" s="57">
        <v>4.94</v>
      </c>
      <c r="L770" s="56"/>
      <c r="M770" s="59">
        <v>5.06</v>
      </c>
      <c r="N770" s="60" t="s">
        <v>2827</v>
      </c>
      <c r="O770" s="47" t="s">
        <v>5193</v>
      </c>
      <c r="P770" s="29"/>
      <c r="Q770" s="61" t="s">
        <v>5194</v>
      </c>
      <c r="R770" s="47" t="s">
        <v>5195</v>
      </c>
      <c r="S770" s="48">
        <v>18.43</v>
      </c>
      <c r="T770" s="49"/>
      <c r="U770" s="50"/>
      <c r="V770" s="51"/>
      <c r="W770" s="86"/>
      <c r="X770" s="53"/>
      <c r="Y770" s="53"/>
      <c r="Z770" s="54"/>
    </row>
    <row r="771" ht="18.0" hidden="1" customHeight="1">
      <c r="A771" s="4" t="s">
        <v>5188</v>
      </c>
      <c r="B771" s="118">
        <v>0.02</v>
      </c>
      <c r="C771" s="39" t="s">
        <v>3059</v>
      </c>
      <c r="D771" s="40"/>
      <c r="E771" s="41"/>
      <c r="F771" s="59"/>
      <c r="G771" s="55">
        <v>2.0</v>
      </c>
      <c r="H771" s="56"/>
      <c r="I771" s="56"/>
      <c r="J771" s="64">
        <v>6.94</v>
      </c>
      <c r="K771" s="57">
        <v>6.94</v>
      </c>
      <c r="L771" s="56"/>
      <c r="M771" s="56">
        <v>7.34</v>
      </c>
      <c r="N771" s="60" t="s">
        <v>2827</v>
      </c>
      <c r="O771" s="47" t="s">
        <v>5196</v>
      </c>
      <c r="P771" s="29"/>
      <c r="Q771" s="1" t="s">
        <v>5197</v>
      </c>
      <c r="R771" s="1" t="s">
        <v>5198</v>
      </c>
      <c r="S771" s="48">
        <v>18.43</v>
      </c>
      <c r="T771" s="49"/>
      <c r="U771" s="50"/>
      <c r="V771" s="51"/>
      <c r="W771" s="86"/>
      <c r="X771" s="53"/>
      <c r="Y771" s="53"/>
      <c r="Z771" s="54"/>
    </row>
    <row r="772" ht="18.0" hidden="1" customHeight="1">
      <c r="A772" s="4" t="s">
        <v>5188</v>
      </c>
      <c r="B772" s="118">
        <v>0.02</v>
      </c>
      <c r="C772" s="39" t="s">
        <v>3447</v>
      </c>
      <c r="D772" s="40"/>
      <c r="E772" s="41"/>
      <c r="F772" s="59"/>
      <c r="G772" s="55"/>
      <c r="H772" s="56" t="s">
        <v>5199</v>
      </c>
      <c r="I772" s="56"/>
      <c r="J772" s="59" t="s">
        <v>5200</v>
      </c>
      <c r="K772" s="57"/>
      <c r="L772" s="56"/>
      <c r="M772" s="56">
        <v>14.25</v>
      </c>
      <c r="N772" s="60" t="s">
        <v>2827</v>
      </c>
      <c r="O772" s="47"/>
      <c r="P772" s="29"/>
      <c r="Q772" s="61"/>
      <c r="R772" s="47"/>
      <c r="S772" s="48"/>
      <c r="T772" s="49"/>
      <c r="U772" s="50"/>
      <c r="V772" s="51"/>
      <c r="W772" s="86"/>
      <c r="X772" s="53"/>
      <c r="Y772" s="53"/>
      <c r="Z772" s="54"/>
    </row>
    <row r="773" ht="18.0" hidden="1" customHeight="1">
      <c r="A773" s="4" t="s">
        <v>5201</v>
      </c>
      <c r="B773" s="118">
        <v>0.02</v>
      </c>
      <c r="C773" s="39" t="s">
        <v>3447</v>
      </c>
      <c r="D773" s="40"/>
      <c r="E773" s="41"/>
      <c r="F773" s="59"/>
      <c r="G773" s="55">
        <v>2.0</v>
      </c>
      <c r="H773" s="56">
        <v>14.9</v>
      </c>
      <c r="I773" s="56"/>
      <c r="J773" s="59">
        <v>12.51</v>
      </c>
      <c r="K773" s="57" t="s">
        <v>5202</v>
      </c>
      <c r="L773" s="56">
        <v>15.9</v>
      </c>
      <c r="M773" s="56">
        <v>13.13</v>
      </c>
      <c r="N773" s="60">
        <v>14.46</v>
      </c>
      <c r="O773" s="47" t="s">
        <v>5203</v>
      </c>
      <c r="P773" s="29"/>
      <c r="Q773" s="61" t="s">
        <v>5204</v>
      </c>
      <c r="R773" s="47" t="s">
        <v>5205</v>
      </c>
      <c r="S773" s="48">
        <v>18.43</v>
      </c>
      <c r="T773" s="49"/>
      <c r="U773" s="50"/>
      <c r="V773" s="51"/>
      <c r="W773" s="86"/>
      <c r="X773" s="53"/>
      <c r="Y773" s="53"/>
      <c r="Z773" s="54"/>
    </row>
    <row r="774" ht="18.0" hidden="1" customHeight="1">
      <c r="A774" s="4" t="s">
        <v>5206</v>
      </c>
      <c r="B774" s="118">
        <v>0.025</v>
      </c>
      <c r="C774" s="39" t="s">
        <v>4154</v>
      </c>
      <c r="D774" s="40"/>
      <c r="E774" s="41"/>
      <c r="F774" s="59"/>
      <c r="G774" s="55">
        <v>2.0</v>
      </c>
      <c r="H774" s="56"/>
      <c r="I774" s="60">
        <v>1.31</v>
      </c>
      <c r="J774" s="57">
        <v>1.3</v>
      </c>
      <c r="K774" s="56">
        <v>1.34</v>
      </c>
      <c r="L774" s="59">
        <v>1.28</v>
      </c>
      <c r="M774" s="60">
        <v>1.38</v>
      </c>
      <c r="N774" s="56">
        <v>1.35</v>
      </c>
      <c r="O774" s="47" t="s">
        <v>5207</v>
      </c>
      <c r="P774" s="29"/>
      <c r="Q774" s="47" t="s">
        <v>5208</v>
      </c>
      <c r="R774" s="61" t="s">
        <v>5209</v>
      </c>
      <c r="S774" s="48"/>
      <c r="T774" s="49"/>
      <c r="U774" s="50"/>
      <c r="V774" s="51"/>
      <c r="W774" s="86"/>
      <c r="X774" s="53"/>
      <c r="Y774" s="53"/>
      <c r="Z774" s="54"/>
    </row>
    <row r="775" ht="18.0" hidden="1" customHeight="1">
      <c r="A775" s="4" t="s">
        <v>5206</v>
      </c>
      <c r="B775" s="118">
        <v>0.025</v>
      </c>
      <c r="C775" s="39" t="s">
        <v>3103</v>
      </c>
      <c r="D775" s="40"/>
      <c r="E775" s="41"/>
      <c r="F775" s="59"/>
      <c r="G775" s="55"/>
      <c r="H775" s="56"/>
      <c r="I775" s="56"/>
      <c r="J775" s="56">
        <v>2.75</v>
      </c>
      <c r="K775" s="56"/>
      <c r="L775" s="56">
        <v>2.9</v>
      </c>
      <c r="M775" s="60">
        <v>3.18</v>
      </c>
      <c r="N775" s="60"/>
      <c r="O775" s="47" t="s">
        <v>5210</v>
      </c>
      <c r="P775" s="29"/>
      <c r="Q775" s="61" t="s">
        <v>5211</v>
      </c>
      <c r="R775" s="47" t="s">
        <v>5212</v>
      </c>
      <c r="S775" s="48"/>
      <c r="T775" s="49"/>
      <c r="U775" s="50"/>
      <c r="V775" s="51"/>
      <c r="W775" s="86"/>
      <c r="X775" s="53"/>
      <c r="Y775" s="53"/>
      <c r="Z775" s="54"/>
    </row>
    <row r="776" ht="18.0" hidden="1" customHeight="1">
      <c r="A776" s="4" t="s">
        <v>5213</v>
      </c>
      <c r="B776" s="71" t="s">
        <v>5214</v>
      </c>
      <c r="C776" s="39">
        <v>12.0</v>
      </c>
      <c r="D776" s="40"/>
      <c r="E776" s="41"/>
      <c r="F776" s="59" t="s">
        <v>5015</v>
      </c>
      <c r="G776" s="55"/>
      <c r="H776" s="56" t="s">
        <v>2802</v>
      </c>
      <c r="I776" s="56" t="s">
        <v>2802</v>
      </c>
      <c r="J776" s="59">
        <v>2.15</v>
      </c>
      <c r="K776" s="56">
        <v>2.18</v>
      </c>
      <c r="L776" s="56" t="s">
        <v>2802</v>
      </c>
      <c r="M776" s="60" t="s">
        <v>4010</v>
      </c>
      <c r="N776" s="56" t="s">
        <v>2827</v>
      </c>
      <c r="O776" s="47" t="s">
        <v>5215</v>
      </c>
      <c r="P776" s="29"/>
      <c r="Q776" s="47" t="s">
        <v>5216</v>
      </c>
      <c r="R776" s="47" t="s">
        <v>5217</v>
      </c>
      <c r="S776" s="73"/>
      <c r="T776" s="74"/>
      <c r="U776" s="123"/>
      <c r="V776" s="54"/>
      <c r="W776" s="52"/>
      <c r="X776" s="97"/>
      <c r="Y776" s="53"/>
      <c r="Z776" s="54"/>
    </row>
    <row r="777" ht="18.0" hidden="1" customHeight="1">
      <c r="A777" s="4" t="s">
        <v>5218</v>
      </c>
      <c r="B777" s="71" t="s">
        <v>2916</v>
      </c>
      <c r="C777" s="39">
        <v>56.0</v>
      </c>
      <c r="D777" s="40"/>
      <c r="E777" s="63"/>
      <c r="F777" s="94"/>
      <c r="G777" s="55"/>
      <c r="H777" s="56">
        <v>14.03</v>
      </c>
      <c r="I777" s="56" t="s">
        <v>2827</v>
      </c>
      <c r="J777" s="59">
        <v>4.19</v>
      </c>
      <c r="K777" s="56"/>
      <c r="L777" s="60">
        <v>4.8</v>
      </c>
      <c r="M777" s="60">
        <v>4.2</v>
      </c>
      <c r="N777" s="56" t="s">
        <v>2802</v>
      </c>
      <c r="O777" s="47" t="s">
        <v>5219</v>
      </c>
      <c r="P777" s="29"/>
      <c r="Q777" s="47" t="s">
        <v>5220</v>
      </c>
      <c r="R777" s="61" t="s">
        <v>5221</v>
      </c>
      <c r="S777" s="48"/>
      <c r="T777" s="49"/>
      <c r="U777" s="50"/>
      <c r="V777" s="51"/>
      <c r="W777" s="86"/>
      <c r="X777" s="70"/>
      <c r="Y777" s="53"/>
      <c r="Z777" s="54"/>
    </row>
    <row r="778" ht="18.0" hidden="1" customHeight="1">
      <c r="A778" s="4" t="s">
        <v>5218</v>
      </c>
      <c r="B778" s="71" t="s">
        <v>2926</v>
      </c>
      <c r="C778" s="39">
        <v>56.0</v>
      </c>
      <c r="D778" s="40"/>
      <c r="E778" s="63"/>
      <c r="F778" s="94"/>
      <c r="G778" s="55"/>
      <c r="H778" s="56">
        <v>6.2</v>
      </c>
      <c r="I778" s="56" t="s">
        <v>3801</v>
      </c>
      <c r="J778" s="59">
        <v>6.03</v>
      </c>
      <c r="K778" s="56"/>
      <c r="L778" s="56">
        <v>7.39</v>
      </c>
      <c r="M778" s="60">
        <v>5.57</v>
      </c>
      <c r="N778" s="56">
        <v>6.21</v>
      </c>
      <c r="O778" s="28"/>
      <c r="P778" s="29"/>
      <c r="Q778" s="28"/>
      <c r="R778" s="28"/>
      <c r="S778" s="48"/>
      <c r="T778" s="49"/>
      <c r="U778" s="50"/>
      <c r="V778" s="51"/>
      <c r="W778" s="86"/>
      <c r="X778" s="70"/>
      <c r="Y778" s="53"/>
      <c r="Z778" s="54"/>
    </row>
    <row r="779" ht="18.0" hidden="1" customHeight="1">
      <c r="A779" s="4" t="s">
        <v>5222</v>
      </c>
      <c r="B779" s="71" t="s">
        <v>3414</v>
      </c>
      <c r="C779" s="39">
        <v>28.0</v>
      </c>
      <c r="D779" s="40"/>
      <c r="E779" s="41"/>
      <c r="F779" s="59"/>
      <c r="G779" s="55"/>
      <c r="H779" s="56" t="s">
        <v>2802</v>
      </c>
      <c r="I779" s="56">
        <v>2.65</v>
      </c>
      <c r="J779" s="64">
        <v>4.08</v>
      </c>
      <c r="K779" s="56">
        <v>3.49</v>
      </c>
      <c r="L779" s="56">
        <v>1.85</v>
      </c>
      <c r="M779" s="56" t="s">
        <v>2802</v>
      </c>
      <c r="N779" s="56">
        <v>3.76</v>
      </c>
      <c r="O779" s="28"/>
      <c r="P779" s="29"/>
      <c r="Q779" s="28"/>
      <c r="R779" s="28"/>
      <c r="S779" s="48">
        <v>3.21</v>
      </c>
      <c r="T779" s="49"/>
      <c r="U779" s="50"/>
      <c r="V779" s="51"/>
      <c r="W779" s="86"/>
      <c r="X779" s="53"/>
      <c r="Y779" s="53"/>
      <c r="Z779" s="54"/>
    </row>
    <row r="780" ht="18.0" hidden="1" customHeight="1">
      <c r="A780" s="4" t="s">
        <v>5222</v>
      </c>
      <c r="B780" s="71" t="s">
        <v>3686</v>
      </c>
      <c r="C780" s="39">
        <v>28.0</v>
      </c>
      <c r="D780" s="40"/>
      <c r="E780" s="41"/>
      <c r="F780" s="59"/>
      <c r="G780" s="55"/>
      <c r="H780" s="56" t="s">
        <v>5223</v>
      </c>
      <c r="I780" s="56"/>
      <c r="J780" s="57">
        <v>3.99</v>
      </c>
      <c r="K780" s="56" t="s">
        <v>2802</v>
      </c>
      <c r="L780" s="56">
        <v>3.0</v>
      </c>
      <c r="M780" s="56" t="s">
        <v>5224</v>
      </c>
      <c r="N780" s="56" t="s">
        <v>2802</v>
      </c>
      <c r="O780" s="28"/>
      <c r="P780" s="29"/>
      <c r="Q780" s="28"/>
      <c r="R780" s="28"/>
      <c r="S780" s="48">
        <v>3.31</v>
      </c>
      <c r="T780" s="49"/>
      <c r="U780" s="50"/>
      <c r="V780" s="51"/>
      <c r="W780" s="86"/>
      <c r="X780" s="53"/>
      <c r="Y780" s="53"/>
      <c r="Z780" s="54"/>
    </row>
    <row r="781" ht="18.0" hidden="1" customHeight="1">
      <c r="A781" s="4" t="s">
        <v>5225</v>
      </c>
      <c r="B781" s="71" t="s">
        <v>2916</v>
      </c>
      <c r="C781" s="39">
        <v>56.0</v>
      </c>
      <c r="D781" s="40"/>
      <c r="E781" s="63"/>
      <c r="F781" s="94"/>
      <c r="G781" s="55"/>
      <c r="H781" s="56">
        <v>6.97</v>
      </c>
      <c r="I781" s="56">
        <v>7.99</v>
      </c>
      <c r="J781" s="56">
        <v>5.84</v>
      </c>
      <c r="K781" s="56">
        <v>8.32</v>
      </c>
      <c r="L781" s="59">
        <v>5.8</v>
      </c>
      <c r="M781" s="60">
        <v>5.82</v>
      </c>
      <c r="N781" s="56">
        <v>6.23</v>
      </c>
      <c r="O781" s="28"/>
      <c r="P781" s="29"/>
      <c r="Q781" s="28"/>
      <c r="R781" s="28"/>
      <c r="S781" s="48"/>
      <c r="T781" s="49"/>
      <c r="U781" s="50"/>
      <c r="V781" s="51"/>
      <c r="W781" s="85"/>
      <c r="X781" s="93"/>
      <c r="Y781" s="71"/>
      <c r="Z781" s="54"/>
    </row>
    <row r="782" ht="18.0" hidden="1" customHeight="1">
      <c r="A782" s="4" t="s">
        <v>5226</v>
      </c>
      <c r="B782" s="71" t="s">
        <v>5227</v>
      </c>
      <c r="C782" s="39">
        <v>10.0</v>
      </c>
      <c r="D782" s="40"/>
      <c r="E782" s="41"/>
      <c r="F782" s="59"/>
      <c r="G782" s="55"/>
      <c r="H782" s="56">
        <v>2.29</v>
      </c>
      <c r="I782" s="56">
        <v>2.28</v>
      </c>
      <c r="J782" s="59">
        <v>2.27</v>
      </c>
      <c r="K782" s="56"/>
      <c r="L782" s="57"/>
      <c r="M782" s="56"/>
      <c r="N782" s="60"/>
      <c r="O782" s="47" t="s">
        <v>5228</v>
      </c>
      <c r="P782" s="29"/>
      <c r="Q782" s="47" t="s">
        <v>5229</v>
      </c>
      <c r="R782" s="47" t="s">
        <v>5230</v>
      </c>
      <c r="S782" s="48"/>
      <c r="T782" s="49"/>
      <c r="U782" s="50"/>
      <c r="V782" s="54"/>
      <c r="W782" s="52"/>
      <c r="X782" s="70"/>
      <c r="Y782" s="53"/>
      <c r="Z782" s="54"/>
    </row>
    <row r="783" ht="18.0" hidden="1" customHeight="1">
      <c r="A783" s="4" t="s">
        <v>5231</v>
      </c>
      <c r="B783" s="71"/>
      <c r="C783" s="39" t="s">
        <v>3522</v>
      </c>
      <c r="D783" s="40"/>
      <c r="E783" s="41"/>
      <c r="F783" s="59"/>
      <c r="G783" s="55">
        <v>2.0</v>
      </c>
      <c r="H783" s="56">
        <v>3.24</v>
      </c>
      <c r="I783" s="56">
        <v>3.97</v>
      </c>
      <c r="J783" s="56">
        <v>3.86</v>
      </c>
      <c r="K783" s="56">
        <v>3.35</v>
      </c>
      <c r="L783" s="59">
        <v>3.0</v>
      </c>
      <c r="M783" s="56">
        <v>3.98</v>
      </c>
      <c r="N783" s="56">
        <v>3.24</v>
      </c>
      <c r="O783" s="47" t="s">
        <v>5232</v>
      </c>
      <c r="P783" s="29"/>
      <c r="Q783" s="61" t="s">
        <v>5233</v>
      </c>
      <c r="R783" s="47" t="s">
        <v>5234</v>
      </c>
      <c r="S783" s="48">
        <v>1.69</v>
      </c>
      <c r="T783" s="49"/>
      <c r="U783" s="50"/>
      <c r="V783" s="51"/>
      <c r="W783" s="86"/>
      <c r="X783" s="53"/>
      <c r="Y783" s="53"/>
      <c r="Z783" s="54"/>
    </row>
    <row r="784" ht="18.0" hidden="1" customHeight="1">
      <c r="A784" s="4" t="s">
        <v>994</v>
      </c>
      <c r="B784" s="5">
        <v>7009434.0</v>
      </c>
      <c r="C784" s="39"/>
      <c r="D784" s="40"/>
      <c r="E784" s="41"/>
      <c r="F784" s="59"/>
      <c r="G784" s="55">
        <v>16.0</v>
      </c>
      <c r="H784" s="56">
        <v>5.93</v>
      </c>
      <c r="I784" s="56">
        <v>6.26</v>
      </c>
      <c r="J784" s="59">
        <v>5.9</v>
      </c>
      <c r="K784" s="56">
        <v>6.54</v>
      </c>
      <c r="L784" s="56">
        <v>5.99</v>
      </c>
      <c r="M784" s="60">
        <v>6.54</v>
      </c>
      <c r="N784" s="56">
        <v>6.49</v>
      </c>
      <c r="O784" s="47" t="s">
        <v>5235</v>
      </c>
      <c r="P784" s="29"/>
      <c r="Q784" s="61" t="s">
        <v>5236</v>
      </c>
      <c r="R784" s="47" t="s">
        <v>5237</v>
      </c>
      <c r="S784" s="48">
        <v>3.95</v>
      </c>
      <c r="T784" s="49"/>
      <c r="U784" s="50"/>
      <c r="V784" s="51"/>
      <c r="W784" s="86"/>
      <c r="X784" s="53"/>
      <c r="Y784" s="53"/>
      <c r="Z784" s="54"/>
    </row>
    <row r="785" ht="18.0" hidden="1" customHeight="1">
      <c r="A785" s="4" t="s">
        <v>5238</v>
      </c>
      <c r="B785" s="71" t="s">
        <v>3131</v>
      </c>
      <c r="C785" s="39">
        <v>56.0</v>
      </c>
      <c r="D785" s="40"/>
      <c r="E785" s="41"/>
      <c r="F785" s="103" t="s">
        <v>5239</v>
      </c>
      <c r="G785" s="43">
        <v>1.5</v>
      </c>
      <c r="H785" s="56">
        <v>37.48</v>
      </c>
      <c r="I785" s="56"/>
      <c r="J785" s="59">
        <v>8.03</v>
      </c>
      <c r="K785" s="56">
        <v>18.81</v>
      </c>
      <c r="L785" s="56">
        <v>10.7</v>
      </c>
      <c r="M785" s="60">
        <v>9.2</v>
      </c>
      <c r="N785" s="56">
        <v>9.4</v>
      </c>
      <c r="O785" s="47" t="s">
        <v>5240</v>
      </c>
      <c r="P785" s="29"/>
      <c r="Q785" s="61" t="s">
        <v>5241</v>
      </c>
      <c r="R785" s="47" t="s">
        <v>5242</v>
      </c>
      <c r="S785" s="48"/>
      <c r="T785" s="49"/>
      <c r="U785" s="50"/>
      <c r="V785" s="51"/>
      <c r="W785" s="86"/>
      <c r="X785" s="53"/>
      <c r="Y785" s="53"/>
      <c r="Z785" s="54"/>
    </row>
    <row r="786" ht="18.0" hidden="1" customHeight="1">
      <c r="A786" s="4" t="s">
        <v>5243</v>
      </c>
      <c r="B786" s="71" t="s">
        <v>3365</v>
      </c>
      <c r="C786" s="39">
        <v>56.0</v>
      </c>
      <c r="D786" s="40"/>
      <c r="E786" s="41"/>
      <c r="F786" s="198"/>
      <c r="G786" s="55">
        <v>7.0</v>
      </c>
      <c r="H786" s="56">
        <v>2.52</v>
      </c>
      <c r="I786" s="56" t="s">
        <v>2802</v>
      </c>
      <c r="J786" s="59">
        <v>0.89</v>
      </c>
      <c r="K786" s="56">
        <v>1.52</v>
      </c>
      <c r="L786" s="56">
        <v>1.1</v>
      </c>
      <c r="M786" s="60">
        <v>0.9</v>
      </c>
      <c r="N786" s="56">
        <v>0.91</v>
      </c>
      <c r="O786" s="47" t="s">
        <v>5244</v>
      </c>
      <c r="P786" s="29"/>
      <c r="Q786" s="61" t="s">
        <v>5245</v>
      </c>
      <c r="R786" s="47" t="s">
        <v>5246</v>
      </c>
      <c r="S786" s="48">
        <v>0.66</v>
      </c>
      <c r="T786" s="49"/>
      <c r="U786" s="50"/>
      <c r="V786" s="51"/>
      <c r="W786" s="86"/>
      <c r="X786" s="53"/>
      <c r="Y786" s="53"/>
      <c r="Z786" s="54"/>
    </row>
    <row r="787" ht="18.0" hidden="1" customHeight="1">
      <c r="A787" s="4" t="s">
        <v>1000</v>
      </c>
      <c r="B787" s="5">
        <v>1124825.0</v>
      </c>
      <c r="C787" s="39"/>
      <c r="D787" s="40"/>
      <c r="E787" s="41"/>
      <c r="F787" s="198"/>
      <c r="G787" s="55">
        <v>5.0</v>
      </c>
      <c r="H787" s="56">
        <v>2.91</v>
      </c>
      <c r="I787" s="56" t="s">
        <v>2802</v>
      </c>
      <c r="J787" s="58">
        <v>1.36</v>
      </c>
      <c r="K787" s="60">
        <v>1.89</v>
      </c>
      <c r="L787" s="56" t="s">
        <v>5247</v>
      </c>
      <c r="M787" s="56">
        <v>1.24</v>
      </c>
      <c r="N787" s="56" t="s">
        <v>5248</v>
      </c>
      <c r="O787" s="47" t="s">
        <v>5249</v>
      </c>
      <c r="P787" s="29"/>
      <c r="Q787" s="61" t="s">
        <v>5250</v>
      </c>
      <c r="R787" s="47" t="s">
        <v>5251</v>
      </c>
      <c r="S787" s="48">
        <v>1.92</v>
      </c>
      <c r="T787" s="49"/>
      <c r="U787" s="50"/>
      <c r="V787" s="51"/>
      <c r="W787" s="86"/>
      <c r="X787" s="53"/>
      <c r="Y787" s="53"/>
      <c r="Z787" s="54"/>
    </row>
    <row r="788" ht="18.0" hidden="1" customHeight="1">
      <c r="A788" s="4" t="s">
        <v>5252</v>
      </c>
      <c r="B788" s="71" t="s">
        <v>2916</v>
      </c>
      <c r="C788" s="39">
        <v>56.0</v>
      </c>
      <c r="D788" s="40"/>
      <c r="E788" s="41"/>
      <c r="F788" s="199"/>
      <c r="G788" s="55">
        <v>4.0</v>
      </c>
      <c r="H788" s="56">
        <v>9.0</v>
      </c>
      <c r="I788" s="56">
        <v>3.84</v>
      </c>
      <c r="J788" s="57">
        <v>1.85</v>
      </c>
      <c r="K788" s="57">
        <v>2.54</v>
      </c>
      <c r="L788" s="58">
        <v>1.76</v>
      </c>
      <c r="M788" s="56">
        <v>1.76</v>
      </c>
      <c r="N788" s="56">
        <v>1.76</v>
      </c>
      <c r="O788" s="47" t="s">
        <v>5253</v>
      </c>
      <c r="P788" s="29"/>
      <c r="Q788" s="61" t="s">
        <v>5254</v>
      </c>
      <c r="R788" s="47" t="s">
        <v>5255</v>
      </c>
      <c r="S788" s="48">
        <v>2.8</v>
      </c>
      <c r="T788" s="49"/>
      <c r="U788" s="50"/>
      <c r="V788" s="51"/>
      <c r="W788" s="86"/>
      <c r="X788" s="53"/>
      <c r="Y788" s="53"/>
      <c r="Z788" s="54"/>
    </row>
    <row r="789" ht="18.0" hidden="1" customHeight="1">
      <c r="A789" s="4" t="s">
        <v>5252</v>
      </c>
      <c r="B789" s="71" t="s">
        <v>2926</v>
      </c>
      <c r="C789" s="39">
        <v>56.0</v>
      </c>
      <c r="D789" s="40"/>
      <c r="E789" s="41"/>
      <c r="F789" s="63"/>
      <c r="G789" s="55">
        <v>3.0</v>
      </c>
      <c r="H789" s="56" t="s">
        <v>2802</v>
      </c>
      <c r="I789" s="56" t="s">
        <v>2802</v>
      </c>
      <c r="J789" s="59">
        <v>3.02</v>
      </c>
      <c r="K789" s="56" t="s">
        <v>2802</v>
      </c>
      <c r="L789" s="56">
        <v>3.8</v>
      </c>
      <c r="M789" s="56">
        <v>3.12</v>
      </c>
      <c r="N789" s="56">
        <v>3.19</v>
      </c>
      <c r="O789" s="47" t="s">
        <v>5256</v>
      </c>
      <c r="P789" s="29"/>
      <c r="Q789" s="61" t="s">
        <v>5257</v>
      </c>
      <c r="R789" s="47" t="s">
        <v>5258</v>
      </c>
      <c r="S789" s="48">
        <v>4.62</v>
      </c>
      <c r="T789" s="49"/>
      <c r="U789" s="50"/>
      <c r="V789" s="51"/>
      <c r="W789" s="86"/>
      <c r="X789" s="53"/>
      <c r="Y789" s="53"/>
      <c r="Z789" s="54"/>
    </row>
    <row r="790" ht="18.0" hidden="1" customHeight="1">
      <c r="A790" s="4" t="s">
        <v>5259</v>
      </c>
      <c r="B790" s="71" t="s">
        <v>3288</v>
      </c>
      <c r="C790" s="39">
        <v>56.0</v>
      </c>
      <c r="D790" s="40"/>
      <c r="E790" s="41"/>
      <c r="F790" s="199"/>
      <c r="G790" s="55"/>
      <c r="H790" s="56">
        <v>8.98</v>
      </c>
      <c r="I790" s="56"/>
      <c r="J790" s="56"/>
      <c r="K790" s="56"/>
      <c r="L790" s="56"/>
      <c r="M790" s="60"/>
      <c r="N790" s="56">
        <v>8.16</v>
      </c>
      <c r="O790" s="47" t="s">
        <v>5260</v>
      </c>
      <c r="P790" s="29"/>
      <c r="Q790" s="47" t="s">
        <v>5261</v>
      </c>
      <c r="R790" s="47" t="s">
        <v>5262</v>
      </c>
      <c r="S790" s="48">
        <v>13.74</v>
      </c>
      <c r="T790" s="49"/>
      <c r="U790" s="50"/>
      <c r="V790" s="51"/>
      <c r="W790" s="86"/>
      <c r="X790" s="53"/>
      <c r="Y790" s="53"/>
      <c r="Z790" s="54"/>
    </row>
    <row r="791" ht="18.0" hidden="1" customHeight="1">
      <c r="A791" s="4" t="s">
        <v>5259</v>
      </c>
      <c r="B791" s="71" t="s">
        <v>3365</v>
      </c>
      <c r="C791" s="39">
        <v>56.0</v>
      </c>
      <c r="D791" s="40"/>
      <c r="E791" s="41"/>
      <c r="F791" s="199"/>
      <c r="G791" s="55"/>
      <c r="H791" s="56">
        <v>8.0</v>
      </c>
      <c r="I791" s="56"/>
      <c r="J791" s="56" t="s">
        <v>2802</v>
      </c>
      <c r="K791" s="56">
        <v>7.68</v>
      </c>
      <c r="L791" s="56"/>
      <c r="M791" s="60"/>
      <c r="N791" s="56"/>
      <c r="O791" s="47" t="s">
        <v>5263</v>
      </c>
      <c r="P791" s="29"/>
      <c r="Q791" s="61" t="s">
        <v>5264</v>
      </c>
      <c r="R791" s="47" t="s">
        <v>5265</v>
      </c>
      <c r="S791" s="48">
        <v>13.74</v>
      </c>
      <c r="T791" s="49"/>
      <c r="U791" s="50"/>
      <c r="V791" s="51"/>
      <c r="W791" s="86"/>
      <c r="X791" s="53"/>
      <c r="Y791" s="53"/>
      <c r="Z791" s="54"/>
    </row>
    <row r="792" ht="18.0" hidden="1" customHeight="1">
      <c r="A792" s="4" t="s">
        <v>5266</v>
      </c>
      <c r="B792" s="71" t="s">
        <v>3018</v>
      </c>
      <c r="C792" s="39">
        <v>28.0</v>
      </c>
      <c r="D792" s="40"/>
      <c r="E792" s="41"/>
      <c r="F792" s="103"/>
      <c r="G792" s="55">
        <v>1.0</v>
      </c>
      <c r="H792" s="56">
        <v>3.4</v>
      </c>
      <c r="I792" s="56">
        <v>2.88</v>
      </c>
      <c r="J792" s="59">
        <v>1.4</v>
      </c>
      <c r="K792" s="56">
        <v>2.63</v>
      </c>
      <c r="L792" s="56">
        <v>1.63</v>
      </c>
      <c r="M792" s="60">
        <v>1.45</v>
      </c>
      <c r="N792" s="56">
        <v>1.48</v>
      </c>
      <c r="O792" s="47" t="s">
        <v>5267</v>
      </c>
      <c r="P792" s="29"/>
      <c r="Q792" s="61" t="s">
        <v>5268</v>
      </c>
      <c r="R792" s="47" t="s">
        <v>5269</v>
      </c>
      <c r="S792" s="48">
        <v>2.58</v>
      </c>
      <c r="T792" s="49"/>
      <c r="U792" s="50"/>
      <c r="V792" s="51"/>
      <c r="W792" s="86"/>
      <c r="X792" s="53"/>
      <c r="Y792" s="53"/>
      <c r="Z792" s="54"/>
    </row>
    <row r="793" ht="18.0" hidden="1" customHeight="1">
      <c r="A793" s="4" t="s">
        <v>5270</v>
      </c>
      <c r="B793" s="71" t="s">
        <v>3070</v>
      </c>
      <c r="C793" s="39">
        <v>28.0</v>
      </c>
      <c r="D793" s="40"/>
      <c r="E793" s="41"/>
      <c r="F793" s="103"/>
      <c r="G793" s="55">
        <v>2.0</v>
      </c>
      <c r="H793" s="56" t="s">
        <v>2802</v>
      </c>
      <c r="I793" s="56" t="s">
        <v>3114</v>
      </c>
      <c r="J793" s="56">
        <v>3.05</v>
      </c>
      <c r="K793" s="56">
        <v>3.04</v>
      </c>
      <c r="L793" s="59">
        <v>2.9</v>
      </c>
      <c r="M793" s="56">
        <v>2.92</v>
      </c>
      <c r="N793" s="56">
        <v>3.04</v>
      </c>
      <c r="O793" s="47" t="s">
        <v>5271</v>
      </c>
      <c r="P793" s="29"/>
      <c r="Q793" s="61" t="s">
        <v>5272</v>
      </c>
      <c r="R793" s="47" t="s">
        <v>5273</v>
      </c>
      <c r="S793" s="48">
        <v>4.43</v>
      </c>
      <c r="T793" s="49"/>
      <c r="U793" s="50"/>
      <c r="V793" s="51"/>
      <c r="W793" s="86"/>
      <c r="X793" s="53"/>
      <c r="Y793" s="53"/>
      <c r="Z793" s="54"/>
    </row>
    <row r="794" ht="18.0" customHeight="1">
      <c r="A794" s="4" t="s">
        <v>5274</v>
      </c>
      <c r="B794" s="5">
        <v>1126200.0</v>
      </c>
      <c r="C794" s="39"/>
      <c r="D794" s="40">
        <v>40.0</v>
      </c>
      <c r="E794" s="41"/>
      <c r="F794" s="59" t="s">
        <v>2899</v>
      </c>
      <c r="G794" s="55">
        <v>80.0</v>
      </c>
      <c r="H794" s="56">
        <v>0.33</v>
      </c>
      <c r="I794" s="56">
        <v>0.33</v>
      </c>
      <c r="J794" s="60">
        <v>0.32</v>
      </c>
      <c r="K794" s="56">
        <v>0.33</v>
      </c>
      <c r="L794" s="56">
        <v>0.35</v>
      </c>
      <c r="M794" s="58">
        <v>0.31</v>
      </c>
      <c r="N794" s="56">
        <v>0.33</v>
      </c>
      <c r="O794" s="47" t="s">
        <v>5275</v>
      </c>
      <c r="P794" s="29"/>
      <c r="Q794" s="61" t="s">
        <v>5276</v>
      </c>
      <c r="R794" s="47" t="s">
        <v>5277</v>
      </c>
      <c r="S794" s="48">
        <v>0.39</v>
      </c>
      <c r="T794" s="49"/>
      <c r="U794" s="50"/>
      <c r="V794" s="51"/>
      <c r="W794" s="86"/>
      <c r="X794" s="53"/>
      <c r="Y794" s="53"/>
      <c r="Z794" s="54"/>
    </row>
    <row r="795" ht="18.0" customHeight="1">
      <c r="A795" s="4" t="s">
        <v>1005</v>
      </c>
      <c r="B795" s="5">
        <v>1126218.0</v>
      </c>
      <c r="C795" s="39"/>
      <c r="D795" s="40">
        <v>60.0</v>
      </c>
      <c r="E795" s="41"/>
      <c r="F795" s="59" t="s">
        <v>2899</v>
      </c>
      <c r="G795" s="55">
        <v>180.0</v>
      </c>
      <c r="H795" s="56">
        <v>0.59</v>
      </c>
      <c r="I795" s="56">
        <v>0.61</v>
      </c>
      <c r="J795" s="56">
        <v>0.6</v>
      </c>
      <c r="K795" s="56">
        <v>0.61</v>
      </c>
      <c r="L795" s="60">
        <v>0.62</v>
      </c>
      <c r="M795" s="59">
        <v>0.59</v>
      </c>
      <c r="N795" s="56">
        <v>0.61</v>
      </c>
      <c r="O795" s="47" t="s">
        <v>5278</v>
      </c>
      <c r="P795" s="29"/>
      <c r="Q795" s="61" t="s">
        <v>5279</v>
      </c>
      <c r="R795" s="47" t="s">
        <v>5280</v>
      </c>
      <c r="S795" s="48">
        <v>0.73</v>
      </c>
      <c r="T795" s="49"/>
      <c r="U795" s="50"/>
      <c r="V795" s="51"/>
      <c r="W795" s="86"/>
      <c r="X795" s="53"/>
      <c r="Y795" s="53"/>
      <c r="Z795" s="54"/>
    </row>
    <row r="796" ht="18.0" hidden="1" customHeight="1">
      <c r="A796" s="4" t="s">
        <v>1014</v>
      </c>
      <c r="B796" s="5">
        <v>1169416.0</v>
      </c>
      <c r="C796" s="39"/>
      <c r="D796" s="40"/>
      <c r="E796" s="41"/>
      <c r="F796" s="59" t="s">
        <v>2899</v>
      </c>
      <c r="G796" s="55">
        <v>24.0</v>
      </c>
      <c r="H796" s="56" t="s">
        <v>2802</v>
      </c>
      <c r="I796" s="56" t="s">
        <v>2827</v>
      </c>
      <c r="J796" s="64" t="s">
        <v>3651</v>
      </c>
      <c r="K796" s="57" t="s">
        <v>2809</v>
      </c>
      <c r="L796" s="56" t="s">
        <v>2827</v>
      </c>
      <c r="M796" s="56">
        <v>2.65</v>
      </c>
      <c r="N796" s="56" t="s">
        <v>2827</v>
      </c>
      <c r="O796" s="47" t="s">
        <v>5281</v>
      </c>
      <c r="P796" s="29"/>
      <c r="Q796" s="61" t="s">
        <v>5282</v>
      </c>
      <c r="R796" s="47" t="s">
        <v>5283</v>
      </c>
      <c r="S796" s="48">
        <v>1.36</v>
      </c>
      <c r="T796" s="49"/>
      <c r="U796" s="50"/>
      <c r="V796" s="51"/>
      <c r="W796" s="86"/>
      <c r="X796" s="53"/>
      <c r="Y796" s="53"/>
      <c r="Z796" s="54"/>
    </row>
    <row r="797" ht="18.0" hidden="1" customHeight="1">
      <c r="A797" s="4" t="s">
        <v>5284</v>
      </c>
      <c r="B797" s="71"/>
      <c r="C797" s="39" t="s">
        <v>4312</v>
      </c>
      <c r="D797" s="40"/>
      <c r="E797" s="41"/>
      <c r="F797" s="133"/>
      <c r="G797" s="55">
        <v>5.0</v>
      </c>
      <c r="H797" s="56" t="s">
        <v>2802</v>
      </c>
      <c r="I797" s="56">
        <v>4.5</v>
      </c>
      <c r="J797" s="60" t="s">
        <v>2802</v>
      </c>
      <c r="K797" s="56" t="s">
        <v>5285</v>
      </c>
      <c r="L797" s="56" t="s">
        <v>2827</v>
      </c>
      <c r="M797" s="59">
        <v>2.72</v>
      </c>
      <c r="N797" s="60" t="s">
        <v>2827</v>
      </c>
      <c r="O797" s="47" t="s">
        <v>5286</v>
      </c>
      <c r="P797" s="29"/>
      <c r="Q797" s="61" t="s">
        <v>5287</v>
      </c>
      <c r="R797" s="47" t="s">
        <v>5288</v>
      </c>
      <c r="S797" s="48">
        <v>1.63</v>
      </c>
      <c r="T797" s="49"/>
      <c r="U797" s="50"/>
      <c r="V797" s="51"/>
      <c r="W797" s="86"/>
      <c r="X797" s="53"/>
      <c r="Y797" s="53"/>
      <c r="Z797" s="54"/>
    </row>
    <row r="798" ht="18.0" hidden="1" customHeight="1">
      <c r="A798" s="4" t="s">
        <v>1016</v>
      </c>
      <c r="B798" s="5">
        <v>3564408.0</v>
      </c>
      <c r="C798" s="39"/>
      <c r="D798" s="40"/>
      <c r="E798" s="41"/>
      <c r="F798" s="59" t="s">
        <v>2899</v>
      </c>
      <c r="G798" s="55">
        <v>52.0</v>
      </c>
      <c r="H798" s="56">
        <v>5.26</v>
      </c>
      <c r="I798" s="56">
        <v>5.49</v>
      </c>
      <c r="J798" s="59">
        <v>5.25</v>
      </c>
      <c r="K798" s="59">
        <v>5.25</v>
      </c>
      <c r="L798" s="56" t="s">
        <v>2802</v>
      </c>
      <c r="M798" s="60" t="s">
        <v>2802</v>
      </c>
      <c r="N798" s="60">
        <v>5.27</v>
      </c>
      <c r="O798" s="47" t="s">
        <v>5289</v>
      </c>
      <c r="P798" s="29"/>
      <c r="Q798" s="47" t="s">
        <v>5290</v>
      </c>
      <c r="R798" s="47" t="s">
        <v>5291</v>
      </c>
      <c r="S798" s="48">
        <v>5.97</v>
      </c>
      <c r="T798" s="49"/>
      <c r="U798" s="50"/>
      <c r="V798" s="51"/>
      <c r="W798" s="86"/>
      <c r="X798" s="53"/>
      <c r="Y798" s="53"/>
      <c r="Z798" s="54"/>
    </row>
    <row r="799" ht="18.0" hidden="1" customHeight="1">
      <c r="A799" s="4" t="s">
        <v>5292</v>
      </c>
      <c r="B799" s="71"/>
      <c r="C799" s="39">
        <v>20.0</v>
      </c>
      <c r="D799" s="40"/>
      <c r="E799" s="41"/>
      <c r="F799" s="40"/>
      <c r="G799" s="106"/>
      <c r="H799" s="56">
        <v>3.48</v>
      </c>
      <c r="I799" s="56" t="s">
        <v>2802</v>
      </c>
      <c r="J799" s="59">
        <v>3.25</v>
      </c>
      <c r="K799" s="56" t="s">
        <v>2827</v>
      </c>
      <c r="L799" s="56" t="s">
        <v>2827</v>
      </c>
      <c r="M799" s="60" t="s">
        <v>2802</v>
      </c>
      <c r="N799" s="60">
        <v>3.29</v>
      </c>
      <c r="O799" s="28"/>
      <c r="P799" s="29"/>
      <c r="Q799" s="28"/>
      <c r="R799" s="28"/>
      <c r="S799" s="48">
        <v>3.39</v>
      </c>
      <c r="T799" s="49"/>
      <c r="U799" s="50"/>
      <c r="V799" s="51"/>
      <c r="W799" s="86"/>
      <c r="X799" s="53"/>
      <c r="Y799" s="53"/>
      <c r="Z799" s="54"/>
    </row>
    <row r="800" ht="18.0" hidden="1" customHeight="1">
      <c r="A800" s="4" t="s">
        <v>5293</v>
      </c>
      <c r="B800" s="71" t="s">
        <v>5294</v>
      </c>
      <c r="C800" s="39">
        <v>30.0</v>
      </c>
      <c r="D800" s="40"/>
      <c r="E800" s="41"/>
      <c r="F800" s="59"/>
      <c r="G800" s="55">
        <v>2.0</v>
      </c>
      <c r="H800" s="56">
        <v>4.38</v>
      </c>
      <c r="I800" s="56" t="s">
        <v>2827</v>
      </c>
      <c r="J800" s="59">
        <v>2.27</v>
      </c>
      <c r="K800" s="56" t="s">
        <v>2827</v>
      </c>
      <c r="L800" s="56" t="s">
        <v>2827</v>
      </c>
      <c r="M800" s="60" t="s">
        <v>2827</v>
      </c>
      <c r="N800" s="56">
        <v>3.99</v>
      </c>
      <c r="O800" s="47" t="s">
        <v>5295</v>
      </c>
      <c r="P800" s="29"/>
      <c r="Q800" s="47" t="s">
        <v>5296</v>
      </c>
      <c r="R800" s="47" t="s">
        <v>5297</v>
      </c>
      <c r="S800" s="48">
        <v>2.99</v>
      </c>
      <c r="T800" s="49">
        <v>0.09</v>
      </c>
      <c r="U800" s="50">
        <f>S800*(1-T800)</f>
        <v>2.7209</v>
      </c>
      <c r="V800" s="51"/>
      <c r="W800" s="86"/>
      <c r="X800" s="53"/>
      <c r="Y800" s="53"/>
      <c r="Z800" s="54"/>
    </row>
    <row r="801" ht="18.0" hidden="1" customHeight="1">
      <c r="A801" s="4" t="s">
        <v>5298</v>
      </c>
      <c r="B801" s="71" t="s">
        <v>3419</v>
      </c>
      <c r="C801" s="39">
        <v>30.0</v>
      </c>
      <c r="D801" s="40"/>
      <c r="E801" s="63"/>
      <c r="F801" s="59"/>
      <c r="G801" s="55">
        <v>4.0</v>
      </c>
      <c r="H801" s="57">
        <v>2.6</v>
      </c>
      <c r="I801" s="57">
        <v>1.38</v>
      </c>
      <c r="J801" s="59">
        <v>1.19</v>
      </c>
      <c r="K801" s="56">
        <v>1.23</v>
      </c>
      <c r="L801" s="56">
        <v>1.46</v>
      </c>
      <c r="M801" s="60">
        <v>1.31</v>
      </c>
      <c r="N801" s="60">
        <v>1.25</v>
      </c>
      <c r="O801" s="47" t="s">
        <v>5299</v>
      </c>
      <c r="P801" s="29"/>
      <c r="Q801" s="61" t="s">
        <v>5300</v>
      </c>
      <c r="R801" s="47" t="s">
        <v>5301</v>
      </c>
      <c r="S801" s="48">
        <v>14.42</v>
      </c>
      <c r="T801" s="49"/>
      <c r="U801" s="50"/>
      <c r="V801" s="51"/>
      <c r="W801" s="86"/>
      <c r="X801" s="53"/>
      <c r="Y801" s="53"/>
      <c r="Z801" s="54"/>
    </row>
    <row r="802" ht="18.0" hidden="1" customHeight="1">
      <c r="A802" s="4" t="s">
        <v>5298</v>
      </c>
      <c r="B802" s="71" t="s">
        <v>3351</v>
      </c>
      <c r="C802" s="39">
        <v>30.0</v>
      </c>
      <c r="D802" s="40"/>
      <c r="E802" s="63"/>
      <c r="F802" s="59"/>
      <c r="G802" s="55">
        <v>1.0</v>
      </c>
      <c r="H802" s="56" t="s">
        <v>2802</v>
      </c>
      <c r="I802" s="56" t="s">
        <v>5302</v>
      </c>
      <c r="J802" s="57">
        <v>3.08</v>
      </c>
      <c r="K802" s="56">
        <v>3.38</v>
      </c>
      <c r="L802" s="56">
        <v>2.55</v>
      </c>
      <c r="M802" s="60">
        <v>2.3</v>
      </c>
      <c r="N802" s="60">
        <v>2.42</v>
      </c>
      <c r="O802" s="28"/>
      <c r="P802" s="29"/>
      <c r="Q802" s="28"/>
      <c r="R802" s="28"/>
      <c r="S802" s="48">
        <v>14.42</v>
      </c>
      <c r="T802" s="49"/>
      <c r="U802" s="50"/>
      <c r="V802" s="51"/>
      <c r="W802" s="86"/>
      <c r="X802" s="53"/>
      <c r="Y802" s="53"/>
      <c r="Z802" s="54"/>
    </row>
    <row r="803" ht="18.0" hidden="1" customHeight="1">
      <c r="A803" s="4" t="s">
        <v>1020</v>
      </c>
      <c r="B803" s="5">
        <v>6708044.0</v>
      </c>
      <c r="C803" s="39"/>
      <c r="D803" s="40"/>
      <c r="E803" s="63"/>
      <c r="F803" s="59"/>
      <c r="G803" s="55">
        <v>16.0</v>
      </c>
      <c r="H803" s="56" t="s">
        <v>2802</v>
      </c>
      <c r="I803" s="56">
        <v>3.88</v>
      </c>
      <c r="J803" s="64">
        <v>2.08</v>
      </c>
      <c r="K803" s="56">
        <v>3.38</v>
      </c>
      <c r="L803" s="56">
        <v>2.99</v>
      </c>
      <c r="M803" s="57">
        <v>2.14</v>
      </c>
      <c r="N803" s="60">
        <v>2.54</v>
      </c>
      <c r="O803" s="47" t="s">
        <v>5303</v>
      </c>
      <c r="P803" s="29"/>
      <c r="Q803" s="61" t="s">
        <v>5304</v>
      </c>
      <c r="R803" s="47" t="s">
        <v>5305</v>
      </c>
      <c r="S803" s="48">
        <v>0.88</v>
      </c>
      <c r="T803" s="49"/>
      <c r="U803" s="50"/>
      <c r="V803" s="51"/>
      <c r="W803" s="86"/>
      <c r="X803" s="53"/>
      <c r="Y803" s="53"/>
      <c r="Z803" s="54"/>
    </row>
    <row r="804" ht="18.0" customHeight="1">
      <c r="A804" s="4" t="s">
        <v>1021</v>
      </c>
      <c r="B804" s="5">
        <v>6708051.0</v>
      </c>
      <c r="C804" s="39"/>
      <c r="D804" s="40">
        <v>4.0</v>
      </c>
      <c r="E804" s="41" t="s">
        <v>5306</v>
      </c>
      <c r="F804" s="199"/>
      <c r="G804" s="55">
        <v>6.0</v>
      </c>
      <c r="H804" s="56">
        <v>4.4</v>
      </c>
      <c r="I804" s="56">
        <v>3.74</v>
      </c>
      <c r="J804" s="117">
        <v>2.74</v>
      </c>
      <c r="K804" s="44">
        <v>2.97</v>
      </c>
      <c r="L804" s="46">
        <v>2.9</v>
      </c>
      <c r="M804" s="46">
        <v>3.32</v>
      </c>
      <c r="N804" s="56">
        <v>3.59</v>
      </c>
      <c r="O804" s="47" t="s">
        <v>5307</v>
      </c>
      <c r="P804" s="29"/>
      <c r="Q804" s="61" t="s">
        <v>5308</v>
      </c>
      <c r="R804" s="47" t="s">
        <v>5309</v>
      </c>
      <c r="S804" s="48">
        <v>2.28</v>
      </c>
      <c r="T804" s="49"/>
      <c r="U804" s="50"/>
      <c r="V804" s="51"/>
      <c r="W804" s="86"/>
      <c r="X804" s="53"/>
      <c r="Y804" s="53"/>
      <c r="Z804" s="54"/>
    </row>
    <row r="805" ht="18.0" hidden="1" customHeight="1">
      <c r="A805" s="4" t="s">
        <v>1022</v>
      </c>
      <c r="B805" s="5">
        <v>6169759.0</v>
      </c>
      <c r="C805" s="39"/>
      <c r="D805" s="40"/>
      <c r="E805" s="41"/>
      <c r="F805" s="147" t="s">
        <v>5310</v>
      </c>
      <c r="G805" s="106">
        <v>16.0</v>
      </c>
      <c r="H805" s="57" t="s">
        <v>2802</v>
      </c>
      <c r="I805" s="56" t="s">
        <v>2802</v>
      </c>
      <c r="J805" s="56">
        <v>4.1</v>
      </c>
      <c r="K805" s="56">
        <v>5.15</v>
      </c>
      <c r="L805" s="56" t="s">
        <v>2802</v>
      </c>
      <c r="M805" s="59" t="s">
        <v>5311</v>
      </c>
      <c r="N805" s="56"/>
      <c r="O805" s="47" t="s">
        <v>5312</v>
      </c>
      <c r="P805" s="29"/>
      <c r="Q805" s="61" t="s">
        <v>5313</v>
      </c>
      <c r="R805" s="47" t="s">
        <v>5314</v>
      </c>
      <c r="S805" s="48">
        <v>3.45</v>
      </c>
      <c r="T805" s="49"/>
      <c r="U805" s="50"/>
      <c r="V805" s="51"/>
      <c r="W805" s="86"/>
      <c r="X805" s="53"/>
      <c r="Y805" s="53"/>
      <c r="Z805" s="54"/>
    </row>
    <row r="806" ht="18.0" hidden="1" customHeight="1">
      <c r="A806" s="4" t="s">
        <v>5315</v>
      </c>
      <c r="B806" s="71" t="s">
        <v>3376</v>
      </c>
      <c r="C806" s="39">
        <v>14.0</v>
      </c>
      <c r="D806" s="40"/>
      <c r="E806" s="41"/>
      <c r="F806" s="59"/>
      <c r="G806" s="55"/>
      <c r="H806" s="56" t="s">
        <v>2802</v>
      </c>
      <c r="I806" s="56" t="s">
        <v>2802</v>
      </c>
      <c r="J806" s="57"/>
      <c r="K806" s="56">
        <v>0.56</v>
      </c>
      <c r="L806" s="56"/>
      <c r="M806" s="60">
        <v>1.98</v>
      </c>
      <c r="N806" s="60" t="s">
        <v>5316</v>
      </c>
      <c r="O806" s="28"/>
      <c r="P806" s="29"/>
      <c r="Q806" s="28"/>
      <c r="R806" s="28"/>
      <c r="S806" s="48">
        <v>2.16</v>
      </c>
      <c r="T806" s="49"/>
      <c r="U806" s="50"/>
      <c r="V806" s="51"/>
      <c r="W806" s="86"/>
      <c r="X806" s="53"/>
      <c r="Y806" s="53"/>
      <c r="Z806" s="54"/>
    </row>
    <row r="807" ht="18.0" hidden="1" customHeight="1">
      <c r="A807" s="4" t="s">
        <v>5317</v>
      </c>
      <c r="B807" s="71" t="s">
        <v>2916</v>
      </c>
      <c r="C807" s="39" t="s">
        <v>3522</v>
      </c>
      <c r="D807" s="40"/>
      <c r="E807" s="41"/>
      <c r="F807" s="59" t="s">
        <v>5318</v>
      </c>
      <c r="G807" s="55"/>
      <c r="H807" s="56">
        <v>10.1</v>
      </c>
      <c r="I807" s="56" t="s">
        <v>2827</v>
      </c>
      <c r="J807" s="56">
        <v>10.2</v>
      </c>
      <c r="K807" s="56">
        <v>8.6</v>
      </c>
      <c r="L807" s="59">
        <v>7.19</v>
      </c>
      <c r="M807" s="60" t="s">
        <v>2802</v>
      </c>
      <c r="N807" s="60" t="s">
        <v>2802</v>
      </c>
      <c r="O807" s="28"/>
      <c r="P807" s="29"/>
      <c r="Q807" s="28"/>
      <c r="R807" s="28"/>
      <c r="S807" s="48">
        <v>7.45</v>
      </c>
      <c r="T807" s="49"/>
      <c r="U807" s="50"/>
      <c r="V807" s="51"/>
      <c r="W807" s="86"/>
      <c r="X807" s="53"/>
      <c r="Y807" s="53"/>
      <c r="Z807" s="54"/>
    </row>
    <row r="808" ht="18.0" hidden="1" customHeight="1">
      <c r="A808" s="4" t="s">
        <v>5319</v>
      </c>
      <c r="B808" s="71" t="s">
        <v>2962</v>
      </c>
      <c r="C808" s="39">
        <v>60.0</v>
      </c>
      <c r="D808" s="40"/>
      <c r="E808" s="63"/>
      <c r="F808" s="59"/>
      <c r="G808" s="55">
        <v>6.0</v>
      </c>
      <c r="H808" s="134">
        <v>2.5</v>
      </c>
      <c r="I808" s="56">
        <v>1.11</v>
      </c>
      <c r="J808" s="59">
        <v>1.1</v>
      </c>
      <c r="K808" s="56">
        <v>1.69</v>
      </c>
      <c r="L808" s="56">
        <v>1.35</v>
      </c>
      <c r="M808" s="60">
        <v>1.2</v>
      </c>
      <c r="N808" s="56">
        <v>1.22</v>
      </c>
      <c r="O808" s="47" t="s">
        <v>5320</v>
      </c>
      <c r="P808" s="29"/>
      <c r="Q808" s="61" t="s">
        <v>5321</v>
      </c>
      <c r="R808" s="47" t="s">
        <v>5322</v>
      </c>
      <c r="S808" s="48">
        <v>2.58</v>
      </c>
      <c r="T808" s="49"/>
      <c r="U808" s="50"/>
      <c r="V808" s="51"/>
      <c r="W808" s="86"/>
      <c r="X808" s="53"/>
      <c r="Y808" s="53"/>
      <c r="Z808" s="54"/>
    </row>
    <row r="809" ht="18.0" hidden="1" customHeight="1">
      <c r="A809" s="4" t="s">
        <v>1028</v>
      </c>
      <c r="B809" s="5">
        <v>1166701.0</v>
      </c>
      <c r="C809" s="39"/>
      <c r="D809" s="40"/>
      <c r="E809" s="63"/>
      <c r="F809" s="103"/>
      <c r="G809" s="106">
        <v>10.0</v>
      </c>
      <c r="H809" s="56">
        <v>8.0</v>
      </c>
      <c r="I809" s="59" t="s">
        <v>5323</v>
      </c>
      <c r="J809" s="57">
        <v>4.2</v>
      </c>
      <c r="K809" s="57">
        <v>5.18</v>
      </c>
      <c r="L809" s="57">
        <v>4.0</v>
      </c>
      <c r="M809" s="60">
        <v>4.21</v>
      </c>
      <c r="N809" s="57">
        <v>4.23</v>
      </c>
      <c r="O809" s="47" t="s">
        <v>5324</v>
      </c>
      <c r="P809" s="29"/>
      <c r="Q809" s="61" t="s">
        <v>5325</v>
      </c>
      <c r="R809" s="47" t="s">
        <v>5326</v>
      </c>
      <c r="S809" s="48">
        <v>3.4</v>
      </c>
      <c r="T809" s="49"/>
      <c r="U809" s="50"/>
      <c r="V809" s="51"/>
      <c r="W809" s="86"/>
      <c r="X809" s="53"/>
      <c r="Y809" s="53"/>
      <c r="Z809" s="54"/>
    </row>
    <row r="810" ht="18.0" hidden="1" customHeight="1">
      <c r="A810" s="4" t="s">
        <v>5319</v>
      </c>
      <c r="B810" s="71" t="s">
        <v>3534</v>
      </c>
      <c r="C810" s="39">
        <v>60.0</v>
      </c>
      <c r="D810" s="40"/>
      <c r="E810" s="41"/>
      <c r="F810" s="59"/>
      <c r="G810" s="55">
        <v>1.0</v>
      </c>
      <c r="H810" s="56" t="s">
        <v>2802</v>
      </c>
      <c r="I810" s="56" t="s">
        <v>2802</v>
      </c>
      <c r="J810" s="59">
        <v>2.9</v>
      </c>
      <c r="K810" s="56" t="s">
        <v>2802</v>
      </c>
      <c r="L810" s="56">
        <v>2.99</v>
      </c>
      <c r="M810" s="60">
        <v>2.99</v>
      </c>
      <c r="N810" s="60" t="s">
        <v>2802</v>
      </c>
      <c r="O810" s="47" t="s">
        <v>5327</v>
      </c>
      <c r="P810" s="29"/>
      <c r="Q810" s="61" t="s">
        <v>5328</v>
      </c>
      <c r="R810" s="47" t="s">
        <v>5329</v>
      </c>
      <c r="S810" s="48"/>
      <c r="T810" s="49"/>
      <c r="U810" s="50"/>
      <c r="V810" s="51"/>
      <c r="W810" s="86"/>
      <c r="X810" s="53"/>
      <c r="Y810" s="53"/>
      <c r="Z810" s="54"/>
    </row>
    <row r="811" ht="18.0" hidden="1" customHeight="1">
      <c r="A811" s="4" t="s">
        <v>1026</v>
      </c>
      <c r="B811" s="5">
        <v>1164623.0</v>
      </c>
      <c r="C811" s="39"/>
      <c r="D811" s="40"/>
      <c r="E811" s="41"/>
      <c r="F811" s="59"/>
      <c r="G811" s="106">
        <v>2.0</v>
      </c>
      <c r="H811" s="56">
        <v>5.22</v>
      </c>
      <c r="I811" s="56">
        <v>5.0</v>
      </c>
      <c r="J811" s="59">
        <v>3.86</v>
      </c>
      <c r="K811" s="56">
        <v>6.16</v>
      </c>
      <c r="L811" s="56">
        <v>4.0</v>
      </c>
      <c r="M811" s="56">
        <v>3.87</v>
      </c>
      <c r="N811" s="57">
        <v>3.95</v>
      </c>
      <c r="O811" s="47" t="s">
        <v>5330</v>
      </c>
      <c r="P811" s="29"/>
      <c r="Q811" s="61" t="s">
        <v>5331</v>
      </c>
      <c r="R811" s="47" t="s">
        <v>5332</v>
      </c>
      <c r="S811" s="48">
        <v>6.64</v>
      </c>
      <c r="T811" s="49"/>
      <c r="U811" s="50"/>
      <c r="V811" s="54"/>
      <c r="W811" s="86"/>
      <c r="X811" s="53"/>
      <c r="Y811" s="53"/>
      <c r="Z811" s="54"/>
    </row>
    <row r="812" ht="18.0" hidden="1" customHeight="1">
      <c r="A812" s="4" t="s">
        <v>5333</v>
      </c>
      <c r="B812" s="71" t="s">
        <v>3288</v>
      </c>
      <c r="C812" s="39">
        <v>30.0</v>
      </c>
      <c r="D812" s="40"/>
      <c r="E812" s="41"/>
      <c r="F812" s="59"/>
      <c r="G812" s="55"/>
      <c r="H812" s="56"/>
      <c r="I812" s="56"/>
      <c r="J812" s="56">
        <v>2.23</v>
      </c>
      <c r="K812" s="56"/>
      <c r="L812" s="57"/>
      <c r="M812" s="56"/>
      <c r="N812" s="60"/>
      <c r="O812" s="28"/>
      <c r="P812" s="29"/>
      <c r="Q812" s="28"/>
      <c r="R812" s="28"/>
      <c r="S812" s="48"/>
      <c r="T812" s="49"/>
      <c r="U812" s="50"/>
      <c r="V812" s="54"/>
      <c r="W812" s="52"/>
      <c r="X812" s="70"/>
      <c r="Y812" s="53"/>
      <c r="Z812" s="54"/>
    </row>
    <row r="813" ht="18.0" hidden="1" customHeight="1">
      <c r="A813" s="4" t="s">
        <v>5334</v>
      </c>
      <c r="B813" s="71" t="s">
        <v>2962</v>
      </c>
      <c r="C813" s="39">
        <v>5.0</v>
      </c>
      <c r="D813" s="40"/>
      <c r="E813" s="41"/>
      <c r="F813" s="59">
        <f>675*0.2</f>
        <v>135</v>
      </c>
      <c r="G813" s="106"/>
      <c r="H813" s="56">
        <v>1.65</v>
      </c>
      <c r="I813" s="56" t="s">
        <v>2827</v>
      </c>
      <c r="J813" s="57"/>
      <c r="K813" s="56"/>
      <c r="L813" s="56"/>
      <c r="M813" s="60">
        <v>1.65</v>
      </c>
      <c r="N813" s="60"/>
      <c r="O813" s="28"/>
      <c r="P813" s="29"/>
      <c r="Q813" s="28"/>
      <c r="R813" s="28"/>
      <c r="S813" s="48"/>
      <c r="T813" s="49"/>
      <c r="U813" s="50"/>
      <c r="V813" s="51"/>
      <c r="W813" s="86"/>
      <c r="X813" s="53"/>
      <c r="Y813" s="53"/>
      <c r="Z813" s="54"/>
    </row>
    <row r="814" ht="18.0" hidden="1" customHeight="1">
      <c r="A814" s="4" t="s">
        <v>5334</v>
      </c>
      <c r="B814" s="71" t="s">
        <v>3630</v>
      </c>
      <c r="C814" s="39">
        <v>5.0</v>
      </c>
      <c r="D814" s="40"/>
      <c r="E814" s="41"/>
      <c r="F814" s="59"/>
      <c r="G814" s="106"/>
      <c r="H814" s="56" t="s">
        <v>2802</v>
      </c>
      <c r="I814" s="56" t="s">
        <v>2827</v>
      </c>
      <c r="J814" s="57" t="s">
        <v>2827</v>
      </c>
      <c r="K814" s="59">
        <v>5.14</v>
      </c>
      <c r="L814" s="56">
        <v>5.25</v>
      </c>
      <c r="M814" s="60" t="s">
        <v>5335</v>
      </c>
      <c r="N814" s="60">
        <v>5.15</v>
      </c>
      <c r="O814" s="47" t="s">
        <v>5336</v>
      </c>
      <c r="P814" s="29"/>
      <c r="Q814" s="61" t="s">
        <v>5337</v>
      </c>
      <c r="R814" s="47" t="s">
        <v>5338</v>
      </c>
      <c r="S814" s="48"/>
      <c r="T814" s="49"/>
      <c r="U814" s="50"/>
      <c r="V814" s="51"/>
      <c r="W814" s="86"/>
      <c r="X814" s="53"/>
      <c r="Y814" s="53"/>
      <c r="Z814" s="54"/>
    </row>
    <row r="815" ht="18.0" hidden="1" customHeight="1">
      <c r="A815" s="4" t="s">
        <v>5334</v>
      </c>
      <c r="B815" s="71" t="s">
        <v>3630</v>
      </c>
      <c r="C815" s="39">
        <v>10.0</v>
      </c>
      <c r="D815" s="40"/>
      <c r="E815" s="41"/>
      <c r="F815" s="59"/>
      <c r="G815" s="106"/>
      <c r="H815" s="56" t="s">
        <v>2802</v>
      </c>
      <c r="I815" s="56" t="s">
        <v>2802</v>
      </c>
      <c r="J815" s="56" t="s">
        <v>2827</v>
      </c>
      <c r="K815" s="56" t="s">
        <v>2802</v>
      </c>
      <c r="L815" s="64">
        <v>8.0</v>
      </c>
      <c r="M815" s="120">
        <v>10.45</v>
      </c>
      <c r="N815" s="56" t="s">
        <v>2827</v>
      </c>
      <c r="O815" s="47" t="s">
        <v>5339</v>
      </c>
      <c r="P815" s="29"/>
      <c r="Q815" s="61" t="s">
        <v>5340</v>
      </c>
      <c r="R815" s="1" t="s">
        <v>5341</v>
      </c>
      <c r="S815" s="48">
        <v>9.58</v>
      </c>
      <c r="T815" s="49"/>
      <c r="U815" s="50"/>
      <c r="V815" s="51"/>
      <c r="W815" s="86"/>
      <c r="X815" s="53"/>
      <c r="Y815" s="53"/>
      <c r="Z815" s="54"/>
    </row>
    <row r="816" ht="18.0" hidden="1" customHeight="1">
      <c r="A816" s="4" t="s">
        <v>5342</v>
      </c>
      <c r="B816" s="71" t="s">
        <v>5343</v>
      </c>
      <c r="C816" s="200">
        <v>1.0</v>
      </c>
      <c r="D816" s="40"/>
      <c r="E816" s="63"/>
      <c r="F816" s="59"/>
      <c r="G816" s="55">
        <v>1.0</v>
      </c>
      <c r="H816" s="56">
        <v>6.48</v>
      </c>
      <c r="I816" s="56">
        <v>13.55</v>
      </c>
      <c r="J816" s="57"/>
      <c r="K816" s="56">
        <v>7.61</v>
      </c>
      <c r="L816" s="56">
        <v>6.86</v>
      </c>
      <c r="M816" s="60" t="s">
        <v>4426</v>
      </c>
      <c r="N816" s="60">
        <v>6.99</v>
      </c>
      <c r="O816" s="28"/>
      <c r="P816" s="29"/>
      <c r="Q816" s="28"/>
      <c r="R816" s="28"/>
      <c r="S816" s="48"/>
      <c r="T816" s="49"/>
      <c r="U816" s="50"/>
      <c r="V816" s="51"/>
      <c r="W816" s="86"/>
      <c r="X816" s="53"/>
      <c r="Y816" s="53"/>
      <c r="Z816" s="54"/>
    </row>
    <row r="817" ht="18.0" hidden="1" customHeight="1">
      <c r="A817" s="4" t="s">
        <v>5344</v>
      </c>
      <c r="B817" s="71" t="s">
        <v>5343</v>
      </c>
      <c r="C817" s="39">
        <v>1.0</v>
      </c>
      <c r="D817" s="40"/>
      <c r="E817" s="41"/>
      <c r="F817" s="59"/>
      <c r="G817" s="55">
        <v>3.0</v>
      </c>
      <c r="H817" s="56" t="s">
        <v>5345</v>
      </c>
      <c r="I817" s="56"/>
      <c r="J817" s="59">
        <v>0.75</v>
      </c>
      <c r="K817" s="56">
        <v>1.39</v>
      </c>
      <c r="L817" s="56"/>
      <c r="M817" s="60">
        <v>0.79</v>
      </c>
      <c r="N817" s="60">
        <v>0.81</v>
      </c>
      <c r="O817" s="28"/>
      <c r="P817" s="29"/>
      <c r="Q817" s="28"/>
      <c r="R817" s="28"/>
      <c r="S817" s="48">
        <v>6.36</v>
      </c>
      <c r="T817" s="49"/>
      <c r="U817" s="50"/>
      <c r="V817" s="51"/>
      <c r="W817" s="86"/>
      <c r="X817" s="53"/>
      <c r="Y817" s="53"/>
      <c r="Z817" s="54"/>
    </row>
    <row r="818" ht="18.0" hidden="1" customHeight="1">
      <c r="A818" s="4" t="s">
        <v>5346</v>
      </c>
      <c r="B818" s="71" t="s">
        <v>5343</v>
      </c>
      <c r="C818" s="39">
        <v>1.0</v>
      </c>
      <c r="D818" s="40"/>
      <c r="E818" s="41"/>
      <c r="F818" s="59"/>
      <c r="G818" s="55"/>
      <c r="H818" s="56"/>
      <c r="I818" s="56">
        <v>1.08</v>
      </c>
      <c r="J818" s="56"/>
      <c r="K818" s="56">
        <v>1.11</v>
      </c>
      <c r="L818" s="56"/>
      <c r="M818" s="60">
        <v>1.42</v>
      </c>
      <c r="N818" s="60">
        <v>1.07</v>
      </c>
      <c r="O818" s="28"/>
      <c r="P818" s="29"/>
      <c r="Q818" s="28"/>
      <c r="R818" s="28"/>
      <c r="S818" s="48"/>
      <c r="T818" s="49"/>
      <c r="U818" s="50"/>
      <c r="V818" s="51"/>
      <c r="W818" s="86"/>
      <c r="X818" s="53"/>
      <c r="Y818" s="53"/>
      <c r="Z818" s="54"/>
    </row>
    <row r="819" ht="18.0" hidden="1" customHeight="1">
      <c r="A819" s="4" t="s">
        <v>5347</v>
      </c>
      <c r="B819" s="71" t="s">
        <v>2904</v>
      </c>
      <c r="C819" s="39">
        <v>28.0</v>
      </c>
      <c r="D819" s="40"/>
      <c r="E819" s="63"/>
      <c r="F819" s="59"/>
      <c r="G819" s="55">
        <v>1.0</v>
      </c>
      <c r="H819" s="56">
        <v>11.67</v>
      </c>
      <c r="I819" s="56">
        <v>10.5</v>
      </c>
      <c r="J819" s="56" t="s">
        <v>2827</v>
      </c>
      <c r="K819" s="56">
        <v>10.5</v>
      </c>
      <c r="L819" s="59">
        <v>9.0</v>
      </c>
      <c r="M819" s="56">
        <v>10.65</v>
      </c>
      <c r="N819" s="56">
        <v>11.68</v>
      </c>
      <c r="O819" s="47" t="s">
        <v>5348</v>
      </c>
      <c r="P819" s="29"/>
      <c r="Q819" s="61" t="s">
        <v>5349</v>
      </c>
      <c r="R819" s="47" t="s">
        <v>5350</v>
      </c>
      <c r="S819" s="48">
        <v>15.79</v>
      </c>
      <c r="T819" s="49"/>
      <c r="U819" s="50"/>
      <c r="V819" s="51"/>
      <c r="W819" s="86"/>
      <c r="X819" s="53"/>
      <c r="Y819" s="53"/>
      <c r="Z819" s="54"/>
    </row>
    <row r="820" ht="18.0" hidden="1" customHeight="1">
      <c r="A820" s="4" t="s">
        <v>5351</v>
      </c>
      <c r="B820" s="5">
        <v>1077569.0</v>
      </c>
      <c r="C820" s="39"/>
      <c r="D820" s="40"/>
      <c r="E820" s="41"/>
      <c r="F820" s="59" t="s">
        <v>2899</v>
      </c>
      <c r="G820" s="55">
        <v>70.0</v>
      </c>
      <c r="H820" s="56">
        <v>0.25</v>
      </c>
      <c r="I820" s="56">
        <v>0.25</v>
      </c>
      <c r="J820" s="56">
        <v>0.24</v>
      </c>
      <c r="K820" s="56">
        <v>0.25</v>
      </c>
      <c r="L820" s="56">
        <v>0.24</v>
      </c>
      <c r="M820" s="59">
        <v>0.23</v>
      </c>
      <c r="N820" s="56">
        <v>0.25</v>
      </c>
      <c r="O820" s="47" t="s">
        <v>5352</v>
      </c>
      <c r="P820" s="29"/>
      <c r="Q820" s="61" t="s">
        <v>5353</v>
      </c>
      <c r="R820" s="47" t="s">
        <v>5354</v>
      </c>
      <c r="S820" s="48">
        <v>1.8</v>
      </c>
      <c r="T820" s="49"/>
      <c r="U820" s="50"/>
      <c r="V820" s="51"/>
      <c r="W820" s="86"/>
      <c r="X820" s="53"/>
      <c r="Y820" s="53"/>
      <c r="Z820" s="54"/>
    </row>
    <row r="821" ht="18.0" hidden="1" customHeight="1">
      <c r="A821" s="4" t="s">
        <v>5355</v>
      </c>
      <c r="B821" s="5">
        <v>1089929.0</v>
      </c>
      <c r="C821" s="39"/>
      <c r="D821" s="40"/>
      <c r="E821" s="41"/>
      <c r="F821" s="59" t="s">
        <v>2899</v>
      </c>
      <c r="G821" s="55">
        <v>70.0</v>
      </c>
      <c r="H821" s="56">
        <v>0.2</v>
      </c>
      <c r="I821" s="56">
        <v>0.23</v>
      </c>
      <c r="J821" s="56">
        <v>0.2</v>
      </c>
      <c r="K821" s="56">
        <v>0.23</v>
      </c>
      <c r="L821" s="56" t="s">
        <v>2802</v>
      </c>
      <c r="M821" s="59">
        <v>0.2</v>
      </c>
      <c r="N821" s="56">
        <v>0.2</v>
      </c>
      <c r="O821" s="47" t="s">
        <v>5356</v>
      </c>
      <c r="P821" s="29"/>
      <c r="Q821" s="61" t="s">
        <v>5357</v>
      </c>
      <c r="R821" s="47" t="s">
        <v>5358</v>
      </c>
      <c r="S821" s="48">
        <v>1.23</v>
      </c>
      <c r="T821" s="49"/>
      <c r="U821" s="50"/>
      <c r="V821" s="51"/>
      <c r="W821" s="86"/>
      <c r="X821" s="53"/>
      <c r="Y821" s="53"/>
      <c r="Z821" s="54"/>
    </row>
    <row r="822" ht="18.0" hidden="1" customHeight="1">
      <c r="A822" s="4" t="s">
        <v>1037</v>
      </c>
      <c r="B822" s="5">
        <v>1212125.0</v>
      </c>
      <c r="C822" s="39"/>
      <c r="D822" s="40"/>
      <c r="E822" s="41"/>
      <c r="F822" s="59" t="s">
        <v>2899</v>
      </c>
      <c r="G822" s="55">
        <v>22.0</v>
      </c>
      <c r="H822" s="56">
        <v>2.07</v>
      </c>
      <c r="I822" s="56">
        <v>1.84</v>
      </c>
      <c r="J822" s="56" t="s">
        <v>2827</v>
      </c>
      <c r="K822" s="56">
        <v>1.91</v>
      </c>
      <c r="L822" s="59">
        <v>1.8</v>
      </c>
      <c r="M822" s="59">
        <v>1.82</v>
      </c>
      <c r="N822" s="56">
        <v>2.08</v>
      </c>
      <c r="O822" s="47" t="s">
        <v>5359</v>
      </c>
      <c r="P822" s="29"/>
      <c r="Q822" s="61" t="s">
        <v>5360</v>
      </c>
      <c r="R822" s="47" t="s">
        <v>5361</v>
      </c>
      <c r="S822" s="48">
        <v>2.64</v>
      </c>
      <c r="T822" s="49">
        <v>0.2</v>
      </c>
      <c r="U822" s="50">
        <f>S822*0.8</f>
        <v>2.112</v>
      </c>
      <c r="V822" s="51"/>
      <c r="W822" s="86"/>
      <c r="X822" s="53"/>
      <c r="Y822" s="53"/>
      <c r="Z822" s="54"/>
    </row>
    <row r="823" ht="18.0" hidden="1" customHeight="1">
      <c r="A823" s="4" t="s">
        <v>5362</v>
      </c>
      <c r="B823" s="5">
        <v>1089911.0</v>
      </c>
      <c r="C823" s="39"/>
      <c r="D823" s="40"/>
      <c r="E823" s="41"/>
      <c r="F823" s="59" t="s">
        <v>5363</v>
      </c>
      <c r="G823" s="106">
        <v>100.0</v>
      </c>
      <c r="H823" s="56">
        <v>0.2</v>
      </c>
      <c r="I823" s="56">
        <v>0.23</v>
      </c>
      <c r="J823" s="64">
        <v>0.19</v>
      </c>
      <c r="K823" s="57">
        <v>0.23</v>
      </c>
      <c r="L823" s="59">
        <v>0.19</v>
      </c>
      <c r="M823" s="57">
        <v>0.2</v>
      </c>
      <c r="N823" s="56">
        <v>0.2</v>
      </c>
      <c r="O823" s="47" t="s">
        <v>5364</v>
      </c>
      <c r="P823" s="29"/>
      <c r="Q823" s="61" t="s">
        <v>5365</v>
      </c>
      <c r="R823" s="47" t="s">
        <v>5366</v>
      </c>
      <c r="S823" s="48">
        <v>1.23</v>
      </c>
      <c r="T823" s="49"/>
      <c r="U823" s="50"/>
      <c r="V823" s="51"/>
      <c r="W823" s="86"/>
      <c r="X823" s="53"/>
      <c r="Y823" s="53"/>
      <c r="Z823" s="54"/>
    </row>
    <row r="824" ht="18.0" hidden="1" customHeight="1">
      <c r="A824" s="4" t="s">
        <v>5367</v>
      </c>
      <c r="B824" s="28"/>
      <c r="C824" s="39">
        <v>10.0</v>
      </c>
      <c r="D824" s="40"/>
      <c r="E824" s="41"/>
      <c r="F824" s="59"/>
      <c r="G824" s="55"/>
      <c r="H824" s="56"/>
      <c r="I824" s="56"/>
      <c r="J824" s="56"/>
      <c r="K824" s="56"/>
      <c r="L824" s="56"/>
      <c r="M824" s="60">
        <v>0.38</v>
      </c>
      <c r="N824" s="60"/>
      <c r="O824" s="28"/>
      <c r="P824" s="29"/>
      <c r="Q824" s="28"/>
      <c r="R824" s="28"/>
      <c r="S824" s="48">
        <v>22.31</v>
      </c>
      <c r="T824" s="74">
        <v>0.11</v>
      </c>
      <c r="U824" s="50">
        <f t="shared" ref="U824:U830" si="47">S824*(1-T824)</f>
        <v>19.8559</v>
      </c>
      <c r="V824" s="54">
        <f t="shared" ref="V824:V830" si="48">S824*0.905</f>
        <v>20.19055</v>
      </c>
      <c r="W824" s="52">
        <v>1.0</v>
      </c>
      <c r="X824" s="53"/>
      <c r="Y824" s="53">
        <v>2.0</v>
      </c>
      <c r="Z824" s="54"/>
    </row>
    <row r="825" ht="18.0" hidden="1" customHeight="1">
      <c r="A825" s="4" t="s">
        <v>5368</v>
      </c>
      <c r="B825" s="28"/>
      <c r="C825" s="39">
        <v>10.0</v>
      </c>
      <c r="D825" s="40"/>
      <c r="E825" s="41"/>
      <c r="F825" s="59"/>
      <c r="G825" s="55">
        <v>1.0</v>
      </c>
      <c r="H825" s="56"/>
      <c r="I825" s="56">
        <v>1.62</v>
      </c>
      <c r="J825" s="56"/>
      <c r="K825" s="56"/>
      <c r="L825" s="134">
        <v>1.62</v>
      </c>
      <c r="M825" s="60"/>
      <c r="N825" s="81"/>
      <c r="O825" s="28"/>
      <c r="P825" s="29"/>
      <c r="Q825" s="28"/>
      <c r="R825" s="28"/>
      <c r="S825" s="73">
        <v>22.31</v>
      </c>
      <c r="T825" s="74">
        <v>0.11</v>
      </c>
      <c r="U825" s="50">
        <f t="shared" si="47"/>
        <v>19.8559</v>
      </c>
      <c r="V825" s="54">
        <f t="shared" si="48"/>
        <v>20.19055</v>
      </c>
      <c r="W825" s="52">
        <v>1.0</v>
      </c>
      <c r="X825" s="53"/>
      <c r="Y825" s="53">
        <v>2.0</v>
      </c>
      <c r="Z825" s="54"/>
    </row>
    <row r="826" ht="18.0" hidden="1" customHeight="1">
      <c r="A826" s="4" t="s">
        <v>5369</v>
      </c>
      <c r="B826" s="28"/>
      <c r="C826" s="39">
        <v>10.0</v>
      </c>
      <c r="D826" s="40"/>
      <c r="E826" s="41"/>
      <c r="F826" s="59"/>
      <c r="G826" s="55">
        <v>5.0</v>
      </c>
      <c r="H826" s="56"/>
      <c r="I826" s="56"/>
      <c r="J826" s="56"/>
      <c r="K826" s="56"/>
      <c r="L826" s="56"/>
      <c r="M826" s="60"/>
      <c r="N826" s="60"/>
      <c r="O826" s="28"/>
      <c r="P826" s="29"/>
      <c r="Q826" s="28"/>
      <c r="R826" s="28"/>
      <c r="S826" s="73">
        <v>22.27</v>
      </c>
      <c r="T826" s="74">
        <v>0.11</v>
      </c>
      <c r="U826" s="50">
        <f t="shared" si="47"/>
        <v>19.8203</v>
      </c>
      <c r="V826" s="54">
        <f t="shared" si="48"/>
        <v>20.15435</v>
      </c>
      <c r="W826" s="52">
        <v>1.0</v>
      </c>
      <c r="X826" s="97">
        <f t="shared" ref="X826:X827" si="49">(V826-U826)*W826</f>
        <v>0.33405</v>
      </c>
      <c r="Y826" s="53">
        <v>2.0</v>
      </c>
      <c r="Z826" s="54" t="s">
        <v>5370</v>
      </c>
    </row>
    <row r="827" ht="18.0" hidden="1" customHeight="1">
      <c r="A827" s="4" t="s">
        <v>5371</v>
      </c>
      <c r="B827" s="5">
        <v>3054780.0</v>
      </c>
      <c r="C827" s="39"/>
      <c r="D827" s="40"/>
      <c r="E827" s="41"/>
      <c r="F827" s="59"/>
      <c r="G827" s="55">
        <v>20.0</v>
      </c>
      <c r="H827" s="56"/>
      <c r="I827" s="56"/>
      <c r="J827" s="56"/>
      <c r="K827" s="56"/>
      <c r="L827" s="56"/>
      <c r="M827" s="60"/>
      <c r="N827" s="60"/>
      <c r="O827" s="28"/>
      <c r="P827" s="29"/>
      <c r="Q827" s="28"/>
      <c r="R827" s="28"/>
      <c r="S827" s="73">
        <v>2.13</v>
      </c>
      <c r="T827" s="74">
        <v>0.11</v>
      </c>
      <c r="U827" s="50">
        <f t="shared" si="47"/>
        <v>1.8957</v>
      </c>
      <c r="V827" s="54">
        <f t="shared" si="48"/>
        <v>1.92765</v>
      </c>
      <c r="W827" s="52">
        <v>8.0</v>
      </c>
      <c r="X827" s="97">
        <f t="shared" si="49"/>
        <v>0.2556</v>
      </c>
      <c r="Y827" s="53">
        <v>2.0</v>
      </c>
      <c r="Z827" s="54"/>
    </row>
    <row r="828" ht="18.0" hidden="1" customHeight="1">
      <c r="A828" s="4" t="s">
        <v>5372</v>
      </c>
      <c r="B828" s="118" t="s">
        <v>5373</v>
      </c>
      <c r="C828" s="39">
        <v>10.0</v>
      </c>
      <c r="D828" s="40"/>
      <c r="E828" s="41"/>
      <c r="F828" s="59"/>
      <c r="G828" s="55"/>
      <c r="H828" s="56"/>
      <c r="I828" s="56">
        <v>7.05</v>
      </c>
      <c r="J828" s="56"/>
      <c r="K828" s="56"/>
      <c r="L828" s="56"/>
      <c r="M828" s="60">
        <v>7.3</v>
      </c>
      <c r="N828" s="60"/>
      <c r="O828" s="28"/>
      <c r="P828" s="29"/>
      <c r="Q828" s="28"/>
      <c r="R828" s="28"/>
      <c r="S828" s="73">
        <v>2.68</v>
      </c>
      <c r="T828" s="74">
        <v>0.11</v>
      </c>
      <c r="U828" s="50">
        <f t="shared" si="47"/>
        <v>2.3852</v>
      </c>
      <c r="V828" s="54">
        <f t="shared" si="48"/>
        <v>2.4254</v>
      </c>
      <c r="W828" s="52">
        <v>1.0</v>
      </c>
      <c r="X828" s="53"/>
      <c r="Y828" s="53">
        <v>2.0</v>
      </c>
      <c r="Z828" s="54"/>
    </row>
    <row r="829" ht="18.0" hidden="1" customHeight="1">
      <c r="A829" s="4" t="s">
        <v>5374</v>
      </c>
      <c r="B829" s="118" t="s">
        <v>5375</v>
      </c>
      <c r="C829" s="39">
        <v>10.0</v>
      </c>
      <c r="D829" s="40"/>
      <c r="E829" s="41"/>
      <c r="F829" s="59"/>
      <c r="G829" s="55"/>
      <c r="H829" s="56" t="s">
        <v>2827</v>
      </c>
      <c r="I829" s="56" t="s">
        <v>2827</v>
      </c>
      <c r="J829" s="56"/>
      <c r="K829" s="56"/>
      <c r="L829" s="56" t="s">
        <v>2827</v>
      </c>
      <c r="M829" s="60" t="s">
        <v>2827</v>
      </c>
      <c r="N829" s="60" t="s">
        <v>2827</v>
      </c>
      <c r="O829" s="28"/>
      <c r="P829" s="29"/>
      <c r="Q829" s="28"/>
      <c r="R829" s="28"/>
      <c r="S829" s="73">
        <v>5.24</v>
      </c>
      <c r="T829" s="74">
        <v>0.11</v>
      </c>
      <c r="U829" s="50">
        <f t="shared" si="47"/>
        <v>4.6636</v>
      </c>
      <c r="V829" s="54">
        <f t="shared" si="48"/>
        <v>4.7422</v>
      </c>
      <c r="W829" s="52">
        <v>1.0</v>
      </c>
      <c r="X829" s="53"/>
      <c r="Y829" s="53">
        <v>2.0</v>
      </c>
      <c r="Z829" s="54"/>
    </row>
    <row r="830" ht="18.0" hidden="1" customHeight="1">
      <c r="A830" s="4" t="s">
        <v>5376</v>
      </c>
      <c r="B830" s="118" t="s">
        <v>5373</v>
      </c>
      <c r="C830" s="39">
        <v>10.0</v>
      </c>
      <c r="D830" s="40"/>
      <c r="E830" s="41"/>
      <c r="F830" s="59"/>
      <c r="G830" s="55"/>
      <c r="H830" s="56"/>
      <c r="I830" s="56"/>
      <c r="J830" s="56"/>
      <c r="K830" s="56"/>
      <c r="L830" s="56"/>
      <c r="M830" s="60"/>
      <c r="N830" s="60"/>
      <c r="O830" s="28"/>
      <c r="P830" s="29"/>
      <c r="Q830" s="28"/>
      <c r="R830" s="28"/>
      <c r="S830" s="48">
        <v>12.15</v>
      </c>
      <c r="T830" s="74">
        <v>0.11</v>
      </c>
      <c r="U830" s="50">
        <f t="shared" si="47"/>
        <v>10.8135</v>
      </c>
      <c r="V830" s="54">
        <f t="shared" si="48"/>
        <v>10.99575</v>
      </c>
      <c r="W830" s="52">
        <v>1.0</v>
      </c>
      <c r="X830" s="53"/>
      <c r="Y830" s="53">
        <v>2.0</v>
      </c>
      <c r="Z830" s="54"/>
    </row>
    <row r="831" ht="18.0" hidden="1" customHeight="1">
      <c r="A831" s="4" t="s">
        <v>5377</v>
      </c>
      <c r="B831" s="71" t="s">
        <v>3404</v>
      </c>
      <c r="C831" s="39">
        <v>28.0</v>
      </c>
      <c r="D831" s="40"/>
      <c r="E831" s="41"/>
      <c r="F831" s="59"/>
      <c r="G831" s="55"/>
      <c r="H831" s="56">
        <v>55.5</v>
      </c>
      <c r="I831" s="56">
        <v>57.1</v>
      </c>
      <c r="J831" s="56">
        <v>37.87</v>
      </c>
      <c r="K831" s="57">
        <v>60.45</v>
      </c>
      <c r="L831" s="56">
        <v>35.0</v>
      </c>
      <c r="M831" s="60">
        <v>35.1</v>
      </c>
      <c r="N831" s="60">
        <v>35.98</v>
      </c>
      <c r="O831" s="28"/>
      <c r="P831" s="29"/>
      <c r="Q831" s="28"/>
      <c r="R831" s="28"/>
      <c r="S831" s="48"/>
      <c r="T831" s="49"/>
      <c r="U831" s="50"/>
      <c r="V831" s="51"/>
      <c r="W831" s="86"/>
      <c r="X831" s="53"/>
      <c r="Y831" s="53"/>
      <c r="Z831" s="54"/>
    </row>
    <row r="832" ht="18.0" hidden="1" customHeight="1">
      <c r="A832" s="4" t="s">
        <v>5378</v>
      </c>
      <c r="B832" s="71" t="s">
        <v>3351</v>
      </c>
      <c r="C832" s="39">
        <v>28.0</v>
      </c>
      <c r="D832" s="40"/>
      <c r="E832" s="41"/>
      <c r="F832" s="59"/>
      <c r="G832" s="55">
        <v>1.0</v>
      </c>
      <c r="H832" s="56">
        <v>24.22</v>
      </c>
      <c r="I832" s="59">
        <v>1.92</v>
      </c>
      <c r="J832" s="56" t="s">
        <v>5379</v>
      </c>
      <c r="K832" s="56">
        <v>2.23</v>
      </c>
      <c r="L832" s="92">
        <v>2.64</v>
      </c>
      <c r="M832" s="60" t="s">
        <v>2802</v>
      </c>
      <c r="N832" s="60">
        <v>3.89</v>
      </c>
      <c r="O832" s="47" t="s">
        <v>5380</v>
      </c>
      <c r="P832" s="29"/>
      <c r="Q832" s="47" t="s">
        <v>5381</v>
      </c>
      <c r="R832" s="47" t="s">
        <v>5382</v>
      </c>
      <c r="S832" s="48">
        <v>24.64</v>
      </c>
      <c r="T832" s="74">
        <v>0.08</v>
      </c>
      <c r="U832" s="50">
        <f t="shared" ref="U832:U833" si="50">S832*(1-T832)</f>
        <v>22.6688</v>
      </c>
      <c r="V832" s="54">
        <f t="shared" ref="V832:V833" si="51">S832*0.905</f>
        <v>22.2992</v>
      </c>
      <c r="W832" s="52">
        <v>1.0</v>
      </c>
      <c r="X832" s="53"/>
      <c r="Y832" s="53"/>
      <c r="Z832" s="54"/>
    </row>
    <row r="833" ht="18.0" hidden="1" customHeight="1">
      <c r="A833" s="4" t="s">
        <v>5383</v>
      </c>
      <c r="B833" s="71" t="s">
        <v>3769</v>
      </c>
      <c r="C833" s="39">
        <v>28.0</v>
      </c>
      <c r="D833" s="40"/>
      <c r="E833" s="41"/>
      <c r="F833" s="147"/>
      <c r="G833" s="55">
        <v>1.0</v>
      </c>
      <c r="H833" s="56">
        <v>24.63</v>
      </c>
      <c r="I833" s="56">
        <v>3.35</v>
      </c>
      <c r="J833" s="56" t="s">
        <v>2802</v>
      </c>
      <c r="K833" s="64">
        <v>2.85</v>
      </c>
      <c r="L833" s="56" t="s">
        <v>2802</v>
      </c>
      <c r="M833" s="60" t="s">
        <v>2802</v>
      </c>
      <c r="N833" s="60">
        <v>3.37</v>
      </c>
      <c r="O833" s="47" t="s">
        <v>5384</v>
      </c>
      <c r="P833" s="29"/>
      <c r="Q833" s="47" t="s">
        <v>5385</v>
      </c>
      <c r="R833" s="61" t="s">
        <v>5386</v>
      </c>
      <c r="S833" s="48">
        <v>24.64</v>
      </c>
      <c r="T833" s="74">
        <v>0.08</v>
      </c>
      <c r="U833" s="50">
        <f t="shared" si="50"/>
        <v>22.6688</v>
      </c>
      <c r="V833" s="54">
        <f t="shared" si="51"/>
        <v>22.2992</v>
      </c>
      <c r="W833" s="52">
        <v>1.0</v>
      </c>
      <c r="X833" s="53"/>
      <c r="Y833" s="53"/>
      <c r="Z833" s="54"/>
    </row>
    <row r="834" ht="18.0" hidden="1" customHeight="1">
      <c r="A834" s="4" t="s">
        <v>5387</v>
      </c>
      <c r="B834" s="71" t="s">
        <v>3376</v>
      </c>
      <c r="C834" s="39">
        <v>28.0</v>
      </c>
      <c r="D834" s="40"/>
      <c r="E834" s="41"/>
      <c r="F834" s="59"/>
      <c r="G834" s="55">
        <v>0.0</v>
      </c>
      <c r="H834" s="56">
        <v>0.38</v>
      </c>
      <c r="I834" s="56">
        <v>0.35</v>
      </c>
      <c r="J834" s="56">
        <v>0.3</v>
      </c>
      <c r="K834" s="56">
        <v>0.49</v>
      </c>
      <c r="L834" s="56">
        <v>0.35</v>
      </c>
      <c r="M834" s="60">
        <v>0.3</v>
      </c>
      <c r="N834" s="60">
        <v>0.36</v>
      </c>
      <c r="O834" s="28"/>
      <c r="P834" s="29"/>
      <c r="Q834" s="28"/>
      <c r="R834" s="28"/>
      <c r="S834" s="48">
        <v>0.21</v>
      </c>
      <c r="T834" s="49"/>
      <c r="U834" s="50"/>
      <c r="V834" s="51"/>
      <c r="W834" s="86"/>
      <c r="X834" s="53"/>
      <c r="Y834" s="53"/>
      <c r="Z834" s="54"/>
    </row>
    <row r="835" ht="18.0" hidden="1" customHeight="1">
      <c r="A835" s="4" t="s">
        <v>5387</v>
      </c>
      <c r="B835" s="71" t="s">
        <v>3288</v>
      </c>
      <c r="C835" s="39">
        <v>28.0</v>
      </c>
      <c r="D835" s="40"/>
      <c r="E835" s="41"/>
      <c r="F835" s="59" t="s">
        <v>2899</v>
      </c>
      <c r="G835" s="55">
        <v>7.0</v>
      </c>
      <c r="H835" s="56">
        <v>0.46</v>
      </c>
      <c r="I835" s="56">
        <v>0.24</v>
      </c>
      <c r="J835" s="56">
        <v>0.22</v>
      </c>
      <c r="K835" s="59">
        <v>0.19</v>
      </c>
      <c r="L835" s="57">
        <v>0.22</v>
      </c>
      <c r="M835" s="57" t="s">
        <v>5388</v>
      </c>
      <c r="N835" s="56" t="s">
        <v>2802</v>
      </c>
      <c r="O835" s="47" t="s">
        <v>5389</v>
      </c>
      <c r="P835" s="29"/>
      <c r="Q835" s="47" t="s">
        <v>5390</v>
      </c>
      <c r="R835" s="47" t="s">
        <v>5391</v>
      </c>
      <c r="S835" s="48">
        <v>0.23</v>
      </c>
      <c r="T835" s="49"/>
      <c r="U835" s="50"/>
      <c r="V835" s="51"/>
      <c r="W835" s="86"/>
      <c r="X835" s="53"/>
      <c r="Y835" s="53"/>
      <c r="Z835" s="54"/>
    </row>
    <row r="836" ht="18.0" hidden="1" customHeight="1">
      <c r="A836" s="4" t="s">
        <v>1057</v>
      </c>
      <c r="B836" s="5">
        <v>1102730.0</v>
      </c>
      <c r="C836" s="39"/>
      <c r="D836" s="40"/>
      <c r="E836" s="41"/>
      <c r="F836" s="59" t="s">
        <v>2899</v>
      </c>
      <c r="G836" s="55">
        <v>12.0</v>
      </c>
      <c r="H836" s="56">
        <v>0.7</v>
      </c>
      <c r="I836" s="59">
        <v>0.23</v>
      </c>
      <c r="J836" s="59">
        <v>0.24</v>
      </c>
      <c r="K836" s="56">
        <v>0.46</v>
      </c>
      <c r="L836" s="92">
        <v>0.24</v>
      </c>
      <c r="M836" s="60" t="s">
        <v>2802</v>
      </c>
      <c r="N836" s="60">
        <v>0.26</v>
      </c>
      <c r="O836" s="47" t="s">
        <v>5392</v>
      </c>
      <c r="P836" s="29"/>
      <c r="Q836" s="47" t="s">
        <v>5393</v>
      </c>
      <c r="R836" s="47" t="s">
        <v>5394</v>
      </c>
      <c r="S836" s="48">
        <v>0.24</v>
      </c>
      <c r="T836" s="49"/>
      <c r="U836" s="50"/>
      <c r="V836" s="51"/>
      <c r="W836" s="86"/>
      <c r="X836" s="53"/>
      <c r="Y836" s="53"/>
      <c r="Z836" s="54"/>
    </row>
    <row r="837" ht="18.0" hidden="1" customHeight="1">
      <c r="A837" s="4" t="s">
        <v>1058</v>
      </c>
      <c r="B837" s="5">
        <v>1102748.0</v>
      </c>
      <c r="C837" s="39"/>
      <c r="D837" s="40"/>
      <c r="E837" s="41"/>
      <c r="F837" s="59"/>
      <c r="G837" s="55">
        <v>20.0</v>
      </c>
      <c r="H837" s="56">
        <v>0.39</v>
      </c>
      <c r="I837" s="56">
        <v>0.36</v>
      </c>
      <c r="J837" s="56">
        <v>0.35</v>
      </c>
      <c r="K837" s="56">
        <v>0.34</v>
      </c>
      <c r="L837" s="59">
        <v>0.33</v>
      </c>
      <c r="M837" s="56">
        <v>0.35</v>
      </c>
      <c r="N837" s="56">
        <v>0.39</v>
      </c>
      <c r="O837" s="47" t="s">
        <v>5395</v>
      </c>
      <c r="P837" s="29"/>
      <c r="Q837" s="61" t="s">
        <v>5396</v>
      </c>
      <c r="R837" s="47" t="s">
        <v>5397</v>
      </c>
      <c r="S837" s="48">
        <v>0.33</v>
      </c>
      <c r="T837" s="49"/>
      <c r="U837" s="50"/>
      <c r="V837" s="51"/>
      <c r="W837" s="86"/>
      <c r="X837" s="53"/>
      <c r="Y837" s="53"/>
      <c r="Z837" s="54"/>
    </row>
    <row r="838" ht="18.0" hidden="1" customHeight="1">
      <c r="A838" s="4" t="s">
        <v>5398</v>
      </c>
      <c r="B838" s="71" t="s">
        <v>3070</v>
      </c>
      <c r="C838" s="39">
        <v>28.0</v>
      </c>
      <c r="D838" s="40"/>
      <c r="E838" s="41"/>
      <c r="F838" s="59"/>
      <c r="G838" s="55"/>
      <c r="H838" s="56"/>
      <c r="I838" s="124">
        <v>47.48</v>
      </c>
      <c r="J838" s="124">
        <v>46.55</v>
      </c>
      <c r="K838" s="56" t="s">
        <v>2827</v>
      </c>
      <c r="L838" s="59">
        <v>46.4</v>
      </c>
      <c r="M838" s="124">
        <v>46.94</v>
      </c>
      <c r="N838" s="124">
        <v>46.95</v>
      </c>
      <c r="O838" s="28"/>
      <c r="P838" s="29"/>
      <c r="Q838" s="201"/>
      <c r="R838" s="28"/>
      <c r="S838" s="48">
        <v>49.0</v>
      </c>
      <c r="T838" s="49">
        <v>0.05</v>
      </c>
      <c r="U838" s="50">
        <f t="shared" ref="U838:U839" si="52">S838*(1-T838)</f>
        <v>46.55</v>
      </c>
      <c r="V838" s="51"/>
      <c r="W838" s="86"/>
      <c r="X838" s="53"/>
      <c r="Y838" s="53"/>
      <c r="Z838" s="54"/>
    </row>
    <row r="839" ht="18.0" hidden="1" customHeight="1">
      <c r="A839" s="4" t="s">
        <v>5398</v>
      </c>
      <c r="B839" s="71" t="s">
        <v>4172</v>
      </c>
      <c r="C839" s="39">
        <v>28.0</v>
      </c>
      <c r="D839" s="40"/>
      <c r="E839" s="41"/>
      <c r="F839" s="59"/>
      <c r="G839" s="55"/>
      <c r="H839" s="56"/>
      <c r="I839" s="124">
        <v>47.48</v>
      </c>
      <c r="J839" s="124"/>
      <c r="K839" s="56" t="s">
        <v>2827</v>
      </c>
      <c r="L839" s="59">
        <v>46.4</v>
      </c>
      <c r="M839" s="124">
        <v>46.99</v>
      </c>
      <c r="N839" s="202">
        <v>46.99</v>
      </c>
      <c r="O839" s="28"/>
      <c r="P839" s="29"/>
      <c r="Q839" s="201"/>
      <c r="R839" s="28"/>
      <c r="S839" s="48">
        <v>49.0</v>
      </c>
      <c r="T839" s="49">
        <v>0.05</v>
      </c>
      <c r="U839" s="50">
        <f t="shared" si="52"/>
        <v>46.55</v>
      </c>
      <c r="V839" s="51"/>
      <c r="W839" s="86"/>
      <c r="X839" s="53"/>
      <c r="Y839" s="53"/>
      <c r="Z839" s="54"/>
    </row>
    <row r="840" ht="18.0" hidden="1" customHeight="1">
      <c r="A840" s="4" t="s">
        <v>5399</v>
      </c>
      <c r="B840" s="67">
        <v>0.05</v>
      </c>
      <c r="C840" s="39" t="s">
        <v>2958</v>
      </c>
      <c r="D840" s="40"/>
      <c r="E840" s="41"/>
      <c r="F840" s="59"/>
      <c r="G840" s="55"/>
      <c r="H840" s="56" t="s">
        <v>3542</v>
      </c>
      <c r="I840" s="56">
        <v>1.98</v>
      </c>
      <c r="J840" s="56">
        <v>0.32</v>
      </c>
      <c r="K840" s="56" t="s">
        <v>2802</v>
      </c>
      <c r="L840" s="56" t="s">
        <v>2802</v>
      </c>
      <c r="M840" s="60">
        <v>0.3</v>
      </c>
      <c r="N840" s="60" t="s">
        <v>2827</v>
      </c>
      <c r="O840" s="28"/>
      <c r="P840" s="29"/>
      <c r="Q840" s="28"/>
      <c r="R840" s="28"/>
      <c r="S840" s="48">
        <v>8.17</v>
      </c>
      <c r="T840" s="49"/>
      <c r="U840" s="50"/>
      <c r="V840" s="54"/>
      <c r="W840" s="86"/>
      <c r="X840" s="53"/>
      <c r="Y840" s="53"/>
      <c r="Z840" s="54"/>
    </row>
    <row r="841" ht="18.0" hidden="1" customHeight="1">
      <c r="A841" s="4" t="s">
        <v>5400</v>
      </c>
      <c r="B841" s="71" t="s">
        <v>3414</v>
      </c>
      <c r="C841" s="39">
        <v>10.0</v>
      </c>
      <c r="D841" s="40"/>
      <c r="E841" s="41"/>
      <c r="F841" s="59"/>
      <c r="G841" s="55"/>
      <c r="H841" s="59" t="s">
        <v>5401</v>
      </c>
      <c r="I841" s="56" t="s">
        <v>5402</v>
      </c>
      <c r="J841" s="56" t="s">
        <v>2802</v>
      </c>
      <c r="K841" s="56" t="s">
        <v>5403</v>
      </c>
      <c r="L841" s="59">
        <v>0.3</v>
      </c>
      <c r="M841" s="60">
        <v>0.33</v>
      </c>
      <c r="N841" s="60" t="s">
        <v>2827</v>
      </c>
      <c r="O841" s="47" t="s">
        <v>5404</v>
      </c>
      <c r="P841" s="29"/>
      <c r="Q841" s="61" t="s">
        <v>5405</v>
      </c>
      <c r="R841" s="47" t="s">
        <v>5406</v>
      </c>
      <c r="S841" s="48">
        <v>1.87</v>
      </c>
      <c r="T841" s="49"/>
      <c r="U841" s="50"/>
      <c r="V841" s="51"/>
      <c r="W841" s="86"/>
      <c r="X841" s="53"/>
      <c r="Y841" s="53"/>
      <c r="Z841" s="54"/>
    </row>
    <row r="842" ht="18.0" hidden="1" customHeight="1">
      <c r="A842" s="4" t="s">
        <v>1064</v>
      </c>
      <c r="B842" s="5">
        <v>1025881.0</v>
      </c>
      <c r="C842" s="39"/>
      <c r="D842" s="40"/>
      <c r="E842" s="41"/>
      <c r="F842" s="59"/>
      <c r="G842" s="55">
        <v>36.0</v>
      </c>
      <c r="H842" s="56">
        <v>0.28</v>
      </c>
      <c r="I842" s="56">
        <v>0.27</v>
      </c>
      <c r="J842" s="59">
        <v>0.25</v>
      </c>
      <c r="K842" s="56">
        <v>0.29</v>
      </c>
      <c r="L842" s="57">
        <v>0.29</v>
      </c>
      <c r="M842" s="56">
        <v>0.27</v>
      </c>
      <c r="N842" s="56">
        <v>0.28</v>
      </c>
      <c r="O842" s="47" t="s">
        <v>5407</v>
      </c>
      <c r="P842" s="29"/>
      <c r="Q842" s="61" t="s">
        <v>5408</v>
      </c>
      <c r="R842" s="47" t="s">
        <v>5409</v>
      </c>
      <c r="S842" s="48">
        <v>1.87</v>
      </c>
      <c r="T842" s="49"/>
      <c r="U842" s="50"/>
      <c r="V842" s="51"/>
      <c r="W842" s="86"/>
      <c r="X842" s="53"/>
      <c r="Y842" s="53"/>
      <c r="Z842" s="54"/>
    </row>
    <row r="843" ht="18.0" hidden="1" customHeight="1">
      <c r="A843" s="4" t="s">
        <v>5410</v>
      </c>
      <c r="B843" s="71" t="s">
        <v>4913</v>
      </c>
      <c r="C843" s="39" t="s">
        <v>3059</v>
      </c>
      <c r="D843" s="40"/>
      <c r="E843" s="41"/>
      <c r="F843" s="59"/>
      <c r="G843" s="55"/>
      <c r="H843" s="56" t="s">
        <v>2802</v>
      </c>
      <c r="I843" s="56">
        <v>1.06</v>
      </c>
      <c r="J843" s="59">
        <v>2.09</v>
      </c>
      <c r="K843" s="56">
        <v>2.64</v>
      </c>
      <c r="L843" s="56">
        <v>2.99</v>
      </c>
      <c r="M843" s="60">
        <v>2.62</v>
      </c>
      <c r="N843" s="58">
        <v>2.09</v>
      </c>
      <c r="O843" s="28"/>
      <c r="P843" s="29"/>
      <c r="Q843" s="28"/>
      <c r="R843" s="28"/>
      <c r="S843" s="48">
        <v>1.39</v>
      </c>
      <c r="T843" s="49"/>
      <c r="U843" s="50"/>
      <c r="V843" s="51"/>
      <c r="W843" s="86"/>
      <c r="X843" s="53"/>
      <c r="Y843" s="53"/>
      <c r="Z843" s="54"/>
    </row>
    <row r="844" ht="18.0" hidden="1" customHeight="1">
      <c r="A844" s="4" t="s">
        <v>5411</v>
      </c>
      <c r="B844" s="71" t="s">
        <v>3419</v>
      </c>
      <c r="C844" s="39">
        <v>30.0</v>
      </c>
      <c r="D844" s="40"/>
      <c r="E844" s="41"/>
      <c r="F844" s="59"/>
      <c r="G844" s="55">
        <v>8.0</v>
      </c>
      <c r="H844" s="59">
        <v>0.18</v>
      </c>
      <c r="I844" s="56"/>
      <c r="J844" s="60">
        <v>0.23</v>
      </c>
      <c r="K844" s="56">
        <v>0.23</v>
      </c>
      <c r="L844" s="60">
        <v>0.26</v>
      </c>
      <c r="M844" s="56" t="s">
        <v>2802</v>
      </c>
      <c r="N844" s="60">
        <v>0.23</v>
      </c>
      <c r="O844" s="47" t="s">
        <v>5412</v>
      </c>
      <c r="P844" s="29"/>
      <c r="Q844" s="61" t="s">
        <v>5413</v>
      </c>
      <c r="R844" s="47" t="s">
        <v>5414</v>
      </c>
      <c r="S844" s="48">
        <v>0.29</v>
      </c>
      <c r="T844" s="49"/>
      <c r="U844" s="50"/>
      <c r="V844" s="51"/>
      <c r="W844" s="86"/>
      <c r="X844" s="53"/>
      <c r="Y844" s="53"/>
      <c r="Z844" s="54"/>
    </row>
    <row r="845" ht="18.0" hidden="1" customHeight="1">
      <c r="A845" s="4" t="s">
        <v>5415</v>
      </c>
      <c r="B845" s="71" t="s">
        <v>5416</v>
      </c>
      <c r="C845" s="39">
        <v>28.0</v>
      </c>
      <c r="D845" s="40"/>
      <c r="E845" s="63"/>
      <c r="F845" s="94"/>
      <c r="G845" s="55"/>
      <c r="H845" s="59">
        <v>15.95</v>
      </c>
      <c r="I845" s="56">
        <v>17.28</v>
      </c>
      <c r="J845" s="57" t="s">
        <v>2827</v>
      </c>
      <c r="K845" s="56">
        <v>17.36</v>
      </c>
      <c r="L845" s="56">
        <v>16.15</v>
      </c>
      <c r="M845" s="60" t="s">
        <v>2827</v>
      </c>
      <c r="N845" s="60" t="s">
        <v>2827</v>
      </c>
      <c r="O845" s="28"/>
      <c r="P845" s="29"/>
      <c r="Q845" s="28"/>
      <c r="R845" s="28"/>
      <c r="S845" s="48"/>
      <c r="T845" s="49"/>
      <c r="U845" s="50"/>
      <c r="V845" s="51"/>
      <c r="W845" s="85"/>
      <c r="X845" s="93"/>
      <c r="Y845" s="71"/>
      <c r="Z845" s="54"/>
    </row>
    <row r="846" ht="18.0" hidden="1" customHeight="1">
      <c r="A846" s="4" t="s">
        <v>5417</v>
      </c>
      <c r="B846" s="71" t="s">
        <v>3382</v>
      </c>
      <c r="C846" s="39">
        <v>28.0</v>
      </c>
      <c r="D846" s="40"/>
      <c r="E846" s="41"/>
      <c r="F846" s="104" t="s">
        <v>5418</v>
      </c>
      <c r="G846" s="55">
        <v>2.0</v>
      </c>
      <c r="H846" s="56">
        <v>6.82</v>
      </c>
      <c r="I846" s="56" t="s">
        <v>2802</v>
      </c>
      <c r="J846" s="57">
        <v>2.34</v>
      </c>
      <c r="K846" s="56">
        <v>8.81</v>
      </c>
      <c r="L846" s="56">
        <v>10.75</v>
      </c>
      <c r="M846" s="58">
        <v>2.31</v>
      </c>
      <c r="N846" s="56" t="s">
        <v>2802</v>
      </c>
      <c r="O846" s="47" t="s">
        <v>5419</v>
      </c>
      <c r="P846" s="29"/>
      <c r="Q846" s="61" t="s">
        <v>5420</v>
      </c>
      <c r="R846" s="47" t="s">
        <v>5421</v>
      </c>
      <c r="S846" s="48">
        <v>1.68</v>
      </c>
      <c r="T846" s="49"/>
      <c r="U846" s="50"/>
      <c r="V846" s="51"/>
      <c r="W846" s="86"/>
      <c r="X846" s="53"/>
      <c r="Y846" s="53"/>
      <c r="Z846" s="54"/>
    </row>
    <row r="847" ht="18.0" hidden="1" customHeight="1">
      <c r="A847" s="4" t="s">
        <v>5415</v>
      </c>
      <c r="B847" s="71" t="s">
        <v>3208</v>
      </c>
      <c r="C847" s="39">
        <v>28.0</v>
      </c>
      <c r="D847" s="40"/>
      <c r="E847" s="41"/>
      <c r="F847" s="59"/>
      <c r="G847" s="55"/>
      <c r="H847" s="56">
        <v>10.46</v>
      </c>
      <c r="I847" s="56" t="s">
        <v>2827</v>
      </c>
      <c r="J847" s="57"/>
      <c r="K847" s="56">
        <v>14.69</v>
      </c>
      <c r="L847" s="56" t="s">
        <v>2827</v>
      </c>
      <c r="M847" s="60">
        <v>19.25</v>
      </c>
      <c r="N847" s="58" t="s">
        <v>5422</v>
      </c>
      <c r="O847" s="28"/>
      <c r="P847" s="29"/>
      <c r="Q847" s="28"/>
      <c r="R847" s="28"/>
      <c r="S847" s="48">
        <v>11.88</v>
      </c>
      <c r="T847" s="49"/>
      <c r="U847" s="50"/>
      <c r="V847" s="51"/>
      <c r="W847" s="86"/>
      <c r="X847" s="53"/>
      <c r="Y847" s="53"/>
      <c r="Z847" s="54"/>
    </row>
    <row r="848" ht="18.0" hidden="1" customHeight="1">
      <c r="A848" s="4" t="s">
        <v>5423</v>
      </c>
      <c r="B848" s="71" t="s">
        <v>5424</v>
      </c>
      <c r="C848" s="39">
        <v>28.0</v>
      </c>
      <c r="D848" s="40"/>
      <c r="E848" s="41"/>
      <c r="F848" s="59"/>
      <c r="G848" s="55"/>
      <c r="H848" s="56">
        <v>2.09</v>
      </c>
      <c r="I848" s="56">
        <v>2.02</v>
      </c>
      <c r="J848" s="57"/>
      <c r="K848" s="56">
        <v>1.85</v>
      </c>
      <c r="L848" s="56" t="s">
        <v>2827</v>
      </c>
      <c r="M848" s="60">
        <v>1.33</v>
      </c>
      <c r="N848" s="60" t="s">
        <v>2827</v>
      </c>
      <c r="O848" s="28"/>
      <c r="P848" s="29"/>
      <c r="Q848" s="28"/>
      <c r="R848" s="28"/>
      <c r="S848" s="48">
        <v>1.74</v>
      </c>
      <c r="T848" s="49"/>
      <c r="U848" s="50"/>
      <c r="V848" s="51"/>
      <c r="W848" s="86"/>
      <c r="X848" s="53"/>
      <c r="Y848" s="53"/>
      <c r="Z848" s="54"/>
    </row>
    <row r="849" ht="18.0" hidden="1" customHeight="1">
      <c r="A849" s="4" t="s">
        <v>5425</v>
      </c>
      <c r="B849" s="71" t="s">
        <v>5426</v>
      </c>
      <c r="C849" s="39">
        <v>28.0</v>
      </c>
      <c r="D849" s="40"/>
      <c r="E849" s="41"/>
      <c r="F849" s="59"/>
      <c r="G849" s="55"/>
      <c r="H849" s="56">
        <v>7.98</v>
      </c>
      <c r="I849" s="56">
        <v>4.7</v>
      </c>
      <c r="J849" s="57">
        <v>5.8</v>
      </c>
      <c r="K849" s="56">
        <v>6.45</v>
      </c>
      <c r="L849" s="56">
        <v>5.5</v>
      </c>
      <c r="M849" s="60">
        <v>4.4</v>
      </c>
      <c r="N849" s="60" t="s">
        <v>2827</v>
      </c>
      <c r="O849" s="28"/>
      <c r="P849" s="29"/>
      <c r="Q849" s="28"/>
      <c r="R849" s="28"/>
      <c r="S849" s="48">
        <v>0.98</v>
      </c>
      <c r="T849" s="49"/>
      <c r="U849" s="50"/>
      <c r="V849" s="51"/>
      <c r="W849" s="86"/>
      <c r="X849" s="53"/>
      <c r="Y849" s="53"/>
      <c r="Z849" s="54"/>
    </row>
    <row r="850" ht="18.0" hidden="1" customHeight="1">
      <c r="A850" s="4" t="s">
        <v>5427</v>
      </c>
      <c r="B850" s="71" t="s">
        <v>5428</v>
      </c>
      <c r="C850" s="39">
        <v>28.0</v>
      </c>
      <c r="D850" s="40"/>
      <c r="E850" s="41"/>
      <c r="F850" s="59"/>
      <c r="G850" s="55"/>
      <c r="H850" s="56">
        <v>0.76</v>
      </c>
      <c r="I850" s="56" t="s">
        <v>5429</v>
      </c>
      <c r="J850" s="57"/>
      <c r="K850" s="56">
        <v>0.99</v>
      </c>
      <c r="L850" s="56">
        <v>1.35</v>
      </c>
      <c r="M850" s="60">
        <v>0.81</v>
      </c>
      <c r="N850" s="203">
        <v>0.82</v>
      </c>
      <c r="O850" s="28"/>
      <c r="P850" s="29"/>
      <c r="Q850" s="28"/>
      <c r="R850" s="28"/>
      <c r="S850" s="48">
        <v>1.74</v>
      </c>
      <c r="T850" s="49"/>
      <c r="U850" s="50"/>
      <c r="V850" s="51"/>
      <c r="W850" s="86"/>
      <c r="X850" s="53"/>
      <c r="Y850" s="53"/>
      <c r="Z850" s="54"/>
    </row>
    <row r="851" ht="18.0" hidden="1" customHeight="1">
      <c r="A851" s="4" t="s">
        <v>5430</v>
      </c>
      <c r="B851" s="71" t="s">
        <v>2904</v>
      </c>
      <c r="C851" s="39">
        <v>28.0</v>
      </c>
      <c r="D851" s="40"/>
      <c r="E851" s="41"/>
      <c r="F851" s="59" t="s">
        <v>2899</v>
      </c>
      <c r="G851" s="55">
        <v>2.0</v>
      </c>
      <c r="H851" s="56">
        <v>2.5</v>
      </c>
      <c r="I851" s="56">
        <v>2.98</v>
      </c>
      <c r="J851" s="57">
        <v>1.3</v>
      </c>
      <c r="K851" s="56">
        <v>1.95</v>
      </c>
      <c r="L851" s="58">
        <v>1.23</v>
      </c>
      <c r="M851" s="60">
        <v>1.23</v>
      </c>
      <c r="N851" s="56">
        <v>1.49</v>
      </c>
      <c r="O851" s="47" t="s">
        <v>5431</v>
      </c>
      <c r="P851" s="29"/>
      <c r="Q851" s="61" t="s">
        <v>5432</v>
      </c>
      <c r="R851" s="47" t="s">
        <v>5433</v>
      </c>
      <c r="S851" s="48"/>
      <c r="T851" s="49"/>
      <c r="U851" s="50"/>
      <c r="V851" s="51"/>
      <c r="W851" s="86"/>
      <c r="X851" s="53"/>
      <c r="Y851" s="53"/>
      <c r="Z851" s="54"/>
    </row>
    <row r="852" ht="18.0" hidden="1" customHeight="1">
      <c r="A852" s="4" t="s">
        <v>1069</v>
      </c>
      <c r="B852" s="5">
        <v>6708119.0</v>
      </c>
      <c r="C852" s="39"/>
      <c r="D852" s="40"/>
      <c r="E852" s="41"/>
      <c r="F852" s="59" t="s">
        <v>2899</v>
      </c>
      <c r="G852" s="106">
        <v>30.0</v>
      </c>
      <c r="H852" s="56">
        <v>0.24</v>
      </c>
      <c r="I852" s="56" t="s">
        <v>2802</v>
      </c>
      <c r="J852" s="59">
        <v>0.24</v>
      </c>
      <c r="K852" s="56">
        <v>0.33</v>
      </c>
      <c r="L852" s="56">
        <v>0.25</v>
      </c>
      <c r="M852" s="56">
        <v>0.24</v>
      </c>
      <c r="N852" s="56">
        <v>0.25</v>
      </c>
      <c r="O852" s="47" t="s">
        <v>5434</v>
      </c>
      <c r="P852" s="29"/>
      <c r="Q852" s="61" t="s">
        <v>5435</v>
      </c>
      <c r="R852" s="47" t="s">
        <v>5436</v>
      </c>
      <c r="S852" s="48">
        <v>0.39</v>
      </c>
      <c r="T852" s="49"/>
      <c r="U852" s="50"/>
      <c r="V852" s="51"/>
      <c r="W852" s="86"/>
      <c r="X852" s="53"/>
      <c r="Y852" s="53"/>
      <c r="Z852" s="54"/>
    </row>
    <row r="853" ht="18.0" hidden="1" customHeight="1">
      <c r="A853" s="4" t="s">
        <v>1070</v>
      </c>
      <c r="B853" s="5">
        <v>6708127.0</v>
      </c>
      <c r="C853" s="39"/>
      <c r="D853" s="40"/>
      <c r="E853" s="63"/>
      <c r="F853" s="59"/>
      <c r="G853" s="106">
        <v>70.0</v>
      </c>
      <c r="H853" s="56">
        <v>0.32</v>
      </c>
      <c r="I853" s="56">
        <v>0.32</v>
      </c>
      <c r="J853" s="59">
        <v>0.27</v>
      </c>
      <c r="K853" s="116">
        <v>0.36</v>
      </c>
      <c r="L853" s="56">
        <v>0.27</v>
      </c>
      <c r="M853" s="59">
        <v>0.27</v>
      </c>
      <c r="N853" s="56">
        <v>0.33</v>
      </c>
      <c r="O853" s="47" t="s">
        <v>5437</v>
      </c>
      <c r="P853" s="29"/>
      <c r="Q853" s="61" t="s">
        <v>5438</v>
      </c>
      <c r="R853" s="47" t="s">
        <v>5439</v>
      </c>
      <c r="S853" s="48"/>
      <c r="T853" s="49"/>
      <c r="U853" s="50"/>
      <c r="V853" s="51"/>
      <c r="W853" s="86"/>
      <c r="X853" s="53"/>
      <c r="Y853" s="53"/>
      <c r="Z853" s="54"/>
    </row>
    <row r="854" ht="18.0" hidden="1" customHeight="1">
      <c r="A854" s="4" t="s">
        <v>1067</v>
      </c>
      <c r="B854" s="5">
        <v>6708135.0</v>
      </c>
      <c r="C854" s="39"/>
      <c r="D854" s="40"/>
      <c r="E854" s="41"/>
      <c r="F854" s="59" t="s">
        <v>2899</v>
      </c>
      <c r="G854" s="55">
        <v>45.0</v>
      </c>
      <c r="H854" s="56">
        <v>0.45</v>
      </c>
      <c r="I854" s="56">
        <v>0.45</v>
      </c>
      <c r="J854" s="56">
        <v>0.39</v>
      </c>
      <c r="K854" s="56">
        <v>0.48</v>
      </c>
      <c r="L854" s="60">
        <v>0.57</v>
      </c>
      <c r="M854" s="59">
        <v>0.38</v>
      </c>
      <c r="N854" s="60">
        <v>0.45</v>
      </c>
      <c r="O854" s="47" t="s">
        <v>5440</v>
      </c>
      <c r="P854" s="29"/>
      <c r="Q854" s="61" t="s">
        <v>5441</v>
      </c>
      <c r="R854" s="47" t="s">
        <v>5442</v>
      </c>
      <c r="S854" s="48"/>
      <c r="T854" s="49"/>
      <c r="U854" s="50"/>
      <c r="V854" s="51"/>
      <c r="W854" s="86"/>
      <c r="X854" s="53"/>
      <c r="Y854" s="53"/>
      <c r="Z854" s="54"/>
    </row>
    <row r="855" ht="18.0" hidden="1" customHeight="1">
      <c r="A855" s="4" t="s">
        <v>5443</v>
      </c>
      <c r="B855" s="71" t="s">
        <v>3351</v>
      </c>
      <c r="C855" s="39">
        <v>28.0</v>
      </c>
      <c r="D855" s="40"/>
      <c r="E855" s="63"/>
      <c r="F855" s="94"/>
      <c r="G855" s="55"/>
      <c r="H855" s="56">
        <v>16.69</v>
      </c>
      <c r="I855" s="60" t="s">
        <v>2802</v>
      </c>
      <c r="J855" s="57">
        <v>8.6</v>
      </c>
      <c r="K855" s="56">
        <v>8.35</v>
      </c>
      <c r="L855" s="58">
        <v>7.24</v>
      </c>
      <c r="M855" s="60">
        <v>8.96</v>
      </c>
      <c r="N855" s="60">
        <v>8.9</v>
      </c>
      <c r="O855" s="47" t="s">
        <v>5444</v>
      </c>
      <c r="P855" s="29"/>
      <c r="Q855" s="47" t="s">
        <v>5445</v>
      </c>
      <c r="R855" s="61" t="s">
        <v>5446</v>
      </c>
      <c r="S855" s="48">
        <v>16.7</v>
      </c>
      <c r="T855" s="49"/>
      <c r="U855" s="50"/>
      <c r="V855" s="51"/>
      <c r="W855" s="86"/>
      <c r="X855" s="70"/>
      <c r="Y855" s="53"/>
      <c r="Z855" s="54"/>
    </row>
    <row r="856" ht="18.0" hidden="1" customHeight="1">
      <c r="A856" s="4" t="s">
        <v>5447</v>
      </c>
      <c r="B856" s="71"/>
      <c r="C856" s="39" t="s">
        <v>3192</v>
      </c>
      <c r="D856" s="40"/>
      <c r="E856" s="41"/>
      <c r="F856" s="59"/>
      <c r="G856" s="55"/>
      <c r="H856" s="56"/>
      <c r="I856" s="56">
        <v>4.92</v>
      </c>
      <c r="J856" s="60" t="s">
        <v>5448</v>
      </c>
      <c r="K856" s="56">
        <v>5.59</v>
      </c>
      <c r="L856" s="56"/>
      <c r="M856" s="60" t="s">
        <v>5448</v>
      </c>
      <c r="N856" s="59">
        <v>4.37</v>
      </c>
      <c r="O856" s="47" t="s">
        <v>5449</v>
      </c>
      <c r="P856" s="29"/>
      <c r="Q856" s="61" t="s">
        <v>5450</v>
      </c>
      <c r="R856" s="47" t="s">
        <v>5451</v>
      </c>
      <c r="S856" s="48"/>
      <c r="T856" s="49"/>
      <c r="U856" s="50"/>
      <c r="V856" s="54"/>
      <c r="W856" s="52"/>
      <c r="X856" s="51"/>
      <c r="Y856" s="53"/>
      <c r="Z856" s="54"/>
    </row>
    <row r="857" ht="18.0" hidden="1" customHeight="1">
      <c r="A857" s="4" t="s">
        <v>5452</v>
      </c>
      <c r="B857" s="115" t="s">
        <v>2916</v>
      </c>
      <c r="C857" s="39" t="s">
        <v>2955</v>
      </c>
      <c r="D857" s="40"/>
      <c r="E857" s="41"/>
      <c r="F857" s="144"/>
      <c r="G857" s="55">
        <v>1.0</v>
      </c>
      <c r="H857" s="56">
        <v>11.71</v>
      </c>
      <c r="I857" s="56">
        <v>7.94</v>
      </c>
      <c r="J857" s="57">
        <v>5.59</v>
      </c>
      <c r="K857" s="56" t="s">
        <v>2802</v>
      </c>
      <c r="L857" s="56">
        <v>6.9</v>
      </c>
      <c r="M857" s="60">
        <v>6.91</v>
      </c>
      <c r="N857" s="60">
        <v>6.86</v>
      </c>
      <c r="O857" s="28"/>
      <c r="P857" s="29"/>
      <c r="Q857" s="28"/>
      <c r="R857" s="28"/>
      <c r="S857" s="48">
        <v>11.71</v>
      </c>
      <c r="T857" s="49">
        <v>0.1</v>
      </c>
      <c r="U857" s="50">
        <f>S857*(1-T857)</f>
        <v>10.539</v>
      </c>
      <c r="V857" s="51"/>
      <c r="W857" s="86"/>
      <c r="X857" s="53"/>
      <c r="Y857" s="53"/>
      <c r="Z857" s="54"/>
    </row>
    <row r="858" ht="18.0" hidden="1" customHeight="1">
      <c r="A858" s="4" t="s">
        <v>5453</v>
      </c>
      <c r="B858" s="5">
        <v>1178011.0</v>
      </c>
      <c r="C858" s="39"/>
      <c r="D858" s="40"/>
      <c r="E858" s="41"/>
      <c r="F858" s="59"/>
      <c r="G858" s="55">
        <v>8.0</v>
      </c>
      <c r="H858" s="56">
        <v>5.78</v>
      </c>
      <c r="I858" s="56">
        <v>3.38</v>
      </c>
      <c r="J858" s="64">
        <v>2.91</v>
      </c>
      <c r="K858" s="57">
        <v>3.38</v>
      </c>
      <c r="L858" s="56">
        <v>3.2</v>
      </c>
      <c r="M858" s="56">
        <v>3.09</v>
      </c>
      <c r="N858" s="57">
        <v>2.96</v>
      </c>
      <c r="O858" s="47" t="s">
        <v>5454</v>
      </c>
      <c r="P858" s="29"/>
      <c r="Q858" s="47" t="s">
        <v>5455</v>
      </c>
      <c r="R858" s="61" t="s">
        <v>5456</v>
      </c>
      <c r="S858" s="48">
        <v>4.02</v>
      </c>
      <c r="T858" s="49"/>
      <c r="U858" s="50"/>
      <c r="V858" s="51"/>
      <c r="W858" s="86"/>
      <c r="X858" s="53"/>
      <c r="Y858" s="53"/>
      <c r="Z858" s="54"/>
    </row>
    <row r="859" ht="18.0" hidden="1" customHeight="1">
      <c r="A859" s="4" t="s">
        <v>5457</v>
      </c>
      <c r="B859" s="71" t="s">
        <v>5458</v>
      </c>
      <c r="C859" s="39">
        <v>56.0</v>
      </c>
      <c r="D859" s="40"/>
      <c r="E859" s="41"/>
      <c r="F859" s="59"/>
      <c r="G859" s="55">
        <v>4.0</v>
      </c>
      <c r="H859" s="56">
        <v>10.95</v>
      </c>
      <c r="I859" s="56"/>
      <c r="J859" s="57">
        <v>7.52</v>
      </c>
      <c r="K859" s="56"/>
      <c r="L859" s="56">
        <v>7.5</v>
      </c>
      <c r="M859" s="60">
        <v>6.89</v>
      </c>
      <c r="N859" s="60" t="s">
        <v>2827</v>
      </c>
      <c r="O859" s="47" t="s">
        <v>5459</v>
      </c>
      <c r="P859" s="29"/>
      <c r="Q859" s="61" t="s">
        <v>5460</v>
      </c>
      <c r="R859" s="1" t="s">
        <v>5461</v>
      </c>
      <c r="S859" s="48"/>
      <c r="T859" s="49"/>
      <c r="U859" s="50"/>
      <c r="V859" s="51"/>
      <c r="W859" s="86"/>
      <c r="X859" s="53"/>
      <c r="Y859" s="53"/>
      <c r="Z859" s="54"/>
    </row>
    <row r="860" ht="18.0" hidden="1" customHeight="1">
      <c r="A860" s="4" t="s">
        <v>5462</v>
      </c>
      <c r="B860" s="71" t="s">
        <v>3779</v>
      </c>
      <c r="C860" s="39">
        <v>56.0</v>
      </c>
      <c r="D860" s="40"/>
      <c r="E860" s="63"/>
      <c r="F860" s="94"/>
      <c r="G860" s="55"/>
      <c r="H860" s="56">
        <v>64.4</v>
      </c>
      <c r="I860" s="56">
        <v>23.68</v>
      </c>
      <c r="J860" s="57">
        <v>22.98</v>
      </c>
      <c r="K860" s="60" t="s">
        <v>3331</v>
      </c>
      <c r="L860" s="56" t="s">
        <v>2802</v>
      </c>
      <c r="M860" s="60" t="s">
        <v>2802</v>
      </c>
      <c r="N860" s="60" t="s">
        <v>2802</v>
      </c>
      <c r="O860" s="47" t="s">
        <v>5463</v>
      </c>
      <c r="P860" s="29"/>
      <c r="Q860" s="47" t="s">
        <v>5464</v>
      </c>
      <c r="R860" s="61" t="s">
        <v>5465</v>
      </c>
      <c r="S860" s="48"/>
      <c r="T860" s="49"/>
      <c r="U860" s="50"/>
      <c r="V860" s="51"/>
      <c r="W860" s="86"/>
      <c r="X860" s="53"/>
      <c r="Y860" s="53"/>
      <c r="Z860" s="54"/>
    </row>
    <row r="861" ht="18.0" hidden="1" customHeight="1">
      <c r="A861" s="4" t="s">
        <v>5462</v>
      </c>
      <c r="B861" s="71" t="s">
        <v>2926</v>
      </c>
      <c r="C861" s="39">
        <v>84.0</v>
      </c>
      <c r="D861" s="40"/>
      <c r="E861" s="63"/>
      <c r="F861" s="94"/>
      <c r="G861" s="55"/>
      <c r="H861" s="56">
        <v>96.6</v>
      </c>
      <c r="I861" s="94" t="s">
        <v>5466</v>
      </c>
      <c r="J861" s="57" t="s">
        <v>2802</v>
      </c>
      <c r="K861" s="56" t="s">
        <v>2802</v>
      </c>
      <c r="L861" s="56" t="s">
        <v>2802</v>
      </c>
      <c r="M861" s="60" t="s">
        <v>2802</v>
      </c>
      <c r="N861" s="101" t="s">
        <v>2802</v>
      </c>
      <c r="O861" s="47" t="s">
        <v>5467</v>
      </c>
      <c r="P861" s="29"/>
      <c r="Q861" s="47" t="s">
        <v>5468</v>
      </c>
      <c r="R861" s="47" t="s">
        <v>5469</v>
      </c>
      <c r="S861" s="48"/>
      <c r="T861" s="49"/>
      <c r="U861" s="50"/>
      <c r="V861" s="51"/>
      <c r="W861" s="86"/>
      <c r="X861" s="53"/>
      <c r="Y861" s="53"/>
      <c r="Z861" s="54"/>
    </row>
    <row r="862" ht="18.0" hidden="1" customHeight="1">
      <c r="A862" s="150" t="s">
        <v>5470</v>
      </c>
      <c r="B862" s="5">
        <v>3564408.0</v>
      </c>
      <c r="C862" s="39"/>
      <c r="D862" s="40"/>
      <c r="E862" s="41"/>
      <c r="F862" s="59"/>
      <c r="G862" s="55">
        <v>6.0</v>
      </c>
      <c r="H862" s="56"/>
      <c r="I862" s="56">
        <v>4.05</v>
      </c>
      <c r="J862" s="56">
        <v>4.25</v>
      </c>
      <c r="K862" s="56">
        <v>4.05</v>
      </c>
      <c r="L862" s="56">
        <v>4.5</v>
      </c>
      <c r="M862" s="59">
        <v>4.03</v>
      </c>
      <c r="N862" s="60" t="s">
        <v>2827</v>
      </c>
      <c r="O862" s="47" t="s">
        <v>5471</v>
      </c>
      <c r="P862" s="29"/>
      <c r="Q862" s="47" t="s">
        <v>5472</v>
      </c>
      <c r="R862" s="47" t="s">
        <v>5473</v>
      </c>
      <c r="S862" s="48">
        <v>5.97</v>
      </c>
      <c r="T862" s="49"/>
      <c r="U862" s="50"/>
      <c r="V862" s="51"/>
      <c r="W862" s="86"/>
      <c r="X862" s="53"/>
      <c r="Y862" s="53"/>
      <c r="Z862" s="54"/>
    </row>
    <row r="863" ht="18.0" hidden="1" customHeight="1">
      <c r="A863" s="150" t="s">
        <v>5470</v>
      </c>
      <c r="B863" s="5">
        <v>3564390.0</v>
      </c>
      <c r="C863" s="39"/>
      <c r="D863" s="40"/>
      <c r="E863" s="41"/>
      <c r="F863" s="59"/>
      <c r="G863" s="55"/>
      <c r="H863" s="56" t="s">
        <v>2802</v>
      </c>
      <c r="I863" s="56" t="s">
        <v>2827</v>
      </c>
      <c r="J863" s="57" t="s">
        <v>3542</v>
      </c>
      <c r="K863" s="57" t="s">
        <v>2802</v>
      </c>
      <c r="L863" s="56" t="s">
        <v>4442</v>
      </c>
      <c r="M863" s="60" t="s">
        <v>2802</v>
      </c>
      <c r="N863" s="60" t="s">
        <v>5474</v>
      </c>
      <c r="O863" s="28"/>
      <c r="P863" s="29"/>
      <c r="Q863" s="28"/>
      <c r="R863" s="28"/>
      <c r="S863" s="48">
        <v>3.49</v>
      </c>
      <c r="T863" s="49"/>
      <c r="U863" s="50"/>
      <c r="V863" s="51"/>
      <c r="W863" s="86"/>
      <c r="X863" s="53"/>
      <c r="Y863" s="53"/>
      <c r="Z863" s="54"/>
    </row>
    <row r="864" ht="18.0" hidden="1" customHeight="1">
      <c r="A864" s="4" t="s">
        <v>5475</v>
      </c>
      <c r="B864" s="71" t="s">
        <v>2958</v>
      </c>
      <c r="C864" s="39">
        <v>1.0</v>
      </c>
      <c r="D864" s="40"/>
      <c r="E864" s="41"/>
      <c r="F864" s="59"/>
      <c r="G864" s="55"/>
      <c r="H864" s="56" t="s">
        <v>5476</v>
      </c>
      <c r="I864" s="56" t="s">
        <v>5477</v>
      </c>
      <c r="J864" s="57"/>
      <c r="K864" s="57" t="s">
        <v>2827</v>
      </c>
      <c r="L864" s="56" t="s">
        <v>2827</v>
      </c>
      <c r="M864" s="60" t="s">
        <v>2827</v>
      </c>
      <c r="N864" s="60" t="s">
        <v>2827</v>
      </c>
      <c r="O864" s="28"/>
      <c r="P864" s="29"/>
      <c r="Q864" s="28"/>
      <c r="R864" s="28"/>
      <c r="S864" s="48">
        <v>1.28</v>
      </c>
      <c r="T864" s="49"/>
      <c r="U864" s="50"/>
      <c r="V864" s="51"/>
      <c r="W864" s="86"/>
      <c r="X864" s="53"/>
      <c r="Y864" s="53"/>
      <c r="Z864" s="54"/>
    </row>
    <row r="865" ht="18.0" hidden="1" customHeight="1">
      <c r="A865" s="4" t="s">
        <v>5478</v>
      </c>
      <c r="B865" s="71" t="s">
        <v>2926</v>
      </c>
      <c r="C865" s="39">
        <v>60.0</v>
      </c>
      <c r="D865" s="40"/>
      <c r="E865" s="41"/>
      <c r="F865" s="59"/>
      <c r="G865" s="55">
        <v>3.0</v>
      </c>
      <c r="H865" s="56" t="s">
        <v>2802</v>
      </c>
      <c r="I865" s="56" t="s">
        <v>2802</v>
      </c>
      <c r="J865" s="57" t="s">
        <v>2802</v>
      </c>
      <c r="K865" s="56" t="s">
        <v>2802</v>
      </c>
      <c r="L865" s="60" t="s">
        <v>2802</v>
      </c>
      <c r="M865" s="56" t="s">
        <v>2802</v>
      </c>
      <c r="N865" s="60" t="s">
        <v>2802</v>
      </c>
      <c r="O865" s="47" t="s">
        <v>5479</v>
      </c>
      <c r="P865" s="29"/>
      <c r="Q865" s="47" t="s">
        <v>5480</v>
      </c>
      <c r="R865" s="47" t="s">
        <v>5481</v>
      </c>
      <c r="S865" s="48">
        <v>6.02</v>
      </c>
      <c r="T865" s="49"/>
      <c r="U865" s="50"/>
      <c r="V865" s="51"/>
      <c r="W865" s="86"/>
      <c r="X865" s="53"/>
      <c r="Y865" s="53"/>
      <c r="Z865" s="54"/>
    </row>
    <row r="866" ht="18.0" hidden="1" customHeight="1">
      <c r="A866" s="4" t="s">
        <v>5482</v>
      </c>
      <c r="B866" s="71" t="s">
        <v>3972</v>
      </c>
      <c r="C866" s="39">
        <v>100.0</v>
      </c>
      <c r="D866" s="40"/>
      <c r="E866" s="41"/>
      <c r="F866" s="59"/>
      <c r="G866" s="55">
        <v>8.0</v>
      </c>
      <c r="H866" s="56">
        <v>1.82</v>
      </c>
      <c r="I866" s="56">
        <v>1.81</v>
      </c>
      <c r="J866" s="59">
        <v>1.81</v>
      </c>
      <c r="K866" s="57">
        <v>2.58</v>
      </c>
      <c r="L866" s="56">
        <v>1.99</v>
      </c>
      <c r="M866" s="56">
        <v>1.85</v>
      </c>
      <c r="N866" s="56">
        <v>1.83</v>
      </c>
      <c r="O866" s="47" t="s">
        <v>5483</v>
      </c>
      <c r="P866" s="29"/>
      <c r="Q866" s="61" t="s">
        <v>5484</v>
      </c>
      <c r="R866" s="47" t="s">
        <v>5485</v>
      </c>
      <c r="S866" s="48"/>
      <c r="T866" s="49"/>
      <c r="U866" s="50"/>
      <c r="V866" s="51"/>
      <c r="W866" s="86"/>
      <c r="X866" s="53"/>
      <c r="Y866" s="53"/>
      <c r="Z866" s="54"/>
    </row>
    <row r="867" ht="18.0" hidden="1" customHeight="1">
      <c r="A867" s="4" t="s">
        <v>5486</v>
      </c>
      <c r="B867" s="71" t="s">
        <v>4185</v>
      </c>
      <c r="C867" s="39" t="s">
        <v>3522</v>
      </c>
      <c r="D867" s="40"/>
      <c r="E867" s="41"/>
      <c r="F867" s="59"/>
      <c r="G867" s="55"/>
      <c r="H867" s="56">
        <v>134.98</v>
      </c>
      <c r="I867" s="56">
        <v>134.97</v>
      </c>
      <c r="J867" s="59">
        <v>134.97</v>
      </c>
      <c r="K867" s="56">
        <v>134.97</v>
      </c>
      <c r="L867" s="57" t="s">
        <v>2827</v>
      </c>
      <c r="M867" s="60">
        <v>134.85</v>
      </c>
      <c r="N867" s="56" t="s">
        <v>2827</v>
      </c>
      <c r="O867" s="47" t="s">
        <v>5487</v>
      </c>
      <c r="P867" s="29"/>
      <c r="Q867" s="61" t="s">
        <v>5488</v>
      </c>
      <c r="R867" s="47" t="s">
        <v>5489</v>
      </c>
      <c r="S867" s="48"/>
      <c r="T867" s="49"/>
      <c r="U867" s="50"/>
      <c r="V867" s="54"/>
      <c r="W867" s="52"/>
      <c r="X867" s="70"/>
      <c r="Y867" s="53"/>
      <c r="Z867" s="54"/>
    </row>
    <row r="868" ht="18.0" hidden="1" customHeight="1">
      <c r="A868" s="4" t="s">
        <v>5490</v>
      </c>
      <c r="B868" s="67" t="s">
        <v>5491</v>
      </c>
      <c r="C868" s="39">
        <v>1.0</v>
      </c>
      <c r="D868" s="40"/>
      <c r="E868" s="41"/>
      <c r="F868" s="59"/>
      <c r="G868" s="55">
        <v>1.0</v>
      </c>
      <c r="H868" s="56">
        <v>5.82</v>
      </c>
      <c r="I868" s="56" t="s">
        <v>2827</v>
      </c>
      <c r="J868" s="57" t="s">
        <v>2827</v>
      </c>
      <c r="K868" s="59">
        <v>5.53</v>
      </c>
      <c r="L868" s="56" t="s">
        <v>2827</v>
      </c>
      <c r="M868" s="56" t="s">
        <v>2827</v>
      </c>
      <c r="N868" s="56" t="s">
        <v>2827</v>
      </c>
      <c r="O868" s="28"/>
      <c r="P868" s="29"/>
      <c r="Q868" s="28"/>
      <c r="R868" s="28"/>
      <c r="S868" s="73">
        <v>5.95</v>
      </c>
      <c r="T868" s="74">
        <v>0.11</v>
      </c>
      <c r="U868" s="50">
        <f t="shared" ref="U868:U870" si="53">S868*(1-T868)</f>
        <v>5.2955</v>
      </c>
      <c r="V868" s="54">
        <f t="shared" ref="V868:V870" si="54">S868*0.905</f>
        <v>5.38475</v>
      </c>
      <c r="W868" s="52">
        <v>1.0</v>
      </c>
      <c r="X868" s="53"/>
      <c r="Y868" s="53">
        <v>2.0</v>
      </c>
      <c r="Z868" s="54"/>
    </row>
    <row r="869" ht="18.0" hidden="1" customHeight="1">
      <c r="A869" s="4" t="s">
        <v>5492</v>
      </c>
      <c r="B869" s="67" t="s">
        <v>4050</v>
      </c>
      <c r="C869" s="39">
        <v>1.0</v>
      </c>
      <c r="D869" s="40"/>
      <c r="E869" s="63"/>
      <c r="F869" s="59"/>
      <c r="G869" s="55">
        <v>3.0</v>
      </c>
      <c r="H869" s="56" t="s">
        <v>2802</v>
      </c>
      <c r="I869" s="56" t="s">
        <v>2827</v>
      </c>
      <c r="J869" s="57" t="s">
        <v>2802</v>
      </c>
      <c r="K869" s="60">
        <v>5.53</v>
      </c>
      <c r="L869" s="59">
        <v>5.4</v>
      </c>
      <c r="M869" s="60" t="s">
        <v>2827</v>
      </c>
      <c r="N869" s="56" t="s">
        <v>2802</v>
      </c>
      <c r="O869" s="47" t="s">
        <v>5493</v>
      </c>
      <c r="P869" s="29"/>
      <c r="Q869" s="47" t="s">
        <v>5494</v>
      </c>
      <c r="R869" s="47" t="s">
        <v>5495</v>
      </c>
      <c r="S869" s="73">
        <v>5.95</v>
      </c>
      <c r="T869" s="74">
        <v>0.11</v>
      </c>
      <c r="U869" s="123">
        <f t="shared" si="53"/>
        <v>5.2955</v>
      </c>
      <c r="V869" s="54">
        <f t="shared" si="54"/>
        <v>5.38475</v>
      </c>
      <c r="W869" s="52">
        <v>4.0</v>
      </c>
      <c r="X869" s="97">
        <f>(V869-K869)*W869</f>
        <v>-0.581</v>
      </c>
      <c r="Y869" s="53">
        <v>2.0</v>
      </c>
      <c r="Z869" s="54"/>
    </row>
    <row r="870" ht="18.0" hidden="1" customHeight="1">
      <c r="A870" s="4" t="s">
        <v>5496</v>
      </c>
      <c r="B870" s="67"/>
      <c r="C870" s="39" t="s">
        <v>4154</v>
      </c>
      <c r="D870" s="40"/>
      <c r="E870" s="41"/>
      <c r="F870" s="104"/>
      <c r="G870" s="55"/>
      <c r="H870" s="56" t="s">
        <v>2802</v>
      </c>
      <c r="I870" s="56" t="s">
        <v>2827</v>
      </c>
      <c r="J870" s="57">
        <v>4.43</v>
      </c>
      <c r="K870" s="59">
        <v>4.14</v>
      </c>
      <c r="L870" s="56" t="s">
        <v>2802</v>
      </c>
      <c r="M870" s="60" t="s">
        <v>2827</v>
      </c>
      <c r="N870" s="60" t="s">
        <v>2802</v>
      </c>
      <c r="O870" s="47" t="s">
        <v>5497</v>
      </c>
      <c r="P870" s="29"/>
      <c r="Q870" s="47" t="s">
        <v>5498</v>
      </c>
      <c r="R870" s="47" t="s">
        <v>5499</v>
      </c>
      <c r="S870" s="73">
        <v>4.84</v>
      </c>
      <c r="T870" s="74">
        <v>0.11</v>
      </c>
      <c r="U870" s="50">
        <f t="shared" si="53"/>
        <v>4.3076</v>
      </c>
      <c r="V870" s="54">
        <f t="shared" si="54"/>
        <v>4.3802</v>
      </c>
      <c r="W870" s="52">
        <v>1.0</v>
      </c>
      <c r="X870" s="53"/>
      <c r="Y870" s="53">
        <v>2.0</v>
      </c>
      <c r="Z870" s="54"/>
    </row>
    <row r="871" ht="18.0" hidden="1" customHeight="1">
      <c r="A871" s="4" t="s">
        <v>5500</v>
      </c>
      <c r="B871" s="67" t="s">
        <v>3288</v>
      </c>
      <c r="C871" s="39">
        <v>30.0</v>
      </c>
      <c r="D871" s="40"/>
      <c r="E871" s="184"/>
      <c r="F871" s="59"/>
      <c r="G871" s="55"/>
      <c r="H871" s="56" t="s">
        <v>4492</v>
      </c>
      <c r="I871" s="56" t="s">
        <v>2802</v>
      </c>
      <c r="J871" s="57" t="s">
        <v>2827</v>
      </c>
      <c r="K871" s="56" t="s">
        <v>5501</v>
      </c>
      <c r="L871" s="56" t="s">
        <v>2827</v>
      </c>
      <c r="M871" s="60" t="s">
        <v>2827</v>
      </c>
      <c r="N871" s="60" t="s">
        <v>2827</v>
      </c>
      <c r="O871" s="28"/>
      <c r="P871" s="29"/>
      <c r="Q871" s="28"/>
      <c r="R871" s="28"/>
      <c r="S871" s="48"/>
      <c r="T871" s="49"/>
      <c r="U871" s="50"/>
      <c r="V871" s="51"/>
      <c r="W871" s="86"/>
      <c r="X871" s="53"/>
      <c r="Y871" s="53"/>
      <c r="Z871" s="54"/>
    </row>
    <row r="872" ht="18.0" hidden="1" customHeight="1">
      <c r="A872" s="4" t="s">
        <v>5502</v>
      </c>
      <c r="B872" s="71" t="s">
        <v>3419</v>
      </c>
      <c r="C872" s="39">
        <v>30.0</v>
      </c>
      <c r="D872" s="40"/>
      <c r="E872" s="63"/>
      <c r="F872" s="59"/>
      <c r="G872" s="55">
        <v>1.0</v>
      </c>
      <c r="H872" s="56" t="s">
        <v>2802</v>
      </c>
      <c r="I872" s="56" t="s">
        <v>2827</v>
      </c>
      <c r="J872" s="57" t="s">
        <v>2802</v>
      </c>
      <c r="K872" s="57" t="s">
        <v>2809</v>
      </c>
      <c r="L872" s="56" t="s">
        <v>2827</v>
      </c>
      <c r="M872" s="60" t="s">
        <v>2802</v>
      </c>
      <c r="N872" s="60" t="s">
        <v>2827</v>
      </c>
      <c r="O872" s="47" t="s">
        <v>5503</v>
      </c>
      <c r="P872" s="29"/>
      <c r="Q872" s="47" t="s">
        <v>5504</v>
      </c>
      <c r="R872" s="47" t="s">
        <v>5505</v>
      </c>
      <c r="S872" s="48">
        <v>21.28</v>
      </c>
      <c r="T872" s="49"/>
      <c r="U872" s="50"/>
      <c r="V872" s="51"/>
      <c r="W872" s="86"/>
      <c r="X872" s="53"/>
      <c r="Y872" s="53"/>
      <c r="Z872" s="54"/>
    </row>
    <row r="873" ht="18.0" hidden="1" customHeight="1">
      <c r="A873" s="4" t="s">
        <v>5502</v>
      </c>
      <c r="B873" s="67" t="s">
        <v>3351</v>
      </c>
      <c r="C873" s="39">
        <v>30.0</v>
      </c>
      <c r="D873" s="40"/>
      <c r="E873" s="41"/>
      <c r="F873" s="59"/>
      <c r="G873" s="55">
        <v>1.0</v>
      </c>
      <c r="H873" s="56" t="s">
        <v>2802</v>
      </c>
      <c r="I873" s="56" t="s">
        <v>2827</v>
      </c>
      <c r="J873" s="56" t="s">
        <v>2802</v>
      </c>
      <c r="K873" s="60" t="s">
        <v>2809</v>
      </c>
      <c r="L873" s="56" t="s">
        <v>2827</v>
      </c>
      <c r="M873" s="60" t="s">
        <v>2802</v>
      </c>
      <c r="N873" s="60" t="s">
        <v>2827</v>
      </c>
      <c r="O873" s="47" t="s">
        <v>5506</v>
      </c>
      <c r="P873" s="29"/>
      <c r="Q873" s="47" t="s">
        <v>5507</v>
      </c>
      <c r="R873" s="47" t="s">
        <v>5508</v>
      </c>
      <c r="S873" s="48">
        <v>28.86</v>
      </c>
      <c r="T873" s="49"/>
      <c r="U873" s="50"/>
      <c r="V873" s="54"/>
      <c r="W873" s="86"/>
      <c r="X873" s="53"/>
      <c r="Y873" s="53"/>
      <c r="Z873" s="54"/>
    </row>
    <row r="874" ht="18.0" hidden="1" customHeight="1">
      <c r="A874" s="4" t="s">
        <v>5502</v>
      </c>
      <c r="B874" s="67" t="s">
        <v>3070</v>
      </c>
      <c r="C874" s="39">
        <v>30.0</v>
      </c>
      <c r="D874" s="40"/>
      <c r="E874" s="41"/>
      <c r="F874" s="59"/>
      <c r="G874" s="55">
        <v>2.0</v>
      </c>
      <c r="H874" s="56" t="s">
        <v>2802</v>
      </c>
      <c r="I874" s="56" t="s">
        <v>2827</v>
      </c>
      <c r="J874" s="57" t="s">
        <v>2802</v>
      </c>
      <c r="K874" s="57" t="s">
        <v>2809</v>
      </c>
      <c r="L874" s="56" t="s">
        <v>2827</v>
      </c>
      <c r="M874" s="60" t="s">
        <v>2802</v>
      </c>
      <c r="N874" s="60" t="s">
        <v>2827</v>
      </c>
      <c r="O874" s="47" t="s">
        <v>5509</v>
      </c>
      <c r="P874" s="29"/>
      <c r="Q874" s="47" t="s">
        <v>5510</v>
      </c>
      <c r="R874" s="47" t="s">
        <v>5511</v>
      </c>
      <c r="S874" s="48">
        <v>33.66</v>
      </c>
      <c r="T874" s="49"/>
      <c r="U874" s="50"/>
      <c r="V874" s="54"/>
      <c r="W874" s="86"/>
      <c r="X874" s="53"/>
      <c r="Y874" s="53"/>
      <c r="Z874" s="54"/>
    </row>
    <row r="875" ht="18.0" hidden="1" customHeight="1">
      <c r="A875" s="4" t="s">
        <v>5512</v>
      </c>
      <c r="B875" s="71" t="s">
        <v>3769</v>
      </c>
      <c r="C875" s="39">
        <v>30.0</v>
      </c>
      <c r="D875" s="40"/>
      <c r="E875" s="63"/>
      <c r="F875" s="94"/>
      <c r="G875" s="55"/>
      <c r="H875" s="56" t="s">
        <v>5513</v>
      </c>
      <c r="I875" s="56" t="s">
        <v>2802</v>
      </c>
      <c r="J875" s="57" t="s">
        <v>2802</v>
      </c>
      <c r="K875" s="56" t="s">
        <v>5514</v>
      </c>
      <c r="L875" s="56" t="s">
        <v>2802</v>
      </c>
      <c r="M875" s="60" t="s">
        <v>2802</v>
      </c>
      <c r="N875" s="60" t="s">
        <v>2827</v>
      </c>
      <c r="O875" s="28"/>
      <c r="P875" s="29"/>
      <c r="Q875" s="28"/>
      <c r="R875" s="28"/>
      <c r="S875" s="48"/>
      <c r="T875" s="49"/>
      <c r="U875" s="50"/>
      <c r="V875" s="51"/>
      <c r="W875" s="69"/>
      <c r="X875" s="70"/>
      <c r="Y875" s="71"/>
      <c r="Z875" s="54"/>
    </row>
    <row r="876" ht="18.0" hidden="1" customHeight="1">
      <c r="A876" s="4" t="s">
        <v>5515</v>
      </c>
      <c r="B876" s="71" t="s">
        <v>3131</v>
      </c>
      <c r="C876" s="39">
        <v>30.0</v>
      </c>
      <c r="D876" s="40"/>
      <c r="E876" s="41"/>
      <c r="F876" s="59"/>
      <c r="G876" s="106"/>
      <c r="H876" s="56" t="s">
        <v>5516</v>
      </c>
      <c r="I876" s="56" t="s">
        <v>2827</v>
      </c>
      <c r="J876" s="57">
        <v>61.85</v>
      </c>
      <c r="K876" s="56" t="s">
        <v>2802</v>
      </c>
      <c r="L876" s="56" t="s">
        <v>2827</v>
      </c>
      <c r="M876" s="60" t="s">
        <v>2827</v>
      </c>
      <c r="N876" s="60"/>
      <c r="O876" s="28"/>
      <c r="P876" s="29"/>
      <c r="Q876" s="28"/>
      <c r="R876" s="28"/>
      <c r="S876" s="48"/>
      <c r="T876" s="49"/>
      <c r="U876" s="50"/>
      <c r="V876" s="51"/>
      <c r="W876" s="86"/>
      <c r="X876" s="70"/>
      <c r="Y876" s="53"/>
      <c r="Z876" s="54"/>
    </row>
    <row r="877" ht="18.0" hidden="1" customHeight="1">
      <c r="A877" s="4" t="s">
        <v>5517</v>
      </c>
      <c r="B877" s="71" t="s">
        <v>2962</v>
      </c>
      <c r="C877" s="39">
        <v>100.0</v>
      </c>
      <c r="D877" s="40"/>
      <c r="E877" s="41"/>
      <c r="F877" s="59"/>
      <c r="G877" s="55">
        <v>2.0</v>
      </c>
      <c r="H877" s="56">
        <v>30.1</v>
      </c>
      <c r="I877" s="56"/>
      <c r="J877" s="57" t="s">
        <v>2802</v>
      </c>
      <c r="K877" s="56">
        <v>11.62</v>
      </c>
      <c r="L877" s="56">
        <v>11.5</v>
      </c>
      <c r="M877" s="60">
        <v>10.64</v>
      </c>
      <c r="N877" s="58">
        <v>10.59</v>
      </c>
      <c r="O877" s="47" t="s">
        <v>5518</v>
      </c>
      <c r="P877" s="29"/>
      <c r="Q877" s="47" t="s">
        <v>5519</v>
      </c>
      <c r="R877" s="61" t="s">
        <v>5520</v>
      </c>
      <c r="S877" s="48">
        <v>16.8</v>
      </c>
      <c r="T877" s="49"/>
      <c r="U877" s="50"/>
      <c r="V877" s="51"/>
      <c r="W877" s="86"/>
      <c r="X877" s="53"/>
      <c r="Y877" s="53"/>
      <c r="Z877" s="54"/>
    </row>
    <row r="878" ht="18.0" hidden="1" customHeight="1">
      <c r="A878" s="4" t="s">
        <v>5521</v>
      </c>
      <c r="B878" s="71" t="s">
        <v>3630</v>
      </c>
      <c r="C878" s="39">
        <v>28.0</v>
      </c>
      <c r="D878" s="40"/>
      <c r="E878" s="41"/>
      <c r="F878" s="59"/>
      <c r="G878" s="55">
        <v>2.0</v>
      </c>
      <c r="H878" s="56">
        <v>7.74</v>
      </c>
      <c r="I878" s="56">
        <v>4.83</v>
      </c>
      <c r="J878" s="57">
        <v>6.0</v>
      </c>
      <c r="K878" s="59">
        <v>3.66</v>
      </c>
      <c r="L878" s="56" t="s">
        <v>2802</v>
      </c>
      <c r="M878" s="56" t="s">
        <v>2802</v>
      </c>
      <c r="N878" s="56" t="s">
        <v>2802</v>
      </c>
      <c r="O878" s="47" t="s">
        <v>5522</v>
      </c>
      <c r="P878" s="29"/>
      <c r="Q878" s="47" t="s">
        <v>5523</v>
      </c>
      <c r="R878" s="47" t="s">
        <v>5524</v>
      </c>
      <c r="S878" s="48">
        <v>3.62</v>
      </c>
      <c r="T878" s="49"/>
      <c r="U878" s="50"/>
      <c r="V878" s="51"/>
      <c r="W878" s="86"/>
      <c r="X878" s="53"/>
      <c r="Y878" s="53"/>
      <c r="Z878" s="54"/>
    </row>
    <row r="879" ht="18.0" hidden="1" customHeight="1">
      <c r="A879" s="4" t="s">
        <v>1126</v>
      </c>
      <c r="B879" s="5">
        <v>1243229.0</v>
      </c>
      <c r="C879" s="39"/>
      <c r="D879" s="40"/>
      <c r="E879" s="41"/>
      <c r="F879" s="59"/>
      <c r="G879" s="55">
        <v>20.0</v>
      </c>
      <c r="H879" s="56">
        <v>3.9</v>
      </c>
      <c r="I879" s="56">
        <v>1.77</v>
      </c>
      <c r="J879" s="56">
        <v>1.76</v>
      </c>
      <c r="K879" s="56">
        <v>1.77</v>
      </c>
      <c r="L879" s="56">
        <v>1.84</v>
      </c>
      <c r="M879" s="59">
        <v>1.75</v>
      </c>
      <c r="N879" s="56">
        <v>1.81</v>
      </c>
      <c r="O879" s="47" t="s">
        <v>5525</v>
      </c>
      <c r="P879" s="29"/>
      <c r="Q879" s="61" t="s">
        <v>5526</v>
      </c>
      <c r="R879" s="47" t="s">
        <v>5527</v>
      </c>
      <c r="S879" s="48"/>
      <c r="T879" s="49"/>
      <c r="U879" s="50"/>
      <c r="V879" s="51">
        <v>3.96</v>
      </c>
      <c r="W879" s="86"/>
      <c r="X879" s="53"/>
      <c r="Y879" s="53"/>
      <c r="Z879" s="54"/>
    </row>
    <row r="880" ht="18.0" hidden="1" customHeight="1">
      <c r="A880" s="150" t="s">
        <v>5528</v>
      </c>
      <c r="B880" s="71" t="s">
        <v>3654</v>
      </c>
      <c r="C880" s="39" t="s">
        <v>3501</v>
      </c>
      <c r="D880" s="40"/>
      <c r="E880" s="63"/>
      <c r="F880" s="94"/>
      <c r="G880" s="55"/>
      <c r="H880" s="56">
        <v>61.35</v>
      </c>
      <c r="I880" s="56">
        <v>12.99</v>
      </c>
      <c r="J880" s="58">
        <v>11.04</v>
      </c>
      <c r="K880" s="60">
        <v>15.5</v>
      </c>
      <c r="L880" s="60">
        <v>20.0</v>
      </c>
      <c r="M880" s="60">
        <v>11.59</v>
      </c>
      <c r="N880" s="60">
        <v>14.29</v>
      </c>
      <c r="O880" s="47" t="s">
        <v>5529</v>
      </c>
      <c r="P880" s="29"/>
      <c r="Q880" s="47" t="s">
        <v>5530</v>
      </c>
      <c r="R880" s="47" t="s">
        <v>5531</v>
      </c>
      <c r="S880" s="48"/>
      <c r="T880" s="49"/>
      <c r="U880" s="50"/>
      <c r="V880" s="51"/>
      <c r="W880" s="197"/>
      <c r="X880" s="51"/>
      <c r="Y880" s="71"/>
      <c r="Z880" s="54"/>
    </row>
    <row r="881" ht="18.0" hidden="1" customHeight="1">
      <c r="A881" s="4" t="s">
        <v>5532</v>
      </c>
      <c r="B881" s="71" t="s">
        <v>2868</v>
      </c>
      <c r="C881" s="39">
        <v>100.0</v>
      </c>
      <c r="D881" s="40"/>
      <c r="E881" s="41"/>
      <c r="F881" s="59"/>
      <c r="G881" s="55"/>
      <c r="H881" s="56" t="s">
        <v>5533</v>
      </c>
      <c r="I881" s="56">
        <v>16.45</v>
      </c>
      <c r="J881" s="57"/>
      <c r="K881" s="57">
        <v>17.11</v>
      </c>
      <c r="L881" s="56">
        <v>17.54</v>
      </c>
      <c r="M881" s="60">
        <v>17.4</v>
      </c>
      <c r="N881" s="60">
        <v>17.25</v>
      </c>
      <c r="O881" s="28"/>
      <c r="P881" s="29"/>
      <c r="Q881" s="28"/>
      <c r="R881" s="28"/>
      <c r="S881" s="48">
        <v>18.85</v>
      </c>
      <c r="T881" s="49"/>
      <c r="U881" s="50">
        <f t="shared" ref="U881:U883" si="55">S881*(1-T881)</f>
        <v>18.85</v>
      </c>
      <c r="V881" s="54">
        <f t="shared" ref="V881:V883" si="56">S881*0.905</f>
        <v>17.05925</v>
      </c>
      <c r="W881" s="52">
        <v>1.0</v>
      </c>
      <c r="X881" s="53"/>
      <c r="Y881" s="53">
        <v>2.0</v>
      </c>
      <c r="Z881" s="54"/>
    </row>
    <row r="882" ht="18.0" hidden="1" customHeight="1">
      <c r="A882" s="4" t="s">
        <v>5532</v>
      </c>
      <c r="B882" s="71" t="s">
        <v>5534</v>
      </c>
      <c r="C882" s="39">
        <v>100.0</v>
      </c>
      <c r="D882" s="40"/>
      <c r="E882" s="41"/>
      <c r="F882" s="59"/>
      <c r="G882" s="55"/>
      <c r="H882" s="56">
        <v>27.0</v>
      </c>
      <c r="I882" s="56" t="s">
        <v>2802</v>
      </c>
      <c r="J882" s="57"/>
      <c r="K882" s="57">
        <v>29.12</v>
      </c>
      <c r="L882" s="56">
        <v>47.0</v>
      </c>
      <c r="M882" s="60" t="s">
        <v>2802</v>
      </c>
      <c r="N882" s="58">
        <v>22.59</v>
      </c>
      <c r="O882" s="28"/>
      <c r="P882" s="29"/>
      <c r="Q882" s="28"/>
      <c r="R882" s="28"/>
      <c r="S882" s="48">
        <v>39.53</v>
      </c>
      <c r="T882" s="49"/>
      <c r="U882" s="50">
        <f t="shared" si="55"/>
        <v>39.53</v>
      </c>
      <c r="V882" s="54">
        <f t="shared" si="56"/>
        <v>35.77465</v>
      </c>
      <c r="W882" s="52">
        <v>1.0</v>
      </c>
      <c r="X882" s="53"/>
      <c r="Y882" s="53">
        <v>2.0</v>
      </c>
      <c r="Z882" s="54"/>
    </row>
    <row r="883" ht="18.0" hidden="1" customHeight="1">
      <c r="A883" s="4" t="s">
        <v>5532</v>
      </c>
      <c r="B883" s="71" t="s">
        <v>5040</v>
      </c>
      <c r="C883" s="39">
        <v>100.0</v>
      </c>
      <c r="D883" s="40"/>
      <c r="E883" s="41"/>
      <c r="F883" s="59"/>
      <c r="G883" s="55"/>
      <c r="H883" s="56">
        <v>7.5</v>
      </c>
      <c r="I883" s="56" t="s">
        <v>5535</v>
      </c>
      <c r="J883" s="57">
        <v>7.14</v>
      </c>
      <c r="K883" s="92">
        <v>6.74</v>
      </c>
      <c r="L883" s="56">
        <v>6.99</v>
      </c>
      <c r="M883" s="60">
        <v>6.84</v>
      </c>
      <c r="N883" s="60" t="s">
        <v>2827</v>
      </c>
      <c r="O883" s="28"/>
      <c r="P883" s="29"/>
      <c r="Q883" s="28"/>
      <c r="R883" s="28"/>
      <c r="S883" s="48">
        <v>9.92</v>
      </c>
      <c r="T883" s="49"/>
      <c r="U883" s="50">
        <f t="shared" si="55"/>
        <v>9.92</v>
      </c>
      <c r="V883" s="54">
        <f t="shared" si="56"/>
        <v>8.9776</v>
      </c>
      <c r="W883" s="52">
        <v>1.0</v>
      </c>
      <c r="X883" s="53"/>
      <c r="Y883" s="53">
        <v>2.0</v>
      </c>
      <c r="Z883" s="54"/>
    </row>
    <row r="884" ht="18.0" hidden="1" customHeight="1">
      <c r="A884" s="4" t="s">
        <v>5536</v>
      </c>
      <c r="B884" s="71" t="s">
        <v>5537</v>
      </c>
      <c r="C884" s="39">
        <v>30.0</v>
      </c>
      <c r="D884" s="40"/>
      <c r="E884" s="41"/>
      <c r="F884" s="59"/>
      <c r="G884" s="55">
        <v>6.0</v>
      </c>
      <c r="H884" s="56" t="s">
        <v>2802</v>
      </c>
      <c r="I884" s="56">
        <v>0.46</v>
      </c>
      <c r="J884" s="59">
        <v>0.22</v>
      </c>
      <c r="K884" s="56" t="s">
        <v>2802</v>
      </c>
      <c r="L884" s="60">
        <v>0.35</v>
      </c>
      <c r="M884" s="56">
        <v>0.25</v>
      </c>
      <c r="N884" s="56">
        <v>0.27</v>
      </c>
      <c r="O884" s="47" t="s">
        <v>5538</v>
      </c>
      <c r="P884" s="29"/>
      <c r="Q884" s="61" t="s">
        <v>5539</v>
      </c>
      <c r="R884" s="47" t="s">
        <v>5540</v>
      </c>
      <c r="S884" s="48">
        <v>0.33</v>
      </c>
      <c r="T884" s="49"/>
      <c r="U884" s="50"/>
      <c r="V884" s="51"/>
      <c r="W884" s="86"/>
      <c r="X884" s="53"/>
      <c r="Y884" s="53"/>
      <c r="Z884" s="54"/>
    </row>
    <row r="885" ht="18.0" hidden="1" customHeight="1">
      <c r="A885" s="4" t="s">
        <v>5536</v>
      </c>
      <c r="B885" s="71" t="s">
        <v>3018</v>
      </c>
      <c r="C885" s="39">
        <v>30.0</v>
      </c>
      <c r="D885" s="40"/>
      <c r="E885" s="41"/>
      <c r="F885" s="59"/>
      <c r="G885" s="55">
        <v>1.0</v>
      </c>
      <c r="H885" s="56">
        <v>1.17</v>
      </c>
      <c r="I885" s="56">
        <v>0.65</v>
      </c>
      <c r="J885" s="59">
        <v>0.38</v>
      </c>
      <c r="K885" s="56">
        <v>0.49</v>
      </c>
      <c r="L885" s="57">
        <v>0.5</v>
      </c>
      <c r="M885" s="56">
        <v>0.41</v>
      </c>
      <c r="N885" s="56">
        <v>0.45</v>
      </c>
      <c r="O885" s="47" t="s">
        <v>5541</v>
      </c>
      <c r="P885" s="29"/>
      <c r="Q885" s="47" t="s">
        <v>5542</v>
      </c>
      <c r="R885" s="47" t="s">
        <v>5543</v>
      </c>
      <c r="S885" s="48">
        <v>0.43</v>
      </c>
      <c r="T885" s="49"/>
      <c r="U885" s="50"/>
      <c r="V885" s="51"/>
      <c r="W885" s="86"/>
      <c r="X885" s="53"/>
      <c r="Y885" s="53"/>
      <c r="Z885" s="54"/>
    </row>
    <row r="886" ht="18.0" hidden="1" customHeight="1">
      <c r="A886" s="4" t="s">
        <v>5544</v>
      </c>
      <c r="B886" s="71" t="s">
        <v>3419</v>
      </c>
      <c r="C886" s="39">
        <v>28.0</v>
      </c>
      <c r="D886" s="40"/>
      <c r="E886" s="63"/>
      <c r="F886" s="59"/>
      <c r="G886" s="55">
        <v>3.0</v>
      </c>
      <c r="H886" s="56" t="s">
        <v>2802</v>
      </c>
      <c r="I886" s="56" t="s">
        <v>2802</v>
      </c>
      <c r="J886" s="59">
        <v>1.21</v>
      </c>
      <c r="K886" s="60">
        <v>5.19</v>
      </c>
      <c r="L886" s="60">
        <v>3.6</v>
      </c>
      <c r="M886" s="56">
        <v>1.22</v>
      </c>
      <c r="N886" s="56">
        <v>1.94</v>
      </c>
      <c r="O886" s="47" t="s">
        <v>5545</v>
      </c>
      <c r="P886" s="29"/>
      <c r="Q886" s="61" t="s">
        <v>5546</v>
      </c>
      <c r="R886" s="47" t="s">
        <v>5547</v>
      </c>
      <c r="S886" s="48">
        <v>8.76</v>
      </c>
      <c r="T886" s="49"/>
      <c r="U886" s="50"/>
      <c r="V886" s="51"/>
      <c r="W886" s="86"/>
      <c r="X886" s="53"/>
      <c r="Y886" s="53"/>
      <c r="Z886" s="54"/>
    </row>
    <row r="887" ht="18.0" hidden="1" customHeight="1">
      <c r="A887" s="4" t="s">
        <v>5544</v>
      </c>
      <c r="B887" s="71" t="s">
        <v>3351</v>
      </c>
      <c r="C887" s="39">
        <v>28.0</v>
      </c>
      <c r="D887" s="40"/>
      <c r="E887" s="41"/>
      <c r="F887" s="59"/>
      <c r="G887" s="55">
        <v>5.0</v>
      </c>
      <c r="H887" s="56" t="s">
        <v>2802</v>
      </c>
      <c r="I887" s="56" t="s">
        <v>2802</v>
      </c>
      <c r="J887" s="59">
        <v>1.82</v>
      </c>
      <c r="K887" s="56" t="s">
        <v>2802</v>
      </c>
      <c r="L887" s="60">
        <v>2.75</v>
      </c>
      <c r="M887" s="60">
        <v>1.81</v>
      </c>
      <c r="N887" s="56">
        <v>1.86</v>
      </c>
      <c r="O887" s="47" t="s">
        <v>5548</v>
      </c>
      <c r="P887" s="29"/>
      <c r="Q887" s="61" t="s">
        <v>5549</v>
      </c>
      <c r="R887" s="47" t="s">
        <v>5550</v>
      </c>
      <c r="S887" s="48">
        <v>15.55</v>
      </c>
      <c r="T887" s="49"/>
      <c r="U887" s="50"/>
      <c r="V887" s="51"/>
      <c r="W887" s="86"/>
      <c r="X887" s="53"/>
      <c r="Y887" s="53"/>
      <c r="Z887" s="54"/>
    </row>
    <row r="888" ht="18.0" hidden="1" customHeight="1">
      <c r="A888" s="4" t="s">
        <v>5551</v>
      </c>
      <c r="B888" s="71" t="s">
        <v>5552</v>
      </c>
      <c r="C888" s="39" t="s">
        <v>3511</v>
      </c>
      <c r="D888" s="40"/>
      <c r="E888" s="41"/>
      <c r="F888" s="59"/>
      <c r="G888" s="55"/>
      <c r="H888" s="56">
        <v>17.45</v>
      </c>
      <c r="I888" s="56">
        <v>22.39</v>
      </c>
      <c r="J888" s="57">
        <v>21.4</v>
      </c>
      <c r="K888" s="56">
        <v>25.98</v>
      </c>
      <c r="L888" s="59">
        <v>16.2</v>
      </c>
      <c r="M888" s="56">
        <v>21.35</v>
      </c>
      <c r="N888" s="60" t="s">
        <v>5553</v>
      </c>
      <c r="O888" s="47" t="s">
        <v>5554</v>
      </c>
      <c r="P888" s="29"/>
      <c r="Q888" s="47" t="s">
        <v>5555</v>
      </c>
      <c r="R888" s="61" t="s">
        <v>5556</v>
      </c>
      <c r="S888" s="48"/>
      <c r="T888" s="49"/>
      <c r="U888" s="50"/>
      <c r="V888" s="51"/>
      <c r="W888" s="86"/>
      <c r="X888" s="53"/>
      <c r="Y888" s="53"/>
      <c r="Z888" s="54"/>
    </row>
    <row r="889" ht="18.0" hidden="1" customHeight="1">
      <c r="A889" s="4" t="s">
        <v>5557</v>
      </c>
      <c r="B889" s="71" t="s">
        <v>3419</v>
      </c>
      <c r="C889" s="39">
        <v>28.0</v>
      </c>
      <c r="D889" s="40"/>
      <c r="E889" s="41"/>
      <c r="F889" s="59"/>
      <c r="G889" s="55"/>
      <c r="H889" s="56">
        <v>23.5</v>
      </c>
      <c r="I889" s="56" t="s">
        <v>2827</v>
      </c>
      <c r="J889" s="57"/>
      <c r="K889" s="57" t="s">
        <v>2827</v>
      </c>
      <c r="L889" s="56" t="s">
        <v>2827</v>
      </c>
      <c r="M889" s="60">
        <v>24.96</v>
      </c>
      <c r="N889" s="60" t="s">
        <v>2827</v>
      </c>
      <c r="O889" s="28"/>
      <c r="P889" s="29"/>
      <c r="Q889" s="28"/>
      <c r="R889" s="28"/>
      <c r="S889" s="48"/>
      <c r="T889" s="49"/>
      <c r="U889" s="50"/>
      <c r="V889" s="51"/>
      <c r="W889" s="86"/>
      <c r="X889" s="53"/>
      <c r="Y889" s="53"/>
      <c r="Z889" s="54"/>
    </row>
    <row r="890" ht="18.0" hidden="1" customHeight="1">
      <c r="A890" s="4" t="s">
        <v>5558</v>
      </c>
      <c r="B890" s="71" t="s">
        <v>2868</v>
      </c>
      <c r="C890" s="39">
        <v>10.0</v>
      </c>
      <c r="D890" s="40"/>
      <c r="E890" s="41"/>
      <c r="F890" s="59"/>
      <c r="G890" s="55"/>
      <c r="H890" s="56">
        <v>19.7</v>
      </c>
      <c r="I890" s="56">
        <v>18.9</v>
      </c>
      <c r="J890" s="57" t="s">
        <v>2827</v>
      </c>
      <c r="K890" s="64">
        <v>17.73</v>
      </c>
      <c r="L890" s="56" t="s">
        <v>2827</v>
      </c>
      <c r="M890" s="60">
        <v>18.85</v>
      </c>
      <c r="N890" s="60" t="s">
        <v>2827</v>
      </c>
      <c r="O890" s="28"/>
      <c r="P890" s="29"/>
      <c r="Q890" s="28"/>
      <c r="R890" s="28"/>
      <c r="S890" s="48"/>
      <c r="T890" s="74">
        <v>0.11</v>
      </c>
      <c r="U890" s="50">
        <f>S890*(1-T890)</f>
        <v>0</v>
      </c>
      <c r="V890" s="54">
        <f>S890*0.905</f>
        <v>0</v>
      </c>
      <c r="W890" s="52">
        <v>1.0</v>
      </c>
      <c r="X890" s="53"/>
      <c r="Y890" s="53">
        <v>2.0</v>
      </c>
      <c r="Z890" s="54"/>
    </row>
    <row r="891" ht="18.0" hidden="1" customHeight="1">
      <c r="A891" s="4" t="s">
        <v>5558</v>
      </c>
      <c r="B891" s="71" t="s">
        <v>2872</v>
      </c>
      <c r="C891" s="39">
        <v>10.0</v>
      </c>
      <c r="D891" s="40"/>
      <c r="E891" s="41"/>
      <c r="F891" s="59"/>
      <c r="G891" s="55"/>
      <c r="H891" s="56"/>
      <c r="I891" s="56"/>
      <c r="J891" s="57" t="s">
        <v>2827</v>
      </c>
      <c r="K891" s="56">
        <v>25.47</v>
      </c>
      <c r="L891" s="57" t="s">
        <v>2802</v>
      </c>
      <c r="M891" s="56" t="s">
        <v>2802</v>
      </c>
      <c r="N891" s="60"/>
      <c r="O891" s="28"/>
      <c r="P891" s="29"/>
      <c r="Q891" s="28"/>
      <c r="R891" s="28"/>
      <c r="S891" s="48"/>
      <c r="T891" s="49"/>
      <c r="U891" s="50"/>
      <c r="V891" s="54"/>
      <c r="W891" s="52"/>
      <c r="X891" s="70"/>
      <c r="Y891" s="53"/>
      <c r="Z891" s="54"/>
    </row>
    <row r="892" ht="18.0" hidden="1" customHeight="1">
      <c r="A892" s="4" t="s">
        <v>5559</v>
      </c>
      <c r="B892" s="71" t="s">
        <v>5154</v>
      </c>
      <c r="C892" s="39">
        <v>5.0</v>
      </c>
      <c r="D892" s="40"/>
      <c r="E892" s="41"/>
      <c r="F892" s="59"/>
      <c r="G892" s="55"/>
      <c r="H892" s="56">
        <v>17.98</v>
      </c>
      <c r="I892" s="56"/>
      <c r="J892" s="57"/>
      <c r="K892" s="56"/>
      <c r="L892" s="56"/>
      <c r="M892" s="60"/>
      <c r="N892" s="60"/>
      <c r="O892" s="28"/>
      <c r="P892" s="29"/>
      <c r="Q892" s="28"/>
      <c r="R892" s="28"/>
      <c r="S892" s="48"/>
      <c r="T892" s="74">
        <v>0.11</v>
      </c>
      <c r="U892" s="50">
        <f t="shared" ref="U892:U896" si="57">S892*(1-T892)</f>
        <v>0</v>
      </c>
      <c r="V892" s="54">
        <f t="shared" ref="V892:V896" si="58">S892*0.905</f>
        <v>0</v>
      </c>
      <c r="W892" s="52">
        <v>1.0</v>
      </c>
      <c r="X892" s="53"/>
      <c r="Y892" s="53">
        <v>2.0</v>
      </c>
      <c r="Z892" s="54"/>
    </row>
    <row r="893" ht="18.0" hidden="1" customHeight="1">
      <c r="A893" s="4" t="s">
        <v>5560</v>
      </c>
      <c r="B893" s="71" t="s">
        <v>5154</v>
      </c>
      <c r="C893" s="39">
        <v>10.0</v>
      </c>
      <c r="D893" s="40"/>
      <c r="E893" s="41"/>
      <c r="F893" s="59"/>
      <c r="G893" s="55"/>
      <c r="H893" s="56"/>
      <c r="I893" s="56"/>
      <c r="J893" s="57"/>
      <c r="K893" s="134">
        <v>36.81</v>
      </c>
      <c r="L893" s="56"/>
      <c r="M893" s="60"/>
      <c r="N893" s="60"/>
      <c r="O893" s="28"/>
      <c r="P893" s="29"/>
      <c r="Q893" s="28"/>
      <c r="R893" s="28"/>
      <c r="S893" s="48">
        <v>40.9</v>
      </c>
      <c r="T893" s="74">
        <v>0.11</v>
      </c>
      <c r="U893" s="50">
        <f t="shared" si="57"/>
        <v>36.401</v>
      </c>
      <c r="V893" s="54">
        <f t="shared" si="58"/>
        <v>37.0145</v>
      </c>
      <c r="W893" s="52">
        <v>1.0</v>
      </c>
      <c r="X893" s="53"/>
      <c r="Y893" s="53">
        <v>2.0</v>
      </c>
      <c r="Z893" s="54"/>
    </row>
    <row r="894" ht="18.0" hidden="1" customHeight="1">
      <c r="A894" s="4" t="s">
        <v>5560</v>
      </c>
      <c r="B894" s="71" t="s">
        <v>2868</v>
      </c>
      <c r="C894" s="39">
        <v>5.0</v>
      </c>
      <c r="D894" s="40"/>
      <c r="E894" s="41"/>
      <c r="F894" s="59"/>
      <c r="G894" s="55"/>
      <c r="H894" s="56">
        <v>9.98</v>
      </c>
      <c r="I894" s="56">
        <v>9.5</v>
      </c>
      <c r="J894" s="57"/>
      <c r="K894" s="56"/>
      <c r="L894" s="56">
        <v>9.6</v>
      </c>
      <c r="M894" s="60">
        <v>10.74</v>
      </c>
      <c r="N894" s="60" t="s">
        <v>2827</v>
      </c>
      <c r="O894" s="28"/>
      <c r="P894" s="29"/>
      <c r="Q894" s="28"/>
      <c r="R894" s="28"/>
      <c r="S894" s="73">
        <v>11.0</v>
      </c>
      <c r="T894" s="74">
        <v>0.11</v>
      </c>
      <c r="U894" s="50">
        <f t="shared" si="57"/>
        <v>9.79</v>
      </c>
      <c r="V894" s="54">
        <f t="shared" si="58"/>
        <v>9.955</v>
      </c>
      <c r="W894" s="52">
        <v>1.0</v>
      </c>
      <c r="X894" s="53"/>
      <c r="Y894" s="53">
        <v>2.0</v>
      </c>
      <c r="Z894" s="54"/>
    </row>
    <row r="895" ht="18.0" hidden="1" customHeight="1">
      <c r="A895" s="4" t="s">
        <v>5561</v>
      </c>
      <c r="B895" s="204" t="s">
        <v>5562</v>
      </c>
      <c r="C895" s="39">
        <v>5.0</v>
      </c>
      <c r="D895" s="40"/>
      <c r="E895" s="41"/>
      <c r="F895" s="205" t="s">
        <v>5563</v>
      </c>
      <c r="G895" s="55"/>
      <c r="H895" s="56">
        <v>9.7</v>
      </c>
      <c r="I895" s="56">
        <v>8.36</v>
      </c>
      <c r="J895" s="57" t="s">
        <v>2802</v>
      </c>
      <c r="K895" s="56"/>
      <c r="L895" s="56" t="s">
        <v>5564</v>
      </c>
      <c r="M895" s="60" t="s">
        <v>2802</v>
      </c>
      <c r="N895" s="58">
        <v>6.64</v>
      </c>
      <c r="O895" s="28"/>
      <c r="P895" s="29"/>
      <c r="Q895" s="28"/>
      <c r="R895" s="28"/>
      <c r="S895" s="48">
        <v>8.19</v>
      </c>
      <c r="T895" s="74">
        <v>0.11</v>
      </c>
      <c r="U895" s="50">
        <f t="shared" si="57"/>
        <v>7.2891</v>
      </c>
      <c r="V895" s="54">
        <f t="shared" si="58"/>
        <v>7.41195</v>
      </c>
      <c r="W895" s="52">
        <v>1.0</v>
      </c>
      <c r="X895" s="53"/>
      <c r="Y895" s="53">
        <v>2.0</v>
      </c>
      <c r="Z895" s="54"/>
    </row>
    <row r="896" ht="18.0" hidden="1" customHeight="1">
      <c r="A896" s="4" t="s">
        <v>5565</v>
      </c>
      <c r="B896" s="71" t="s">
        <v>4957</v>
      </c>
      <c r="C896" s="39">
        <v>5.0</v>
      </c>
      <c r="D896" s="40"/>
      <c r="E896" s="41"/>
      <c r="F896" s="59"/>
      <c r="G896" s="55"/>
      <c r="H896" s="56" t="s">
        <v>2827</v>
      </c>
      <c r="I896" s="56" t="s">
        <v>5566</v>
      </c>
      <c r="J896" s="57"/>
      <c r="K896" s="56">
        <v>48.74</v>
      </c>
      <c r="L896" s="56" t="s">
        <v>5567</v>
      </c>
      <c r="M896" s="60" t="s">
        <v>2827</v>
      </c>
      <c r="N896" s="60" t="s">
        <v>2827</v>
      </c>
      <c r="O896" s="28"/>
      <c r="P896" s="29"/>
      <c r="Q896" s="28"/>
      <c r="R896" s="28"/>
      <c r="S896" s="48">
        <v>53.6</v>
      </c>
      <c r="T896" s="74">
        <v>0.11</v>
      </c>
      <c r="U896" s="50">
        <f t="shared" si="57"/>
        <v>47.704</v>
      </c>
      <c r="V896" s="54">
        <f t="shared" si="58"/>
        <v>48.508</v>
      </c>
      <c r="W896" s="52">
        <v>1.0</v>
      </c>
      <c r="X896" s="53"/>
      <c r="Y896" s="53">
        <v>2.0</v>
      </c>
      <c r="Z896" s="54"/>
    </row>
    <row r="897" ht="18.0" hidden="1" customHeight="1">
      <c r="A897" s="4" t="s">
        <v>5568</v>
      </c>
      <c r="B897" s="71" t="s">
        <v>5569</v>
      </c>
      <c r="C897" s="39">
        <v>5.0</v>
      </c>
      <c r="D897" s="40"/>
      <c r="E897" s="41"/>
      <c r="F897" s="59"/>
      <c r="G897" s="55"/>
      <c r="H897" s="79"/>
      <c r="I897" s="56"/>
      <c r="J897" s="57">
        <v>12.5</v>
      </c>
      <c r="K897" s="59">
        <v>12.51</v>
      </c>
      <c r="L897" s="56" t="s">
        <v>2827</v>
      </c>
      <c r="M897" s="60">
        <v>13.21</v>
      </c>
      <c r="N897" s="60" t="s">
        <v>2827</v>
      </c>
      <c r="O897" s="28"/>
      <c r="P897" s="29"/>
      <c r="Q897" s="28"/>
      <c r="R897" s="28"/>
      <c r="S897" s="82"/>
      <c r="T897" s="83"/>
      <c r="U897" s="84"/>
      <c r="V897" s="51"/>
      <c r="W897" s="85"/>
      <c r="X897" s="70"/>
      <c r="Y897" s="71"/>
      <c r="Z897" s="54"/>
    </row>
    <row r="898" ht="18.0" hidden="1" customHeight="1">
      <c r="A898" s="4" t="s">
        <v>5568</v>
      </c>
      <c r="B898" s="71" t="s">
        <v>5570</v>
      </c>
      <c r="C898" s="39">
        <v>5.0</v>
      </c>
      <c r="D898" s="40"/>
      <c r="E898" s="41"/>
      <c r="F898" s="59" t="s">
        <v>5571</v>
      </c>
      <c r="G898" s="55"/>
      <c r="H898" s="56">
        <v>38.1</v>
      </c>
      <c r="I898" s="56">
        <v>36.5</v>
      </c>
      <c r="J898" s="57">
        <v>33.2</v>
      </c>
      <c r="K898" s="56">
        <v>34.34</v>
      </c>
      <c r="L898" s="56" t="s">
        <v>2827</v>
      </c>
      <c r="M898" s="60" t="s">
        <v>2802</v>
      </c>
      <c r="N898" s="60" t="s">
        <v>2827</v>
      </c>
      <c r="O898" s="28"/>
      <c r="P898" s="29"/>
      <c r="Q898" s="28"/>
      <c r="R898" s="28"/>
      <c r="S898" s="48">
        <v>38.1</v>
      </c>
      <c r="T898" s="83"/>
      <c r="U898" s="84"/>
      <c r="V898" s="51"/>
      <c r="W898" s="85"/>
      <c r="X898" s="70"/>
      <c r="Y898" s="71"/>
      <c r="Z898" s="54"/>
    </row>
    <row r="899" ht="18.0" hidden="1" customHeight="1">
      <c r="A899" s="4" t="s">
        <v>5572</v>
      </c>
      <c r="B899" s="71" t="s">
        <v>5573</v>
      </c>
      <c r="C899" s="39">
        <v>55.0</v>
      </c>
      <c r="D899" s="40"/>
      <c r="E899" s="41"/>
      <c r="F899" s="59"/>
      <c r="G899" s="55"/>
      <c r="H899" s="56"/>
      <c r="I899" s="56" t="s">
        <v>2827</v>
      </c>
      <c r="J899" s="57" t="s">
        <v>2802</v>
      </c>
      <c r="K899" s="64">
        <v>5.74</v>
      </c>
      <c r="L899" s="56" t="s">
        <v>2802</v>
      </c>
      <c r="M899" s="60" t="s">
        <v>2802</v>
      </c>
      <c r="N899" s="60" t="s">
        <v>2802</v>
      </c>
      <c r="O899" s="28"/>
      <c r="P899" s="29"/>
      <c r="Q899" s="28"/>
      <c r="R899" s="28"/>
      <c r="S899" s="48">
        <v>6.05</v>
      </c>
      <c r="T899" s="49">
        <v>0.11</v>
      </c>
      <c r="U899" s="50">
        <f t="shared" ref="U899:U910" si="59">S899*(1-T899)</f>
        <v>5.3845</v>
      </c>
      <c r="V899" s="54">
        <f t="shared" ref="V899:V910" si="60">S899*0.905</f>
        <v>5.47525</v>
      </c>
      <c r="W899" s="52">
        <f>30/40</f>
        <v>0.75</v>
      </c>
      <c r="X899" s="97">
        <f>(V899-K899)*W899</f>
        <v>-0.1985625</v>
      </c>
      <c r="Y899" s="53">
        <v>2.0</v>
      </c>
      <c r="Z899" s="54"/>
    </row>
    <row r="900" ht="18.0" hidden="1" customHeight="1">
      <c r="A900" s="4" t="s">
        <v>5572</v>
      </c>
      <c r="B900" s="71" t="s">
        <v>5574</v>
      </c>
      <c r="C900" s="39">
        <v>30.0</v>
      </c>
      <c r="D900" s="40"/>
      <c r="E900" s="41"/>
      <c r="F900" s="59"/>
      <c r="G900" s="55"/>
      <c r="H900" s="56"/>
      <c r="I900" s="56"/>
      <c r="J900" s="57">
        <v>9.1</v>
      </c>
      <c r="K900" s="56"/>
      <c r="L900" s="56" t="s">
        <v>2827</v>
      </c>
      <c r="M900" s="60" t="s">
        <v>2802</v>
      </c>
      <c r="N900" s="60"/>
      <c r="O900" s="28"/>
      <c r="P900" s="29"/>
      <c r="Q900" s="28"/>
      <c r="R900" s="28"/>
      <c r="S900" s="48">
        <v>7.04</v>
      </c>
      <c r="T900" s="49">
        <v>0.11</v>
      </c>
      <c r="U900" s="50">
        <f t="shared" si="59"/>
        <v>6.2656</v>
      </c>
      <c r="V900" s="54">
        <f t="shared" si="60"/>
        <v>6.3712</v>
      </c>
      <c r="W900" s="52">
        <v>1.0</v>
      </c>
      <c r="X900" s="53"/>
      <c r="Y900" s="53">
        <v>2.0</v>
      </c>
      <c r="Z900" s="54"/>
    </row>
    <row r="901" ht="18.0" hidden="1" customHeight="1">
      <c r="A901" s="4" t="s">
        <v>5572</v>
      </c>
      <c r="B901" s="71" t="s">
        <v>5575</v>
      </c>
      <c r="C901" s="39">
        <v>30.0</v>
      </c>
      <c r="D901" s="40"/>
      <c r="E901" s="41"/>
      <c r="F901" s="59"/>
      <c r="G901" s="55"/>
      <c r="H901" s="56" t="s">
        <v>2827</v>
      </c>
      <c r="I901" s="56"/>
      <c r="J901" s="57"/>
      <c r="K901" s="56"/>
      <c r="L901" s="56" t="s">
        <v>2827</v>
      </c>
      <c r="M901" s="60">
        <v>19.32</v>
      </c>
      <c r="N901" s="60" t="s">
        <v>2827</v>
      </c>
      <c r="O901" s="28"/>
      <c r="P901" s="29"/>
      <c r="Q901" s="28"/>
      <c r="R901" s="28"/>
      <c r="S901" s="48">
        <v>15.46</v>
      </c>
      <c r="T901" s="49">
        <v>0.11</v>
      </c>
      <c r="U901" s="50">
        <f t="shared" si="59"/>
        <v>13.7594</v>
      </c>
      <c r="V901" s="54">
        <f t="shared" si="60"/>
        <v>13.9913</v>
      </c>
      <c r="W901" s="52">
        <v>1.0</v>
      </c>
      <c r="X901" s="53"/>
      <c r="Y901" s="53">
        <v>2.0</v>
      </c>
      <c r="Z901" s="54"/>
    </row>
    <row r="902" ht="18.0" hidden="1" customHeight="1">
      <c r="A902" s="4" t="s">
        <v>5572</v>
      </c>
      <c r="B902" s="71" t="s">
        <v>5569</v>
      </c>
      <c r="C902" s="39">
        <v>40.0</v>
      </c>
      <c r="D902" s="40"/>
      <c r="E902" s="41"/>
      <c r="F902" s="59" t="s">
        <v>5576</v>
      </c>
      <c r="G902" s="55"/>
      <c r="H902" s="56">
        <v>8.45</v>
      </c>
      <c r="I902" s="59">
        <v>7.88</v>
      </c>
      <c r="J902" s="57" t="s">
        <v>2802</v>
      </c>
      <c r="K902" s="56" t="s">
        <v>2802</v>
      </c>
      <c r="L902" s="56" t="s">
        <v>2802</v>
      </c>
      <c r="M902" s="60">
        <v>8.08</v>
      </c>
      <c r="N902" s="60" t="s">
        <v>3709</v>
      </c>
      <c r="O902" s="28"/>
      <c r="P902" s="29"/>
      <c r="Q902" s="28"/>
      <c r="R902" s="28"/>
      <c r="S902" s="48">
        <v>8.8</v>
      </c>
      <c r="T902" s="49">
        <v>0.11</v>
      </c>
      <c r="U902" s="50">
        <f t="shared" si="59"/>
        <v>7.832</v>
      </c>
      <c r="V902" s="54">
        <f t="shared" si="60"/>
        <v>7.964</v>
      </c>
      <c r="W902" s="52">
        <f>30/40</f>
        <v>0.75</v>
      </c>
      <c r="X902" s="97" t="str">
        <f>(V902-K902)*W902</f>
        <v>#VALUE!</v>
      </c>
      <c r="Y902" s="53">
        <v>2.0</v>
      </c>
      <c r="Z902" s="54"/>
    </row>
    <row r="903" ht="18.0" hidden="1" customHeight="1">
      <c r="A903" s="4" t="s">
        <v>5572</v>
      </c>
      <c r="B903" s="71" t="s">
        <v>5577</v>
      </c>
      <c r="C903" s="39">
        <v>40.0</v>
      </c>
      <c r="D903" s="40"/>
      <c r="E903" s="41"/>
      <c r="F903" s="59"/>
      <c r="G903" s="55"/>
      <c r="H903" s="56">
        <v>11.05</v>
      </c>
      <c r="I903" s="56">
        <v>13.5</v>
      </c>
      <c r="J903" s="57">
        <v>11.8</v>
      </c>
      <c r="K903" s="56">
        <v>12.16</v>
      </c>
      <c r="L903" s="56">
        <v>11.1</v>
      </c>
      <c r="M903" s="60">
        <v>10.85</v>
      </c>
      <c r="N903" s="60">
        <v>13.57</v>
      </c>
      <c r="O903" s="28"/>
      <c r="P903" s="29"/>
      <c r="Q903" s="28"/>
      <c r="R903" s="28"/>
      <c r="S903" s="48">
        <v>14.8</v>
      </c>
      <c r="T903" s="49">
        <v>0.11</v>
      </c>
      <c r="U903" s="50">
        <f t="shared" si="59"/>
        <v>13.172</v>
      </c>
      <c r="V903" s="54">
        <f t="shared" si="60"/>
        <v>13.394</v>
      </c>
      <c r="W903" s="52">
        <v>1.0</v>
      </c>
      <c r="X903" s="53">
        <f>(V903-H903)*W903</f>
        <v>2.344</v>
      </c>
      <c r="Y903" s="53">
        <v>2.0</v>
      </c>
      <c r="Z903" s="54"/>
    </row>
    <row r="904" ht="18.0" hidden="1" customHeight="1">
      <c r="A904" s="4" t="s">
        <v>5572</v>
      </c>
      <c r="B904" s="71" t="s">
        <v>5578</v>
      </c>
      <c r="C904" s="39">
        <v>50.0</v>
      </c>
      <c r="D904" s="40"/>
      <c r="E904" s="41"/>
      <c r="F904" s="59"/>
      <c r="G904" s="55"/>
      <c r="H904" s="56" t="s">
        <v>2827</v>
      </c>
      <c r="I904" s="56" t="s">
        <v>2827</v>
      </c>
      <c r="J904" s="57"/>
      <c r="K904" s="56" t="s">
        <v>2827</v>
      </c>
      <c r="L904" s="56" t="s">
        <v>2827</v>
      </c>
      <c r="M904" s="60" t="s">
        <v>5579</v>
      </c>
      <c r="N904" s="60" t="s">
        <v>2827</v>
      </c>
      <c r="O904" s="28"/>
      <c r="P904" s="29"/>
      <c r="Q904" s="28"/>
      <c r="R904" s="28"/>
      <c r="S904" s="48">
        <v>5.4</v>
      </c>
      <c r="T904" s="49">
        <v>0.11</v>
      </c>
      <c r="U904" s="50">
        <f t="shared" si="59"/>
        <v>4.806</v>
      </c>
      <c r="V904" s="54">
        <f t="shared" si="60"/>
        <v>4.887</v>
      </c>
      <c r="W904" s="52">
        <v>1.0</v>
      </c>
      <c r="X904" s="53"/>
      <c r="Y904" s="53">
        <v>2.0</v>
      </c>
      <c r="Z904" s="54"/>
    </row>
    <row r="905" ht="18.0" hidden="1" customHeight="1">
      <c r="A905" s="4" t="s">
        <v>5572</v>
      </c>
      <c r="B905" s="71" t="s">
        <v>5580</v>
      </c>
      <c r="C905" s="39">
        <v>50.0</v>
      </c>
      <c r="D905" s="40"/>
      <c r="E905" s="41"/>
      <c r="F905" s="59"/>
      <c r="G905" s="55"/>
      <c r="H905" s="56" t="s">
        <v>2827</v>
      </c>
      <c r="I905" s="56">
        <v>9.8</v>
      </c>
      <c r="J905" s="57"/>
      <c r="K905" s="56"/>
      <c r="L905" s="56" t="s">
        <v>2802</v>
      </c>
      <c r="M905" s="60">
        <v>7.75</v>
      </c>
      <c r="N905" s="60" t="s">
        <v>2827</v>
      </c>
      <c r="O905" s="28"/>
      <c r="P905" s="29"/>
      <c r="Q905" s="28"/>
      <c r="R905" s="28"/>
      <c r="S905" s="48">
        <v>6.9</v>
      </c>
      <c r="T905" s="49">
        <v>0.11</v>
      </c>
      <c r="U905" s="50">
        <f t="shared" si="59"/>
        <v>6.141</v>
      </c>
      <c r="V905" s="54">
        <f t="shared" si="60"/>
        <v>6.2445</v>
      </c>
      <c r="W905" s="52">
        <v>1.0</v>
      </c>
      <c r="X905" s="53"/>
      <c r="Y905" s="53">
        <v>2.0</v>
      </c>
      <c r="Z905" s="54"/>
    </row>
    <row r="906" ht="18.0" hidden="1" customHeight="1">
      <c r="A906" s="4" t="s">
        <v>5572</v>
      </c>
      <c r="B906" s="71" t="s">
        <v>5581</v>
      </c>
      <c r="C906" s="39">
        <v>60.0</v>
      </c>
      <c r="D906" s="40"/>
      <c r="E906" s="41"/>
      <c r="F906" s="59"/>
      <c r="G906" s="55"/>
      <c r="H906" s="56" t="s">
        <v>2802</v>
      </c>
      <c r="I906" s="56" t="s">
        <v>2827</v>
      </c>
      <c r="J906" s="57">
        <v>3.95</v>
      </c>
      <c r="K906" s="56">
        <v>3.85</v>
      </c>
      <c r="L906" s="56" t="s">
        <v>2827</v>
      </c>
      <c r="M906" s="60" t="s">
        <v>5582</v>
      </c>
      <c r="N906" s="60" t="s">
        <v>2827</v>
      </c>
      <c r="O906" s="28"/>
      <c r="P906" s="29"/>
      <c r="Q906" s="28"/>
      <c r="R906" s="28"/>
      <c r="S906" s="48">
        <v>3.2</v>
      </c>
      <c r="T906" s="49">
        <v>0.11</v>
      </c>
      <c r="U906" s="50">
        <f t="shared" si="59"/>
        <v>2.848</v>
      </c>
      <c r="V906" s="54">
        <f t="shared" si="60"/>
        <v>2.896</v>
      </c>
      <c r="W906" s="52">
        <v>1.0</v>
      </c>
      <c r="X906" s="53"/>
      <c r="Y906" s="53">
        <v>2.0</v>
      </c>
      <c r="Z906" s="54"/>
    </row>
    <row r="907" ht="18.0" hidden="1" customHeight="1">
      <c r="A907" s="4" t="s">
        <v>5583</v>
      </c>
      <c r="B907" s="71" t="s">
        <v>5584</v>
      </c>
      <c r="C907" s="39">
        <v>30.0</v>
      </c>
      <c r="D907" s="40"/>
      <c r="E907" s="41"/>
      <c r="F907" s="59">
        <f>29.1*0.9-17.5</f>
        <v>8.69</v>
      </c>
      <c r="G907" s="55"/>
      <c r="H907" s="56">
        <v>12.96</v>
      </c>
      <c r="I907" s="56" t="s">
        <v>2827</v>
      </c>
      <c r="J907" s="57">
        <v>6.9</v>
      </c>
      <c r="K907" s="56">
        <v>9.87</v>
      </c>
      <c r="L907" s="56" t="s">
        <v>5585</v>
      </c>
      <c r="M907" s="60">
        <v>7.1</v>
      </c>
      <c r="N907" s="60">
        <v>10.89</v>
      </c>
      <c r="O907" s="28"/>
      <c r="P907" s="29"/>
      <c r="Q907" s="28"/>
      <c r="R907" s="28"/>
      <c r="S907" s="48">
        <v>13.8</v>
      </c>
      <c r="T907" s="49">
        <v>0.11</v>
      </c>
      <c r="U907" s="50">
        <f t="shared" si="59"/>
        <v>12.282</v>
      </c>
      <c r="V907" s="54">
        <f t="shared" si="60"/>
        <v>12.489</v>
      </c>
      <c r="W907" s="52">
        <v>1.0</v>
      </c>
      <c r="X907" s="53">
        <f>(V907-K907)*W907</f>
        <v>2.619</v>
      </c>
      <c r="Y907" s="53">
        <v>2.0</v>
      </c>
      <c r="Z907" s="54"/>
    </row>
    <row r="908" ht="18.0" hidden="1" customHeight="1">
      <c r="A908" s="4" t="s">
        <v>5586</v>
      </c>
      <c r="B908" s="71" t="s">
        <v>5569</v>
      </c>
      <c r="C908" s="39">
        <v>36.0</v>
      </c>
      <c r="D908" s="40"/>
      <c r="E908" s="41"/>
      <c r="F908" s="59"/>
      <c r="G908" s="55"/>
      <c r="H908" s="56">
        <v>25.0</v>
      </c>
      <c r="I908" s="56">
        <v>1.19</v>
      </c>
      <c r="J908" s="57"/>
      <c r="K908" s="59">
        <v>26.61</v>
      </c>
      <c r="L908" s="56">
        <v>27.0</v>
      </c>
      <c r="M908" s="60">
        <v>0.96</v>
      </c>
      <c r="N908" s="60" t="s">
        <v>5587</v>
      </c>
      <c r="O908" s="28"/>
      <c r="P908" s="29"/>
      <c r="Q908" s="28"/>
      <c r="R908" s="28"/>
      <c r="S908" s="91">
        <v>29.16</v>
      </c>
      <c r="T908" s="146">
        <v>0.11</v>
      </c>
      <c r="U908" s="91">
        <f t="shared" si="59"/>
        <v>25.9524</v>
      </c>
      <c r="V908" s="54">
        <f t="shared" si="60"/>
        <v>26.3898</v>
      </c>
      <c r="W908" s="90">
        <v>1.0</v>
      </c>
      <c r="X908" s="91"/>
      <c r="Y908" s="53">
        <v>2.0</v>
      </c>
      <c r="Z908" s="54"/>
    </row>
    <row r="909" ht="18.0" hidden="1" customHeight="1">
      <c r="A909" s="4" t="s">
        <v>5586</v>
      </c>
      <c r="B909" s="71" t="s">
        <v>5577</v>
      </c>
      <c r="C909" s="39">
        <v>36.0</v>
      </c>
      <c r="D909" s="40"/>
      <c r="E909" s="41"/>
      <c r="F909" s="59">
        <f>3.53*5</f>
        <v>17.65</v>
      </c>
      <c r="G909" s="55"/>
      <c r="H909" s="56" t="s">
        <v>2827</v>
      </c>
      <c r="I909" s="56">
        <v>38.03</v>
      </c>
      <c r="J909" s="57">
        <v>5.58</v>
      </c>
      <c r="K909" s="59">
        <v>7.25</v>
      </c>
      <c r="L909" s="56">
        <v>5.8</v>
      </c>
      <c r="M909" s="60" t="s">
        <v>2827</v>
      </c>
      <c r="N909" s="60" t="s">
        <v>2827</v>
      </c>
      <c r="O909" s="28"/>
      <c r="P909" s="29"/>
      <c r="Q909" s="28"/>
      <c r="R909" s="28"/>
      <c r="S909" s="48">
        <v>42.84</v>
      </c>
      <c r="T909" s="49">
        <v>0.11</v>
      </c>
      <c r="U909" s="50">
        <f t="shared" si="59"/>
        <v>38.1276</v>
      </c>
      <c r="V909" s="54">
        <f t="shared" si="60"/>
        <v>38.7702</v>
      </c>
      <c r="W909" s="52">
        <v>1.0</v>
      </c>
      <c r="X909" s="53"/>
      <c r="Y909" s="53">
        <v>2.0</v>
      </c>
      <c r="Z909" s="54"/>
    </row>
    <row r="910" ht="18.0" hidden="1" customHeight="1">
      <c r="A910" s="4" t="s">
        <v>5586</v>
      </c>
      <c r="B910" s="71" t="s">
        <v>5573</v>
      </c>
      <c r="C910" s="39">
        <v>60.0</v>
      </c>
      <c r="D910" s="40"/>
      <c r="E910" s="41"/>
      <c r="F910" s="59">
        <f>F909*0.9</f>
        <v>15.885</v>
      </c>
      <c r="G910" s="55"/>
      <c r="H910" s="56" t="s">
        <v>2827</v>
      </c>
      <c r="I910" s="56">
        <v>20.3</v>
      </c>
      <c r="J910" s="57" t="s">
        <v>2802</v>
      </c>
      <c r="K910" s="79">
        <v>22.18</v>
      </c>
      <c r="L910" s="56">
        <v>21.0</v>
      </c>
      <c r="M910" s="60" t="s">
        <v>5588</v>
      </c>
      <c r="N910" s="60" t="s">
        <v>2827</v>
      </c>
      <c r="O910" s="28"/>
      <c r="P910" s="29"/>
      <c r="Q910" s="28"/>
      <c r="R910" s="28"/>
      <c r="S910" s="48"/>
      <c r="T910" s="49">
        <v>0.11</v>
      </c>
      <c r="U910" s="50">
        <f t="shared" si="59"/>
        <v>0</v>
      </c>
      <c r="V910" s="54">
        <f t="shared" si="60"/>
        <v>0</v>
      </c>
      <c r="W910" s="52">
        <v>1.0</v>
      </c>
      <c r="X910" s="53"/>
      <c r="Y910" s="53">
        <v>2.0</v>
      </c>
      <c r="Z910" s="54"/>
    </row>
    <row r="911" ht="18.0" hidden="1" customHeight="1">
      <c r="A911" s="4" t="s">
        <v>1145</v>
      </c>
      <c r="B911" s="5">
        <v>229781.0</v>
      </c>
      <c r="C911" s="39"/>
      <c r="D911" s="40"/>
      <c r="E911" s="41"/>
      <c r="F911" s="59"/>
      <c r="G911" s="55"/>
      <c r="H911" s="56">
        <v>9.42</v>
      </c>
      <c r="I911" s="56">
        <v>9.41</v>
      </c>
      <c r="J911" s="59" t="s">
        <v>5589</v>
      </c>
      <c r="K911" s="60">
        <v>8.53</v>
      </c>
      <c r="L911" s="57" t="s">
        <v>2802</v>
      </c>
      <c r="M911" s="60">
        <v>8.12</v>
      </c>
      <c r="N911" s="56" t="s">
        <v>2802</v>
      </c>
      <c r="O911" s="47" t="s">
        <v>5590</v>
      </c>
      <c r="P911" s="29"/>
      <c r="Q911" s="61" t="s">
        <v>5591</v>
      </c>
      <c r="R911" s="47" t="s">
        <v>5592</v>
      </c>
      <c r="S911" s="48">
        <v>8.45</v>
      </c>
      <c r="T911" s="49"/>
      <c r="U911" s="50"/>
      <c r="V911" s="54"/>
      <c r="W911" s="52"/>
      <c r="X911" s="70"/>
      <c r="Y911" s="53"/>
      <c r="Z911" s="54"/>
    </row>
    <row r="912" ht="18.0" hidden="1" customHeight="1">
      <c r="A912" s="4" t="s">
        <v>5593</v>
      </c>
      <c r="B912" s="71" t="s">
        <v>3630</v>
      </c>
      <c r="C912" s="39">
        <v>30.0</v>
      </c>
      <c r="D912" s="40"/>
      <c r="E912" s="63"/>
      <c r="F912" s="94"/>
      <c r="G912" s="55"/>
      <c r="H912" s="56" t="s">
        <v>5594</v>
      </c>
      <c r="I912" s="56" t="s">
        <v>2827</v>
      </c>
      <c r="J912" s="57" t="s">
        <v>2827</v>
      </c>
      <c r="K912" s="56" t="s">
        <v>5595</v>
      </c>
      <c r="L912" s="56" t="s">
        <v>2802</v>
      </c>
      <c r="M912" s="60" t="s">
        <v>2827</v>
      </c>
      <c r="N912" s="60" t="s">
        <v>2827</v>
      </c>
      <c r="O912" s="28"/>
      <c r="P912" s="29"/>
      <c r="Q912" s="28"/>
      <c r="R912" s="28"/>
      <c r="S912" s="48"/>
      <c r="T912" s="49"/>
      <c r="U912" s="50"/>
      <c r="V912" s="51"/>
      <c r="W912" s="69"/>
      <c r="X912" s="70"/>
      <c r="Y912" s="71"/>
      <c r="Z912" s="54"/>
    </row>
    <row r="913" ht="18.0" customHeight="1">
      <c r="A913" s="4" t="s">
        <v>1150</v>
      </c>
      <c r="B913" s="5">
        <v>1094036.0</v>
      </c>
      <c r="C913" s="39"/>
      <c r="D913" s="40">
        <v>50.0</v>
      </c>
      <c r="E913" s="41"/>
      <c r="F913" s="59" t="s">
        <v>2899</v>
      </c>
      <c r="G913" s="106">
        <v>220.0</v>
      </c>
      <c r="H913" s="56">
        <v>0.64</v>
      </c>
      <c r="I913" s="56">
        <v>0.15</v>
      </c>
      <c r="J913" s="59">
        <v>0.14</v>
      </c>
      <c r="K913" s="56">
        <v>0.23</v>
      </c>
      <c r="L913" s="60">
        <v>0.2</v>
      </c>
      <c r="M913" s="60">
        <v>0.15</v>
      </c>
      <c r="N913" s="56">
        <v>0.17</v>
      </c>
      <c r="O913" s="47" t="s">
        <v>5596</v>
      </c>
      <c r="P913" s="29"/>
      <c r="Q913" s="61" t="s">
        <v>5597</v>
      </c>
      <c r="R913" s="47" t="s">
        <v>5598</v>
      </c>
      <c r="S913" s="48">
        <v>0.92</v>
      </c>
      <c r="T913" s="49"/>
      <c r="U913" s="50"/>
      <c r="V913" s="51"/>
      <c r="W913" s="86"/>
      <c r="X913" s="53"/>
      <c r="Y913" s="53"/>
      <c r="Z913" s="54"/>
    </row>
    <row r="914" ht="18.0" hidden="1" customHeight="1">
      <c r="A914" s="4" t="s">
        <v>5599</v>
      </c>
      <c r="B914" s="5">
        <v>1078633.0</v>
      </c>
      <c r="C914" s="39"/>
      <c r="D914" s="40"/>
      <c r="E914" s="41"/>
      <c r="F914" s="59"/>
      <c r="G914" s="106">
        <v>75.0</v>
      </c>
      <c r="H914" s="56" t="s">
        <v>2802</v>
      </c>
      <c r="I914" s="56">
        <v>0.56</v>
      </c>
      <c r="J914" s="57">
        <v>0.56</v>
      </c>
      <c r="K914" s="56" t="s">
        <v>2802</v>
      </c>
      <c r="L914" s="56">
        <v>0.62</v>
      </c>
      <c r="M914" s="60" t="s">
        <v>2802</v>
      </c>
      <c r="N914" s="57" t="s">
        <v>2802</v>
      </c>
      <c r="O914" s="47" t="s">
        <v>5600</v>
      </c>
      <c r="P914" s="29"/>
      <c r="Q914" s="47" t="s">
        <v>5601</v>
      </c>
      <c r="R914" s="47" t="s">
        <v>5602</v>
      </c>
      <c r="S914" s="48"/>
      <c r="T914" s="49"/>
      <c r="U914" s="50"/>
      <c r="V914" s="51"/>
      <c r="W914" s="86"/>
      <c r="X914" s="53"/>
      <c r="Y914" s="53"/>
      <c r="Z914" s="54"/>
    </row>
    <row r="915" ht="18.0" hidden="1" customHeight="1">
      <c r="A915" s="4" t="s">
        <v>1152</v>
      </c>
      <c r="B915" s="5">
        <v>1078641.0</v>
      </c>
      <c r="C915" s="39"/>
      <c r="D915" s="40"/>
      <c r="E915" s="41"/>
      <c r="F915" s="59" t="s">
        <v>2899</v>
      </c>
      <c r="G915" s="55">
        <v>10.0</v>
      </c>
      <c r="H915" s="57" t="s">
        <v>2808</v>
      </c>
      <c r="I915" s="56">
        <v>0.55</v>
      </c>
      <c r="J915" s="56"/>
      <c r="K915" s="56">
        <v>0.66</v>
      </c>
      <c r="L915" s="59">
        <v>0.37</v>
      </c>
      <c r="M915" s="56">
        <v>0.41</v>
      </c>
      <c r="N915" s="56">
        <v>0.42</v>
      </c>
      <c r="O915" s="47" t="s">
        <v>5603</v>
      </c>
      <c r="P915" s="29"/>
      <c r="Q915" s="61" t="s">
        <v>5604</v>
      </c>
      <c r="R915" s="47" t="s">
        <v>5605</v>
      </c>
      <c r="S915" s="48">
        <v>1.13</v>
      </c>
      <c r="T915" s="49"/>
      <c r="U915" s="50"/>
      <c r="V915" s="51"/>
      <c r="W915" s="86"/>
      <c r="X915" s="53"/>
      <c r="Y915" s="53"/>
      <c r="Z915" s="54"/>
    </row>
    <row r="916" ht="18.0" hidden="1" customHeight="1">
      <c r="A916" s="4" t="s">
        <v>5606</v>
      </c>
      <c r="B916" s="71" t="s">
        <v>5607</v>
      </c>
      <c r="C916" s="39">
        <v>28.0</v>
      </c>
      <c r="D916" s="40"/>
      <c r="E916" s="41"/>
      <c r="F916" s="59" t="s">
        <v>5608</v>
      </c>
      <c r="G916" s="106"/>
      <c r="H916" s="56"/>
      <c r="I916" s="56"/>
      <c r="J916" s="57"/>
      <c r="K916" s="56"/>
      <c r="L916" s="56"/>
      <c r="M916" s="60"/>
      <c r="N916" s="60"/>
      <c r="O916" s="28"/>
      <c r="P916" s="29"/>
      <c r="Q916" s="28"/>
      <c r="R916" s="28"/>
      <c r="S916" s="48">
        <v>1.13</v>
      </c>
      <c r="T916" s="49"/>
      <c r="U916" s="50"/>
      <c r="V916" s="51"/>
      <c r="W916" s="86"/>
      <c r="X916" s="70"/>
      <c r="Y916" s="53"/>
      <c r="Z916" s="54"/>
    </row>
    <row r="917" ht="18.0" customHeight="1">
      <c r="A917" s="4" t="s">
        <v>5609</v>
      </c>
      <c r="B917" s="5">
        <v>6707392.0</v>
      </c>
      <c r="C917" s="39"/>
      <c r="D917" s="40">
        <v>50.0</v>
      </c>
      <c r="E917" s="63"/>
      <c r="F917" s="59"/>
      <c r="G917" s="55">
        <v>90.0</v>
      </c>
      <c r="H917" s="56">
        <v>0.69</v>
      </c>
      <c r="I917" s="56">
        <v>0.69</v>
      </c>
      <c r="J917" s="59">
        <v>0.67</v>
      </c>
      <c r="K917" s="56">
        <v>0.71</v>
      </c>
      <c r="L917" s="56">
        <v>0.68</v>
      </c>
      <c r="M917" s="56">
        <v>0.66</v>
      </c>
      <c r="N917" s="60">
        <v>0.7</v>
      </c>
      <c r="O917" s="47" t="s">
        <v>5610</v>
      </c>
      <c r="P917" s="29"/>
      <c r="Q917" s="47" t="s">
        <v>5611</v>
      </c>
      <c r="R917" s="47" t="s">
        <v>5612</v>
      </c>
      <c r="S917" s="48">
        <v>2.0</v>
      </c>
      <c r="T917" s="49"/>
      <c r="U917" s="50"/>
      <c r="V917" s="51"/>
      <c r="W917" s="86"/>
      <c r="X917" s="53"/>
      <c r="Y917" s="53"/>
      <c r="Z917" s="54"/>
    </row>
    <row r="918" ht="18.0" hidden="1" customHeight="1">
      <c r="A918" s="4" t="s">
        <v>5613</v>
      </c>
      <c r="B918" s="5">
        <v>4074191.0</v>
      </c>
      <c r="C918" s="39"/>
      <c r="D918" s="40"/>
      <c r="E918" s="41"/>
      <c r="F918" s="59" t="s">
        <v>2899</v>
      </c>
      <c r="G918" s="55">
        <v>45.0</v>
      </c>
      <c r="H918" s="56">
        <v>1.35</v>
      </c>
      <c r="I918" s="56">
        <v>1.37</v>
      </c>
      <c r="J918" s="57" t="s">
        <v>2802</v>
      </c>
      <c r="K918" s="56" t="s">
        <v>2802</v>
      </c>
      <c r="L918" s="58">
        <v>1.35</v>
      </c>
      <c r="M918" s="60">
        <v>1.37</v>
      </c>
      <c r="N918" s="101">
        <v>1.36</v>
      </c>
      <c r="O918" s="47" t="s">
        <v>5614</v>
      </c>
      <c r="P918" s="29"/>
      <c r="Q918" s="61" t="s">
        <v>5615</v>
      </c>
      <c r="R918" s="47" t="s">
        <v>5616</v>
      </c>
      <c r="S918" s="48">
        <v>4.0</v>
      </c>
      <c r="T918" s="49"/>
      <c r="U918" s="50"/>
      <c r="V918" s="51"/>
      <c r="W918" s="86"/>
      <c r="X918" s="53"/>
      <c r="Y918" s="53"/>
      <c r="Z918" s="54"/>
    </row>
    <row r="919" ht="18.0" hidden="1" customHeight="1">
      <c r="A919" s="4" t="s">
        <v>5617</v>
      </c>
      <c r="B919" s="5" t="s">
        <v>3534</v>
      </c>
      <c r="C919" s="39">
        <v>28.0</v>
      </c>
      <c r="D919" s="40"/>
      <c r="E919" s="41"/>
      <c r="F919" s="59" t="s">
        <v>2899</v>
      </c>
      <c r="G919" s="55">
        <v>6.0</v>
      </c>
      <c r="H919" s="56">
        <v>3.2</v>
      </c>
      <c r="I919" s="56" t="s">
        <v>2802</v>
      </c>
      <c r="J919" s="57">
        <v>0.8</v>
      </c>
      <c r="K919" s="56">
        <v>0.98</v>
      </c>
      <c r="L919" s="56" t="s">
        <v>5618</v>
      </c>
      <c r="M919" s="60">
        <v>0.81</v>
      </c>
      <c r="N919" s="56" t="s">
        <v>2802</v>
      </c>
      <c r="O919" s="47" t="s">
        <v>5619</v>
      </c>
      <c r="P919" s="29"/>
      <c r="Q919" s="47" t="s">
        <v>5620</v>
      </c>
      <c r="R919" s="61" t="s">
        <v>5621</v>
      </c>
      <c r="S919" s="48"/>
      <c r="T919" s="49"/>
      <c r="U919" s="50"/>
      <c r="V919" s="51"/>
      <c r="W919" s="86"/>
      <c r="X919" s="53"/>
      <c r="Y919" s="53"/>
      <c r="Z919" s="54"/>
    </row>
    <row r="920" ht="18.0" hidden="1" customHeight="1">
      <c r="A920" s="4" t="s">
        <v>5622</v>
      </c>
      <c r="B920" s="5">
        <v>1168632.0</v>
      </c>
      <c r="C920" s="39"/>
      <c r="D920" s="40"/>
      <c r="E920" s="41"/>
      <c r="F920" s="59"/>
      <c r="G920" s="106">
        <v>48.0</v>
      </c>
      <c r="H920" s="56">
        <v>2.72</v>
      </c>
      <c r="I920" s="56">
        <v>1.79</v>
      </c>
      <c r="J920" s="57">
        <v>1.85</v>
      </c>
      <c r="K920" s="56">
        <v>1.78</v>
      </c>
      <c r="L920" s="59" t="s">
        <v>5623</v>
      </c>
      <c r="M920" s="60" t="s">
        <v>2802</v>
      </c>
      <c r="N920" s="60">
        <v>1.65</v>
      </c>
      <c r="O920" s="28"/>
      <c r="P920" s="29"/>
      <c r="Q920" s="28"/>
      <c r="R920" s="28"/>
      <c r="S920" s="48">
        <v>3.5</v>
      </c>
      <c r="T920" s="49"/>
      <c r="U920" s="50"/>
      <c r="V920" s="51"/>
      <c r="W920" s="86"/>
      <c r="X920" s="53"/>
      <c r="Y920" s="53"/>
      <c r="Z920" s="54"/>
    </row>
    <row r="921" ht="18.0" hidden="1" customHeight="1">
      <c r="A921" s="4" t="s">
        <v>5624</v>
      </c>
      <c r="B921" s="5">
        <v>1173301.0</v>
      </c>
      <c r="C921" s="39"/>
      <c r="D921" s="40"/>
      <c r="E921" s="41"/>
      <c r="F921" s="59"/>
      <c r="G921" s="55">
        <v>24.0</v>
      </c>
      <c r="H921" s="56">
        <v>5.24</v>
      </c>
      <c r="I921" s="56">
        <v>3.79</v>
      </c>
      <c r="J921" s="59">
        <v>1.83</v>
      </c>
      <c r="K921" s="60" t="s">
        <v>2827</v>
      </c>
      <c r="L921" s="56">
        <v>1.94</v>
      </c>
      <c r="M921" s="56">
        <v>1.88</v>
      </c>
      <c r="N921" s="56">
        <v>2.01</v>
      </c>
      <c r="O921" s="47" t="s">
        <v>5625</v>
      </c>
      <c r="P921" s="29"/>
      <c r="Q921" s="47" t="s">
        <v>5626</v>
      </c>
      <c r="R921" s="47" t="s">
        <v>5627</v>
      </c>
      <c r="S921" s="48">
        <v>6.64</v>
      </c>
      <c r="T921" s="49"/>
      <c r="U921" s="50"/>
      <c r="V921" s="51"/>
      <c r="W921" s="86"/>
      <c r="X921" s="53"/>
      <c r="Y921" s="53"/>
      <c r="Z921" s="54"/>
    </row>
    <row r="922" ht="18.0" hidden="1" customHeight="1">
      <c r="A922" s="4" t="s">
        <v>5628</v>
      </c>
      <c r="B922" s="130" t="s">
        <v>5629</v>
      </c>
      <c r="C922" s="39" t="s">
        <v>3059</v>
      </c>
      <c r="D922" s="40"/>
      <c r="E922" s="41"/>
      <c r="F922" s="40"/>
      <c r="G922" s="55"/>
      <c r="H922" s="56"/>
      <c r="I922" s="56">
        <v>19.95</v>
      </c>
      <c r="J922" s="57"/>
      <c r="K922" s="206">
        <v>18.6</v>
      </c>
      <c r="L922" s="56" t="s">
        <v>2827</v>
      </c>
      <c r="M922" s="60" t="s">
        <v>5630</v>
      </c>
      <c r="N922" s="60" t="s">
        <v>2802</v>
      </c>
      <c r="O922" s="28"/>
      <c r="P922" s="29"/>
      <c r="Q922" s="28"/>
      <c r="R922" s="28"/>
      <c r="S922" s="207"/>
      <c r="T922" s="148"/>
      <c r="U922" s="173"/>
      <c r="V922" s="51"/>
      <c r="W922" s="182"/>
      <c r="X922" s="182"/>
      <c r="Y922" s="53"/>
      <c r="Z922" s="54"/>
    </row>
    <row r="923" ht="18.0" hidden="1" customHeight="1">
      <c r="A923" s="4" t="s">
        <v>5628</v>
      </c>
      <c r="B923" s="130" t="s">
        <v>5629</v>
      </c>
      <c r="C923" s="39" t="s">
        <v>3501</v>
      </c>
      <c r="D923" s="40"/>
      <c r="E923" s="63"/>
      <c r="F923" s="208"/>
      <c r="G923" s="55">
        <v>8.0</v>
      </c>
      <c r="H923" s="56">
        <v>29.15</v>
      </c>
      <c r="I923" s="56">
        <v>9.64</v>
      </c>
      <c r="J923" s="64">
        <v>9.5</v>
      </c>
      <c r="K923" s="116">
        <v>9.6</v>
      </c>
      <c r="L923" s="56">
        <v>9.15</v>
      </c>
      <c r="M923" s="59">
        <v>9.61</v>
      </c>
      <c r="N923" s="60" t="s">
        <v>2802</v>
      </c>
      <c r="O923" s="47" t="s">
        <v>5631</v>
      </c>
      <c r="P923" s="29"/>
      <c r="Q923" s="61" t="s">
        <v>5632</v>
      </c>
      <c r="R923" s="47" t="s">
        <v>5633</v>
      </c>
      <c r="S923" s="82"/>
      <c r="T923" s="125"/>
      <c r="U923" s="126"/>
      <c r="V923" s="51"/>
      <c r="W923" s="52"/>
      <c r="X923" s="51"/>
      <c r="Y923" s="53"/>
      <c r="Z923" s="54"/>
    </row>
    <row r="924" ht="18.0" hidden="1" customHeight="1">
      <c r="A924" s="4" t="s">
        <v>1156</v>
      </c>
      <c r="B924" s="5">
        <v>1167196.0</v>
      </c>
      <c r="C924" s="39"/>
      <c r="D924" s="40"/>
      <c r="E924" s="41"/>
      <c r="F924" s="209"/>
      <c r="G924" s="106">
        <v>3.0</v>
      </c>
      <c r="H924" s="56">
        <v>11.33</v>
      </c>
      <c r="I924" s="56">
        <v>5.86</v>
      </c>
      <c r="J924" s="59">
        <v>5.15</v>
      </c>
      <c r="K924" s="60">
        <v>8.63</v>
      </c>
      <c r="L924" s="60">
        <v>5.9</v>
      </c>
      <c r="M924" s="60">
        <v>5.22</v>
      </c>
      <c r="N924" s="57">
        <v>5.37</v>
      </c>
      <c r="O924" s="47" t="s">
        <v>5634</v>
      </c>
      <c r="P924" s="29"/>
      <c r="Q924" s="47" t="s">
        <v>5635</v>
      </c>
      <c r="R924" s="61" t="s">
        <v>5636</v>
      </c>
      <c r="S924" s="48">
        <v>12.24</v>
      </c>
      <c r="T924" s="49"/>
      <c r="U924" s="50"/>
      <c r="V924" s="51"/>
      <c r="W924" s="86"/>
      <c r="X924" s="53"/>
      <c r="Y924" s="53"/>
      <c r="Z924" s="54"/>
    </row>
    <row r="925" ht="18.0" hidden="1" customHeight="1">
      <c r="A925" s="4" t="s">
        <v>1158</v>
      </c>
      <c r="B925" s="5">
        <v>1183375.0</v>
      </c>
      <c r="C925" s="39"/>
      <c r="D925" s="40"/>
      <c r="E925" s="41"/>
      <c r="F925" s="59"/>
      <c r="G925" s="55">
        <v>20.0</v>
      </c>
      <c r="H925" s="56">
        <v>1.09</v>
      </c>
      <c r="I925" s="56">
        <v>1.4</v>
      </c>
      <c r="J925" s="105" t="s">
        <v>5637</v>
      </c>
      <c r="K925" s="57">
        <v>0.88</v>
      </c>
      <c r="L925" s="57" t="s">
        <v>5638</v>
      </c>
      <c r="M925" s="60">
        <v>0.79</v>
      </c>
      <c r="N925" s="60" t="s">
        <v>2827</v>
      </c>
      <c r="O925" s="28"/>
      <c r="P925" s="29"/>
      <c r="Q925" s="28"/>
      <c r="R925" s="28"/>
      <c r="S925" s="48">
        <f>1.39/24*100</f>
        <v>5.791666667</v>
      </c>
      <c r="T925" s="49"/>
      <c r="U925" s="50"/>
      <c r="V925" s="51"/>
      <c r="W925" s="86"/>
      <c r="X925" s="53"/>
      <c r="Y925" s="53"/>
      <c r="Z925" s="54"/>
    </row>
    <row r="926" ht="18.0" hidden="1" customHeight="1">
      <c r="A926" s="4" t="s">
        <v>5639</v>
      </c>
      <c r="B926" s="71" t="s">
        <v>3376</v>
      </c>
      <c r="C926" s="39">
        <v>100.0</v>
      </c>
      <c r="D926" s="40"/>
      <c r="E926" s="41"/>
      <c r="F926" s="59"/>
      <c r="G926" s="55">
        <v>5.0</v>
      </c>
      <c r="H926" s="56">
        <v>5.93</v>
      </c>
      <c r="I926" s="56">
        <v>3.27</v>
      </c>
      <c r="J926" s="59">
        <v>2.75</v>
      </c>
      <c r="K926" s="60">
        <v>2.96</v>
      </c>
      <c r="L926" s="59">
        <v>2.75</v>
      </c>
      <c r="M926" s="60">
        <v>2.91</v>
      </c>
      <c r="N926" s="56" t="s">
        <v>2827</v>
      </c>
      <c r="O926" s="47" t="s">
        <v>5640</v>
      </c>
      <c r="P926" s="29"/>
      <c r="Q926" s="61" t="s">
        <v>5641</v>
      </c>
      <c r="R926" s="47" t="s">
        <v>5642</v>
      </c>
      <c r="S926" s="48"/>
      <c r="T926" s="49"/>
      <c r="U926" s="50"/>
      <c r="V926" s="51"/>
      <c r="W926" s="86"/>
      <c r="X926" s="53"/>
      <c r="Y926" s="53"/>
      <c r="Z926" s="54"/>
    </row>
    <row r="927" ht="18.0" hidden="1" customHeight="1">
      <c r="A927" s="4" t="s">
        <v>5643</v>
      </c>
      <c r="B927" s="67" t="s">
        <v>2962</v>
      </c>
      <c r="C927" s="39">
        <v>56.0</v>
      </c>
      <c r="D927" s="40"/>
      <c r="E927" s="41"/>
      <c r="F927" s="94"/>
      <c r="G927" s="55"/>
      <c r="H927" s="56">
        <v>4.86</v>
      </c>
      <c r="I927" s="56">
        <v>8.1</v>
      </c>
      <c r="J927" s="64">
        <v>3.95</v>
      </c>
      <c r="K927" s="56"/>
      <c r="L927" s="56" t="s">
        <v>5644</v>
      </c>
      <c r="M927" s="60">
        <v>4.21</v>
      </c>
      <c r="N927" s="60">
        <v>4.49</v>
      </c>
      <c r="O927" s="47" t="s">
        <v>5645</v>
      </c>
      <c r="P927" s="29"/>
      <c r="Q927" s="47" t="s">
        <v>5646</v>
      </c>
      <c r="R927" s="61" t="s">
        <v>5647</v>
      </c>
      <c r="S927" s="48"/>
      <c r="T927" s="49"/>
      <c r="U927" s="50"/>
      <c r="V927" s="51"/>
      <c r="W927" s="86"/>
      <c r="X927" s="53"/>
      <c r="Y927" s="53"/>
      <c r="Z927" s="54"/>
    </row>
    <row r="928" ht="18.0" hidden="1" customHeight="1">
      <c r="A928" s="4" t="s">
        <v>5648</v>
      </c>
      <c r="B928" s="71" t="s">
        <v>3288</v>
      </c>
      <c r="C928" s="39">
        <v>30.0</v>
      </c>
      <c r="D928" s="40"/>
      <c r="E928" s="41"/>
      <c r="F928" s="59"/>
      <c r="G928" s="55"/>
      <c r="H928" s="56">
        <v>13.29</v>
      </c>
      <c r="I928" s="56" t="s">
        <v>2827</v>
      </c>
      <c r="J928" s="57">
        <v>8.04</v>
      </c>
      <c r="K928" s="56"/>
      <c r="L928" s="56" t="s">
        <v>2827</v>
      </c>
      <c r="M928" s="60" t="s">
        <v>4010</v>
      </c>
      <c r="N928" s="60"/>
      <c r="O928" s="28"/>
      <c r="P928" s="29"/>
      <c r="Q928" s="28"/>
      <c r="R928" s="28"/>
      <c r="S928" s="48">
        <v>2.73</v>
      </c>
      <c r="T928" s="49"/>
      <c r="U928" s="50"/>
      <c r="V928" s="51"/>
      <c r="W928" s="86"/>
      <c r="X928" s="53"/>
      <c r="Y928" s="53"/>
      <c r="Z928" s="54"/>
    </row>
    <row r="929" ht="18.0" hidden="1" customHeight="1">
      <c r="A929" s="4" t="s">
        <v>5648</v>
      </c>
      <c r="B929" s="71" t="s">
        <v>3419</v>
      </c>
      <c r="C929" s="39">
        <v>30.0</v>
      </c>
      <c r="D929" s="40"/>
      <c r="E929" s="63"/>
      <c r="F929" s="104"/>
      <c r="G929" s="55"/>
      <c r="H929" s="56"/>
      <c r="I929" s="56" t="s">
        <v>2827</v>
      </c>
      <c r="J929" s="59">
        <v>3.2</v>
      </c>
      <c r="K929" s="56" t="s">
        <v>3331</v>
      </c>
      <c r="L929" s="56" t="s">
        <v>2802</v>
      </c>
      <c r="M929" s="60" t="s">
        <v>5649</v>
      </c>
      <c r="N929" s="60" t="s">
        <v>2827</v>
      </c>
      <c r="O929" s="47" t="s">
        <v>5650</v>
      </c>
      <c r="P929" s="29"/>
      <c r="Q929" s="47" t="s">
        <v>5651</v>
      </c>
      <c r="R929" s="47" t="s">
        <v>5652</v>
      </c>
      <c r="S929" s="48">
        <v>5.36</v>
      </c>
      <c r="T929" s="49"/>
      <c r="U929" s="50"/>
      <c r="V929" s="51"/>
      <c r="W929" s="86"/>
      <c r="X929" s="53"/>
      <c r="Y929" s="53"/>
      <c r="Z929" s="54"/>
    </row>
    <row r="930" ht="18.0" hidden="1" customHeight="1">
      <c r="A930" s="4" t="s">
        <v>5653</v>
      </c>
      <c r="B930" s="71" t="s">
        <v>4913</v>
      </c>
      <c r="C930" s="39">
        <v>150.0</v>
      </c>
      <c r="D930" s="40"/>
      <c r="E930" s="41"/>
      <c r="F930" s="59"/>
      <c r="G930" s="55"/>
      <c r="H930" s="56">
        <v>6.44</v>
      </c>
      <c r="I930" s="56">
        <v>8.8</v>
      </c>
      <c r="J930" s="57">
        <v>5.92</v>
      </c>
      <c r="K930" s="56">
        <v>6.85</v>
      </c>
      <c r="L930" s="59">
        <v>5.7</v>
      </c>
      <c r="M930" s="60">
        <v>5.94</v>
      </c>
      <c r="N930" s="60">
        <v>7.2</v>
      </c>
      <c r="O930" s="28"/>
      <c r="P930" s="29"/>
      <c r="Q930" s="28"/>
      <c r="R930" s="28"/>
      <c r="S930" s="48"/>
      <c r="T930" s="49"/>
      <c r="U930" s="50"/>
      <c r="V930" s="51"/>
      <c r="W930" s="86"/>
      <c r="X930" s="53"/>
      <c r="Y930" s="53"/>
      <c r="Z930" s="54"/>
    </row>
    <row r="931" ht="18.0" hidden="1" customHeight="1">
      <c r="A931" s="4" t="s">
        <v>5654</v>
      </c>
      <c r="B931" s="71" t="s">
        <v>3288</v>
      </c>
      <c r="C931" s="39">
        <v>28.0</v>
      </c>
      <c r="D931" s="40"/>
      <c r="E931" s="41"/>
      <c r="F931" s="59"/>
      <c r="G931" s="55"/>
      <c r="H931" s="59">
        <v>3.46</v>
      </c>
      <c r="I931" s="56">
        <v>3.45</v>
      </c>
      <c r="J931" s="56" t="s">
        <v>2827</v>
      </c>
      <c r="K931" s="56">
        <v>3.45</v>
      </c>
      <c r="L931" s="56"/>
      <c r="M931" s="56" t="s">
        <v>2827</v>
      </c>
      <c r="N931" s="56"/>
      <c r="O931" s="47" t="s">
        <v>5655</v>
      </c>
      <c r="P931" s="29"/>
      <c r="Q931" s="61" t="s">
        <v>5656</v>
      </c>
      <c r="R931" s="47" t="s">
        <v>5657</v>
      </c>
      <c r="S931" s="48">
        <v>0.78</v>
      </c>
      <c r="T931" s="49"/>
      <c r="U931" s="50"/>
      <c r="V931" s="51"/>
      <c r="W931" s="86"/>
      <c r="X931" s="53"/>
      <c r="Y931" s="53"/>
      <c r="Z931" s="54"/>
    </row>
    <row r="932" ht="18.0" hidden="1" customHeight="1">
      <c r="A932" s="4" t="s">
        <v>5654</v>
      </c>
      <c r="B932" s="71" t="s">
        <v>3419</v>
      </c>
      <c r="C932" s="39">
        <v>28.0</v>
      </c>
      <c r="D932" s="40"/>
      <c r="E932" s="41"/>
      <c r="F932" s="59"/>
      <c r="G932" s="55">
        <v>4.0</v>
      </c>
      <c r="H932" s="56">
        <v>1.08</v>
      </c>
      <c r="I932" s="56">
        <v>0.41</v>
      </c>
      <c r="J932" s="56">
        <v>0.3</v>
      </c>
      <c r="K932" s="56">
        <v>1.35</v>
      </c>
      <c r="L932" s="56">
        <v>0.31</v>
      </c>
      <c r="M932" s="59">
        <v>0.28</v>
      </c>
      <c r="N932" s="60">
        <v>0.31</v>
      </c>
      <c r="O932" s="47" t="s">
        <v>5658</v>
      </c>
      <c r="P932" s="29"/>
      <c r="Q932" s="61" t="s">
        <v>5659</v>
      </c>
      <c r="R932" s="47" t="s">
        <v>5660</v>
      </c>
      <c r="S932" s="48">
        <v>0.78</v>
      </c>
      <c r="T932" s="49"/>
      <c r="U932" s="50"/>
      <c r="V932" s="51"/>
      <c r="W932" s="86"/>
      <c r="X932" s="53"/>
      <c r="Y932" s="53"/>
      <c r="Z932" s="54"/>
    </row>
    <row r="933" ht="18.0" hidden="1" customHeight="1">
      <c r="A933" s="4" t="s">
        <v>5661</v>
      </c>
      <c r="B933" s="71" t="s">
        <v>3419</v>
      </c>
      <c r="C933" s="39">
        <v>1.0</v>
      </c>
      <c r="D933" s="40"/>
      <c r="E933" s="41"/>
      <c r="F933" s="59"/>
      <c r="G933" s="55"/>
      <c r="H933" s="56">
        <v>13.1</v>
      </c>
      <c r="I933" s="56" t="s">
        <v>5662</v>
      </c>
      <c r="J933" s="57" t="s">
        <v>5663</v>
      </c>
      <c r="K933" s="56">
        <v>13.13</v>
      </c>
      <c r="L933" s="56" t="s">
        <v>2827</v>
      </c>
      <c r="M933" s="60" t="s">
        <v>2827</v>
      </c>
      <c r="N933" s="60"/>
      <c r="O933" s="28"/>
      <c r="P933" s="29"/>
      <c r="Q933" s="28"/>
      <c r="R933" s="28"/>
      <c r="S933" s="48">
        <v>13.26</v>
      </c>
      <c r="T933" s="49"/>
      <c r="U933" s="50"/>
      <c r="V933" s="54"/>
      <c r="W933" s="86"/>
      <c r="X933" s="53"/>
      <c r="Y933" s="53"/>
      <c r="Z933" s="54"/>
    </row>
    <row r="934" ht="18.0" hidden="1" customHeight="1">
      <c r="A934" s="4" t="s">
        <v>5664</v>
      </c>
      <c r="B934" s="71" t="s">
        <v>3365</v>
      </c>
      <c r="C934" s="39">
        <v>28.0</v>
      </c>
      <c r="D934" s="40"/>
      <c r="E934" s="63"/>
      <c r="F934" s="94"/>
      <c r="G934" s="55"/>
      <c r="H934" s="124" t="s">
        <v>5665</v>
      </c>
      <c r="I934" s="124" t="s">
        <v>2827</v>
      </c>
      <c r="J934" s="57">
        <v>17.75</v>
      </c>
      <c r="K934" s="124" t="s">
        <v>2802</v>
      </c>
      <c r="L934" s="124">
        <v>19.74</v>
      </c>
      <c r="M934" s="60">
        <v>17.68</v>
      </c>
      <c r="N934" s="202">
        <v>19.4</v>
      </c>
      <c r="O934" s="28"/>
      <c r="P934" s="29"/>
      <c r="Q934" s="28"/>
      <c r="R934" s="28"/>
      <c r="S934" s="48"/>
      <c r="T934" s="49"/>
      <c r="U934" s="50"/>
      <c r="V934" s="51"/>
      <c r="W934" s="86"/>
      <c r="X934" s="70"/>
      <c r="Y934" s="53"/>
      <c r="Z934" s="54"/>
    </row>
    <row r="935" ht="18.0" hidden="1" customHeight="1">
      <c r="A935" s="4" t="s">
        <v>5666</v>
      </c>
      <c r="B935" s="71" t="s">
        <v>2916</v>
      </c>
      <c r="C935" s="39">
        <v>28.0</v>
      </c>
      <c r="D935" s="40"/>
      <c r="E935" s="41"/>
      <c r="F935" s="59"/>
      <c r="G935" s="55">
        <v>1.0</v>
      </c>
      <c r="H935" s="56">
        <v>2.99</v>
      </c>
      <c r="I935" s="56" t="s">
        <v>2827</v>
      </c>
      <c r="J935" s="59">
        <v>1.65</v>
      </c>
      <c r="K935" s="56">
        <v>2.23</v>
      </c>
      <c r="L935" s="56">
        <v>1.65</v>
      </c>
      <c r="M935" s="57">
        <v>1.77</v>
      </c>
      <c r="N935" s="56">
        <v>1.89</v>
      </c>
      <c r="O935" s="47" t="s">
        <v>5667</v>
      </c>
      <c r="P935" s="29"/>
      <c r="Q935" s="47" t="s">
        <v>5668</v>
      </c>
      <c r="R935" s="61" t="s">
        <v>5669</v>
      </c>
      <c r="S935" s="48">
        <v>1.01</v>
      </c>
      <c r="T935" s="49"/>
      <c r="U935" s="50"/>
      <c r="V935" s="51"/>
      <c r="W935" s="86"/>
      <c r="X935" s="91"/>
      <c r="Y935" s="53"/>
      <c r="Z935" s="54"/>
    </row>
    <row r="936" ht="18.0" hidden="1" customHeight="1">
      <c r="A936" s="4" t="s">
        <v>5670</v>
      </c>
      <c r="B936" s="71" t="s">
        <v>3131</v>
      </c>
      <c r="C936" s="39">
        <v>28.0</v>
      </c>
      <c r="D936" s="40"/>
      <c r="E936" s="41"/>
      <c r="F936" s="59"/>
      <c r="G936" s="55"/>
      <c r="H936" s="56">
        <v>3.75</v>
      </c>
      <c r="I936" s="56">
        <v>1.06</v>
      </c>
      <c r="J936" s="57" t="s">
        <v>5671</v>
      </c>
      <c r="K936" s="56">
        <v>3.84</v>
      </c>
      <c r="L936" s="56" t="s">
        <v>2802</v>
      </c>
      <c r="M936" s="60">
        <v>9.81</v>
      </c>
      <c r="N936" s="58">
        <v>3.65</v>
      </c>
      <c r="O936" s="28"/>
      <c r="P936" s="29"/>
      <c r="Q936" s="28"/>
      <c r="R936" s="28"/>
      <c r="S936" s="48"/>
      <c r="T936" s="49"/>
      <c r="U936" s="50"/>
      <c r="V936" s="51"/>
      <c r="W936" s="86"/>
      <c r="X936" s="53"/>
      <c r="Y936" s="53"/>
      <c r="Z936" s="54"/>
    </row>
    <row r="937" ht="18.0" hidden="1" customHeight="1">
      <c r="A937" s="4" t="s">
        <v>5672</v>
      </c>
      <c r="B937" s="115">
        <v>0.0075</v>
      </c>
      <c r="C937" s="39" t="s">
        <v>4342</v>
      </c>
      <c r="D937" s="40"/>
      <c r="E937" s="41"/>
      <c r="F937" s="59"/>
      <c r="G937" s="55"/>
      <c r="H937" s="56" t="s">
        <v>2827</v>
      </c>
      <c r="I937" s="56" t="s">
        <v>2827</v>
      </c>
      <c r="J937" s="57"/>
      <c r="K937" s="56" t="s">
        <v>2827</v>
      </c>
      <c r="L937" s="56" t="s">
        <v>2827</v>
      </c>
      <c r="M937" s="60" t="s">
        <v>2827</v>
      </c>
      <c r="N937" s="60" t="s">
        <v>2827</v>
      </c>
      <c r="O937" s="28"/>
      <c r="P937" s="29"/>
      <c r="Q937" s="28"/>
      <c r="R937" s="28"/>
      <c r="S937" s="48"/>
      <c r="T937" s="49"/>
      <c r="U937" s="50"/>
      <c r="V937" s="51"/>
      <c r="W937" s="86"/>
      <c r="X937" s="53"/>
      <c r="Y937" s="53"/>
      <c r="Z937" s="54"/>
    </row>
    <row r="938" ht="18.0" hidden="1" customHeight="1">
      <c r="A938" s="4" t="s">
        <v>5673</v>
      </c>
      <c r="B938" s="115">
        <v>0.0075</v>
      </c>
      <c r="C938" s="39" t="s">
        <v>3192</v>
      </c>
      <c r="D938" s="40"/>
      <c r="E938" s="41"/>
      <c r="F938" s="59"/>
      <c r="G938" s="55"/>
      <c r="H938" s="56"/>
      <c r="I938" s="56" t="s">
        <v>5674</v>
      </c>
      <c r="J938" s="57">
        <v>3.85</v>
      </c>
      <c r="K938" s="56">
        <v>5.81</v>
      </c>
      <c r="L938" s="56" t="s">
        <v>2802</v>
      </c>
      <c r="M938" s="60" t="s">
        <v>5675</v>
      </c>
      <c r="N938" s="60" t="s">
        <v>2802</v>
      </c>
      <c r="O938" s="61" t="s">
        <v>5676</v>
      </c>
      <c r="P938" s="29"/>
      <c r="Q938" s="47" t="s">
        <v>5677</v>
      </c>
      <c r="R938" s="47" t="s">
        <v>5678</v>
      </c>
      <c r="S938" s="48">
        <v>5.04</v>
      </c>
      <c r="T938" s="49"/>
      <c r="U938" s="50"/>
      <c r="V938" s="51"/>
      <c r="W938" s="86"/>
      <c r="X938" s="53"/>
      <c r="Y938" s="53"/>
      <c r="Z938" s="54"/>
    </row>
    <row r="939" ht="18.0" hidden="1" customHeight="1">
      <c r="A939" s="4" t="s">
        <v>5673</v>
      </c>
      <c r="B939" s="115">
        <v>0.0075</v>
      </c>
      <c r="C939" s="39" t="s">
        <v>4342</v>
      </c>
      <c r="D939" s="40"/>
      <c r="E939" s="41"/>
      <c r="F939" s="59"/>
      <c r="G939" s="55"/>
      <c r="H939" s="56" t="s">
        <v>2827</v>
      </c>
      <c r="I939" s="56" t="s">
        <v>2802</v>
      </c>
      <c r="J939" s="59" t="s">
        <v>5679</v>
      </c>
      <c r="K939" s="56" t="s">
        <v>2802</v>
      </c>
      <c r="L939" s="56" t="s">
        <v>2827</v>
      </c>
      <c r="M939" s="60">
        <v>4.21</v>
      </c>
      <c r="N939" s="60">
        <v>8.4</v>
      </c>
      <c r="O939" s="47" t="s">
        <v>5680</v>
      </c>
      <c r="P939" s="29"/>
      <c r="Q939" s="61" t="s">
        <v>5681</v>
      </c>
      <c r="R939" s="47" t="s">
        <v>5682</v>
      </c>
      <c r="S939" s="48">
        <v>8.95</v>
      </c>
      <c r="T939" s="49"/>
      <c r="U939" s="50"/>
      <c r="V939" s="51"/>
      <c r="W939" s="86"/>
      <c r="X939" s="53"/>
      <c r="Y939" s="53"/>
      <c r="Z939" s="54"/>
    </row>
    <row r="940" ht="18.0" hidden="1" customHeight="1">
      <c r="A940" s="4" t="s">
        <v>5683</v>
      </c>
      <c r="B940" s="71" t="s">
        <v>2926</v>
      </c>
      <c r="C940" s="39" t="s">
        <v>3059</v>
      </c>
      <c r="D940" s="40"/>
      <c r="E940" s="41"/>
      <c r="F940" s="59" t="s">
        <v>2863</v>
      </c>
      <c r="G940" s="55"/>
      <c r="H940" s="56">
        <v>67.75</v>
      </c>
      <c r="I940" s="56">
        <v>29.98</v>
      </c>
      <c r="J940" s="57">
        <v>27.0</v>
      </c>
      <c r="K940" s="56">
        <v>31.4</v>
      </c>
      <c r="L940" s="56">
        <v>29.99</v>
      </c>
      <c r="M940" s="57" t="s">
        <v>5684</v>
      </c>
      <c r="N940" s="60">
        <v>27.84</v>
      </c>
      <c r="O940" s="47" t="s">
        <v>5685</v>
      </c>
      <c r="P940" s="29"/>
      <c r="Q940" s="61" t="s">
        <v>5686</v>
      </c>
      <c r="R940" s="47" t="s">
        <v>5687</v>
      </c>
      <c r="S940" s="48">
        <v>19.61</v>
      </c>
      <c r="T940" s="49"/>
      <c r="U940" s="50"/>
      <c r="V940" s="51"/>
      <c r="W940" s="86"/>
      <c r="X940" s="53"/>
      <c r="Y940" s="53"/>
      <c r="Z940" s="54"/>
    </row>
    <row r="941" ht="18.0" hidden="1" customHeight="1">
      <c r="A941" s="4" t="s">
        <v>5688</v>
      </c>
      <c r="B941" s="71" t="s">
        <v>2926</v>
      </c>
      <c r="C941" s="39">
        <v>21.0</v>
      </c>
      <c r="D941" s="40"/>
      <c r="E941" s="41"/>
      <c r="F941" s="59"/>
      <c r="G941" s="55">
        <v>1.0</v>
      </c>
      <c r="H941" s="56">
        <v>1.35</v>
      </c>
      <c r="I941" s="56" t="s">
        <v>2802</v>
      </c>
      <c r="J941" s="57">
        <v>0.42</v>
      </c>
      <c r="K941" s="56">
        <v>0.6</v>
      </c>
      <c r="L941" s="56" t="s">
        <v>2802</v>
      </c>
      <c r="M941" s="60">
        <v>1.22</v>
      </c>
      <c r="N941" s="60" t="s">
        <v>2802</v>
      </c>
      <c r="O941" s="61" t="s">
        <v>5689</v>
      </c>
      <c r="P941" s="29"/>
      <c r="Q941" s="47" t="s">
        <v>5690</v>
      </c>
      <c r="R941" s="47" t="s">
        <v>5691</v>
      </c>
      <c r="S941" s="48">
        <v>0.37</v>
      </c>
      <c r="T941" s="49"/>
      <c r="U941" s="50"/>
      <c r="V941" s="51"/>
      <c r="W941" s="86"/>
      <c r="X941" s="53"/>
      <c r="Y941" s="53"/>
      <c r="Z941" s="54"/>
    </row>
    <row r="942" ht="18.0" hidden="1" customHeight="1">
      <c r="A942" s="4" t="s">
        <v>5688</v>
      </c>
      <c r="B942" s="71" t="s">
        <v>4796</v>
      </c>
      <c r="C942" s="39">
        <v>21.0</v>
      </c>
      <c r="D942" s="40"/>
      <c r="E942" s="41"/>
      <c r="F942" s="59"/>
      <c r="G942" s="55">
        <v>7.0</v>
      </c>
      <c r="H942" s="56">
        <v>2.42</v>
      </c>
      <c r="I942" s="56">
        <v>4.96</v>
      </c>
      <c r="J942" s="60">
        <v>1.81</v>
      </c>
      <c r="K942" s="56">
        <v>2.41</v>
      </c>
      <c r="L942" s="56">
        <v>1.4</v>
      </c>
      <c r="M942" s="58">
        <v>1.58</v>
      </c>
      <c r="N942" s="57">
        <v>1.44</v>
      </c>
      <c r="O942" s="47" t="s">
        <v>5692</v>
      </c>
      <c r="P942" s="29"/>
      <c r="Q942" s="61" t="s">
        <v>5693</v>
      </c>
      <c r="R942" s="47" t="s">
        <v>5694</v>
      </c>
      <c r="S942" s="48">
        <v>0.37</v>
      </c>
      <c r="T942" s="49"/>
      <c r="U942" s="50"/>
      <c r="V942" s="51"/>
      <c r="W942" s="86"/>
      <c r="X942" s="53"/>
      <c r="Y942" s="53"/>
      <c r="Z942" s="54"/>
    </row>
    <row r="943" ht="18.0" hidden="1" customHeight="1">
      <c r="A943" s="4" t="s">
        <v>5688</v>
      </c>
      <c r="B943" s="71" t="s">
        <v>3630</v>
      </c>
      <c r="C943" s="39">
        <v>21.0</v>
      </c>
      <c r="D943" s="40"/>
      <c r="E943" s="63"/>
      <c r="F943" s="59"/>
      <c r="G943" s="55"/>
      <c r="H943" s="56"/>
      <c r="I943" s="56"/>
      <c r="J943" s="57">
        <v>5.44</v>
      </c>
      <c r="K943" s="56"/>
      <c r="L943" s="56"/>
      <c r="M943" s="60" t="s">
        <v>2802</v>
      </c>
      <c r="N943" s="60"/>
      <c r="O943" s="28"/>
      <c r="P943" s="29"/>
      <c r="Q943" s="28"/>
      <c r="R943" s="28"/>
      <c r="S943" s="48"/>
      <c r="T943" s="49"/>
      <c r="U943" s="50"/>
      <c r="V943" s="51"/>
      <c r="W943" s="86"/>
      <c r="X943" s="53"/>
      <c r="Y943" s="53"/>
      <c r="Z943" s="54"/>
    </row>
    <row r="944" ht="18.0" hidden="1" customHeight="1">
      <c r="A944" s="4" t="s">
        <v>5695</v>
      </c>
      <c r="B944" s="71" t="s">
        <v>5696</v>
      </c>
      <c r="C944" s="39">
        <v>60.0</v>
      </c>
      <c r="D944" s="40"/>
      <c r="E944" s="41"/>
      <c r="F944" s="59"/>
      <c r="G944" s="55"/>
      <c r="H944" s="56">
        <v>35.99</v>
      </c>
      <c r="I944" s="56">
        <v>30.8</v>
      </c>
      <c r="J944" s="59">
        <v>26.75</v>
      </c>
      <c r="K944" s="56" t="s">
        <v>2827</v>
      </c>
      <c r="L944" s="56">
        <v>32.24</v>
      </c>
      <c r="M944" s="60">
        <v>26.9</v>
      </c>
      <c r="N944" s="60">
        <v>32.78</v>
      </c>
      <c r="O944" s="47" t="s">
        <v>5697</v>
      </c>
      <c r="P944" s="29"/>
      <c r="Q944" s="61" t="s">
        <v>5698</v>
      </c>
      <c r="R944" s="47" t="s">
        <v>5699</v>
      </c>
      <c r="S944" s="48">
        <v>42.95</v>
      </c>
      <c r="T944" s="83"/>
      <c r="U944" s="84"/>
      <c r="V944" s="51"/>
      <c r="W944" s="85"/>
      <c r="X944" s="51"/>
      <c r="Y944" s="71"/>
      <c r="Z944" s="54"/>
    </row>
    <row r="945" ht="18.0" hidden="1" customHeight="1">
      <c r="A945" s="72" t="s">
        <v>5700</v>
      </c>
      <c r="B945" s="210" t="s">
        <v>5701</v>
      </c>
      <c r="C945" s="39">
        <v>4.0</v>
      </c>
      <c r="D945" s="40"/>
      <c r="E945" s="63"/>
      <c r="F945" s="59"/>
      <c r="G945" s="55"/>
      <c r="H945" s="56"/>
      <c r="I945" s="56"/>
      <c r="J945" s="57" t="s">
        <v>2802</v>
      </c>
      <c r="K945" s="57" t="s">
        <v>2809</v>
      </c>
      <c r="L945" s="57"/>
      <c r="M945" s="60" t="s">
        <v>5702</v>
      </c>
      <c r="N945" s="60"/>
      <c r="O945" s="28"/>
      <c r="P945" s="29"/>
      <c r="Q945" s="28"/>
      <c r="R945" s="28"/>
      <c r="S945" s="48">
        <v>85.5</v>
      </c>
      <c r="T945" s="49"/>
      <c r="U945" s="50"/>
      <c r="V945" s="51"/>
      <c r="W945" s="62"/>
      <c r="X945" s="51"/>
      <c r="Y945" s="53"/>
      <c r="Z945" s="54"/>
    </row>
    <row r="946" ht="18.0" hidden="1" customHeight="1">
      <c r="A946" s="4" t="s">
        <v>5703</v>
      </c>
      <c r="B946" s="71" t="s">
        <v>5704</v>
      </c>
      <c r="C946" s="39" t="s">
        <v>3999</v>
      </c>
      <c r="D946" s="40"/>
      <c r="E946" s="41"/>
      <c r="F946" s="59"/>
      <c r="G946" s="55"/>
      <c r="H946" s="56">
        <v>0.44</v>
      </c>
      <c r="I946" s="56" t="s">
        <v>4125</v>
      </c>
      <c r="J946" s="57" t="s">
        <v>5705</v>
      </c>
      <c r="K946" s="56">
        <v>37.92</v>
      </c>
      <c r="L946" s="59">
        <v>0.57</v>
      </c>
      <c r="M946" s="60" t="s">
        <v>4157</v>
      </c>
      <c r="N946" s="60" t="s">
        <v>3186</v>
      </c>
      <c r="O946" s="28"/>
      <c r="P946" s="29"/>
      <c r="Q946" s="28"/>
      <c r="R946" s="28"/>
      <c r="S946" s="48">
        <v>0.27</v>
      </c>
      <c r="T946" s="49">
        <v>0.11</v>
      </c>
      <c r="U946" s="50">
        <f t="shared" ref="U946:U947" si="61">S946*(1-T946)</f>
        <v>0.2403</v>
      </c>
      <c r="V946" s="54">
        <f t="shared" ref="V946:V947" si="62">S946*0.905</f>
        <v>0.24435</v>
      </c>
      <c r="W946" s="52">
        <v>1.0</v>
      </c>
      <c r="X946" s="53"/>
      <c r="Y946" s="53">
        <v>2.0</v>
      </c>
      <c r="Z946" s="54"/>
    </row>
    <row r="947" ht="18.0" hidden="1" customHeight="1">
      <c r="A947" s="4" t="s">
        <v>5703</v>
      </c>
      <c r="B947" s="71" t="s">
        <v>5706</v>
      </c>
      <c r="C947" s="39" t="s">
        <v>3999</v>
      </c>
      <c r="D947" s="40"/>
      <c r="E947" s="41"/>
      <c r="F947" s="59"/>
      <c r="G947" s="55"/>
      <c r="H947" s="56">
        <v>1.15</v>
      </c>
      <c r="I947" s="134" t="s">
        <v>5707</v>
      </c>
      <c r="J947" s="57" t="s">
        <v>2802</v>
      </c>
      <c r="K947" s="56">
        <v>1.29</v>
      </c>
      <c r="L947" s="56" t="s">
        <v>2802</v>
      </c>
      <c r="M947" s="60">
        <v>0.9</v>
      </c>
      <c r="N947" s="60" t="s">
        <v>5708</v>
      </c>
      <c r="O947" s="28"/>
      <c r="P947" s="29"/>
      <c r="Q947" s="28"/>
      <c r="R947" s="28"/>
      <c r="S947" s="48">
        <v>0.75</v>
      </c>
      <c r="T947" s="49">
        <v>0.11</v>
      </c>
      <c r="U947" s="50">
        <f t="shared" si="61"/>
        <v>0.6675</v>
      </c>
      <c r="V947" s="54">
        <f t="shared" si="62"/>
        <v>0.67875</v>
      </c>
      <c r="W947" s="52">
        <v>1.0</v>
      </c>
      <c r="X947" s="53"/>
      <c r="Y947" s="53">
        <v>2.0</v>
      </c>
      <c r="Z947" s="54"/>
    </row>
    <row r="948" ht="18.0" hidden="1" customHeight="1">
      <c r="A948" s="4" t="s">
        <v>5709</v>
      </c>
      <c r="B948" s="71" t="s">
        <v>3376</v>
      </c>
      <c r="C948" s="39">
        <v>100.0</v>
      </c>
      <c r="D948" s="40"/>
      <c r="E948" s="41"/>
      <c r="F948" s="59"/>
      <c r="G948" s="43">
        <v>2.7</v>
      </c>
      <c r="H948" s="56">
        <v>22.51</v>
      </c>
      <c r="I948" s="56">
        <v>12.94</v>
      </c>
      <c r="J948" s="56">
        <v>10.0</v>
      </c>
      <c r="K948" s="60">
        <v>14.98</v>
      </c>
      <c r="L948" s="58">
        <v>9.99</v>
      </c>
      <c r="M948" s="56" t="s">
        <v>2802</v>
      </c>
      <c r="N948" s="60" t="s">
        <v>2827</v>
      </c>
      <c r="O948" s="47" t="s">
        <v>5710</v>
      </c>
      <c r="P948" s="29"/>
      <c r="Q948" s="61" t="s">
        <v>5711</v>
      </c>
      <c r="R948" s="47" t="s">
        <v>5712</v>
      </c>
      <c r="S948" s="48">
        <v>18.59</v>
      </c>
      <c r="T948" s="49"/>
      <c r="U948" s="50"/>
      <c r="V948" s="51"/>
      <c r="W948" s="86"/>
      <c r="X948" s="53"/>
      <c r="Y948" s="53"/>
      <c r="Z948" s="54"/>
    </row>
    <row r="949" ht="18.0" hidden="1" customHeight="1">
      <c r="A949" s="4" t="s">
        <v>5713</v>
      </c>
      <c r="B949" s="71" t="s">
        <v>3288</v>
      </c>
      <c r="C949" s="39">
        <v>100.0</v>
      </c>
      <c r="D949" s="40"/>
      <c r="E949" s="41"/>
      <c r="F949" s="59"/>
      <c r="G949" s="55">
        <v>1.0</v>
      </c>
      <c r="H949" s="56"/>
      <c r="I949" s="56">
        <v>13.94</v>
      </c>
      <c r="J949" s="57">
        <v>13.88</v>
      </c>
      <c r="K949" s="60">
        <v>13.95</v>
      </c>
      <c r="L949" s="59">
        <v>13.35</v>
      </c>
      <c r="M949" s="111">
        <v>13.56</v>
      </c>
      <c r="N949" s="60" t="s">
        <v>2827</v>
      </c>
      <c r="O949" s="47" t="s">
        <v>5714</v>
      </c>
      <c r="P949" s="29"/>
      <c r="Q949" s="61" t="s">
        <v>5715</v>
      </c>
      <c r="R949" s="47" t="s">
        <v>5716</v>
      </c>
      <c r="S949" s="48"/>
      <c r="T949" s="49"/>
      <c r="U949" s="50"/>
      <c r="V949" s="54"/>
      <c r="W949" s="86"/>
      <c r="X949" s="53"/>
      <c r="Y949" s="53"/>
      <c r="Z949" s="54"/>
    </row>
    <row r="950" ht="18.0" hidden="1" customHeight="1">
      <c r="A950" s="4" t="s">
        <v>5717</v>
      </c>
      <c r="B950" s="71" t="s">
        <v>3288</v>
      </c>
      <c r="C950" s="39">
        <v>2.0</v>
      </c>
      <c r="D950" s="40"/>
      <c r="E950" s="41"/>
      <c r="F950" s="59"/>
      <c r="G950" s="55"/>
      <c r="H950" s="56" t="s">
        <v>5718</v>
      </c>
      <c r="I950" s="56"/>
      <c r="J950" s="57">
        <v>4.3</v>
      </c>
      <c r="K950" s="56">
        <v>4.5</v>
      </c>
      <c r="L950" s="56" t="s">
        <v>2802</v>
      </c>
      <c r="M950" s="60">
        <v>4.5</v>
      </c>
      <c r="N950" s="60" t="s">
        <v>2827</v>
      </c>
      <c r="O950" s="28"/>
      <c r="P950" s="29"/>
      <c r="Q950" s="28"/>
      <c r="R950" s="28"/>
      <c r="S950" s="48">
        <v>4.24</v>
      </c>
      <c r="T950" s="49"/>
      <c r="U950" s="50"/>
      <c r="V950" s="51"/>
      <c r="W950" s="86"/>
      <c r="X950" s="53"/>
      <c r="Y950" s="53"/>
      <c r="Z950" s="54"/>
    </row>
    <row r="951" ht="18.0" hidden="1" customHeight="1">
      <c r="A951" s="4" t="s">
        <v>5719</v>
      </c>
      <c r="B951" s="71"/>
      <c r="C951" s="39">
        <v>12.0</v>
      </c>
      <c r="D951" s="40"/>
      <c r="E951" s="63"/>
      <c r="F951" s="94"/>
      <c r="G951" s="55"/>
      <c r="H951" s="56" t="s">
        <v>2802</v>
      </c>
      <c r="I951" s="56" t="s">
        <v>2827</v>
      </c>
      <c r="J951" s="57">
        <v>0.47</v>
      </c>
      <c r="K951" s="56">
        <v>3.57</v>
      </c>
      <c r="L951" s="56" t="s">
        <v>2802</v>
      </c>
      <c r="M951" s="60" t="s">
        <v>2802</v>
      </c>
      <c r="N951" s="60" t="s">
        <v>2827</v>
      </c>
      <c r="O951" s="28"/>
      <c r="P951" s="29"/>
      <c r="Q951" s="28"/>
      <c r="R951" s="28"/>
      <c r="S951" s="48"/>
      <c r="T951" s="49"/>
      <c r="U951" s="50"/>
      <c r="V951" s="51"/>
      <c r="W951" s="85"/>
      <c r="X951" s="93"/>
      <c r="Y951" s="71"/>
      <c r="Z951" s="54"/>
    </row>
    <row r="952" ht="18.0" hidden="1" customHeight="1">
      <c r="A952" s="4" t="s">
        <v>5719</v>
      </c>
      <c r="B952" s="71"/>
      <c r="C952" s="39">
        <v>24.0</v>
      </c>
      <c r="D952" s="40"/>
      <c r="E952" s="63"/>
      <c r="F952" s="94"/>
      <c r="G952" s="55"/>
      <c r="H952" s="56" t="s">
        <v>2802</v>
      </c>
      <c r="I952" s="56">
        <v>0.32</v>
      </c>
      <c r="J952" s="57"/>
      <c r="K952" s="56" t="s">
        <v>2802</v>
      </c>
      <c r="L952" s="56" t="s">
        <v>2802</v>
      </c>
      <c r="M952" s="60" t="s">
        <v>2802</v>
      </c>
      <c r="N952" s="60" t="s">
        <v>2827</v>
      </c>
      <c r="O952" s="28"/>
      <c r="P952" s="29"/>
      <c r="Q952" s="28"/>
      <c r="R952" s="28"/>
      <c r="S952" s="48"/>
      <c r="T952" s="49"/>
      <c r="U952" s="50"/>
      <c r="V952" s="51"/>
      <c r="W952" s="85"/>
      <c r="X952" s="93"/>
      <c r="Y952" s="71"/>
      <c r="Z952" s="54"/>
    </row>
    <row r="953" ht="18.0" hidden="1" customHeight="1">
      <c r="A953" s="4" t="s">
        <v>5720</v>
      </c>
      <c r="B953" s="67" t="s">
        <v>3131</v>
      </c>
      <c r="C953" s="39">
        <v>2.0</v>
      </c>
      <c r="D953" s="40"/>
      <c r="E953" s="184"/>
      <c r="F953" s="59"/>
      <c r="G953" s="55"/>
      <c r="H953" s="56" t="s">
        <v>2802</v>
      </c>
      <c r="I953" s="56"/>
      <c r="J953" s="57"/>
      <c r="K953" s="57" t="s">
        <v>2827</v>
      </c>
      <c r="L953" s="56"/>
      <c r="M953" s="60" t="s">
        <v>2827</v>
      </c>
      <c r="N953" s="60" t="s">
        <v>2827</v>
      </c>
      <c r="O953" s="47"/>
      <c r="P953" s="29"/>
      <c r="Q953" s="28"/>
      <c r="R953" s="28"/>
      <c r="S953" s="48"/>
      <c r="T953" s="49"/>
      <c r="U953" s="50"/>
      <c r="V953" s="51"/>
      <c r="W953" s="86"/>
      <c r="X953" s="53"/>
      <c r="Y953" s="53"/>
      <c r="Z953" s="54"/>
    </row>
    <row r="954" ht="18.0" hidden="1" customHeight="1">
      <c r="A954" s="4" t="s">
        <v>5721</v>
      </c>
      <c r="B954" s="71" t="s">
        <v>2916</v>
      </c>
      <c r="C954" s="39">
        <v>56.0</v>
      </c>
      <c r="D954" s="40"/>
      <c r="E954" s="41"/>
      <c r="F954" s="59"/>
      <c r="G954" s="55"/>
      <c r="H954" s="56">
        <v>18.6</v>
      </c>
      <c r="I954" s="56">
        <v>17.5</v>
      </c>
      <c r="J954" s="57">
        <v>16.47</v>
      </c>
      <c r="K954" s="57">
        <v>18.35</v>
      </c>
      <c r="L954" s="56" t="s">
        <v>2802</v>
      </c>
      <c r="M954" s="60" t="s">
        <v>5722</v>
      </c>
      <c r="N954" s="58">
        <v>16.39</v>
      </c>
      <c r="O954" s="28"/>
      <c r="P954" s="29"/>
      <c r="Q954" s="28"/>
      <c r="R954" s="28"/>
      <c r="S954" s="48">
        <v>14.32</v>
      </c>
      <c r="T954" s="49"/>
      <c r="U954" s="50"/>
      <c r="V954" s="51"/>
      <c r="W954" s="86"/>
      <c r="X954" s="53"/>
      <c r="Y954" s="53"/>
      <c r="Z954" s="54"/>
    </row>
    <row r="955" ht="18.0" hidden="1" customHeight="1">
      <c r="A955" s="4" t="s">
        <v>5723</v>
      </c>
      <c r="B955" s="71" t="s">
        <v>3018</v>
      </c>
      <c r="C955" s="39">
        <v>30.0</v>
      </c>
      <c r="D955" s="40"/>
      <c r="E955" s="41"/>
      <c r="F955" s="59"/>
      <c r="G955" s="55">
        <v>2.0</v>
      </c>
      <c r="H955" s="56">
        <v>2.5</v>
      </c>
      <c r="I955" s="56">
        <v>1.68</v>
      </c>
      <c r="J955" s="57">
        <v>1.45</v>
      </c>
      <c r="K955" s="56">
        <v>1.28</v>
      </c>
      <c r="L955" s="57" t="s">
        <v>2802</v>
      </c>
      <c r="M955" s="60">
        <v>1.53</v>
      </c>
      <c r="N955" s="60">
        <v>1.3</v>
      </c>
      <c r="O955" s="28"/>
      <c r="P955" s="29"/>
      <c r="Q955" s="28"/>
      <c r="R955" s="28"/>
      <c r="S955" s="48">
        <v>1.67</v>
      </c>
      <c r="T955" s="49"/>
      <c r="U955" s="50"/>
      <c r="V955" s="51"/>
      <c r="W955" s="86"/>
      <c r="X955" s="53"/>
      <c r="Y955" s="53"/>
      <c r="Z955" s="54"/>
    </row>
    <row r="956" ht="18.0" hidden="1" customHeight="1">
      <c r="A956" s="4" t="s">
        <v>5724</v>
      </c>
      <c r="B956" s="71" t="s">
        <v>3070</v>
      </c>
      <c r="C956" s="39">
        <v>30.0</v>
      </c>
      <c r="D956" s="40"/>
      <c r="E956" s="41"/>
      <c r="F956" s="59"/>
      <c r="G956" s="55">
        <v>2.0</v>
      </c>
      <c r="H956" s="56">
        <v>2.4</v>
      </c>
      <c r="I956" s="56" t="s">
        <v>2802</v>
      </c>
      <c r="J956" s="57">
        <v>1.54</v>
      </c>
      <c r="K956" s="56" t="s">
        <v>3640</v>
      </c>
      <c r="L956" s="59">
        <v>1.45</v>
      </c>
      <c r="M956" s="56" t="s">
        <v>2802</v>
      </c>
      <c r="N956" s="56" t="s">
        <v>2802</v>
      </c>
      <c r="O956" s="47" t="s">
        <v>5725</v>
      </c>
      <c r="P956" s="29"/>
      <c r="Q956" s="47" t="s">
        <v>5726</v>
      </c>
      <c r="R956" s="61" t="s">
        <v>5727</v>
      </c>
      <c r="S956" s="48">
        <v>4.32</v>
      </c>
      <c r="T956" s="49"/>
      <c r="U956" s="50"/>
      <c r="V956" s="51"/>
      <c r="W956" s="86"/>
      <c r="X956" s="53"/>
      <c r="Y956" s="53"/>
      <c r="Z956" s="54"/>
    </row>
    <row r="957" ht="18.0" hidden="1" customHeight="1">
      <c r="A957" s="4" t="s">
        <v>5724</v>
      </c>
      <c r="B957" s="71" t="s">
        <v>5728</v>
      </c>
      <c r="C957" s="39">
        <v>30.0</v>
      </c>
      <c r="D957" s="40"/>
      <c r="E957" s="41"/>
      <c r="F957" s="59"/>
      <c r="G957" s="55">
        <v>2.0</v>
      </c>
      <c r="H957" s="56">
        <v>2.8</v>
      </c>
      <c r="I957" s="56" t="s">
        <v>2802</v>
      </c>
      <c r="J957" s="57" t="s">
        <v>2802</v>
      </c>
      <c r="K957" s="56" t="s">
        <v>2802</v>
      </c>
      <c r="L957" s="56" t="s">
        <v>2802</v>
      </c>
      <c r="M957" s="59">
        <v>1.91</v>
      </c>
      <c r="N957" s="56" t="s">
        <v>5729</v>
      </c>
      <c r="O957" s="47" t="s">
        <v>5730</v>
      </c>
      <c r="P957" s="29"/>
      <c r="Q957" s="47" t="s">
        <v>5731</v>
      </c>
      <c r="R957" s="47" t="s">
        <v>5732</v>
      </c>
      <c r="S957" s="48">
        <v>1.67</v>
      </c>
      <c r="T957" s="49"/>
      <c r="U957" s="50"/>
      <c r="V957" s="51"/>
      <c r="W957" s="86"/>
      <c r="X957" s="53"/>
      <c r="Y957" s="53"/>
      <c r="Z957" s="54"/>
    </row>
    <row r="958" ht="18.0" hidden="1" customHeight="1">
      <c r="A958" s="4" t="s">
        <v>5733</v>
      </c>
      <c r="B958" s="5">
        <v>1182252.0</v>
      </c>
      <c r="C958" s="39"/>
      <c r="D958" s="40"/>
      <c r="E958" s="41"/>
      <c r="F958" s="59" t="s">
        <v>2899</v>
      </c>
      <c r="G958" s="106">
        <v>24.0</v>
      </c>
      <c r="H958" s="56">
        <v>0.49</v>
      </c>
      <c r="I958" s="56">
        <v>0.46</v>
      </c>
      <c r="J958" s="59">
        <v>0.45</v>
      </c>
      <c r="K958" s="56">
        <v>0.46</v>
      </c>
      <c r="L958" s="57">
        <v>0.5</v>
      </c>
      <c r="M958" s="59">
        <v>0.45</v>
      </c>
      <c r="N958" s="56">
        <v>0.5</v>
      </c>
      <c r="O958" s="47" t="s">
        <v>5734</v>
      </c>
      <c r="P958" s="29"/>
      <c r="Q958" s="61" t="s">
        <v>5735</v>
      </c>
      <c r="R958" s="47" t="s">
        <v>5736</v>
      </c>
      <c r="S958" s="48">
        <v>2.01</v>
      </c>
      <c r="T958" s="49"/>
      <c r="U958" s="50"/>
      <c r="V958" s="51"/>
      <c r="W958" s="86"/>
      <c r="X958" s="53"/>
      <c r="Y958" s="53"/>
      <c r="Z958" s="54"/>
    </row>
    <row r="959" ht="18.0" hidden="1" customHeight="1">
      <c r="A959" s="4" t="s">
        <v>5737</v>
      </c>
      <c r="B959" s="5">
        <v>1116854.0</v>
      </c>
      <c r="C959" s="39"/>
      <c r="D959" s="40"/>
      <c r="E959" s="41"/>
      <c r="F959" s="59" t="s">
        <v>2899</v>
      </c>
      <c r="G959" s="55">
        <v>20.0</v>
      </c>
      <c r="H959" s="56">
        <v>0.64</v>
      </c>
      <c r="I959" s="56">
        <v>0.56</v>
      </c>
      <c r="J959" s="59">
        <v>0.55</v>
      </c>
      <c r="K959" s="56">
        <v>0.58</v>
      </c>
      <c r="L959" s="56">
        <v>0.56</v>
      </c>
      <c r="M959" s="56">
        <v>0.57</v>
      </c>
      <c r="N959" s="56">
        <v>0.64</v>
      </c>
      <c r="O959" s="47" t="s">
        <v>5738</v>
      </c>
      <c r="P959" s="29"/>
      <c r="Q959" s="61" t="s">
        <v>5739</v>
      </c>
      <c r="R959" s="47" t="s">
        <v>5740</v>
      </c>
      <c r="S959" s="48">
        <v>1.08</v>
      </c>
      <c r="T959" s="49"/>
      <c r="U959" s="50"/>
      <c r="V959" s="51"/>
      <c r="W959" s="86"/>
      <c r="X959" s="53"/>
      <c r="Y959" s="53"/>
      <c r="Z959" s="54"/>
    </row>
    <row r="960" ht="18.0" hidden="1" customHeight="1">
      <c r="A960" s="4" t="s">
        <v>1190</v>
      </c>
      <c r="B960" s="5">
        <v>1182245.0</v>
      </c>
      <c r="C960" s="39"/>
      <c r="D960" s="40"/>
      <c r="E960" s="41"/>
      <c r="F960" s="59" t="s">
        <v>2899</v>
      </c>
      <c r="G960" s="55">
        <v>16.0</v>
      </c>
      <c r="H960" s="56">
        <v>0.81</v>
      </c>
      <c r="I960" s="56">
        <v>0.81</v>
      </c>
      <c r="J960" s="59">
        <v>0.8</v>
      </c>
      <c r="K960" s="56">
        <v>0.81</v>
      </c>
      <c r="L960" s="60">
        <v>0.9</v>
      </c>
      <c r="M960" s="59">
        <v>0.8</v>
      </c>
      <c r="N960" s="60">
        <v>0.82</v>
      </c>
      <c r="O960" s="47" t="s">
        <v>5741</v>
      </c>
      <c r="P960" s="29"/>
      <c r="Q960" s="61" t="s">
        <v>5742</v>
      </c>
      <c r="R960" s="47" t="s">
        <v>5743</v>
      </c>
      <c r="S960" s="48">
        <v>4.49</v>
      </c>
      <c r="T960" s="49"/>
      <c r="U960" s="50"/>
      <c r="V960" s="51"/>
      <c r="W960" s="86"/>
      <c r="X960" s="53"/>
      <c r="Y960" s="53"/>
      <c r="Z960" s="54"/>
    </row>
    <row r="961" ht="18.0" hidden="1" customHeight="1">
      <c r="A961" s="4" t="s">
        <v>5744</v>
      </c>
      <c r="B961" s="5">
        <v>4026324.0</v>
      </c>
      <c r="C961" s="39"/>
      <c r="D961" s="40"/>
      <c r="E961" s="41"/>
      <c r="F961" s="25"/>
      <c r="G961" s="55">
        <v>10.0</v>
      </c>
      <c r="H961" s="56" t="s">
        <v>2802</v>
      </c>
      <c r="I961" s="56" t="s">
        <v>2827</v>
      </c>
      <c r="J961" s="57">
        <v>10.0</v>
      </c>
      <c r="K961" s="57" t="s">
        <v>2827</v>
      </c>
      <c r="L961" s="56" t="s">
        <v>2827</v>
      </c>
      <c r="M961" s="60" t="s">
        <v>2827</v>
      </c>
      <c r="N961" s="60" t="s">
        <v>2827</v>
      </c>
      <c r="O961" s="28"/>
      <c r="P961" s="29"/>
      <c r="Q961" s="28"/>
      <c r="R961" s="28"/>
      <c r="S961" s="48">
        <v>9.99</v>
      </c>
      <c r="T961" s="49"/>
      <c r="U961" s="50"/>
      <c r="V961" s="51"/>
      <c r="W961" s="52"/>
      <c r="X961" s="51"/>
      <c r="Y961" s="53"/>
      <c r="Z961" s="54"/>
    </row>
    <row r="962" ht="18.0" hidden="1" customHeight="1">
      <c r="A962" s="4" t="s">
        <v>5745</v>
      </c>
      <c r="B962" s="71" t="s">
        <v>2916</v>
      </c>
      <c r="C962" s="39">
        <v>30.0</v>
      </c>
      <c r="D962" s="40"/>
      <c r="E962" s="41"/>
      <c r="F962" s="103">
        <f>413.68-381.01</f>
        <v>32.67</v>
      </c>
      <c r="G962" s="55">
        <v>1.0</v>
      </c>
      <c r="H962" s="56">
        <v>1.35</v>
      </c>
      <c r="I962" s="56">
        <v>2.19</v>
      </c>
      <c r="J962" s="56" t="s">
        <v>2802</v>
      </c>
      <c r="K962" s="56">
        <v>1.34</v>
      </c>
      <c r="L962" s="56">
        <v>1.75</v>
      </c>
      <c r="M962" s="60">
        <v>1.37</v>
      </c>
      <c r="N962" s="60">
        <v>1.34</v>
      </c>
      <c r="O962" s="47" t="s">
        <v>5746</v>
      </c>
      <c r="P962" s="29"/>
      <c r="Q962" s="61" t="s">
        <v>5747</v>
      </c>
      <c r="R962" s="47" t="s">
        <v>5748</v>
      </c>
      <c r="S962" s="48">
        <v>8.19</v>
      </c>
      <c r="T962" s="49"/>
      <c r="U962" s="50"/>
      <c r="V962" s="51"/>
      <c r="W962" s="86"/>
      <c r="X962" s="53"/>
      <c r="Y962" s="53"/>
      <c r="Z962" s="54"/>
    </row>
    <row r="963" ht="18.0" customHeight="1">
      <c r="A963" s="4" t="s">
        <v>1192</v>
      </c>
      <c r="B963" s="5">
        <v>6167431.0</v>
      </c>
      <c r="C963" s="39"/>
      <c r="D963" s="40">
        <v>1.0</v>
      </c>
      <c r="E963" s="41"/>
      <c r="F963" s="59"/>
      <c r="G963" s="55"/>
      <c r="H963" s="56" t="s">
        <v>5749</v>
      </c>
      <c r="I963" s="44" t="s">
        <v>5750</v>
      </c>
      <c r="J963" s="44" t="s">
        <v>5751</v>
      </c>
      <c r="K963" s="44" t="s">
        <v>2802</v>
      </c>
      <c r="L963" s="44" t="s">
        <v>2802</v>
      </c>
      <c r="M963" s="44" t="s">
        <v>2802</v>
      </c>
      <c r="N963" s="44" t="s">
        <v>5752</v>
      </c>
      <c r="O963" s="47" t="s">
        <v>5753</v>
      </c>
      <c r="P963" s="29"/>
      <c r="Q963" s="1" t="s">
        <v>5754</v>
      </c>
      <c r="R963" s="1" t="s">
        <v>5755</v>
      </c>
      <c r="S963" s="48">
        <v>9.1</v>
      </c>
      <c r="T963" s="49"/>
      <c r="U963" s="50"/>
      <c r="V963" s="54">
        <f>S963*0.8</f>
        <v>7.28</v>
      </c>
      <c r="W963" s="86"/>
      <c r="X963" s="53"/>
      <c r="Y963" s="53"/>
      <c r="Z963" s="54"/>
    </row>
    <row r="964" ht="18.0" hidden="1" customHeight="1">
      <c r="A964" s="4" t="s">
        <v>5756</v>
      </c>
      <c r="B964" s="118">
        <v>0.001</v>
      </c>
      <c r="C964" s="39" t="s">
        <v>3192</v>
      </c>
      <c r="D964" s="40"/>
      <c r="E964" s="41"/>
      <c r="F964" s="59"/>
      <c r="G964" s="55">
        <v>2.0</v>
      </c>
      <c r="H964" s="56">
        <v>4.0</v>
      </c>
      <c r="I964" s="56" t="s">
        <v>5757</v>
      </c>
      <c r="J964" s="57">
        <v>4.06</v>
      </c>
      <c r="K964" s="57">
        <v>3.36</v>
      </c>
      <c r="L964" s="57" t="s">
        <v>5758</v>
      </c>
      <c r="M964" s="56">
        <v>2.96</v>
      </c>
      <c r="N964" s="60" t="s">
        <v>2802</v>
      </c>
      <c r="O964" s="47" t="s">
        <v>5759</v>
      </c>
      <c r="P964" s="29"/>
      <c r="Q964" s="61" t="s">
        <v>5760</v>
      </c>
      <c r="R964" s="1" t="s">
        <v>5761</v>
      </c>
      <c r="S964" s="48"/>
      <c r="T964" s="49"/>
      <c r="U964" s="50"/>
      <c r="V964" s="51"/>
      <c r="W964" s="86"/>
      <c r="X964" s="53"/>
      <c r="Y964" s="53"/>
      <c r="Z964" s="54"/>
    </row>
    <row r="965" ht="18.0" hidden="1" customHeight="1">
      <c r="A965" s="4" t="s">
        <v>5762</v>
      </c>
      <c r="B965" s="5">
        <v>1191683.0</v>
      </c>
      <c r="C965" s="39"/>
      <c r="D965" s="40"/>
      <c r="E965" s="41"/>
      <c r="F965" s="103"/>
      <c r="G965" s="106">
        <v>24.0</v>
      </c>
      <c r="H965" s="56" t="s">
        <v>5763</v>
      </c>
      <c r="I965" s="56">
        <v>5.94</v>
      </c>
      <c r="J965" s="57" t="s">
        <v>5764</v>
      </c>
      <c r="K965" s="56" t="s">
        <v>4989</v>
      </c>
      <c r="L965" s="64">
        <v>5.4</v>
      </c>
      <c r="M965" s="56">
        <v>5.59</v>
      </c>
      <c r="N965" s="60">
        <v>5.52</v>
      </c>
      <c r="O965" s="47" t="s">
        <v>5765</v>
      </c>
      <c r="P965" s="29"/>
      <c r="Q965" s="47" t="s">
        <v>5766</v>
      </c>
      <c r="R965" s="47" t="s">
        <v>5767</v>
      </c>
      <c r="S965" s="48">
        <v>9.2</v>
      </c>
      <c r="T965" s="49"/>
      <c r="U965" s="50"/>
      <c r="V965" s="51"/>
      <c r="W965" s="86"/>
      <c r="X965" s="53"/>
      <c r="Y965" s="53"/>
      <c r="Z965" s="54"/>
    </row>
    <row r="966" ht="18.0" hidden="1" customHeight="1">
      <c r="A966" s="4" t="s">
        <v>5768</v>
      </c>
      <c r="B966" s="71"/>
      <c r="C966" s="39" t="s">
        <v>3103</v>
      </c>
      <c r="D966" s="40"/>
      <c r="E966" s="41"/>
      <c r="F966" s="103" t="s">
        <v>5769</v>
      </c>
      <c r="G966" s="106"/>
      <c r="H966" s="56" t="s">
        <v>5770</v>
      </c>
      <c r="I966" s="56">
        <v>9.39</v>
      </c>
      <c r="J966" s="57">
        <v>7.17</v>
      </c>
      <c r="K966" s="56">
        <v>8.64</v>
      </c>
      <c r="L966" s="56">
        <v>7.5</v>
      </c>
      <c r="M966" s="60" t="s">
        <v>2802</v>
      </c>
      <c r="N966" s="60">
        <v>8.95</v>
      </c>
      <c r="O966" s="28"/>
      <c r="P966" s="29"/>
      <c r="Q966" s="28"/>
      <c r="R966" s="28"/>
      <c r="S966" s="48">
        <v>12.44</v>
      </c>
      <c r="T966" s="49"/>
      <c r="U966" s="50"/>
      <c r="V966" s="51"/>
      <c r="W966" s="86"/>
      <c r="X966" s="53"/>
      <c r="Y966" s="53"/>
      <c r="Z966" s="54"/>
    </row>
    <row r="967" ht="18.0" customHeight="1">
      <c r="A967" s="4" t="s">
        <v>1194</v>
      </c>
      <c r="B967" s="5">
        <v>1149905.0</v>
      </c>
      <c r="C967" s="39"/>
      <c r="D967" s="40">
        <v>1.0</v>
      </c>
      <c r="E967" s="41"/>
      <c r="F967" s="59"/>
      <c r="G967" s="55">
        <v>2.0</v>
      </c>
      <c r="H967" s="56" t="s">
        <v>5771</v>
      </c>
      <c r="I967" s="44" t="s">
        <v>2802</v>
      </c>
      <c r="J967" s="44" t="s">
        <v>2802</v>
      </c>
      <c r="K967" s="44" t="s">
        <v>2802</v>
      </c>
      <c r="L967" s="44" t="s">
        <v>2802</v>
      </c>
      <c r="M967" s="44" t="s">
        <v>2802</v>
      </c>
      <c r="N967" s="44" t="s">
        <v>2802</v>
      </c>
      <c r="O967" s="47" t="s">
        <v>5772</v>
      </c>
      <c r="P967" s="29"/>
      <c r="Q967" s="47" t="s">
        <v>5773</v>
      </c>
      <c r="R967" s="47" t="s">
        <v>5774</v>
      </c>
      <c r="S967" s="48">
        <v>4.04</v>
      </c>
      <c r="T967" s="49"/>
      <c r="U967" s="50"/>
      <c r="V967" s="51"/>
      <c r="W967" s="86"/>
      <c r="X967" s="53"/>
      <c r="Y967" s="53"/>
      <c r="Z967" s="54"/>
    </row>
    <row r="968" ht="18.0" hidden="1" customHeight="1">
      <c r="A968" s="4" t="s">
        <v>1201</v>
      </c>
      <c r="B968" s="5">
        <v>1173525.0</v>
      </c>
      <c r="C968" s="39"/>
      <c r="D968" s="40"/>
      <c r="E968" s="41"/>
      <c r="F968" s="59"/>
      <c r="G968" s="55">
        <v>1.0</v>
      </c>
      <c r="H968" s="56">
        <v>6.81</v>
      </c>
      <c r="I968" s="56">
        <v>6.25</v>
      </c>
      <c r="J968" s="59">
        <v>5.29</v>
      </c>
      <c r="K968" s="56">
        <v>5.66</v>
      </c>
      <c r="L968" s="56">
        <v>5.7</v>
      </c>
      <c r="M968" s="59">
        <v>5.35</v>
      </c>
      <c r="N968" s="56">
        <v>5.53</v>
      </c>
      <c r="O968" s="47" t="s">
        <v>5775</v>
      </c>
      <c r="P968" s="29"/>
      <c r="Q968" s="61" t="s">
        <v>5776</v>
      </c>
      <c r="R968" s="47" t="s">
        <v>5777</v>
      </c>
      <c r="S968" s="48">
        <v>4.6</v>
      </c>
      <c r="T968" s="49"/>
      <c r="U968" s="50"/>
      <c r="V968" s="51"/>
      <c r="W968" s="86"/>
      <c r="X968" s="53"/>
      <c r="Y968" s="53"/>
      <c r="Z968" s="54"/>
    </row>
    <row r="969" ht="18.0" customHeight="1">
      <c r="A969" s="4" t="s">
        <v>1199</v>
      </c>
      <c r="B969" s="5">
        <v>1173517.0</v>
      </c>
      <c r="C969" s="39"/>
      <c r="D969" s="40">
        <v>1.0</v>
      </c>
      <c r="E969" s="41" t="s">
        <v>2895</v>
      </c>
      <c r="F969" s="59"/>
      <c r="G969" s="55">
        <v>0.0</v>
      </c>
      <c r="H969" s="56">
        <v>0.49</v>
      </c>
      <c r="I969" s="56">
        <v>0.49</v>
      </c>
      <c r="J969" s="122">
        <v>0.4</v>
      </c>
      <c r="K969" s="44">
        <v>0.43</v>
      </c>
      <c r="L969" s="44" t="s">
        <v>2802</v>
      </c>
      <c r="M969" s="44">
        <v>0.39</v>
      </c>
      <c r="N969" s="46" t="s">
        <v>5778</v>
      </c>
      <c r="O969" s="28"/>
      <c r="P969" s="29"/>
      <c r="Q969" s="28"/>
      <c r="R969" s="28"/>
      <c r="S969" s="48">
        <v>1.15</v>
      </c>
      <c r="T969" s="49"/>
      <c r="U969" s="50"/>
      <c r="V969" s="51"/>
      <c r="W969" s="86"/>
      <c r="X969" s="53"/>
      <c r="Y969" s="53"/>
      <c r="Z969" s="54"/>
    </row>
    <row r="970" ht="18.0" hidden="1" customHeight="1">
      <c r="A970" s="4" t="s">
        <v>5779</v>
      </c>
      <c r="B970" s="71" t="s">
        <v>3288</v>
      </c>
      <c r="C970" s="39">
        <v>28.0</v>
      </c>
      <c r="D970" s="40"/>
      <c r="E970" s="41"/>
      <c r="F970" s="59"/>
      <c r="G970" s="55">
        <v>3.0</v>
      </c>
      <c r="H970" s="56" t="s">
        <v>2802</v>
      </c>
      <c r="I970" s="56">
        <v>0.77</v>
      </c>
      <c r="J970" s="59">
        <v>0.5</v>
      </c>
      <c r="K970" s="60">
        <v>0.61</v>
      </c>
      <c r="L970" s="58" t="s">
        <v>2802</v>
      </c>
      <c r="M970" s="56">
        <v>0.65</v>
      </c>
      <c r="N970" s="56">
        <v>0.63</v>
      </c>
      <c r="O970" s="47" t="s">
        <v>5780</v>
      </c>
      <c r="P970" s="29"/>
      <c r="Q970" s="61" t="s">
        <v>5781</v>
      </c>
      <c r="R970" s="47" t="s">
        <v>5782</v>
      </c>
      <c r="S970" s="48">
        <v>1.81</v>
      </c>
      <c r="T970" s="49"/>
      <c r="U970" s="50"/>
      <c r="V970" s="51"/>
      <c r="W970" s="86"/>
      <c r="X970" s="53"/>
      <c r="Y970" s="53"/>
      <c r="Z970" s="54"/>
    </row>
    <row r="971" ht="18.0" hidden="1" customHeight="1">
      <c r="A971" s="4" t="s">
        <v>1198</v>
      </c>
      <c r="B971" s="5">
        <v>1173541.0</v>
      </c>
      <c r="C971" s="39"/>
      <c r="D971" s="40"/>
      <c r="E971" s="41"/>
      <c r="F971" s="147"/>
      <c r="G971" s="55">
        <v>28.0</v>
      </c>
      <c r="H971" s="56">
        <v>0.5</v>
      </c>
      <c r="I971" s="56" t="s">
        <v>5783</v>
      </c>
      <c r="J971" s="59">
        <v>0.49</v>
      </c>
      <c r="K971" s="56">
        <v>1.03</v>
      </c>
      <c r="L971" s="56">
        <v>0.53</v>
      </c>
      <c r="M971" s="56">
        <v>0.49</v>
      </c>
      <c r="N971" s="56">
        <v>0.51</v>
      </c>
      <c r="O971" s="47" t="s">
        <v>5784</v>
      </c>
      <c r="P971" s="29"/>
      <c r="Q971" s="61" t="s">
        <v>5785</v>
      </c>
      <c r="R971" s="47" t="s">
        <v>5786</v>
      </c>
      <c r="S971" s="48">
        <v>1.75</v>
      </c>
      <c r="T971" s="49"/>
      <c r="U971" s="50"/>
      <c r="V971" s="54"/>
      <c r="W971" s="86"/>
      <c r="X971" s="53"/>
      <c r="Y971" s="53"/>
      <c r="Z971" s="54"/>
    </row>
    <row r="972" ht="18.0" customHeight="1">
      <c r="A972" s="4" t="s">
        <v>1203</v>
      </c>
      <c r="B972" s="5">
        <v>1214113.0</v>
      </c>
      <c r="C972" s="39"/>
      <c r="D972" s="40">
        <v>3.0</v>
      </c>
      <c r="E972" s="63" t="s">
        <v>5787</v>
      </c>
      <c r="F972" s="59"/>
      <c r="G972" s="55">
        <v>10.0</v>
      </c>
      <c r="H972" s="56" t="s">
        <v>2802</v>
      </c>
      <c r="I972" s="44">
        <v>1.47</v>
      </c>
      <c r="J972" s="45" t="s">
        <v>5788</v>
      </c>
      <c r="K972" s="45">
        <v>1.47</v>
      </c>
      <c r="L972" s="60">
        <v>1.5</v>
      </c>
      <c r="M972" s="44" t="s">
        <v>2802</v>
      </c>
      <c r="N972" s="56">
        <v>1.35</v>
      </c>
      <c r="O972" s="47" t="s">
        <v>5789</v>
      </c>
      <c r="P972" s="29"/>
      <c r="Q972" s="47" t="s">
        <v>5790</v>
      </c>
      <c r="R972" s="47" t="s">
        <v>5791</v>
      </c>
      <c r="S972" s="48">
        <v>1.89</v>
      </c>
      <c r="T972" s="49"/>
      <c r="U972" s="50"/>
      <c r="V972" s="51"/>
      <c r="W972" s="86"/>
      <c r="X972" s="53"/>
      <c r="Y972" s="53"/>
      <c r="Z972" s="54"/>
    </row>
    <row r="973" ht="18.0" hidden="1" customHeight="1">
      <c r="A973" s="4" t="s">
        <v>5792</v>
      </c>
      <c r="B973" s="71" t="s">
        <v>5793</v>
      </c>
      <c r="C973" s="39" t="s">
        <v>3522</v>
      </c>
      <c r="D973" s="40"/>
      <c r="E973" s="41"/>
      <c r="F973" s="59"/>
      <c r="G973" s="55">
        <v>1.0</v>
      </c>
      <c r="H973" s="56" t="s">
        <v>2802</v>
      </c>
      <c r="I973" s="56">
        <v>4.8</v>
      </c>
      <c r="J973" s="57" t="s">
        <v>2802</v>
      </c>
      <c r="K973" s="56" t="s">
        <v>2802</v>
      </c>
      <c r="L973" s="56" t="s">
        <v>2802</v>
      </c>
      <c r="M973" s="60" t="s">
        <v>2802</v>
      </c>
      <c r="N973" s="56" t="s">
        <v>5794</v>
      </c>
      <c r="O973" s="28"/>
      <c r="P973" s="29"/>
      <c r="Q973" s="28"/>
      <c r="R973" s="28"/>
      <c r="S973" s="48">
        <v>3.76</v>
      </c>
      <c r="T973" s="49"/>
      <c r="U973" s="50"/>
      <c r="V973" s="51"/>
      <c r="W973" s="86"/>
      <c r="X973" s="53"/>
      <c r="Y973" s="53"/>
      <c r="Z973" s="54"/>
    </row>
    <row r="974" ht="18.0" hidden="1" customHeight="1">
      <c r="A974" s="4" t="s">
        <v>5792</v>
      </c>
      <c r="B974" s="71" t="s">
        <v>5793</v>
      </c>
      <c r="C974" s="39" t="s">
        <v>3100</v>
      </c>
      <c r="D974" s="40"/>
      <c r="E974" s="41"/>
      <c r="F974" s="59"/>
      <c r="G974" s="55"/>
      <c r="H974" s="56">
        <v>38.5</v>
      </c>
      <c r="I974" s="56">
        <v>6.01</v>
      </c>
      <c r="J974" s="57"/>
      <c r="K974" s="57">
        <v>6.42</v>
      </c>
      <c r="L974" s="56" t="s">
        <v>2827</v>
      </c>
      <c r="M974" s="60">
        <v>6.28</v>
      </c>
      <c r="N974" s="60" t="s">
        <v>2827</v>
      </c>
      <c r="O974" s="28"/>
      <c r="P974" s="29"/>
      <c r="Q974" s="28"/>
      <c r="R974" s="28"/>
      <c r="S974" s="48">
        <v>6.27</v>
      </c>
      <c r="T974" s="49"/>
      <c r="U974" s="50"/>
      <c r="V974" s="51"/>
      <c r="W974" s="86"/>
      <c r="X974" s="53"/>
      <c r="Y974" s="53"/>
      <c r="Z974" s="54"/>
    </row>
    <row r="975" ht="18.0" hidden="1" customHeight="1">
      <c r="A975" s="4" t="s">
        <v>5795</v>
      </c>
      <c r="B975" s="71" t="s">
        <v>4796</v>
      </c>
      <c r="C975" s="39">
        <v>5.0</v>
      </c>
      <c r="D975" s="40"/>
      <c r="E975" s="41"/>
      <c r="F975" s="59"/>
      <c r="G975" s="55"/>
      <c r="H975" s="56"/>
      <c r="I975" s="56">
        <v>2.14</v>
      </c>
      <c r="J975" s="57">
        <v>2.09</v>
      </c>
      <c r="K975" s="57"/>
      <c r="L975" s="56">
        <v>2.19</v>
      </c>
      <c r="M975" s="60" t="s">
        <v>5796</v>
      </c>
      <c r="N975" s="58">
        <v>1.97</v>
      </c>
      <c r="O975" s="28"/>
      <c r="P975" s="29"/>
      <c r="Q975" s="28"/>
      <c r="R975" s="28"/>
      <c r="S975" s="48"/>
      <c r="T975" s="49"/>
      <c r="U975" s="50"/>
      <c r="V975" s="51"/>
      <c r="W975" s="86"/>
      <c r="X975" s="53"/>
      <c r="Y975" s="53"/>
      <c r="Z975" s="54"/>
    </row>
    <row r="976" ht="18.0" hidden="1" customHeight="1">
      <c r="A976" s="4" t="s">
        <v>5797</v>
      </c>
      <c r="B976" s="71" t="s">
        <v>3763</v>
      </c>
      <c r="C976" s="39">
        <v>28.0</v>
      </c>
      <c r="D976" s="40"/>
      <c r="E976" s="63"/>
      <c r="F976" s="94"/>
      <c r="G976" s="55"/>
      <c r="H976" s="56">
        <v>9.38</v>
      </c>
      <c r="I976" s="56">
        <v>5.34</v>
      </c>
      <c r="J976" s="57">
        <v>5.45</v>
      </c>
      <c r="K976" s="56">
        <v>5.34</v>
      </c>
      <c r="L976" s="59">
        <v>4.8</v>
      </c>
      <c r="M976" s="60">
        <v>5.21</v>
      </c>
      <c r="N976" s="60" t="s">
        <v>5798</v>
      </c>
      <c r="O976" s="28"/>
      <c r="P976" s="29"/>
      <c r="Q976" s="28"/>
      <c r="R976" s="28"/>
      <c r="S976" s="48"/>
      <c r="T976" s="49"/>
      <c r="U976" s="50"/>
      <c r="V976" s="51"/>
      <c r="W976" s="86"/>
      <c r="X976" s="70"/>
      <c r="Y976" s="53"/>
      <c r="Z976" s="54"/>
    </row>
    <row r="977" ht="18.0" hidden="1" customHeight="1">
      <c r="A977" s="4" t="s">
        <v>5799</v>
      </c>
      <c r="B977" s="71" t="s">
        <v>4675</v>
      </c>
      <c r="C977" s="39">
        <v>28.0</v>
      </c>
      <c r="D977" s="40"/>
      <c r="E977" s="41"/>
      <c r="F977" s="59"/>
      <c r="G977" s="55"/>
      <c r="H977" s="56">
        <v>4.01</v>
      </c>
      <c r="I977" s="56">
        <v>4.09</v>
      </c>
      <c r="J977" s="57">
        <v>5.4</v>
      </c>
      <c r="K977" s="56">
        <v>4.05</v>
      </c>
      <c r="L977" s="56">
        <v>3.99</v>
      </c>
      <c r="M977" s="60">
        <v>4.01</v>
      </c>
      <c r="N977" s="60">
        <v>4.02</v>
      </c>
      <c r="O977" s="28"/>
      <c r="P977" s="29"/>
      <c r="Q977" s="28"/>
      <c r="R977" s="28"/>
      <c r="S977" s="48"/>
      <c r="T977" s="49"/>
      <c r="U977" s="50"/>
      <c r="V977" s="51"/>
      <c r="W977" s="86"/>
      <c r="X977" s="70"/>
      <c r="Y977" s="53"/>
      <c r="Z977" s="54"/>
    </row>
    <row r="978" ht="18.0" hidden="1" customHeight="1">
      <c r="A978" s="4" t="s">
        <v>5800</v>
      </c>
      <c r="B978" s="67">
        <v>0.02</v>
      </c>
      <c r="C978" s="39" t="s">
        <v>4089</v>
      </c>
      <c r="D978" s="40"/>
      <c r="E978" s="41"/>
      <c r="F978" s="59"/>
      <c r="G978" s="55"/>
      <c r="H978" s="56" t="s">
        <v>5801</v>
      </c>
      <c r="I978" s="56"/>
      <c r="J978" s="57" t="s">
        <v>5801</v>
      </c>
      <c r="K978" s="57">
        <v>7.85</v>
      </c>
      <c r="L978" s="56" t="s">
        <v>2802</v>
      </c>
      <c r="M978" s="60" t="s">
        <v>5802</v>
      </c>
      <c r="N978" s="60">
        <v>4.6</v>
      </c>
      <c r="O978" s="28"/>
      <c r="P978" s="29"/>
      <c r="Q978" s="28"/>
      <c r="R978" s="28"/>
      <c r="S978" s="48"/>
      <c r="T978" s="49"/>
      <c r="U978" s="50"/>
      <c r="V978" s="51"/>
      <c r="W978" s="86"/>
      <c r="X978" s="53"/>
      <c r="Y978" s="53"/>
      <c r="Z978" s="54"/>
    </row>
    <row r="979" ht="18.0" hidden="1" customHeight="1">
      <c r="A979" s="4" t="s">
        <v>5803</v>
      </c>
      <c r="B979" s="71" t="s">
        <v>2962</v>
      </c>
      <c r="C979" s="39">
        <v>100.0</v>
      </c>
      <c r="D979" s="40"/>
      <c r="E979" s="41"/>
      <c r="F979" s="59"/>
      <c r="G979" s="55">
        <v>1.0</v>
      </c>
      <c r="H979" s="56"/>
      <c r="I979" s="56" t="s">
        <v>2827</v>
      </c>
      <c r="J979" s="57">
        <v>5.65</v>
      </c>
      <c r="K979" s="56">
        <v>6.5</v>
      </c>
      <c r="L979" s="59">
        <v>5.5</v>
      </c>
      <c r="M979" s="56">
        <v>78.34</v>
      </c>
      <c r="N979" s="60">
        <v>5.69</v>
      </c>
      <c r="O979" s="28"/>
      <c r="P979" s="29"/>
      <c r="Q979" s="28"/>
      <c r="R979" s="28"/>
      <c r="S979" s="48"/>
      <c r="T979" s="49"/>
      <c r="U979" s="50"/>
      <c r="V979" s="51"/>
      <c r="W979" s="86"/>
      <c r="X979" s="53"/>
      <c r="Y979" s="53"/>
      <c r="Z979" s="54"/>
    </row>
    <row r="980" ht="18.0" customHeight="1">
      <c r="A980" s="4" t="s">
        <v>1221</v>
      </c>
      <c r="B980" s="5">
        <v>6470546.0</v>
      </c>
      <c r="C980" s="39"/>
      <c r="D980" s="40">
        <v>10.0</v>
      </c>
      <c r="E980" s="41" t="s">
        <v>2921</v>
      </c>
      <c r="F980" s="59"/>
      <c r="G980" s="55">
        <v>10.0</v>
      </c>
      <c r="H980" s="56">
        <v>10.93</v>
      </c>
      <c r="I980" s="56" t="s">
        <v>5804</v>
      </c>
      <c r="J980" s="45">
        <v>6.01</v>
      </c>
      <c r="K980" s="46">
        <v>6.1</v>
      </c>
      <c r="L980" s="44">
        <v>6.6</v>
      </c>
      <c r="M980" s="44">
        <v>6.26</v>
      </c>
      <c r="N980" s="46">
        <v>6.29</v>
      </c>
      <c r="O980" s="47" t="s">
        <v>5805</v>
      </c>
      <c r="P980" s="29"/>
      <c r="Q980" s="61" t="s">
        <v>5806</v>
      </c>
      <c r="R980" s="47" t="s">
        <v>5807</v>
      </c>
      <c r="S980" s="48">
        <v>6.24</v>
      </c>
      <c r="T980" s="49"/>
      <c r="U980" s="50"/>
      <c r="V980" s="51"/>
      <c r="W980" s="86"/>
      <c r="X980" s="53"/>
      <c r="Y980" s="53"/>
      <c r="Z980" s="54"/>
    </row>
    <row r="981" ht="18.0" hidden="1" customHeight="1">
      <c r="A981" s="4" t="s">
        <v>5808</v>
      </c>
      <c r="B981" s="71" t="s">
        <v>5809</v>
      </c>
      <c r="C981" s="39">
        <v>120.0</v>
      </c>
      <c r="D981" s="40"/>
      <c r="E981" s="63"/>
      <c r="F981" s="94"/>
      <c r="G981" s="55"/>
      <c r="H981" s="56" t="s">
        <v>2827</v>
      </c>
      <c r="I981" s="56" t="s">
        <v>2827</v>
      </c>
      <c r="J981" s="57" t="s">
        <v>2827</v>
      </c>
      <c r="K981" s="56"/>
      <c r="L981" s="56" t="s">
        <v>2827</v>
      </c>
      <c r="M981" s="60" t="s">
        <v>2827</v>
      </c>
      <c r="N981" s="60"/>
      <c r="O981" s="28"/>
      <c r="P981" s="29"/>
      <c r="Q981" s="28"/>
      <c r="R981" s="28"/>
      <c r="S981" s="48"/>
      <c r="T981" s="49"/>
      <c r="U981" s="50"/>
      <c r="V981" s="51"/>
      <c r="W981" s="85"/>
      <c r="X981" s="93"/>
      <c r="Y981" s="71"/>
      <c r="Z981" s="54"/>
    </row>
    <row r="982" ht="18.0" customHeight="1">
      <c r="A982" s="4" t="s">
        <v>1222</v>
      </c>
      <c r="B982" s="5">
        <v>3846631.0</v>
      </c>
      <c r="C982" s="39"/>
      <c r="D982" s="40">
        <v>1.0</v>
      </c>
      <c r="E982" s="41" t="s">
        <v>3249</v>
      </c>
      <c r="F982" s="59"/>
      <c r="G982" s="55">
        <v>1.0</v>
      </c>
      <c r="H982" s="44" t="s">
        <v>2827</v>
      </c>
      <c r="I982" s="45">
        <v>6.49</v>
      </c>
      <c r="J982" s="57" t="s">
        <v>2827</v>
      </c>
      <c r="K982" s="183" t="s">
        <v>5810</v>
      </c>
      <c r="L982" s="44" t="s">
        <v>2827</v>
      </c>
      <c r="M982" s="44">
        <v>8.16</v>
      </c>
      <c r="N982" s="46" t="s">
        <v>2827</v>
      </c>
      <c r="O982" s="47" t="s">
        <v>5811</v>
      </c>
      <c r="P982" s="29"/>
      <c r="Q982" s="61" t="s">
        <v>5812</v>
      </c>
      <c r="R982" s="47" t="s">
        <v>5813</v>
      </c>
      <c r="S982" s="48">
        <v>9.11</v>
      </c>
      <c r="T982" s="49"/>
      <c r="U982" s="50"/>
      <c r="V982" s="51"/>
      <c r="W982" s="86"/>
      <c r="X982" s="53"/>
      <c r="Y982" s="53"/>
      <c r="Z982" s="54"/>
    </row>
    <row r="983" ht="18.0" hidden="1" customHeight="1">
      <c r="A983" s="4" t="s">
        <v>5814</v>
      </c>
      <c r="B983" s="67" t="s">
        <v>5815</v>
      </c>
      <c r="C983" s="39">
        <v>100.0</v>
      </c>
      <c r="D983" s="40"/>
      <c r="E983" s="41"/>
      <c r="F983" s="102"/>
      <c r="G983" s="55">
        <v>5.0</v>
      </c>
      <c r="H983" s="56" t="s">
        <v>2802</v>
      </c>
      <c r="I983" s="56" t="s">
        <v>2827</v>
      </c>
      <c r="J983" s="57" t="s">
        <v>2827</v>
      </c>
      <c r="K983" s="56" t="s">
        <v>2827</v>
      </c>
      <c r="L983" s="185">
        <v>3.4</v>
      </c>
      <c r="M983" s="60" t="s">
        <v>2827</v>
      </c>
      <c r="N983" s="60" t="s">
        <v>2827</v>
      </c>
      <c r="O983" s="47" t="s">
        <v>5816</v>
      </c>
      <c r="P983" s="29"/>
      <c r="Q983" s="47" t="s">
        <v>5817</v>
      </c>
      <c r="R983" s="47" t="s">
        <v>5818</v>
      </c>
      <c r="S983" s="48">
        <v>3.55</v>
      </c>
      <c r="T983" s="49">
        <v>0.05</v>
      </c>
      <c r="U983" s="50">
        <f>S983*(1-T983)</f>
        <v>3.3725</v>
      </c>
      <c r="V983" s="51"/>
      <c r="W983" s="86"/>
      <c r="X983" s="53"/>
      <c r="Y983" s="53"/>
      <c r="Z983" s="54"/>
    </row>
    <row r="984" ht="18.0" hidden="1" customHeight="1">
      <c r="A984" s="4" t="s">
        <v>5819</v>
      </c>
      <c r="B984" s="71"/>
      <c r="C984" s="39">
        <v>50.0</v>
      </c>
      <c r="D984" s="40"/>
      <c r="E984" s="41"/>
      <c r="F984" s="59"/>
      <c r="G984" s="55">
        <v>2.0</v>
      </c>
      <c r="H984" s="56" t="s">
        <v>2827</v>
      </c>
      <c r="I984" s="56">
        <v>9.25</v>
      </c>
      <c r="J984" s="57">
        <v>8.1</v>
      </c>
      <c r="K984" s="56">
        <v>8.46</v>
      </c>
      <c r="L984" s="56" t="s">
        <v>2802</v>
      </c>
      <c r="M984" s="60">
        <v>8.17</v>
      </c>
      <c r="N984" s="60" t="s">
        <v>2827</v>
      </c>
      <c r="O984" s="28"/>
      <c r="P984" s="29"/>
      <c r="Q984" s="28"/>
      <c r="R984" s="28"/>
      <c r="S984" s="48">
        <v>9.5</v>
      </c>
      <c r="T984" s="49"/>
      <c r="U984" s="50"/>
      <c r="V984" s="51"/>
      <c r="W984" s="86"/>
      <c r="X984" s="53"/>
      <c r="Y984" s="53"/>
      <c r="Z984" s="54"/>
    </row>
    <row r="985" ht="18.0" hidden="1" customHeight="1">
      <c r="A985" s="4" t="s">
        <v>5820</v>
      </c>
      <c r="B985" s="71" t="s">
        <v>5821</v>
      </c>
      <c r="C985" s="39">
        <v>40.0</v>
      </c>
      <c r="D985" s="40"/>
      <c r="E985" s="41"/>
      <c r="F985" s="59"/>
      <c r="G985" s="55"/>
      <c r="H985" s="56">
        <v>12.95</v>
      </c>
      <c r="I985" s="56" t="s">
        <v>2802</v>
      </c>
      <c r="J985" s="57"/>
      <c r="K985" s="56" t="s">
        <v>2827</v>
      </c>
      <c r="L985" s="59">
        <v>13.0</v>
      </c>
      <c r="M985" s="60" t="s">
        <v>2827</v>
      </c>
      <c r="N985" s="60" t="s">
        <v>2827</v>
      </c>
      <c r="O985" s="28"/>
      <c r="P985" s="29"/>
      <c r="Q985" s="28"/>
      <c r="R985" s="28"/>
      <c r="S985" s="73">
        <v>13.6</v>
      </c>
      <c r="T985" s="74">
        <v>0.11</v>
      </c>
      <c r="U985" s="50">
        <f>S985*(1-T985)</f>
        <v>12.104</v>
      </c>
      <c r="V985" s="54">
        <f>S985*0.905</f>
        <v>12.308</v>
      </c>
      <c r="W985" s="52">
        <v>1.0</v>
      </c>
      <c r="X985" s="53"/>
      <c r="Y985" s="53">
        <v>2.0</v>
      </c>
      <c r="Z985" s="54"/>
    </row>
    <row r="986" ht="18.0" hidden="1" customHeight="1">
      <c r="A986" s="4" t="s">
        <v>5822</v>
      </c>
      <c r="B986" s="71" t="s">
        <v>2916</v>
      </c>
      <c r="C986" s="39">
        <v>84.0</v>
      </c>
      <c r="D986" s="40"/>
      <c r="E986" s="41"/>
      <c r="F986" s="59"/>
      <c r="G986" s="55">
        <v>1.0</v>
      </c>
      <c r="H986" s="60" t="s">
        <v>2802</v>
      </c>
      <c r="I986" s="60" t="s">
        <v>5823</v>
      </c>
      <c r="J986" s="57" t="s">
        <v>2827</v>
      </c>
      <c r="K986" s="57" t="s">
        <v>5823</v>
      </c>
      <c r="L986" s="56" t="s">
        <v>2802</v>
      </c>
      <c r="M986" s="56" t="s">
        <v>2802</v>
      </c>
      <c r="N986" s="56" t="s">
        <v>2802</v>
      </c>
      <c r="O986" s="47" t="s">
        <v>5824</v>
      </c>
      <c r="P986" s="29"/>
      <c r="Q986" s="47" t="s">
        <v>5825</v>
      </c>
      <c r="R986" s="47" t="s">
        <v>5826</v>
      </c>
      <c r="S986" s="48"/>
      <c r="T986" s="83"/>
      <c r="U986" s="84"/>
      <c r="V986" s="51"/>
      <c r="W986" s="69"/>
      <c r="X986" s="70"/>
      <c r="Y986" s="71"/>
      <c r="Z986" s="54"/>
    </row>
    <row r="987" ht="18.0" hidden="1" customHeight="1">
      <c r="A987" s="4" t="s">
        <v>5827</v>
      </c>
      <c r="B987" s="115" t="s">
        <v>2916</v>
      </c>
      <c r="C987" s="39">
        <v>100.0</v>
      </c>
      <c r="D987" s="40"/>
      <c r="E987" s="41"/>
      <c r="F987" s="59"/>
      <c r="G987" s="55"/>
      <c r="H987" s="56" t="s">
        <v>2802</v>
      </c>
      <c r="I987" s="56" t="s">
        <v>5828</v>
      </c>
      <c r="J987" s="57" t="s">
        <v>3542</v>
      </c>
      <c r="K987" s="56" t="s">
        <v>5829</v>
      </c>
      <c r="L987" s="56" t="s">
        <v>5830</v>
      </c>
      <c r="M987" s="60" t="s">
        <v>5831</v>
      </c>
      <c r="N987" s="60" t="s">
        <v>2802</v>
      </c>
      <c r="O987" s="28"/>
      <c r="P987" s="29"/>
      <c r="Q987" s="28"/>
      <c r="R987" s="28"/>
      <c r="S987" s="48">
        <v>39.29</v>
      </c>
      <c r="T987" s="49"/>
      <c r="U987" s="50"/>
      <c r="V987" s="193"/>
      <c r="W987" s="86"/>
      <c r="X987" s="53"/>
      <c r="Y987" s="53"/>
      <c r="Z987" s="54"/>
    </row>
    <row r="988" ht="18.0" hidden="1" customHeight="1">
      <c r="A988" s="4" t="s">
        <v>5832</v>
      </c>
      <c r="B988" s="71" t="s">
        <v>2962</v>
      </c>
      <c r="C988" s="39">
        <v>56.0</v>
      </c>
      <c r="D988" s="40"/>
      <c r="E988" s="41"/>
      <c r="F988" s="59"/>
      <c r="G988" s="55">
        <v>1.0</v>
      </c>
      <c r="H988" s="56">
        <v>18.7</v>
      </c>
      <c r="I988" s="56" t="s">
        <v>5833</v>
      </c>
      <c r="J988" s="64">
        <v>7.88</v>
      </c>
      <c r="K988" s="56">
        <v>8.53</v>
      </c>
      <c r="L988" s="56">
        <v>9.75</v>
      </c>
      <c r="M988" s="56" t="s">
        <v>2802</v>
      </c>
      <c r="N988" s="56">
        <v>7.89</v>
      </c>
      <c r="O988" s="28"/>
      <c r="P988" s="29"/>
      <c r="Q988" s="28"/>
      <c r="R988" s="28"/>
      <c r="S988" s="48">
        <v>4.11</v>
      </c>
      <c r="T988" s="49"/>
      <c r="U988" s="50"/>
      <c r="V988" s="51"/>
      <c r="W988" s="86"/>
      <c r="X988" s="53"/>
      <c r="Y988" s="53"/>
      <c r="Z988" s="54"/>
    </row>
    <row r="989" ht="18.0" hidden="1" customHeight="1">
      <c r="A989" s="4" t="s">
        <v>5834</v>
      </c>
      <c r="B989" s="71" t="s">
        <v>3860</v>
      </c>
      <c r="C989" s="39">
        <v>56.0</v>
      </c>
      <c r="D989" s="40"/>
      <c r="E989" s="63"/>
      <c r="F989" s="59"/>
      <c r="G989" s="55"/>
      <c r="H989" s="56">
        <v>6.12</v>
      </c>
      <c r="I989" s="56">
        <v>2.59</v>
      </c>
      <c r="J989" s="57" t="s">
        <v>5835</v>
      </c>
      <c r="K989" s="56">
        <v>8.75</v>
      </c>
      <c r="L989" s="56" t="s">
        <v>2802</v>
      </c>
      <c r="M989" s="60">
        <v>7.49</v>
      </c>
      <c r="N989" s="60"/>
      <c r="O989" s="28"/>
      <c r="P989" s="29"/>
      <c r="Q989" s="28"/>
      <c r="R989" s="28"/>
      <c r="S989" s="48"/>
      <c r="T989" s="49"/>
      <c r="U989" s="50"/>
      <c r="V989" s="51"/>
      <c r="W989" s="86"/>
      <c r="X989" s="53"/>
      <c r="Y989" s="53"/>
      <c r="Z989" s="54"/>
    </row>
    <row r="990" ht="18.0" hidden="1" customHeight="1">
      <c r="A990" s="4" t="s">
        <v>5832</v>
      </c>
      <c r="B990" s="71" t="s">
        <v>3630</v>
      </c>
      <c r="C990" s="39">
        <v>56.0</v>
      </c>
      <c r="D990" s="40"/>
      <c r="E990" s="41"/>
      <c r="F990" s="59"/>
      <c r="G990" s="55">
        <v>3.0</v>
      </c>
      <c r="H990" s="56" t="s">
        <v>2802</v>
      </c>
      <c r="I990" s="56" t="s">
        <v>2802</v>
      </c>
      <c r="J990" s="59">
        <v>16.87</v>
      </c>
      <c r="K990" s="56">
        <v>18.79</v>
      </c>
      <c r="L990" s="56">
        <v>19.2</v>
      </c>
      <c r="M990" s="60">
        <v>17.21</v>
      </c>
      <c r="N990" s="60">
        <v>17.39</v>
      </c>
      <c r="O990" s="47" t="s">
        <v>5836</v>
      </c>
      <c r="P990" s="29"/>
      <c r="Q990" s="47" t="s">
        <v>5837</v>
      </c>
      <c r="R990" s="47" t="s">
        <v>5838</v>
      </c>
      <c r="S990" s="48"/>
      <c r="T990" s="49"/>
      <c r="U990" s="50"/>
      <c r="V990" s="51"/>
      <c r="W990" s="86"/>
      <c r="X990" s="53"/>
      <c r="Y990" s="53"/>
      <c r="Z990" s="54"/>
    </row>
    <row r="991" ht="18.0" hidden="1" customHeight="1">
      <c r="A991" s="4" t="s">
        <v>1227</v>
      </c>
      <c r="B991" s="5">
        <v>1087162.0</v>
      </c>
      <c r="C991" s="39"/>
      <c r="D991" s="40"/>
      <c r="E991" s="41"/>
      <c r="F991" s="59"/>
      <c r="G991" s="55">
        <v>6.0</v>
      </c>
      <c r="H991" s="56">
        <v>0.31</v>
      </c>
      <c r="I991" s="56">
        <v>0.39</v>
      </c>
      <c r="J991" s="59">
        <v>0.36</v>
      </c>
      <c r="K991" s="56">
        <v>0.33</v>
      </c>
      <c r="L991" s="56">
        <v>0.46</v>
      </c>
      <c r="M991" s="59">
        <v>0.36</v>
      </c>
      <c r="N991" s="59">
        <v>0.33</v>
      </c>
      <c r="O991" s="47" t="s">
        <v>5839</v>
      </c>
      <c r="P991" s="29"/>
      <c r="Q991" s="61" t="s">
        <v>5840</v>
      </c>
      <c r="R991" s="47" t="s">
        <v>5841</v>
      </c>
      <c r="S991" s="48">
        <v>0.56</v>
      </c>
      <c r="T991" s="49"/>
      <c r="U991" s="50"/>
      <c r="V991" s="51"/>
      <c r="W991" s="86"/>
      <c r="X991" s="53"/>
      <c r="Y991" s="53"/>
      <c r="Z991" s="54"/>
    </row>
    <row r="992" ht="18.0" hidden="1" customHeight="1">
      <c r="A992" s="4" t="s">
        <v>1229</v>
      </c>
      <c r="B992" s="5">
        <v>1102458.0</v>
      </c>
      <c r="C992" s="39"/>
      <c r="D992" s="40"/>
      <c r="E992" s="41"/>
      <c r="F992" s="59"/>
      <c r="G992" s="55">
        <v>16.0</v>
      </c>
      <c r="H992" s="56">
        <v>1.25</v>
      </c>
      <c r="I992" s="56" t="s">
        <v>2802</v>
      </c>
      <c r="J992" s="59">
        <v>0.8</v>
      </c>
      <c r="K992" s="56">
        <v>1.01</v>
      </c>
      <c r="L992" s="56" t="s">
        <v>2802</v>
      </c>
      <c r="M992" s="60">
        <v>0.8</v>
      </c>
      <c r="N992" s="56">
        <v>0.81</v>
      </c>
      <c r="O992" s="47" t="s">
        <v>5842</v>
      </c>
      <c r="P992" s="29"/>
      <c r="Q992" s="61" t="s">
        <v>5843</v>
      </c>
      <c r="R992" s="47" t="s">
        <v>5844</v>
      </c>
      <c r="S992" s="48"/>
      <c r="T992" s="49"/>
      <c r="U992" s="50"/>
      <c r="V992" s="54"/>
      <c r="W992" s="86"/>
      <c r="X992" s="53"/>
      <c r="Y992" s="53"/>
      <c r="Z992" s="54"/>
    </row>
    <row r="993" ht="18.0" hidden="1" customHeight="1">
      <c r="A993" s="150" t="s">
        <v>5845</v>
      </c>
      <c r="B993" s="71" t="s">
        <v>3376</v>
      </c>
      <c r="C993" s="39">
        <v>6.0</v>
      </c>
      <c r="D993" s="40"/>
      <c r="E993" s="63"/>
      <c r="F993" s="94"/>
      <c r="G993" s="43">
        <v>1.5</v>
      </c>
      <c r="H993" s="56">
        <v>24.55</v>
      </c>
      <c r="I993" s="59">
        <v>9.44</v>
      </c>
      <c r="J993" s="57">
        <v>9.58</v>
      </c>
      <c r="K993" s="56">
        <v>9.44</v>
      </c>
      <c r="L993" s="56" t="s">
        <v>2802</v>
      </c>
      <c r="M993" s="56" t="s">
        <v>2827</v>
      </c>
      <c r="N993" s="60">
        <v>9.49</v>
      </c>
      <c r="O993" s="61" t="s">
        <v>5846</v>
      </c>
      <c r="P993" s="29"/>
      <c r="Q993" s="47" t="s">
        <v>5847</v>
      </c>
      <c r="R993" s="47" t="s">
        <v>5848</v>
      </c>
      <c r="S993" s="48">
        <v>24.55</v>
      </c>
      <c r="T993" s="49"/>
      <c r="U993" s="50"/>
      <c r="V993" s="193"/>
      <c r="W993" s="69"/>
      <c r="X993" s="70"/>
      <c r="Y993" s="71"/>
      <c r="Z993" s="54"/>
    </row>
    <row r="994" ht="18.0" hidden="1" customHeight="1">
      <c r="A994" s="4" t="s">
        <v>5849</v>
      </c>
      <c r="B994" s="71" t="s">
        <v>3376</v>
      </c>
      <c r="C994" s="39">
        <v>6.0</v>
      </c>
      <c r="D994" s="40"/>
      <c r="E994" s="41"/>
      <c r="F994" s="59"/>
      <c r="G994" s="43">
        <v>2.0</v>
      </c>
      <c r="H994" s="56" t="s">
        <v>2802</v>
      </c>
      <c r="I994" s="56" t="s">
        <v>2802</v>
      </c>
      <c r="J994" s="56">
        <v>0.76</v>
      </c>
      <c r="K994" s="56" t="s">
        <v>2802</v>
      </c>
      <c r="L994" s="56">
        <v>0.78</v>
      </c>
      <c r="M994" s="59">
        <v>0.76</v>
      </c>
      <c r="N994" s="56" t="s">
        <v>2802</v>
      </c>
      <c r="O994" s="47" t="s">
        <v>5850</v>
      </c>
      <c r="P994" s="29"/>
      <c r="Q994" s="61" t="s">
        <v>5851</v>
      </c>
      <c r="R994" s="47" t="s">
        <v>5852</v>
      </c>
      <c r="S994" s="48">
        <v>1.35</v>
      </c>
      <c r="T994" s="49"/>
      <c r="U994" s="50"/>
      <c r="V994" s="51"/>
      <c r="W994" s="86"/>
      <c r="X994" s="53"/>
      <c r="Y994" s="53"/>
      <c r="Z994" s="54"/>
    </row>
    <row r="995" ht="18.0" hidden="1" customHeight="1">
      <c r="A995" s="4" t="s">
        <v>5853</v>
      </c>
      <c r="B995" s="71" t="s">
        <v>3431</v>
      </c>
      <c r="C995" s="39">
        <v>140.0</v>
      </c>
      <c r="D995" s="40"/>
      <c r="E995" s="63"/>
      <c r="F995" s="59"/>
      <c r="G995" s="55">
        <v>4.0</v>
      </c>
      <c r="H995" s="56" t="s">
        <v>2802</v>
      </c>
      <c r="I995" s="56" t="s">
        <v>2827</v>
      </c>
      <c r="J995" s="57" t="s">
        <v>2802</v>
      </c>
      <c r="K995" s="56" t="s">
        <v>2802</v>
      </c>
      <c r="L995" s="56" t="s">
        <v>5854</v>
      </c>
      <c r="M995" s="56" t="s">
        <v>2827</v>
      </c>
      <c r="N995" s="59">
        <v>7.11</v>
      </c>
      <c r="O995" s="28"/>
      <c r="P995" s="29"/>
      <c r="Q995" s="28"/>
      <c r="R995" s="28"/>
      <c r="S995" s="48">
        <v>7.68</v>
      </c>
      <c r="T995" s="49">
        <v>0.05</v>
      </c>
      <c r="U995" s="50">
        <f>S995*(1-T995)</f>
        <v>7.296</v>
      </c>
      <c r="V995" s="51"/>
      <c r="W995" s="86"/>
      <c r="X995" s="53"/>
      <c r="Y995" s="53"/>
      <c r="Z995" s="54"/>
    </row>
    <row r="996" ht="18.0" hidden="1" customHeight="1">
      <c r="A996" s="4" t="s">
        <v>5855</v>
      </c>
      <c r="B996" s="71" t="s">
        <v>2916</v>
      </c>
      <c r="C996" s="39" t="s">
        <v>5856</v>
      </c>
      <c r="D996" s="40"/>
      <c r="E996" s="41"/>
      <c r="F996" s="59"/>
      <c r="G996" s="55"/>
      <c r="H996" s="56">
        <v>86.24</v>
      </c>
      <c r="I996" s="56"/>
      <c r="J996" s="57">
        <v>84.58</v>
      </c>
      <c r="K996" s="56"/>
      <c r="L996" s="56" t="s">
        <v>2827</v>
      </c>
      <c r="M996" s="56" t="s">
        <v>5857</v>
      </c>
      <c r="N996" s="101" t="s">
        <v>2802</v>
      </c>
      <c r="O996" s="28"/>
      <c r="P996" s="29"/>
      <c r="Q996" s="28"/>
      <c r="R996" s="28"/>
      <c r="S996" s="48"/>
      <c r="T996" s="49"/>
      <c r="U996" s="50"/>
      <c r="V996" s="54"/>
      <c r="W996" s="52"/>
      <c r="X996" s="51"/>
      <c r="Y996" s="53"/>
      <c r="Z996" s="54"/>
    </row>
    <row r="997" ht="18.0" hidden="1" customHeight="1">
      <c r="A997" s="4" t="s">
        <v>5858</v>
      </c>
      <c r="B997" s="71" t="s">
        <v>3376</v>
      </c>
      <c r="C997" s="39">
        <v>28.0</v>
      </c>
      <c r="D997" s="40"/>
      <c r="E997" s="41"/>
      <c r="F997" s="59"/>
      <c r="G997" s="55"/>
      <c r="H997" s="56" t="s">
        <v>3542</v>
      </c>
      <c r="I997" s="56" t="s">
        <v>2802</v>
      </c>
      <c r="J997" s="57">
        <v>10.7</v>
      </c>
      <c r="K997" s="56" t="s">
        <v>2827</v>
      </c>
      <c r="L997" s="56">
        <v>10.9</v>
      </c>
      <c r="M997" s="56">
        <v>11.12</v>
      </c>
      <c r="N997" s="60">
        <v>12.9</v>
      </c>
      <c r="O997" s="28"/>
      <c r="P997" s="29"/>
      <c r="Q997" s="28"/>
      <c r="R997" s="28"/>
      <c r="S997" s="48">
        <v>61.29</v>
      </c>
      <c r="T997" s="49"/>
      <c r="U997" s="50"/>
      <c r="V997" s="51"/>
      <c r="W997" s="86"/>
      <c r="X997" s="53"/>
      <c r="Y997" s="53"/>
      <c r="Z997" s="54"/>
    </row>
    <row r="998" ht="18.0" hidden="1" customHeight="1">
      <c r="A998" s="4" t="s">
        <v>5858</v>
      </c>
      <c r="B998" s="71" t="s">
        <v>3288</v>
      </c>
      <c r="C998" s="39">
        <v>28.0</v>
      </c>
      <c r="D998" s="40"/>
      <c r="E998" s="41"/>
      <c r="F998" s="59"/>
      <c r="G998" s="55">
        <v>1.0</v>
      </c>
      <c r="H998" s="56">
        <v>4.9</v>
      </c>
      <c r="I998" s="56">
        <v>5.78</v>
      </c>
      <c r="J998" s="56" t="s">
        <v>2802</v>
      </c>
      <c r="K998" s="60">
        <v>1.94</v>
      </c>
      <c r="L998" s="185">
        <v>0.95</v>
      </c>
      <c r="M998" s="60">
        <v>0.95</v>
      </c>
      <c r="N998" s="56">
        <v>1.1</v>
      </c>
      <c r="O998" s="47" t="s">
        <v>5859</v>
      </c>
      <c r="P998" s="29"/>
      <c r="Q998" s="47" t="s">
        <v>5860</v>
      </c>
      <c r="R998" s="61" t="s">
        <v>5861</v>
      </c>
      <c r="S998" s="48">
        <v>4.52</v>
      </c>
      <c r="T998" s="49"/>
      <c r="U998" s="50"/>
      <c r="V998" s="51"/>
      <c r="W998" s="86"/>
      <c r="X998" s="53"/>
      <c r="Y998" s="53"/>
      <c r="Z998" s="54"/>
    </row>
    <row r="999" ht="18.0" hidden="1" customHeight="1">
      <c r="A999" s="4" t="s">
        <v>5862</v>
      </c>
      <c r="B999" s="5">
        <v>4042545.0</v>
      </c>
      <c r="C999" s="39"/>
      <c r="D999" s="40"/>
      <c r="E999" s="41"/>
      <c r="F999" s="147"/>
      <c r="G999" s="55">
        <v>14.0</v>
      </c>
      <c r="H999" s="56" t="s">
        <v>5863</v>
      </c>
      <c r="I999" s="56">
        <v>33.12</v>
      </c>
      <c r="J999" s="64">
        <v>27.0</v>
      </c>
      <c r="K999" s="56">
        <v>27.5</v>
      </c>
      <c r="L999" s="56">
        <v>28.0</v>
      </c>
      <c r="M999" s="57">
        <v>27.1</v>
      </c>
      <c r="N999" s="60" t="s">
        <v>2802</v>
      </c>
      <c r="O999" s="47" t="s">
        <v>5864</v>
      </c>
      <c r="P999" s="29"/>
      <c r="Q999" s="47" t="s">
        <v>5865</v>
      </c>
      <c r="R999" s="47" t="s">
        <v>5866</v>
      </c>
      <c r="S999" s="48">
        <v>30.62</v>
      </c>
      <c r="T999" s="49"/>
      <c r="U999" s="50"/>
      <c r="V999" s="51"/>
      <c r="W999" s="86"/>
      <c r="X999" s="53"/>
      <c r="Y999" s="53"/>
      <c r="Z999" s="54"/>
    </row>
    <row r="1000" ht="18.0" hidden="1" customHeight="1">
      <c r="A1000" s="4" t="s">
        <v>5867</v>
      </c>
      <c r="B1000" s="71"/>
      <c r="C1000" s="39" t="s">
        <v>5868</v>
      </c>
      <c r="D1000" s="40"/>
      <c r="E1000" s="41"/>
      <c r="F1000" s="59"/>
      <c r="G1000" s="55"/>
      <c r="H1000" s="56" t="s">
        <v>5869</v>
      </c>
      <c r="I1000" s="56">
        <v>24.78</v>
      </c>
      <c r="J1000" s="57">
        <v>24.5</v>
      </c>
      <c r="K1000" s="56">
        <v>24.57</v>
      </c>
      <c r="L1000" s="56">
        <v>24.7</v>
      </c>
      <c r="M1000" s="56" t="s">
        <v>5870</v>
      </c>
      <c r="N1000" s="60" t="s">
        <v>2802</v>
      </c>
      <c r="O1000" s="28"/>
      <c r="P1000" s="29"/>
      <c r="Q1000" s="28"/>
      <c r="R1000" s="28"/>
      <c r="S1000" s="48"/>
      <c r="T1000" s="74"/>
      <c r="U1000" s="50"/>
      <c r="V1000" s="54"/>
      <c r="W1000" s="52"/>
      <c r="X1000" s="51"/>
      <c r="Y1000" s="53"/>
      <c r="Z1000" s="54"/>
    </row>
    <row r="1001" ht="18.0" hidden="1" customHeight="1">
      <c r="A1001" s="4" t="s">
        <v>5871</v>
      </c>
      <c r="B1001" s="71" t="s">
        <v>3769</v>
      </c>
      <c r="C1001" s="39">
        <v>28.0</v>
      </c>
      <c r="D1001" s="40"/>
      <c r="E1001" s="41"/>
      <c r="F1001" s="59" t="s">
        <v>5872</v>
      </c>
      <c r="G1001" s="55"/>
      <c r="H1001" s="56" t="s">
        <v>2802</v>
      </c>
      <c r="I1001" s="56"/>
      <c r="J1001" s="57">
        <v>9.58</v>
      </c>
      <c r="K1001" s="56">
        <v>16.88</v>
      </c>
      <c r="L1001" s="56" t="s">
        <v>2802</v>
      </c>
      <c r="M1001" s="56">
        <v>13.8</v>
      </c>
      <c r="N1001" s="60">
        <v>12.95</v>
      </c>
      <c r="O1001" s="28"/>
      <c r="P1001" s="29"/>
      <c r="Q1001" s="28"/>
      <c r="R1001" s="28"/>
      <c r="S1001" s="48"/>
      <c r="T1001" s="49"/>
      <c r="U1001" s="50"/>
      <c r="V1001" s="51"/>
      <c r="W1001" s="86"/>
      <c r="X1001" s="70"/>
      <c r="Y1001" s="53"/>
      <c r="Z1001" s="54"/>
    </row>
    <row r="1002" ht="18.0" hidden="1" customHeight="1">
      <c r="A1002" s="4" t="s">
        <v>5873</v>
      </c>
      <c r="B1002" s="67" t="s">
        <v>5874</v>
      </c>
      <c r="C1002" s="39">
        <v>1.0</v>
      </c>
      <c r="D1002" s="40"/>
      <c r="E1002" s="63"/>
      <c r="F1002" s="59"/>
      <c r="G1002" s="55"/>
      <c r="H1002" s="56">
        <v>83.43</v>
      </c>
      <c r="I1002" s="56" t="s">
        <v>5875</v>
      </c>
      <c r="J1002" s="57" t="s">
        <v>2802</v>
      </c>
      <c r="K1002" s="59">
        <v>82.6</v>
      </c>
      <c r="L1002" s="56">
        <v>83.01</v>
      </c>
      <c r="M1002" s="56" t="s">
        <v>2802</v>
      </c>
      <c r="N1002" s="60" t="s">
        <v>2827</v>
      </c>
      <c r="O1002" s="28"/>
      <c r="P1002" s="29"/>
      <c r="Q1002" s="28"/>
      <c r="R1002" s="28"/>
      <c r="S1002" s="48">
        <v>83.43</v>
      </c>
      <c r="T1002" s="49"/>
      <c r="U1002" s="50"/>
      <c r="V1002" s="51"/>
      <c r="W1002" s="52"/>
      <c r="X1002" s="51"/>
      <c r="Y1002" s="53"/>
      <c r="Z1002" s="54"/>
    </row>
    <row r="1003" ht="18.0" hidden="1" customHeight="1">
      <c r="A1003" s="4" t="s">
        <v>1238</v>
      </c>
      <c r="B1003" s="5">
        <v>6745244.0</v>
      </c>
      <c r="C1003" s="39"/>
      <c r="D1003" s="40"/>
      <c r="E1003" s="41"/>
      <c r="F1003" s="59"/>
      <c r="G1003" s="55">
        <v>6.0</v>
      </c>
      <c r="H1003" s="56"/>
      <c r="I1003" s="56">
        <v>7.94</v>
      </c>
      <c r="J1003" s="59">
        <v>3.62</v>
      </c>
      <c r="K1003" s="56">
        <v>5.26</v>
      </c>
      <c r="L1003" s="56">
        <v>4.1</v>
      </c>
      <c r="M1003" s="56">
        <v>3.63</v>
      </c>
      <c r="N1003" s="56">
        <v>3.7</v>
      </c>
      <c r="O1003" s="47" t="s">
        <v>5876</v>
      </c>
      <c r="P1003" s="29"/>
      <c r="Q1003" s="61" t="s">
        <v>5877</v>
      </c>
      <c r="R1003" s="1" t="s">
        <v>5878</v>
      </c>
      <c r="S1003" s="48">
        <v>7.58</v>
      </c>
      <c r="T1003" s="49"/>
      <c r="U1003" s="50"/>
      <c r="V1003" s="51"/>
      <c r="W1003" s="86"/>
      <c r="X1003" s="53"/>
      <c r="Y1003" s="53"/>
      <c r="Z1003" s="54"/>
    </row>
    <row r="1004" ht="18.0" hidden="1" customHeight="1">
      <c r="A1004" s="4" t="s">
        <v>5879</v>
      </c>
      <c r="B1004" s="71" t="s">
        <v>3351</v>
      </c>
      <c r="C1004" s="39">
        <v>60.0</v>
      </c>
      <c r="D1004" s="40"/>
      <c r="E1004" s="41"/>
      <c r="F1004" s="59"/>
      <c r="G1004" s="55"/>
      <c r="H1004" s="56">
        <v>3.77</v>
      </c>
      <c r="I1004" s="56">
        <v>2.26</v>
      </c>
      <c r="J1004" s="57">
        <v>1.97</v>
      </c>
      <c r="K1004" s="56">
        <v>4.89</v>
      </c>
      <c r="L1004" s="56">
        <v>2.26</v>
      </c>
      <c r="M1004" s="56">
        <v>1.99</v>
      </c>
      <c r="N1004" s="58">
        <v>1.75</v>
      </c>
      <c r="O1004" s="28"/>
      <c r="P1004" s="29"/>
      <c r="Q1004" s="28"/>
      <c r="R1004" s="28"/>
      <c r="S1004" s="48">
        <v>7.87</v>
      </c>
      <c r="T1004" s="49"/>
      <c r="U1004" s="50"/>
      <c r="V1004" s="51"/>
      <c r="W1004" s="86"/>
      <c r="X1004" s="53"/>
      <c r="Y1004" s="53"/>
      <c r="Z1004" s="54"/>
    </row>
    <row r="1005" ht="18.0" hidden="1" customHeight="1">
      <c r="A1005" s="4" t="s">
        <v>5880</v>
      </c>
      <c r="B1005" s="71" t="s">
        <v>3018</v>
      </c>
      <c r="C1005" s="39">
        <v>4.0</v>
      </c>
      <c r="D1005" s="40"/>
      <c r="E1005" s="41"/>
      <c r="F1005" s="59">
        <v>6.43</v>
      </c>
      <c r="G1005" s="55"/>
      <c r="H1005" s="56">
        <v>6.43</v>
      </c>
      <c r="I1005" s="59">
        <v>5.57</v>
      </c>
      <c r="J1005" s="57" t="s">
        <v>2802</v>
      </c>
      <c r="K1005" s="56">
        <v>5.79</v>
      </c>
      <c r="L1005" s="56" t="s">
        <v>2802</v>
      </c>
      <c r="M1005" s="56">
        <v>5.79</v>
      </c>
      <c r="N1005" s="60" t="s">
        <v>2827</v>
      </c>
      <c r="O1005" s="47" t="s">
        <v>5881</v>
      </c>
      <c r="P1005" s="29"/>
      <c r="Q1005" s="61" t="s">
        <v>5882</v>
      </c>
      <c r="R1005" s="47" t="s">
        <v>5883</v>
      </c>
      <c r="S1005" s="48">
        <v>6.43</v>
      </c>
      <c r="T1005" s="49"/>
      <c r="U1005" s="50"/>
      <c r="V1005" s="51"/>
      <c r="W1005" s="85"/>
      <c r="X1005" s="51"/>
      <c r="Y1005" s="71"/>
      <c r="Z1005" s="54"/>
    </row>
    <row r="1006" ht="18.0" hidden="1" customHeight="1">
      <c r="A1006" s="4" t="s">
        <v>5884</v>
      </c>
      <c r="B1006" s="71" t="s">
        <v>3018</v>
      </c>
      <c r="C1006" s="39">
        <v>20.0</v>
      </c>
      <c r="D1006" s="40"/>
      <c r="E1006" s="41"/>
      <c r="F1006" s="59">
        <f>18.3*3</f>
        <v>54.9</v>
      </c>
      <c r="G1006" s="55"/>
      <c r="H1006" s="56" t="s">
        <v>2802</v>
      </c>
      <c r="I1006" s="56">
        <v>18.55</v>
      </c>
      <c r="J1006" s="57" t="s">
        <v>2802</v>
      </c>
      <c r="K1006" s="57" t="s">
        <v>2802</v>
      </c>
      <c r="L1006" s="58">
        <v>18.3</v>
      </c>
      <c r="M1006" s="56">
        <v>20.38</v>
      </c>
      <c r="N1006" s="60" t="s">
        <v>2827</v>
      </c>
      <c r="O1006" s="47" t="s">
        <v>5885</v>
      </c>
      <c r="P1006" s="29"/>
      <c r="Q1006" s="47" t="s">
        <v>5886</v>
      </c>
      <c r="R1006" s="47" t="s">
        <v>5887</v>
      </c>
      <c r="S1006" s="48">
        <v>22.64</v>
      </c>
      <c r="T1006" s="49"/>
      <c r="U1006" s="50"/>
      <c r="V1006" s="51"/>
      <c r="W1006" s="86"/>
      <c r="X1006" s="53"/>
      <c r="Y1006" s="53"/>
      <c r="Z1006" s="54"/>
    </row>
    <row r="1007" ht="18.0" hidden="1" customHeight="1">
      <c r="A1007" s="4" t="s">
        <v>5880</v>
      </c>
      <c r="B1007" s="71" t="s">
        <v>3018</v>
      </c>
      <c r="C1007" s="39">
        <v>36.0</v>
      </c>
      <c r="D1007" s="40"/>
      <c r="E1007" s="41"/>
      <c r="F1007" s="59"/>
      <c r="G1007" s="55"/>
      <c r="H1007" s="56" t="s">
        <v>2802</v>
      </c>
      <c r="I1007" s="56" t="s">
        <v>5888</v>
      </c>
      <c r="J1007" s="57">
        <v>30.3</v>
      </c>
      <c r="K1007" s="56">
        <v>33.88</v>
      </c>
      <c r="L1007" s="56">
        <v>35.66</v>
      </c>
      <c r="M1007" s="56">
        <v>31.55</v>
      </c>
      <c r="N1007" s="60" t="s">
        <v>2827</v>
      </c>
      <c r="O1007" s="47" t="s">
        <v>5889</v>
      </c>
      <c r="P1007" s="29"/>
      <c r="Q1007" s="47" t="s">
        <v>5890</v>
      </c>
      <c r="R1007" s="47" t="s">
        <v>5891</v>
      </c>
      <c r="S1007" s="48">
        <v>35.66</v>
      </c>
      <c r="T1007" s="49"/>
      <c r="U1007" s="50"/>
      <c r="V1007" s="51"/>
      <c r="W1007" s="86"/>
      <c r="X1007" s="53"/>
      <c r="Y1007" s="53"/>
      <c r="Z1007" s="54"/>
    </row>
    <row r="1008" ht="18.0" hidden="1" customHeight="1">
      <c r="A1008" s="4" t="s">
        <v>5892</v>
      </c>
      <c r="B1008" s="71" t="s">
        <v>3419</v>
      </c>
      <c r="C1008" s="39">
        <v>7.0</v>
      </c>
      <c r="D1008" s="40"/>
      <c r="E1008" s="41"/>
      <c r="F1008" s="59"/>
      <c r="G1008" s="55"/>
      <c r="H1008" s="56">
        <v>11.43</v>
      </c>
      <c r="I1008" s="56">
        <v>10.43</v>
      </c>
      <c r="J1008" s="57">
        <v>8.25</v>
      </c>
      <c r="K1008" s="56">
        <v>8.99</v>
      </c>
      <c r="L1008" s="56" t="s">
        <v>2802</v>
      </c>
      <c r="M1008" s="56">
        <v>10.98</v>
      </c>
      <c r="N1008" s="60">
        <v>9.94</v>
      </c>
      <c r="O1008" s="47" t="s">
        <v>5893</v>
      </c>
      <c r="P1008" s="29"/>
      <c r="Q1008" s="47" t="s">
        <v>5894</v>
      </c>
      <c r="R1008" s="61" t="s">
        <v>5895</v>
      </c>
      <c r="S1008" s="48">
        <v>9.17</v>
      </c>
      <c r="T1008" s="49"/>
      <c r="U1008" s="50"/>
      <c r="V1008" s="51"/>
      <c r="W1008" s="86"/>
      <c r="X1008" s="53"/>
      <c r="Y1008" s="53"/>
      <c r="Z1008" s="54"/>
    </row>
    <row r="1009" ht="18.0" hidden="1" customHeight="1">
      <c r="A1009" s="4" t="s">
        <v>5892</v>
      </c>
      <c r="B1009" s="71" t="s">
        <v>3018</v>
      </c>
      <c r="C1009" s="39">
        <v>7.0</v>
      </c>
      <c r="D1009" s="40"/>
      <c r="E1009" s="41"/>
      <c r="F1009" s="59"/>
      <c r="G1009" s="55"/>
      <c r="H1009" s="56">
        <v>10.29</v>
      </c>
      <c r="I1009" s="56" t="s">
        <v>2802</v>
      </c>
      <c r="J1009" s="57" t="s">
        <v>2802</v>
      </c>
      <c r="K1009" s="59">
        <v>9.5</v>
      </c>
      <c r="L1009" s="56">
        <v>10.06</v>
      </c>
      <c r="M1009" s="56">
        <v>10.0</v>
      </c>
      <c r="N1009" s="56">
        <v>9.48</v>
      </c>
      <c r="O1009" s="28"/>
      <c r="P1009" s="29"/>
      <c r="Q1009" s="28"/>
      <c r="R1009" s="28"/>
      <c r="S1009" s="48">
        <v>9.17</v>
      </c>
      <c r="T1009" s="49"/>
      <c r="U1009" s="50"/>
      <c r="V1009" s="51"/>
      <c r="W1009" s="86"/>
      <c r="X1009" s="53"/>
      <c r="Y1009" s="53"/>
      <c r="Z1009" s="54"/>
    </row>
    <row r="1010" ht="18.0" hidden="1" customHeight="1">
      <c r="A1010" s="4" t="s">
        <v>5892</v>
      </c>
      <c r="B1010" s="71" t="s">
        <v>3365</v>
      </c>
      <c r="C1010" s="39">
        <v>7.0</v>
      </c>
      <c r="D1010" s="40"/>
      <c r="E1010" s="41"/>
      <c r="F1010" s="59"/>
      <c r="G1010" s="55"/>
      <c r="H1010" s="56">
        <v>11.43</v>
      </c>
      <c r="I1010" s="56">
        <v>10.19</v>
      </c>
      <c r="J1010" s="57">
        <v>8.95</v>
      </c>
      <c r="K1010" s="56">
        <v>9.78</v>
      </c>
      <c r="L1010" s="56">
        <v>9.05</v>
      </c>
      <c r="M1010" s="56">
        <v>9.12</v>
      </c>
      <c r="N1010" s="101">
        <v>9.2</v>
      </c>
      <c r="O1010" s="28"/>
      <c r="P1010" s="29"/>
      <c r="Q1010" s="28"/>
      <c r="R1010" s="28"/>
      <c r="S1010" s="48">
        <v>9.17</v>
      </c>
      <c r="T1010" s="49"/>
      <c r="U1010" s="50"/>
      <c r="V1010" s="51"/>
      <c r="W1010" s="86"/>
      <c r="X1010" s="53"/>
      <c r="Y1010" s="53"/>
      <c r="Z1010" s="54"/>
    </row>
    <row r="1011" ht="18.0" hidden="1" customHeight="1">
      <c r="A1011" s="4" t="s">
        <v>5892</v>
      </c>
      <c r="B1011" s="71" t="s">
        <v>3365</v>
      </c>
      <c r="C1011" s="39">
        <v>14.0</v>
      </c>
      <c r="D1011" s="40"/>
      <c r="E1011" s="41"/>
      <c r="F1011" s="59"/>
      <c r="G1011" s="55"/>
      <c r="H1011" s="56">
        <v>18.72</v>
      </c>
      <c r="I1011" s="56" t="s">
        <v>2827</v>
      </c>
      <c r="J1011" s="57" t="s">
        <v>2827</v>
      </c>
      <c r="K1011" s="57">
        <v>17.78</v>
      </c>
      <c r="L1011" s="56" t="s">
        <v>2802</v>
      </c>
      <c r="M1011" s="60">
        <v>17.97</v>
      </c>
      <c r="N1011" s="58">
        <v>17.77</v>
      </c>
      <c r="O1011" s="28"/>
      <c r="P1011" s="29"/>
      <c r="Q1011" s="28"/>
      <c r="R1011" s="28"/>
      <c r="S1011" s="48">
        <v>18.72</v>
      </c>
      <c r="T1011" s="49"/>
      <c r="U1011" s="50"/>
      <c r="V1011" s="51"/>
      <c r="W1011" s="86"/>
      <c r="X1011" s="53"/>
      <c r="Y1011" s="53"/>
      <c r="Z1011" s="54"/>
    </row>
    <row r="1012" ht="18.0" hidden="1" customHeight="1">
      <c r="A1012" s="211" t="s">
        <v>5896</v>
      </c>
      <c r="B1012" s="71" t="s">
        <v>3414</v>
      </c>
      <c r="C1012" s="39">
        <v>100.0</v>
      </c>
      <c r="D1012" s="109"/>
      <c r="E1012" s="41"/>
      <c r="F1012" s="59"/>
      <c r="G1012" s="106"/>
      <c r="H1012" s="79">
        <v>19.14</v>
      </c>
      <c r="I1012" s="56"/>
      <c r="J1012" s="57">
        <v>18.16</v>
      </c>
      <c r="K1012" s="59">
        <v>17.23</v>
      </c>
      <c r="L1012" s="56" t="s">
        <v>2827</v>
      </c>
      <c r="M1012" s="56">
        <v>17.61</v>
      </c>
      <c r="N1012" s="60" t="s">
        <v>2827</v>
      </c>
      <c r="O1012" s="28"/>
      <c r="P1012" s="29"/>
      <c r="Q1012" s="28"/>
      <c r="R1012" s="28"/>
      <c r="S1012" s="82"/>
      <c r="T1012" s="83"/>
      <c r="U1012" s="84"/>
      <c r="V1012" s="51"/>
      <c r="W1012" s="85"/>
      <c r="X1012" s="70"/>
      <c r="Y1012" s="71"/>
      <c r="Z1012" s="54"/>
    </row>
    <row r="1013" ht="18.0" hidden="1" customHeight="1">
      <c r="A1013" s="4" t="s">
        <v>5897</v>
      </c>
      <c r="B1013" s="71" t="s">
        <v>3382</v>
      </c>
      <c r="C1013" s="39" t="s">
        <v>5898</v>
      </c>
      <c r="D1013" s="40"/>
      <c r="E1013" s="41"/>
      <c r="F1013" s="59"/>
      <c r="G1013" s="55"/>
      <c r="H1013" s="56" t="s">
        <v>2802</v>
      </c>
      <c r="I1013" s="56"/>
      <c r="J1013" s="57">
        <v>22.11</v>
      </c>
      <c r="K1013" s="59">
        <v>20.96</v>
      </c>
      <c r="L1013" s="56" t="s">
        <v>2802</v>
      </c>
      <c r="M1013" s="56" t="s">
        <v>2802</v>
      </c>
      <c r="N1013" s="60">
        <v>21.35</v>
      </c>
      <c r="O1013" s="28"/>
      <c r="P1013" s="29"/>
      <c r="Q1013" s="28"/>
      <c r="R1013" s="28"/>
      <c r="S1013" s="48">
        <v>17.61</v>
      </c>
      <c r="T1013" s="49"/>
      <c r="U1013" s="50"/>
      <c r="V1013" s="51"/>
      <c r="W1013" s="86"/>
      <c r="X1013" s="53"/>
      <c r="Y1013" s="53"/>
      <c r="Z1013" s="54"/>
    </row>
    <row r="1014" ht="18.0" hidden="1" customHeight="1">
      <c r="A1014" s="4" t="s">
        <v>5899</v>
      </c>
      <c r="B1014" s="71" t="s">
        <v>3382</v>
      </c>
      <c r="C1014" s="39" t="s">
        <v>5900</v>
      </c>
      <c r="D1014" s="40"/>
      <c r="E1014" s="41"/>
      <c r="F1014" s="59"/>
      <c r="G1014" s="55"/>
      <c r="H1014" s="56">
        <v>11.96</v>
      </c>
      <c r="I1014" s="56"/>
      <c r="J1014" s="57">
        <v>12.5</v>
      </c>
      <c r="K1014" s="56">
        <v>12.53</v>
      </c>
      <c r="L1014" s="56">
        <v>11.9</v>
      </c>
      <c r="M1014" s="56">
        <v>13.24</v>
      </c>
      <c r="N1014" s="58">
        <v>11.26</v>
      </c>
      <c r="O1014" s="28"/>
      <c r="P1014" s="29"/>
      <c r="Q1014" s="28"/>
      <c r="R1014" s="28"/>
      <c r="S1014" s="48">
        <v>11.15</v>
      </c>
      <c r="T1014" s="49"/>
      <c r="U1014" s="50"/>
      <c r="V1014" s="51"/>
      <c r="W1014" s="86"/>
      <c r="X1014" s="53"/>
      <c r="Y1014" s="53"/>
      <c r="Z1014" s="54"/>
    </row>
    <row r="1015" ht="18.0" hidden="1" customHeight="1">
      <c r="A1015" s="4" t="s">
        <v>5901</v>
      </c>
      <c r="B1015" s="71" t="s">
        <v>5902</v>
      </c>
      <c r="C1015" s="39">
        <v>7.0</v>
      </c>
      <c r="D1015" s="40"/>
      <c r="E1015" s="63"/>
      <c r="F1015" s="94"/>
      <c r="G1015" s="55"/>
      <c r="H1015" s="56"/>
      <c r="I1015" s="56" t="s">
        <v>2827</v>
      </c>
      <c r="J1015" s="57">
        <v>8.62</v>
      </c>
      <c r="K1015" s="56">
        <v>9.17</v>
      </c>
      <c r="L1015" s="56">
        <v>8.98</v>
      </c>
      <c r="M1015" s="56">
        <v>8.97</v>
      </c>
      <c r="N1015" s="60">
        <v>9.08</v>
      </c>
      <c r="O1015" s="28"/>
      <c r="P1015" s="29"/>
      <c r="Q1015" s="28"/>
      <c r="R1015" s="28"/>
      <c r="S1015" s="48"/>
      <c r="T1015" s="49"/>
      <c r="U1015" s="50"/>
      <c r="V1015" s="51"/>
      <c r="W1015" s="69"/>
      <c r="X1015" s="70"/>
      <c r="Y1015" s="71"/>
      <c r="Z1015" s="54"/>
    </row>
    <row r="1016" ht="18.0" hidden="1" customHeight="1">
      <c r="A1016" s="4" t="s">
        <v>5901</v>
      </c>
      <c r="B1016" s="71" t="s">
        <v>5902</v>
      </c>
      <c r="C1016" s="39">
        <v>21.0</v>
      </c>
      <c r="D1016" s="40"/>
      <c r="E1016" s="63"/>
      <c r="F1016" s="94"/>
      <c r="G1016" s="55"/>
      <c r="H1016" s="56" t="s">
        <v>2802</v>
      </c>
      <c r="I1016" s="56"/>
      <c r="J1016" s="57">
        <v>22.78</v>
      </c>
      <c r="K1016" s="56">
        <v>22.79</v>
      </c>
      <c r="L1016" s="56" t="s">
        <v>2802</v>
      </c>
      <c r="M1016" s="56">
        <v>22.67</v>
      </c>
      <c r="N1016" s="60"/>
      <c r="O1016" s="28"/>
      <c r="P1016" s="29"/>
      <c r="Q1016" s="28"/>
      <c r="R1016" s="28"/>
      <c r="S1016" s="48"/>
      <c r="T1016" s="49"/>
      <c r="U1016" s="50"/>
      <c r="V1016" s="51"/>
      <c r="W1016" s="69"/>
      <c r="X1016" s="70"/>
      <c r="Y1016" s="71"/>
      <c r="Z1016" s="54"/>
    </row>
    <row r="1017" ht="18.0" hidden="1" customHeight="1">
      <c r="A1017" s="4" t="s">
        <v>5903</v>
      </c>
      <c r="B1017" s="71" t="s">
        <v>3288</v>
      </c>
      <c r="C1017" s="39">
        <v>90.0</v>
      </c>
      <c r="D1017" s="40"/>
      <c r="E1017" s="63"/>
      <c r="F1017" s="94"/>
      <c r="G1017" s="55"/>
      <c r="H1017" s="56"/>
      <c r="I1017" s="56">
        <v>42.02</v>
      </c>
      <c r="J1017" s="64">
        <v>41.81</v>
      </c>
      <c r="K1017" s="56">
        <v>42.02</v>
      </c>
      <c r="L1017" s="56">
        <v>43.9</v>
      </c>
      <c r="M1017" s="57">
        <v>41.99</v>
      </c>
      <c r="N1017" s="60">
        <v>42.07</v>
      </c>
      <c r="O1017" s="47" t="s">
        <v>5904</v>
      </c>
      <c r="P1017" s="29"/>
      <c r="Q1017" s="61" t="s">
        <v>5905</v>
      </c>
      <c r="R1017" s="47" t="s">
        <v>5906</v>
      </c>
      <c r="S1017" s="48"/>
      <c r="T1017" s="49"/>
      <c r="U1017" s="50"/>
      <c r="V1017" s="51"/>
      <c r="W1017" s="85"/>
      <c r="X1017" s="51"/>
      <c r="Y1017" s="71"/>
      <c r="Z1017" s="54"/>
    </row>
    <row r="1018" ht="18.0" hidden="1" customHeight="1">
      <c r="A1018" s="4" t="s">
        <v>5903</v>
      </c>
      <c r="B1018" s="71" t="s">
        <v>3419</v>
      </c>
      <c r="C1018" s="39">
        <v>90.0</v>
      </c>
      <c r="D1018" s="40"/>
      <c r="E1018" s="63"/>
      <c r="F1018" s="94" t="s">
        <v>5907</v>
      </c>
      <c r="G1018" s="55"/>
      <c r="H1018" s="56" t="s">
        <v>2802</v>
      </c>
      <c r="I1018" s="56">
        <v>56.6</v>
      </c>
      <c r="J1018" s="59">
        <v>52.52</v>
      </c>
      <c r="K1018" s="56">
        <v>53.44</v>
      </c>
      <c r="L1018" s="56">
        <v>54.0</v>
      </c>
      <c r="M1018" s="60">
        <v>52.55</v>
      </c>
      <c r="N1018" s="60">
        <v>53.29</v>
      </c>
      <c r="O1018" s="47" t="s">
        <v>5908</v>
      </c>
      <c r="P1018" s="29"/>
      <c r="Q1018" s="61" t="s">
        <v>5909</v>
      </c>
      <c r="R1018" s="47" t="s">
        <v>5910</v>
      </c>
      <c r="S1018" s="48"/>
      <c r="T1018" s="49"/>
      <c r="U1018" s="50"/>
      <c r="V1018" s="51"/>
      <c r="W1018" s="85"/>
      <c r="X1018" s="51"/>
      <c r="Y1018" s="71"/>
      <c r="Z1018" s="54"/>
    </row>
    <row r="1019" ht="18.0" hidden="1" customHeight="1">
      <c r="A1019" s="4" t="s">
        <v>5911</v>
      </c>
      <c r="B1019" s="71" t="s">
        <v>3419</v>
      </c>
      <c r="C1019" s="39">
        <v>56.0</v>
      </c>
      <c r="D1019" s="40"/>
      <c r="E1019" s="41"/>
      <c r="F1019" s="59"/>
      <c r="G1019" s="55"/>
      <c r="H1019" s="56" t="s">
        <v>2802</v>
      </c>
      <c r="I1019" s="56">
        <v>4.89</v>
      </c>
      <c r="J1019" s="57">
        <v>4.1</v>
      </c>
      <c r="K1019" s="56">
        <v>6.65</v>
      </c>
      <c r="L1019" s="56" t="s">
        <v>2802</v>
      </c>
      <c r="M1019" s="56">
        <v>8.79</v>
      </c>
      <c r="N1019" s="60" t="s">
        <v>2802</v>
      </c>
      <c r="O1019" s="28"/>
      <c r="P1019" s="29"/>
      <c r="Q1019" s="28"/>
      <c r="R1019" s="28"/>
      <c r="S1019" s="48">
        <v>9.23</v>
      </c>
      <c r="T1019" s="49"/>
      <c r="U1019" s="50"/>
      <c r="V1019" s="51"/>
      <c r="W1019" s="86"/>
      <c r="X1019" s="53"/>
      <c r="Y1019" s="53"/>
      <c r="Z1019" s="54"/>
    </row>
    <row r="1020" ht="18.0" hidden="1" customHeight="1">
      <c r="A1020" s="4" t="s">
        <v>5911</v>
      </c>
      <c r="B1020" s="71" t="s">
        <v>3351</v>
      </c>
      <c r="C1020" s="39">
        <v>56.0</v>
      </c>
      <c r="D1020" s="40"/>
      <c r="E1020" s="41"/>
      <c r="F1020" s="59"/>
      <c r="G1020" s="55">
        <v>2.0</v>
      </c>
      <c r="H1020" s="56">
        <v>3.88</v>
      </c>
      <c r="I1020" s="57">
        <v>2.8</v>
      </c>
      <c r="J1020" s="64">
        <v>2.71</v>
      </c>
      <c r="K1020" s="57">
        <v>3.65</v>
      </c>
      <c r="L1020" s="57" t="s">
        <v>2802</v>
      </c>
      <c r="M1020" s="57">
        <v>2.77</v>
      </c>
      <c r="N1020" s="60">
        <v>2.79</v>
      </c>
      <c r="O1020" s="47" t="s">
        <v>5912</v>
      </c>
      <c r="P1020" s="29"/>
      <c r="Q1020" s="61" t="s">
        <v>5913</v>
      </c>
      <c r="R1020" s="47" t="s">
        <v>5914</v>
      </c>
      <c r="S1020" s="48">
        <v>10.06</v>
      </c>
      <c r="T1020" s="49"/>
      <c r="U1020" s="50"/>
      <c r="V1020" s="51"/>
      <c r="W1020" s="86"/>
      <c r="X1020" s="53"/>
      <c r="Y1020" s="53"/>
      <c r="Z1020" s="54"/>
    </row>
    <row r="1021" ht="18.0" hidden="1" customHeight="1">
      <c r="A1021" s="4" t="s">
        <v>5915</v>
      </c>
      <c r="B1021" s="71" t="s">
        <v>5902</v>
      </c>
      <c r="C1021" s="39">
        <v>7.0</v>
      </c>
      <c r="D1021" s="40"/>
      <c r="E1021" s="41"/>
      <c r="F1021" s="59"/>
      <c r="G1021" s="55"/>
      <c r="H1021" s="56">
        <v>18.79</v>
      </c>
      <c r="I1021" s="134"/>
      <c r="J1021" s="57" t="s">
        <v>5916</v>
      </c>
      <c r="K1021" s="59" t="s">
        <v>5917</v>
      </c>
      <c r="L1021" s="59">
        <v>10.25</v>
      </c>
      <c r="M1021" s="56" t="s">
        <v>5918</v>
      </c>
      <c r="N1021" s="60">
        <v>17.49</v>
      </c>
      <c r="O1021" s="28"/>
      <c r="P1021" s="29"/>
      <c r="Q1021" s="28"/>
      <c r="R1021" s="28"/>
      <c r="S1021" s="48"/>
      <c r="T1021" s="49"/>
      <c r="U1021" s="50"/>
      <c r="V1021" s="51"/>
      <c r="W1021" s="86"/>
      <c r="X1021" s="53"/>
      <c r="Y1021" s="53"/>
      <c r="Z1021" s="54"/>
    </row>
    <row r="1022" ht="18.0" hidden="1" customHeight="1">
      <c r="A1022" s="4" t="s">
        <v>5919</v>
      </c>
      <c r="B1022" s="71" t="s">
        <v>5920</v>
      </c>
      <c r="C1022" s="39">
        <v>7.0</v>
      </c>
      <c r="D1022" s="40"/>
      <c r="E1022" s="41"/>
      <c r="F1022" s="59"/>
      <c r="G1022" s="55"/>
      <c r="H1022" s="56">
        <v>11.48</v>
      </c>
      <c r="I1022" s="141">
        <v>10.3</v>
      </c>
      <c r="J1022" s="57">
        <v>10.0</v>
      </c>
      <c r="K1022" s="56"/>
      <c r="L1022" s="134">
        <v>10.33</v>
      </c>
      <c r="M1022" s="56">
        <v>10.62</v>
      </c>
      <c r="N1022" s="60" t="s">
        <v>5921</v>
      </c>
      <c r="O1022" s="28"/>
      <c r="P1022" s="29"/>
      <c r="Q1022" s="28"/>
      <c r="R1022" s="28"/>
      <c r="S1022" s="48">
        <v>8.97</v>
      </c>
      <c r="T1022" s="49"/>
      <c r="U1022" s="50"/>
      <c r="V1022" s="51"/>
      <c r="W1022" s="86"/>
      <c r="X1022" s="53"/>
      <c r="Y1022" s="53"/>
      <c r="Z1022" s="54"/>
    </row>
    <row r="1023" ht="18.0" hidden="1" customHeight="1">
      <c r="A1023" s="4" t="s">
        <v>5922</v>
      </c>
      <c r="B1023" s="71" t="s">
        <v>3131</v>
      </c>
      <c r="C1023" s="39">
        <v>30.0</v>
      </c>
      <c r="D1023" s="40"/>
      <c r="E1023" s="41"/>
      <c r="F1023" s="59"/>
      <c r="G1023" s="55">
        <v>2.0</v>
      </c>
      <c r="H1023" s="56">
        <v>2.1</v>
      </c>
      <c r="I1023" s="56">
        <v>1.8</v>
      </c>
      <c r="J1023" s="64">
        <v>0.97</v>
      </c>
      <c r="K1023" s="57">
        <v>1.08</v>
      </c>
      <c r="L1023" s="56">
        <v>1.46</v>
      </c>
      <c r="M1023" s="60">
        <v>0.99</v>
      </c>
      <c r="N1023" s="60">
        <v>1.08</v>
      </c>
      <c r="O1023" s="47" t="s">
        <v>5923</v>
      </c>
      <c r="P1023" s="29"/>
      <c r="Q1023" s="47" t="s">
        <v>5924</v>
      </c>
      <c r="R1023" s="47" t="s">
        <v>5925</v>
      </c>
      <c r="S1023" s="48"/>
      <c r="T1023" s="49"/>
      <c r="U1023" s="50"/>
      <c r="V1023" s="51"/>
      <c r="W1023" s="86"/>
      <c r="X1023" s="53"/>
      <c r="Y1023" s="53"/>
      <c r="Z1023" s="54"/>
    </row>
    <row r="1024" ht="18.0" hidden="1" customHeight="1">
      <c r="A1024" s="4" t="s">
        <v>5926</v>
      </c>
      <c r="B1024" s="71" t="s">
        <v>3131</v>
      </c>
      <c r="C1024" s="39">
        <v>28.0</v>
      </c>
      <c r="D1024" s="40"/>
      <c r="E1024" s="41"/>
      <c r="F1024" s="59"/>
      <c r="G1024" s="55">
        <v>2.0</v>
      </c>
      <c r="H1024" s="56">
        <v>16.05</v>
      </c>
      <c r="I1024" s="56">
        <v>9.19</v>
      </c>
      <c r="J1024" s="57">
        <v>7.0</v>
      </c>
      <c r="K1024" s="56"/>
      <c r="L1024" s="56">
        <v>1.43</v>
      </c>
      <c r="M1024" s="56">
        <v>5.72</v>
      </c>
      <c r="N1024" s="60">
        <v>5.74</v>
      </c>
      <c r="O1024" s="47" t="s">
        <v>5927</v>
      </c>
      <c r="P1024" s="29"/>
      <c r="Q1024" s="61" t="s">
        <v>5928</v>
      </c>
      <c r="R1024" s="47" t="s">
        <v>5929</v>
      </c>
      <c r="S1024" s="48">
        <v>7.9</v>
      </c>
      <c r="T1024" s="49"/>
      <c r="U1024" s="50"/>
      <c r="V1024" s="51"/>
      <c r="W1024" s="86"/>
      <c r="X1024" s="53"/>
      <c r="Y1024" s="53"/>
      <c r="Z1024" s="54"/>
    </row>
    <row r="1025" ht="18.0" hidden="1" customHeight="1">
      <c r="A1025" s="4" t="s">
        <v>5922</v>
      </c>
      <c r="B1025" s="71" t="s">
        <v>2916</v>
      </c>
      <c r="C1025" s="39">
        <v>30.0</v>
      </c>
      <c r="D1025" s="40"/>
      <c r="E1025" s="41"/>
      <c r="F1025" s="59"/>
      <c r="G1025" s="55">
        <v>1.0</v>
      </c>
      <c r="H1025" s="56">
        <v>8.39</v>
      </c>
      <c r="I1025" s="56" t="s">
        <v>2827</v>
      </c>
      <c r="J1025" s="59">
        <v>1.42</v>
      </c>
      <c r="K1025" s="56" t="s">
        <v>2802</v>
      </c>
      <c r="L1025" s="60" t="s">
        <v>2802</v>
      </c>
      <c r="M1025" s="56">
        <v>1.42</v>
      </c>
      <c r="N1025" s="60" t="s">
        <v>2802</v>
      </c>
      <c r="O1025" s="47" t="s">
        <v>5930</v>
      </c>
      <c r="P1025" s="29"/>
      <c r="Q1025" s="61" t="s">
        <v>5931</v>
      </c>
      <c r="R1025" s="47" t="s">
        <v>5932</v>
      </c>
      <c r="S1025" s="48"/>
      <c r="T1025" s="49"/>
      <c r="U1025" s="50"/>
      <c r="V1025" s="51"/>
      <c r="W1025" s="86"/>
      <c r="X1025" s="53"/>
      <c r="Y1025" s="53"/>
      <c r="Z1025" s="54"/>
    </row>
    <row r="1026" ht="18.0" hidden="1" customHeight="1">
      <c r="A1026" s="4" t="s">
        <v>5933</v>
      </c>
      <c r="B1026" s="71" t="s">
        <v>2916</v>
      </c>
      <c r="C1026" s="39">
        <v>28.0</v>
      </c>
      <c r="D1026" s="40"/>
      <c r="E1026" s="41"/>
      <c r="F1026" s="59"/>
      <c r="G1026" s="55">
        <v>2.0</v>
      </c>
      <c r="H1026" s="56">
        <v>12.0</v>
      </c>
      <c r="I1026" s="56"/>
      <c r="J1026" s="57">
        <v>10.99</v>
      </c>
      <c r="K1026" s="57"/>
      <c r="L1026" s="56"/>
      <c r="M1026" s="56">
        <v>8.59</v>
      </c>
      <c r="N1026" s="60">
        <v>6.49</v>
      </c>
      <c r="O1026" s="47" t="s">
        <v>5934</v>
      </c>
      <c r="P1026" s="29"/>
      <c r="Q1026" s="47" t="s">
        <v>5935</v>
      </c>
      <c r="R1026" s="61" t="s">
        <v>5936</v>
      </c>
      <c r="S1026" s="48">
        <v>3.5</v>
      </c>
      <c r="T1026" s="49"/>
      <c r="U1026" s="50"/>
      <c r="V1026" s="51"/>
      <c r="W1026" s="86"/>
      <c r="X1026" s="53"/>
      <c r="Y1026" s="53"/>
      <c r="Z1026" s="54"/>
    </row>
    <row r="1027" ht="18.0" hidden="1" customHeight="1">
      <c r="A1027" s="4" t="s">
        <v>1254</v>
      </c>
      <c r="B1027" s="5">
        <v>1279850.0</v>
      </c>
      <c r="C1027" s="39"/>
      <c r="D1027" s="40"/>
      <c r="E1027" s="41"/>
      <c r="F1027" s="152"/>
      <c r="G1027" s="55">
        <v>16.0</v>
      </c>
      <c r="H1027" s="56">
        <v>9.5</v>
      </c>
      <c r="I1027" s="57">
        <v>9.17</v>
      </c>
      <c r="J1027" s="64">
        <v>9.09</v>
      </c>
      <c r="K1027" s="57">
        <v>9.23</v>
      </c>
      <c r="L1027" s="56" t="s">
        <v>2827</v>
      </c>
      <c r="M1027" s="57" t="s">
        <v>5937</v>
      </c>
      <c r="N1027" s="60" t="s">
        <v>4179</v>
      </c>
      <c r="O1027" s="47" t="s">
        <v>5938</v>
      </c>
      <c r="P1027" s="29"/>
      <c r="Q1027" s="61" t="s">
        <v>5939</v>
      </c>
      <c r="R1027" s="47" t="s">
        <v>5940</v>
      </c>
      <c r="S1027" s="48">
        <v>9.5</v>
      </c>
      <c r="T1027" s="83"/>
      <c r="U1027" s="84"/>
      <c r="V1027" s="51"/>
      <c r="W1027" s="85"/>
      <c r="X1027" s="85"/>
      <c r="Y1027" s="71"/>
      <c r="Z1027" s="54"/>
    </row>
    <row r="1028" ht="18.0" hidden="1" customHeight="1">
      <c r="A1028" s="4" t="s">
        <v>5941</v>
      </c>
      <c r="B1028" s="71" t="s">
        <v>4675</v>
      </c>
      <c r="C1028" s="39" t="s">
        <v>3173</v>
      </c>
      <c r="D1028" s="40"/>
      <c r="E1028" s="41"/>
      <c r="F1028" s="59"/>
      <c r="G1028" s="55"/>
      <c r="H1028" s="56">
        <v>2.95</v>
      </c>
      <c r="I1028" s="56" t="s">
        <v>5379</v>
      </c>
      <c r="J1028" s="57" t="s">
        <v>2802</v>
      </c>
      <c r="K1028" s="57">
        <v>2.13</v>
      </c>
      <c r="L1028" s="111" t="s">
        <v>2827</v>
      </c>
      <c r="M1028" s="59">
        <v>2.09</v>
      </c>
      <c r="N1028" s="60">
        <v>2.25</v>
      </c>
      <c r="O1028" s="47" t="s">
        <v>5942</v>
      </c>
      <c r="P1028" s="29"/>
      <c r="Q1028" s="61" t="s">
        <v>5943</v>
      </c>
      <c r="R1028" s="47" t="s">
        <v>5944</v>
      </c>
      <c r="S1028" s="48">
        <v>3.1</v>
      </c>
      <c r="T1028" s="49"/>
      <c r="U1028" s="50"/>
      <c r="V1028" s="51"/>
      <c r="W1028" s="86"/>
      <c r="X1028" s="53"/>
      <c r="Y1028" s="53"/>
      <c r="Z1028" s="54"/>
    </row>
    <row r="1029" ht="18.0" hidden="1" customHeight="1">
      <c r="A1029" s="4" t="s">
        <v>5945</v>
      </c>
      <c r="B1029" s="71">
        <v>0.02</v>
      </c>
      <c r="C1029" s="39" t="s">
        <v>3192</v>
      </c>
      <c r="D1029" s="40"/>
      <c r="E1029" s="63"/>
      <c r="F1029" s="94"/>
      <c r="G1029" s="55"/>
      <c r="H1029" s="56"/>
      <c r="I1029" s="56">
        <v>3.85</v>
      </c>
      <c r="J1029" s="57">
        <v>3.1</v>
      </c>
      <c r="K1029" s="56"/>
      <c r="L1029" s="56" t="s">
        <v>2802</v>
      </c>
      <c r="M1029" s="56">
        <v>3.54</v>
      </c>
      <c r="N1029" s="60">
        <v>3.1</v>
      </c>
      <c r="O1029" s="28"/>
      <c r="P1029" s="29"/>
      <c r="Q1029" s="28"/>
      <c r="R1029" s="28"/>
      <c r="S1029" s="48"/>
      <c r="T1029" s="49"/>
      <c r="U1029" s="50"/>
      <c r="V1029" s="51"/>
      <c r="W1029" s="86"/>
      <c r="X1029" s="70"/>
      <c r="Y1029" s="53"/>
      <c r="Z1029" s="54"/>
    </row>
    <row r="1030" ht="18.0" hidden="1" customHeight="1">
      <c r="A1030" s="4" t="s">
        <v>5946</v>
      </c>
      <c r="B1030" s="71" t="s">
        <v>3288</v>
      </c>
      <c r="C1030" s="39">
        <v>30.0</v>
      </c>
      <c r="D1030" s="40"/>
      <c r="E1030" s="41"/>
      <c r="F1030" s="59"/>
      <c r="G1030" s="55">
        <v>4.0</v>
      </c>
      <c r="H1030" s="56" t="s">
        <v>5947</v>
      </c>
      <c r="I1030" s="56" t="s">
        <v>5948</v>
      </c>
      <c r="J1030" s="57">
        <v>5.8</v>
      </c>
      <c r="K1030" s="56" t="s">
        <v>2802</v>
      </c>
      <c r="L1030" s="56" t="s">
        <v>2802</v>
      </c>
      <c r="M1030" s="59">
        <v>5.76</v>
      </c>
      <c r="N1030" s="60">
        <v>5.69</v>
      </c>
      <c r="O1030" s="28"/>
      <c r="P1030" s="29"/>
      <c r="Q1030" s="28"/>
      <c r="R1030" s="28"/>
      <c r="S1030" s="48">
        <v>2.08</v>
      </c>
      <c r="T1030" s="49"/>
      <c r="U1030" s="50"/>
      <c r="V1030" s="51"/>
      <c r="W1030" s="86"/>
      <c r="X1030" s="53"/>
      <c r="Y1030" s="53"/>
      <c r="Z1030" s="54"/>
    </row>
    <row r="1031" ht="18.0" hidden="1" customHeight="1">
      <c r="A1031" s="4" t="s">
        <v>1259</v>
      </c>
      <c r="B1031" s="5">
        <v>6470611.0</v>
      </c>
      <c r="C1031" s="39"/>
      <c r="D1031" s="40"/>
      <c r="E1031" s="63"/>
      <c r="F1031" s="59" t="s">
        <v>2899</v>
      </c>
      <c r="G1031" s="55">
        <v>10.0</v>
      </c>
      <c r="H1031" s="56">
        <v>7.0</v>
      </c>
      <c r="I1031" s="56">
        <v>4.44</v>
      </c>
      <c r="J1031" s="59">
        <v>3.8</v>
      </c>
      <c r="K1031" s="56">
        <v>4.03</v>
      </c>
      <c r="L1031" s="57">
        <v>4.0</v>
      </c>
      <c r="M1031" s="56" t="s">
        <v>2802</v>
      </c>
      <c r="N1031" s="56">
        <v>4.75</v>
      </c>
      <c r="O1031" s="47" t="s">
        <v>5949</v>
      </c>
      <c r="P1031" s="29"/>
      <c r="Q1031" s="61" t="s">
        <v>5950</v>
      </c>
      <c r="R1031" s="47" t="s">
        <v>5951</v>
      </c>
      <c r="S1031" s="48">
        <v>4.49</v>
      </c>
      <c r="T1031" s="49"/>
      <c r="U1031" s="50"/>
      <c r="V1031" s="51">
        <v>3.86</v>
      </c>
      <c r="W1031" s="86"/>
      <c r="X1031" s="53"/>
      <c r="Y1031" s="53"/>
      <c r="Z1031" s="54"/>
    </row>
    <row r="1032" ht="18.0" hidden="1" customHeight="1">
      <c r="A1032" s="4" t="s">
        <v>5952</v>
      </c>
      <c r="B1032" s="71" t="s">
        <v>3365</v>
      </c>
      <c r="C1032" s="39">
        <v>100.0</v>
      </c>
      <c r="D1032" s="40"/>
      <c r="E1032" s="41"/>
      <c r="F1032" s="59" t="s">
        <v>2899</v>
      </c>
      <c r="G1032" s="55">
        <v>2.0</v>
      </c>
      <c r="H1032" s="56">
        <v>1.9</v>
      </c>
      <c r="I1032" s="56" t="s">
        <v>2802</v>
      </c>
      <c r="J1032" s="56">
        <v>1.91</v>
      </c>
      <c r="K1032" s="96">
        <v>1.88</v>
      </c>
      <c r="L1032" s="56">
        <v>2.9</v>
      </c>
      <c r="M1032" s="59">
        <v>1.65</v>
      </c>
      <c r="N1032" s="60">
        <v>4.89</v>
      </c>
      <c r="O1032" s="47" t="s">
        <v>5953</v>
      </c>
      <c r="P1032" s="29"/>
      <c r="Q1032" s="61" t="s">
        <v>5954</v>
      </c>
      <c r="R1032" s="47" t="s">
        <v>5955</v>
      </c>
      <c r="S1032" s="48"/>
      <c r="T1032" s="49"/>
      <c r="U1032" s="50"/>
      <c r="V1032" s="51"/>
      <c r="W1032" s="86"/>
      <c r="X1032" s="53"/>
      <c r="Y1032" s="53"/>
      <c r="Z1032" s="54"/>
    </row>
    <row r="1033" ht="18.0" hidden="1" customHeight="1">
      <c r="A1033" s="4" t="s">
        <v>5952</v>
      </c>
      <c r="B1033" s="71" t="s">
        <v>3131</v>
      </c>
      <c r="C1033" s="39">
        <v>30.0</v>
      </c>
      <c r="D1033" s="40"/>
      <c r="E1033" s="41"/>
      <c r="F1033" s="59"/>
      <c r="G1033" s="55"/>
      <c r="H1033" s="56">
        <v>41.0</v>
      </c>
      <c r="I1033" s="56" t="s">
        <v>2802</v>
      </c>
      <c r="J1033" s="57" t="s">
        <v>5956</v>
      </c>
      <c r="K1033" s="57" t="s">
        <v>2827</v>
      </c>
      <c r="L1033" s="56">
        <v>21.49</v>
      </c>
      <c r="M1033" s="56">
        <v>39.52</v>
      </c>
      <c r="N1033" s="60" t="s">
        <v>2827</v>
      </c>
      <c r="O1033" s="28"/>
      <c r="P1033" s="29"/>
      <c r="Q1033" s="28"/>
      <c r="R1033" s="28"/>
      <c r="S1033" s="48">
        <v>71.62</v>
      </c>
      <c r="T1033" s="49"/>
      <c r="U1033" s="50"/>
      <c r="V1033" s="51"/>
      <c r="W1033" s="86"/>
      <c r="X1033" s="53"/>
      <c r="Y1033" s="53"/>
      <c r="Z1033" s="54"/>
    </row>
    <row r="1034" ht="18.0" hidden="1" customHeight="1">
      <c r="A1034" s="212" t="s">
        <v>5957</v>
      </c>
      <c r="B1034" s="71" t="s">
        <v>3776</v>
      </c>
      <c r="C1034" s="39">
        <v>100.0</v>
      </c>
      <c r="D1034" s="40"/>
      <c r="E1034" s="41"/>
      <c r="F1034" s="59"/>
      <c r="G1034" s="55">
        <v>1.0</v>
      </c>
      <c r="H1034" s="56" t="s">
        <v>2802</v>
      </c>
      <c r="I1034" s="56" t="s">
        <v>2802</v>
      </c>
      <c r="J1034" s="57">
        <v>8.01</v>
      </c>
      <c r="K1034" s="59">
        <v>8.01</v>
      </c>
      <c r="L1034" s="56">
        <v>9.9</v>
      </c>
      <c r="M1034" s="56" t="s">
        <v>2802</v>
      </c>
      <c r="N1034" s="60">
        <v>10.51</v>
      </c>
      <c r="O1034" s="47" t="s">
        <v>5958</v>
      </c>
      <c r="P1034" s="29"/>
      <c r="Q1034" s="47" t="s">
        <v>5959</v>
      </c>
      <c r="R1034" s="47" t="s">
        <v>5960</v>
      </c>
      <c r="S1034" s="48">
        <v>13.02</v>
      </c>
      <c r="T1034" s="49"/>
      <c r="U1034" s="50"/>
      <c r="V1034" s="53">
        <f>S1034*0.905</f>
        <v>11.7831</v>
      </c>
      <c r="W1034" s="52">
        <v>1.0</v>
      </c>
      <c r="X1034" s="97" t="str">
        <f>(V1034-H1034)*W1034</f>
        <v>#VALUE!</v>
      </c>
      <c r="Y1034" s="53">
        <v>2.0</v>
      </c>
      <c r="Z1034" s="54"/>
    </row>
    <row r="1035" ht="18.0" hidden="1" customHeight="1">
      <c r="A1035" s="212" t="s">
        <v>5961</v>
      </c>
      <c r="B1035" s="71" t="s">
        <v>3777</v>
      </c>
      <c r="C1035" s="39">
        <v>100.0</v>
      </c>
      <c r="D1035" s="40"/>
      <c r="E1035" s="41"/>
      <c r="F1035" s="59"/>
      <c r="G1035" s="55"/>
      <c r="H1035" s="56"/>
      <c r="I1035" s="56"/>
      <c r="J1035" s="57">
        <v>7.1</v>
      </c>
      <c r="K1035" s="64" t="s">
        <v>5595</v>
      </c>
      <c r="L1035" s="56" t="s">
        <v>4538</v>
      </c>
      <c r="M1035" s="56">
        <v>7.58</v>
      </c>
      <c r="N1035" s="60" t="s">
        <v>2802</v>
      </c>
      <c r="O1035" s="28"/>
      <c r="P1035" s="29"/>
      <c r="Q1035" s="28"/>
      <c r="R1035" s="28"/>
      <c r="S1035" s="48">
        <v>8.41</v>
      </c>
      <c r="T1035" s="49"/>
      <c r="U1035" s="50"/>
      <c r="V1035" s="51"/>
      <c r="W1035" s="86"/>
      <c r="X1035" s="53"/>
      <c r="Y1035" s="53"/>
      <c r="Z1035" s="54"/>
    </row>
    <row r="1036" ht="18.0" hidden="1" customHeight="1">
      <c r="A1036" s="4" t="s">
        <v>5962</v>
      </c>
      <c r="B1036" s="71"/>
      <c r="C1036" s="39" t="s">
        <v>3148</v>
      </c>
      <c r="D1036" s="40"/>
      <c r="E1036" s="41"/>
      <c r="F1036" s="63"/>
      <c r="G1036" s="55"/>
      <c r="H1036" s="56" t="s">
        <v>2802</v>
      </c>
      <c r="I1036" s="56" t="s">
        <v>2802</v>
      </c>
      <c r="J1036" s="57" t="s">
        <v>2802</v>
      </c>
      <c r="K1036" s="56" t="s">
        <v>2802</v>
      </c>
      <c r="L1036" s="56" t="s">
        <v>2802</v>
      </c>
      <c r="M1036" s="56" t="s">
        <v>2802</v>
      </c>
      <c r="N1036" s="60" t="s">
        <v>2802</v>
      </c>
      <c r="O1036" s="47" t="s">
        <v>5963</v>
      </c>
      <c r="P1036" s="29"/>
      <c r="Q1036" s="47" t="s">
        <v>5964</v>
      </c>
      <c r="R1036" s="47" t="s">
        <v>5965</v>
      </c>
      <c r="S1036" s="48">
        <v>2.58</v>
      </c>
      <c r="T1036" s="49"/>
      <c r="U1036" s="50"/>
      <c r="V1036" s="51"/>
      <c r="W1036" s="86"/>
      <c r="X1036" s="53"/>
      <c r="Y1036" s="53"/>
      <c r="Z1036" s="54"/>
    </row>
    <row r="1037" ht="18.0" hidden="1" customHeight="1">
      <c r="A1037" s="4" t="s">
        <v>5966</v>
      </c>
      <c r="B1037" s="71" t="s">
        <v>3131</v>
      </c>
      <c r="C1037" s="39">
        <v>20.0</v>
      </c>
      <c r="D1037" s="40"/>
      <c r="E1037" s="213"/>
      <c r="F1037" s="88"/>
      <c r="G1037" s="55"/>
      <c r="H1037" s="56">
        <v>3.76</v>
      </c>
      <c r="I1037" s="56">
        <v>3.79</v>
      </c>
      <c r="J1037" s="57"/>
      <c r="K1037" s="56">
        <v>4.01</v>
      </c>
      <c r="L1037" s="56">
        <v>3.79</v>
      </c>
      <c r="M1037" s="56">
        <v>4.01</v>
      </c>
      <c r="N1037" s="60" t="s">
        <v>5967</v>
      </c>
      <c r="O1037" s="28"/>
      <c r="P1037" s="29"/>
      <c r="Q1037" s="28"/>
      <c r="R1037" s="28"/>
      <c r="S1037" s="48"/>
      <c r="T1037" s="49"/>
      <c r="U1037" s="50"/>
      <c r="V1037" s="51"/>
      <c r="W1037" s="86"/>
      <c r="X1037" s="53"/>
      <c r="Y1037" s="53"/>
      <c r="Z1037" s="54"/>
    </row>
    <row r="1038" ht="18.0" customHeight="1">
      <c r="A1038" s="4" t="s">
        <v>1278</v>
      </c>
      <c r="B1038" s="5">
        <v>3740255.0</v>
      </c>
      <c r="C1038" s="39"/>
      <c r="D1038" s="40">
        <v>4.0</v>
      </c>
      <c r="E1038" s="41"/>
      <c r="F1038" s="59"/>
      <c r="G1038" s="55">
        <v>12.0</v>
      </c>
      <c r="H1038" s="56" t="s">
        <v>2802</v>
      </c>
      <c r="I1038" s="56" t="s">
        <v>2827</v>
      </c>
      <c r="J1038" s="57">
        <v>19.3</v>
      </c>
      <c r="K1038" s="44" t="s">
        <v>5968</v>
      </c>
      <c r="L1038" s="56" t="s">
        <v>2827</v>
      </c>
      <c r="M1038" s="44" t="s">
        <v>2802</v>
      </c>
      <c r="N1038" s="56" t="s">
        <v>2802</v>
      </c>
      <c r="O1038" s="47" t="s">
        <v>5969</v>
      </c>
      <c r="P1038" s="29"/>
      <c r="Q1038" s="47" t="s">
        <v>5970</v>
      </c>
      <c r="R1038" s="47" t="s">
        <v>5971</v>
      </c>
      <c r="S1038" s="48">
        <v>19.5</v>
      </c>
      <c r="T1038" s="49"/>
      <c r="U1038" s="50"/>
      <c r="V1038" s="51"/>
      <c r="W1038" s="86"/>
      <c r="X1038" s="53"/>
      <c r="Y1038" s="53"/>
      <c r="Z1038" s="54"/>
    </row>
    <row r="1039" ht="18.0" customHeight="1">
      <c r="A1039" s="4" t="s">
        <v>5972</v>
      </c>
      <c r="B1039" s="5">
        <v>3740248.0</v>
      </c>
      <c r="C1039" s="39"/>
      <c r="D1039" s="40">
        <v>4.0</v>
      </c>
      <c r="E1039" s="41"/>
      <c r="F1039" s="59"/>
      <c r="G1039" s="55">
        <v>9.0</v>
      </c>
      <c r="H1039" s="56" t="s">
        <v>5973</v>
      </c>
      <c r="I1039" s="56" t="s">
        <v>2827</v>
      </c>
      <c r="J1039" s="57" t="s">
        <v>2802</v>
      </c>
      <c r="K1039" s="44" t="s">
        <v>2802</v>
      </c>
      <c r="L1039" s="56" t="s">
        <v>2827</v>
      </c>
      <c r="M1039" s="45" t="s">
        <v>5974</v>
      </c>
      <c r="N1039" s="56" t="s">
        <v>2802</v>
      </c>
      <c r="O1039" s="47" t="s">
        <v>5975</v>
      </c>
      <c r="P1039" s="29"/>
      <c r="Q1039" s="47" t="s">
        <v>5976</v>
      </c>
      <c r="R1039" s="47" t="s">
        <v>5977</v>
      </c>
      <c r="S1039" s="48">
        <v>19.5</v>
      </c>
      <c r="T1039" s="49"/>
      <c r="U1039" s="50"/>
      <c r="V1039" s="51"/>
      <c r="W1039" s="86"/>
      <c r="X1039" s="53"/>
      <c r="Y1039" s="53"/>
      <c r="Z1039" s="54"/>
    </row>
    <row r="1040" ht="18.0" hidden="1" customHeight="1">
      <c r="A1040" s="4" t="s">
        <v>5978</v>
      </c>
      <c r="B1040" s="71" t="s">
        <v>5979</v>
      </c>
      <c r="C1040" s="39">
        <v>180.0</v>
      </c>
      <c r="D1040" s="40"/>
      <c r="E1040" s="41"/>
      <c r="F1040" s="59">
        <f>39.98/90*180</f>
        <v>79.96</v>
      </c>
      <c r="G1040" s="55"/>
      <c r="H1040" s="56">
        <v>80.75</v>
      </c>
      <c r="I1040" s="56" t="s">
        <v>2827</v>
      </c>
      <c r="J1040" s="57" t="s">
        <v>2802</v>
      </c>
      <c r="K1040" s="56" t="s">
        <v>2802</v>
      </c>
      <c r="L1040" s="56" t="s">
        <v>2827</v>
      </c>
      <c r="M1040" s="57">
        <v>80.75</v>
      </c>
      <c r="N1040" s="60" t="s">
        <v>2802</v>
      </c>
      <c r="O1040" s="47" t="s">
        <v>5980</v>
      </c>
      <c r="P1040" s="29"/>
      <c r="Q1040" s="47" t="s">
        <v>5981</v>
      </c>
      <c r="R1040" s="47" t="s">
        <v>5982</v>
      </c>
      <c r="S1040" s="48"/>
      <c r="T1040" s="49"/>
      <c r="U1040" s="50"/>
      <c r="V1040" s="51"/>
      <c r="W1040" s="86"/>
      <c r="X1040" s="53"/>
      <c r="Y1040" s="53"/>
      <c r="Z1040" s="54"/>
    </row>
    <row r="1041" ht="18.0" hidden="1" customHeight="1">
      <c r="A1041" s="4" t="s">
        <v>5983</v>
      </c>
      <c r="B1041" s="71" t="s">
        <v>5979</v>
      </c>
      <c r="C1041" s="39">
        <v>90.0</v>
      </c>
      <c r="D1041" s="40"/>
      <c r="E1041" s="41"/>
      <c r="F1041" s="59"/>
      <c r="G1041" s="55"/>
      <c r="H1041" s="56">
        <v>40.38</v>
      </c>
      <c r="I1041" s="56" t="s">
        <v>2827</v>
      </c>
      <c r="J1041" s="57" t="s">
        <v>2802</v>
      </c>
      <c r="K1041" s="56" t="s">
        <v>2827</v>
      </c>
      <c r="L1041" s="56" t="s">
        <v>2827</v>
      </c>
      <c r="M1041" s="57" t="s">
        <v>2802</v>
      </c>
      <c r="N1041" s="60" t="s">
        <v>2802</v>
      </c>
      <c r="O1041" s="47" t="s">
        <v>5984</v>
      </c>
      <c r="P1041" s="29"/>
      <c r="Q1041" s="47" t="s">
        <v>5985</v>
      </c>
      <c r="R1041" s="47" t="s">
        <v>5986</v>
      </c>
      <c r="S1041" s="48"/>
      <c r="T1041" s="49"/>
      <c r="U1041" s="50"/>
      <c r="V1041" s="51"/>
      <c r="W1041" s="86"/>
      <c r="X1041" s="53"/>
      <c r="Y1041" s="53"/>
      <c r="Z1041" s="54"/>
    </row>
    <row r="1042" ht="18.0" hidden="1" customHeight="1">
      <c r="A1042" s="4" t="s">
        <v>5987</v>
      </c>
      <c r="B1042" s="71" t="s">
        <v>5988</v>
      </c>
      <c r="C1042" s="39">
        <v>1.0</v>
      </c>
      <c r="D1042" s="40"/>
      <c r="E1042" s="41"/>
      <c r="F1042" s="59"/>
      <c r="G1042" s="55"/>
      <c r="H1042" s="56" t="s">
        <v>5989</v>
      </c>
      <c r="I1042" s="56" t="s">
        <v>2827</v>
      </c>
      <c r="J1042" s="57" t="s">
        <v>2827</v>
      </c>
      <c r="K1042" s="56" t="s">
        <v>2827</v>
      </c>
      <c r="L1042" s="56" t="s">
        <v>2827</v>
      </c>
      <c r="M1042" s="56" t="s">
        <v>2827</v>
      </c>
      <c r="N1042" s="60" t="s">
        <v>2827</v>
      </c>
      <c r="O1042" s="28"/>
      <c r="P1042" s="29"/>
      <c r="Q1042" s="28"/>
      <c r="R1042" s="28"/>
      <c r="S1042" s="73">
        <v>4.6</v>
      </c>
      <c r="T1042" s="74">
        <v>0.0</v>
      </c>
      <c r="U1042" s="50">
        <v>4.2</v>
      </c>
      <c r="V1042" s="53">
        <f>S1042*0.905</f>
        <v>4.163</v>
      </c>
      <c r="W1042" s="52">
        <v>1.0</v>
      </c>
      <c r="X1042" s="97">
        <f>(V1042-U1042)*W1042</f>
        <v>-0.037</v>
      </c>
      <c r="Y1042" s="53">
        <v>2.0</v>
      </c>
      <c r="Z1042" s="54"/>
    </row>
    <row r="1043" ht="18.0" hidden="1" customHeight="1">
      <c r="A1043" s="4" t="s">
        <v>1284</v>
      </c>
      <c r="B1043" s="5">
        <v>2171775.0</v>
      </c>
      <c r="C1043" s="39"/>
      <c r="D1043" s="40"/>
      <c r="E1043" s="41"/>
      <c r="F1043" s="59"/>
      <c r="G1043" s="55">
        <v>38.0</v>
      </c>
      <c r="H1043" s="56">
        <v>9.15</v>
      </c>
      <c r="I1043" s="56" t="s">
        <v>2827</v>
      </c>
      <c r="J1043" s="57" t="s">
        <v>2802</v>
      </c>
      <c r="K1043" s="57" t="s">
        <v>2802</v>
      </c>
      <c r="L1043" s="56" t="s">
        <v>2802</v>
      </c>
      <c r="M1043" s="56" t="s">
        <v>2802</v>
      </c>
      <c r="N1043" s="60" t="s">
        <v>2802</v>
      </c>
      <c r="O1043" s="47" t="s">
        <v>5990</v>
      </c>
      <c r="P1043" s="29"/>
      <c r="Q1043" s="47" t="s">
        <v>5991</v>
      </c>
      <c r="R1043" s="47" t="s">
        <v>5992</v>
      </c>
      <c r="S1043" s="48">
        <v>9.15</v>
      </c>
      <c r="T1043" s="49"/>
      <c r="U1043" s="50"/>
      <c r="V1043" s="51"/>
      <c r="W1043" s="86"/>
      <c r="X1043" s="53"/>
      <c r="Y1043" s="53"/>
      <c r="Z1043" s="54"/>
    </row>
    <row r="1044" ht="18.0" hidden="1" customHeight="1">
      <c r="A1044" s="4" t="s">
        <v>5993</v>
      </c>
      <c r="B1044" s="71"/>
      <c r="C1044" s="39" t="s">
        <v>4405</v>
      </c>
      <c r="D1044" s="109"/>
      <c r="E1044" s="41"/>
      <c r="F1044" s="59"/>
      <c r="G1044" s="55"/>
      <c r="H1044" s="79">
        <v>3.89</v>
      </c>
      <c r="I1044" s="56" t="s">
        <v>2827</v>
      </c>
      <c r="J1044" s="57">
        <v>3.38</v>
      </c>
      <c r="K1044" s="56">
        <v>3.52</v>
      </c>
      <c r="L1044" s="142" t="s">
        <v>2802</v>
      </c>
      <c r="M1044" s="81">
        <v>3.52</v>
      </c>
      <c r="N1044" s="81" t="s">
        <v>2827</v>
      </c>
      <c r="O1044" s="47" t="s">
        <v>5994</v>
      </c>
      <c r="P1044" s="29"/>
      <c r="Q1044" s="61" t="s">
        <v>5995</v>
      </c>
      <c r="R1044" s="47" t="s">
        <v>5996</v>
      </c>
      <c r="S1044" s="48"/>
      <c r="T1044" s="49"/>
      <c r="U1044" s="50"/>
      <c r="V1044" s="54"/>
      <c r="W1044" s="52"/>
      <c r="X1044" s="70"/>
      <c r="Y1044" s="71"/>
      <c r="Z1044" s="54"/>
    </row>
    <row r="1045" ht="18.0" hidden="1" customHeight="1">
      <c r="A1045" s="4" t="s">
        <v>5997</v>
      </c>
      <c r="B1045" s="71" t="s">
        <v>2926</v>
      </c>
      <c r="C1045" s="39">
        <v>10.0</v>
      </c>
      <c r="D1045" s="40"/>
      <c r="E1045" s="41"/>
      <c r="F1045" s="59"/>
      <c r="G1045" s="55"/>
      <c r="H1045" s="56">
        <v>10.07</v>
      </c>
      <c r="I1045" s="56">
        <v>7.63</v>
      </c>
      <c r="J1045" s="57" t="s">
        <v>2802</v>
      </c>
      <c r="K1045" s="56">
        <v>7.18</v>
      </c>
      <c r="L1045" s="59">
        <v>6.2</v>
      </c>
      <c r="M1045" s="56">
        <v>6.4</v>
      </c>
      <c r="N1045" s="60">
        <v>6.25</v>
      </c>
      <c r="O1045" s="47" t="s">
        <v>5998</v>
      </c>
      <c r="P1045" s="29"/>
      <c r="Q1045" s="47" t="s">
        <v>5999</v>
      </c>
      <c r="R1045" s="61" t="s">
        <v>6000</v>
      </c>
      <c r="S1045" s="48">
        <v>10.71</v>
      </c>
      <c r="T1045" s="49"/>
      <c r="U1045" s="50"/>
      <c r="V1045" s="51"/>
      <c r="W1045" s="86"/>
      <c r="X1045" s="53"/>
      <c r="Y1045" s="53"/>
      <c r="Z1045" s="54"/>
    </row>
    <row r="1046" ht="18.0" hidden="1" customHeight="1">
      <c r="A1046" s="4" t="s">
        <v>5997</v>
      </c>
      <c r="B1046" s="71" t="s">
        <v>4796</v>
      </c>
      <c r="C1046" s="39">
        <v>5.0</v>
      </c>
      <c r="D1046" s="40"/>
      <c r="E1046" s="41"/>
      <c r="F1046" s="59"/>
      <c r="G1046" s="55"/>
      <c r="H1046" s="56">
        <v>11.64</v>
      </c>
      <c r="I1046" s="56">
        <v>5.99</v>
      </c>
      <c r="J1046" s="57">
        <v>5.29</v>
      </c>
      <c r="K1046" s="56">
        <v>12.87</v>
      </c>
      <c r="L1046" s="56">
        <v>5.95</v>
      </c>
      <c r="M1046" s="56">
        <v>5.33</v>
      </c>
      <c r="N1046" s="60">
        <v>6.79</v>
      </c>
      <c r="O1046" s="28"/>
      <c r="P1046" s="29"/>
      <c r="Q1046" s="28"/>
      <c r="R1046" s="28"/>
      <c r="S1046" s="48">
        <v>12.61</v>
      </c>
      <c r="T1046" s="49"/>
      <c r="U1046" s="50"/>
      <c r="V1046" s="51"/>
      <c r="W1046" s="86"/>
      <c r="X1046" s="53"/>
      <c r="Y1046" s="53"/>
      <c r="Z1046" s="54"/>
    </row>
    <row r="1047" ht="18.0" hidden="1" customHeight="1">
      <c r="A1047" s="4" t="s">
        <v>6001</v>
      </c>
      <c r="B1047" s="71" t="s">
        <v>3288</v>
      </c>
      <c r="C1047" s="39">
        <v>28.0</v>
      </c>
      <c r="D1047" s="40"/>
      <c r="E1047" s="41"/>
      <c r="F1047" s="59"/>
      <c r="G1047" s="55"/>
      <c r="H1047" s="56">
        <v>1.24</v>
      </c>
      <c r="I1047" s="56">
        <v>5.25</v>
      </c>
      <c r="J1047" s="57">
        <v>3.2</v>
      </c>
      <c r="K1047" s="56">
        <v>5.25</v>
      </c>
      <c r="L1047" s="56">
        <v>5.95</v>
      </c>
      <c r="M1047" s="56" t="s">
        <v>6002</v>
      </c>
      <c r="N1047" s="60" t="s">
        <v>2802</v>
      </c>
      <c r="O1047" s="28"/>
      <c r="P1047" s="29"/>
      <c r="Q1047" s="28"/>
      <c r="R1047" s="28"/>
      <c r="S1047" s="48">
        <v>0.62</v>
      </c>
      <c r="T1047" s="49"/>
      <c r="U1047" s="50"/>
      <c r="V1047" s="51"/>
      <c r="W1047" s="86"/>
      <c r="X1047" s="53"/>
      <c r="Y1047" s="53"/>
      <c r="Z1047" s="54"/>
    </row>
    <row r="1048" ht="18.0" hidden="1" customHeight="1">
      <c r="A1048" s="4" t="s">
        <v>6001</v>
      </c>
      <c r="B1048" s="71" t="s">
        <v>3419</v>
      </c>
      <c r="C1048" s="39">
        <v>28.0</v>
      </c>
      <c r="D1048" s="40"/>
      <c r="E1048" s="41"/>
      <c r="F1048" s="59"/>
      <c r="G1048" s="188">
        <v>0.0</v>
      </c>
      <c r="H1048" s="56" t="s">
        <v>2802</v>
      </c>
      <c r="I1048" s="56" t="s">
        <v>2802</v>
      </c>
      <c r="J1048" s="57">
        <v>3.56</v>
      </c>
      <c r="K1048" s="56" t="s">
        <v>2802</v>
      </c>
      <c r="L1048" s="56">
        <v>4.19</v>
      </c>
      <c r="M1048" s="56">
        <v>4.88</v>
      </c>
      <c r="N1048" s="60" t="s">
        <v>6003</v>
      </c>
      <c r="O1048" s="47" t="s">
        <v>6004</v>
      </c>
      <c r="P1048" s="29"/>
      <c r="Q1048" s="47" t="s">
        <v>6005</v>
      </c>
      <c r="R1048" s="61" t="s">
        <v>6006</v>
      </c>
      <c r="S1048" s="48">
        <v>0.95</v>
      </c>
      <c r="T1048" s="49"/>
      <c r="U1048" s="50"/>
      <c r="V1048" s="51"/>
      <c r="W1048" s="86"/>
      <c r="X1048" s="53"/>
      <c r="Y1048" s="53"/>
      <c r="Z1048" s="54"/>
    </row>
    <row r="1049" ht="18.0" hidden="1" customHeight="1">
      <c r="A1049" s="4" t="s">
        <v>6001</v>
      </c>
      <c r="B1049" s="71" t="s">
        <v>3018</v>
      </c>
      <c r="C1049" s="39">
        <v>28.0</v>
      </c>
      <c r="D1049" s="40"/>
      <c r="E1049" s="41"/>
      <c r="F1049" s="59"/>
      <c r="G1049" s="55"/>
      <c r="H1049" s="56">
        <v>0.75</v>
      </c>
      <c r="I1049" s="56">
        <v>1.07</v>
      </c>
      <c r="J1049" s="57"/>
      <c r="K1049" s="56">
        <v>1.15</v>
      </c>
      <c r="L1049" s="56">
        <v>0.89</v>
      </c>
      <c r="M1049" s="56">
        <v>0.78</v>
      </c>
      <c r="N1049" s="57" t="s">
        <v>2827</v>
      </c>
      <c r="O1049" s="28"/>
      <c r="P1049" s="29"/>
      <c r="Q1049" s="28"/>
      <c r="R1049" s="28"/>
      <c r="S1049" s="48">
        <v>1.44</v>
      </c>
      <c r="T1049" s="49"/>
      <c r="U1049" s="50"/>
      <c r="V1049" s="51"/>
      <c r="W1049" s="86"/>
      <c r="X1049" s="53"/>
      <c r="Y1049" s="53"/>
      <c r="Z1049" s="54"/>
    </row>
    <row r="1050" ht="18.0" customHeight="1">
      <c r="A1050" s="4" t="s">
        <v>6007</v>
      </c>
      <c r="B1050" s="5">
        <v>1214170.0</v>
      </c>
      <c r="C1050" s="39"/>
      <c r="D1050" s="40">
        <v>1.0</v>
      </c>
      <c r="E1050" s="41" t="s">
        <v>2895</v>
      </c>
      <c r="F1050" s="59"/>
      <c r="G1050" s="55">
        <v>1.0</v>
      </c>
      <c r="H1050" s="56">
        <v>4.04</v>
      </c>
      <c r="I1050" s="56" t="s">
        <v>2802</v>
      </c>
      <c r="J1050" s="57">
        <v>6.17</v>
      </c>
      <c r="K1050" s="44">
        <v>4.22</v>
      </c>
      <c r="L1050" s="59">
        <v>3.99</v>
      </c>
      <c r="M1050" s="44">
        <v>4.02</v>
      </c>
      <c r="N1050" s="60">
        <v>6.99</v>
      </c>
      <c r="O1050" s="47" t="s">
        <v>6008</v>
      </c>
      <c r="P1050" s="29"/>
      <c r="Q1050" s="61" t="s">
        <v>6009</v>
      </c>
      <c r="R1050" s="47" t="s">
        <v>6010</v>
      </c>
      <c r="S1050" s="48">
        <v>2.46</v>
      </c>
      <c r="T1050" s="49"/>
      <c r="U1050" s="50"/>
      <c r="V1050" s="51"/>
      <c r="W1050" s="86"/>
      <c r="X1050" s="53"/>
      <c r="Y1050" s="53"/>
      <c r="Z1050" s="54"/>
    </row>
    <row r="1051" ht="18.0" hidden="1" customHeight="1">
      <c r="A1051" s="4" t="s">
        <v>6011</v>
      </c>
      <c r="B1051" s="71" t="s">
        <v>3376</v>
      </c>
      <c r="C1051" s="39">
        <v>28.0</v>
      </c>
      <c r="D1051" s="40"/>
      <c r="E1051" s="41"/>
      <c r="F1051" s="59"/>
      <c r="G1051" s="43">
        <v>2.5</v>
      </c>
      <c r="H1051" s="56">
        <v>1.12</v>
      </c>
      <c r="I1051" s="56" t="s">
        <v>2802</v>
      </c>
      <c r="J1051" s="56">
        <v>0.56</v>
      </c>
      <c r="K1051" s="57">
        <v>0.7</v>
      </c>
      <c r="L1051" s="57">
        <v>0.79</v>
      </c>
      <c r="M1051" s="56">
        <v>0.58</v>
      </c>
      <c r="N1051" s="60">
        <v>0.71</v>
      </c>
      <c r="O1051" s="47" t="s">
        <v>6012</v>
      </c>
      <c r="P1051" s="29"/>
      <c r="Q1051" s="61" t="s">
        <v>6013</v>
      </c>
      <c r="R1051" s="1" t="s">
        <v>6014</v>
      </c>
      <c r="S1051" s="48">
        <v>0.33</v>
      </c>
      <c r="T1051" s="49"/>
      <c r="U1051" s="53"/>
      <c r="V1051" s="193"/>
      <c r="W1051" s="86"/>
      <c r="X1051" s="53"/>
      <c r="Y1051" s="91"/>
      <c r="Z1051" s="54"/>
    </row>
    <row r="1052" ht="18.0" hidden="1" customHeight="1">
      <c r="A1052" s="4" t="s">
        <v>6011</v>
      </c>
      <c r="B1052" s="71" t="s">
        <v>3288</v>
      </c>
      <c r="C1052" s="39">
        <v>28.0</v>
      </c>
      <c r="D1052" s="40"/>
      <c r="E1052" s="41"/>
      <c r="F1052" s="59"/>
      <c r="G1052" s="55">
        <v>3.0</v>
      </c>
      <c r="H1052" s="56" t="s">
        <v>2802</v>
      </c>
      <c r="I1052" s="56" t="s">
        <v>2802</v>
      </c>
      <c r="J1052" s="56">
        <v>0.83</v>
      </c>
      <c r="K1052" s="60">
        <v>4.19</v>
      </c>
      <c r="L1052" s="59">
        <v>0.79</v>
      </c>
      <c r="M1052" s="56">
        <v>0.97</v>
      </c>
      <c r="N1052" s="56">
        <v>0.99</v>
      </c>
      <c r="O1052" s="47" t="s">
        <v>6015</v>
      </c>
      <c r="P1052" s="29"/>
      <c r="Q1052" s="61" t="s">
        <v>6016</v>
      </c>
      <c r="R1052" s="47" t="s">
        <v>6017</v>
      </c>
      <c r="S1052" s="48">
        <v>4.13</v>
      </c>
      <c r="T1052" s="49"/>
      <c r="U1052" s="50"/>
      <c r="V1052" s="51"/>
      <c r="W1052" s="86"/>
      <c r="X1052" s="53"/>
      <c r="Y1052" s="53"/>
      <c r="Z1052" s="54"/>
    </row>
    <row r="1053" ht="18.0" hidden="1" customHeight="1">
      <c r="A1053" s="4" t="s">
        <v>6018</v>
      </c>
      <c r="B1053" s="67" t="s">
        <v>5537</v>
      </c>
      <c r="C1053" s="39">
        <v>56.0</v>
      </c>
      <c r="D1053" s="40"/>
      <c r="E1053" s="41"/>
      <c r="F1053" s="59"/>
      <c r="G1053" s="43">
        <v>0.5</v>
      </c>
      <c r="H1053" s="56">
        <v>1.44</v>
      </c>
      <c r="I1053" s="56"/>
      <c r="J1053" s="59">
        <v>0.95</v>
      </c>
      <c r="K1053" s="60">
        <v>0.98</v>
      </c>
      <c r="L1053" s="56"/>
      <c r="M1053" s="56" t="s">
        <v>2802</v>
      </c>
      <c r="N1053" s="56">
        <v>1.26</v>
      </c>
      <c r="O1053" s="47" t="s">
        <v>6019</v>
      </c>
      <c r="P1053" s="29"/>
      <c r="Q1053" s="47" t="s">
        <v>6020</v>
      </c>
      <c r="R1053" s="47" t="s">
        <v>6021</v>
      </c>
      <c r="S1053" s="48"/>
      <c r="T1053" s="49"/>
      <c r="U1053" s="50"/>
      <c r="V1053" s="51"/>
      <c r="W1053" s="86"/>
      <c r="X1053" s="53"/>
      <c r="Y1053" s="53"/>
      <c r="Z1053" s="54"/>
    </row>
    <row r="1054" ht="18.0" hidden="1" customHeight="1">
      <c r="A1054" s="4" t="s">
        <v>6011</v>
      </c>
      <c r="B1054" s="71" t="s">
        <v>3419</v>
      </c>
      <c r="C1054" s="39">
        <v>28.0</v>
      </c>
      <c r="D1054" s="40"/>
      <c r="E1054" s="63"/>
      <c r="F1054" s="59"/>
      <c r="G1054" s="55">
        <v>3.0</v>
      </c>
      <c r="H1054" s="56"/>
      <c r="I1054" s="56" t="s">
        <v>2802</v>
      </c>
      <c r="J1054" s="56">
        <v>0.99</v>
      </c>
      <c r="K1054" s="59">
        <v>0.79</v>
      </c>
      <c r="L1054" s="56">
        <v>1.2</v>
      </c>
      <c r="M1054" s="56">
        <v>0.83</v>
      </c>
      <c r="N1054" s="60">
        <v>1.49</v>
      </c>
      <c r="O1054" s="47" t="s">
        <v>6022</v>
      </c>
      <c r="P1054" s="29"/>
      <c r="Q1054" s="47" t="s">
        <v>6023</v>
      </c>
      <c r="R1054" s="61" t="s">
        <v>6024</v>
      </c>
      <c r="S1054" s="48">
        <v>7.16</v>
      </c>
      <c r="T1054" s="49"/>
      <c r="U1054" s="50"/>
      <c r="V1054" s="51"/>
      <c r="W1054" s="86"/>
      <c r="X1054" s="53"/>
      <c r="Y1054" s="53"/>
      <c r="Z1054" s="54"/>
    </row>
    <row r="1055" ht="18.0" hidden="1" customHeight="1">
      <c r="A1055" s="4" t="s">
        <v>6011</v>
      </c>
      <c r="B1055" s="71" t="s">
        <v>3018</v>
      </c>
      <c r="C1055" s="39">
        <v>28.0</v>
      </c>
      <c r="D1055" s="40"/>
      <c r="E1055" s="41"/>
      <c r="F1055" s="59"/>
      <c r="G1055" s="55">
        <v>2.0</v>
      </c>
      <c r="H1055" s="56">
        <v>0.75</v>
      </c>
      <c r="I1055" s="56" t="s">
        <v>6025</v>
      </c>
      <c r="J1055" s="57">
        <v>0.67</v>
      </c>
      <c r="K1055" s="56">
        <v>1.29</v>
      </c>
      <c r="L1055" s="56" t="s">
        <v>6026</v>
      </c>
      <c r="M1055" s="56">
        <v>0.66</v>
      </c>
      <c r="N1055" s="60">
        <v>1.72</v>
      </c>
      <c r="O1055" s="28"/>
      <c r="P1055" s="29"/>
      <c r="Q1055" s="28"/>
      <c r="R1055" s="28"/>
      <c r="S1055" s="48">
        <v>1.65</v>
      </c>
      <c r="T1055" s="49"/>
      <c r="U1055" s="50"/>
      <c r="V1055" s="51"/>
      <c r="W1055" s="86"/>
      <c r="X1055" s="53"/>
      <c r="Y1055" s="53"/>
      <c r="Z1055" s="54"/>
    </row>
    <row r="1056" ht="18.0" hidden="1" customHeight="1">
      <c r="A1056" s="4" t="s">
        <v>6011</v>
      </c>
      <c r="B1056" s="71" t="s">
        <v>3351</v>
      </c>
      <c r="C1056" s="39">
        <v>28.0</v>
      </c>
      <c r="D1056" s="40"/>
      <c r="E1056" s="41"/>
      <c r="F1056" s="59"/>
      <c r="G1056" s="55">
        <v>4.0</v>
      </c>
      <c r="H1056" s="56"/>
      <c r="I1056" s="56" t="s">
        <v>6027</v>
      </c>
      <c r="J1056" s="56">
        <v>1.7</v>
      </c>
      <c r="K1056" s="56"/>
      <c r="L1056" s="56"/>
      <c r="M1056" s="56">
        <v>1.36</v>
      </c>
      <c r="N1056" s="64">
        <v>1.32</v>
      </c>
      <c r="O1056" s="47" t="s">
        <v>6028</v>
      </c>
      <c r="P1056" s="29"/>
      <c r="Q1056" s="61" t="s">
        <v>6029</v>
      </c>
      <c r="R1056" s="47" t="s">
        <v>6030</v>
      </c>
      <c r="S1056" s="48">
        <v>5.69</v>
      </c>
      <c r="T1056" s="49"/>
      <c r="U1056" s="50"/>
      <c r="V1056" s="51"/>
      <c r="W1056" s="86"/>
      <c r="X1056" s="53"/>
      <c r="Y1056" s="53"/>
      <c r="Z1056" s="54"/>
    </row>
    <row r="1057" ht="18.0" hidden="1" customHeight="1">
      <c r="A1057" s="4" t="s">
        <v>6031</v>
      </c>
      <c r="B1057" s="71" t="s">
        <v>3419</v>
      </c>
      <c r="C1057" s="39">
        <v>28.0</v>
      </c>
      <c r="D1057" s="40"/>
      <c r="E1057" s="41"/>
      <c r="F1057" s="59"/>
      <c r="G1057" s="55">
        <v>5.0</v>
      </c>
      <c r="H1057" s="56">
        <v>1.16</v>
      </c>
      <c r="I1057" s="56"/>
      <c r="J1057" s="57">
        <v>0.55</v>
      </c>
      <c r="K1057" s="56">
        <v>0.96</v>
      </c>
      <c r="L1057" s="56">
        <v>0.76</v>
      </c>
      <c r="M1057" s="56">
        <v>0.57</v>
      </c>
      <c r="N1057" s="56">
        <v>0.55</v>
      </c>
      <c r="O1057" s="47" t="s">
        <v>6032</v>
      </c>
      <c r="P1057" s="29"/>
      <c r="Q1057" s="47" t="s">
        <v>6033</v>
      </c>
      <c r="R1057" s="61" t="s">
        <v>6034</v>
      </c>
      <c r="S1057" s="48"/>
      <c r="T1057" s="49"/>
      <c r="U1057" s="50"/>
      <c r="V1057" s="51"/>
      <c r="W1057" s="86"/>
      <c r="X1057" s="53"/>
      <c r="Y1057" s="53"/>
      <c r="Z1057" s="54"/>
    </row>
    <row r="1058" ht="18.0" hidden="1" customHeight="1">
      <c r="A1058" s="4" t="s">
        <v>6031</v>
      </c>
      <c r="B1058" s="71" t="s">
        <v>3351</v>
      </c>
      <c r="C1058" s="39">
        <v>28.0</v>
      </c>
      <c r="D1058" s="40"/>
      <c r="E1058" s="41"/>
      <c r="F1058" s="59"/>
      <c r="G1058" s="55">
        <v>4.0</v>
      </c>
      <c r="H1058" s="56">
        <v>1.15</v>
      </c>
      <c r="I1058" s="56">
        <v>1.44</v>
      </c>
      <c r="J1058" s="64">
        <v>0.82</v>
      </c>
      <c r="K1058" s="60" t="s">
        <v>2802</v>
      </c>
      <c r="L1058" s="56" t="s">
        <v>2802</v>
      </c>
      <c r="M1058" s="56">
        <v>0.86</v>
      </c>
      <c r="N1058" s="56">
        <v>0.99</v>
      </c>
      <c r="O1058" s="47" t="s">
        <v>6035</v>
      </c>
      <c r="P1058" s="29"/>
      <c r="Q1058" s="47" t="s">
        <v>6036</v>
      </c>
      <c r="R1058" s="47" t="s">
        <v>6037</v>
      </c>
      <c r="S1058" s="48"/>
      <c r="T1058" s="49"/>
      <c r="U1058" s="50"/>
      <c r="V1058" s="51"/>
      <c r="W1058" s="86"/>
      <c r="X1058" s="53"/>
      <c r="Y1058" s="53"/>
      <c r="Z1058" s="54"/>
    </row>
    <row r="1059" ht="18.0" hidden="1" customHeight="1">
      <c r="A1059" s="4" t="s">
        <v>6031</v>
      </c>
      <c r="B1059" s="71" t="s">
        <v>3769</v>
      </c>
      <c r="C1059" s="39">
        <v>28.0</v>
      </c>
      <c r="D1059" s="40"/>
      <c r="E1059" s="41"/>
      <c r="F1059" s="59"/>
      <c r="G1059" s="55"/>
      <c r="H1059" s="56">
        <v>3.43</v>
      </c>
      <c r="I1059" s="56">
        <v>2.8</v>
      </c>
      <c r="J1059" s="57" t="s">
        <v>2827</v>
      </c>
      <c r="K1059" s="56"/>
      <c r="L1059" s="56">
        <v>2.5</v>
      </c>
      <c r="M1059" s="56">
        <v>2.55</v>
      </c>
      <c r="N1059" s="60" t="s">
        <v>2802</v>
      </c>
      <c r="O1059" s="28"/>
      <c r="P1059" s="29"/>
      <c r="Q1059" s="28"/>
      <c r="R1059" s="28"/>
      <c r="S1059" s="48"/>
      <c r="T1059" s="49"/>
      <c r="U1059" s="50"/>
      <c r="V1059" s="51"/>
      <c r="W1059" s="86"/>
      <c r="X1059" s="53"/>
      <c r="Y1059" s="53"/>
      <c r="Z1059" s="54"/>
    </row>
    <row r="1060" ht="18.0" hidden="1" customHeight="1">
      <c r="A1060" s="4" t="s">
        <v>6038</v>
      </c>
      <c r="B1060" s="71" t="s">
        <v>6039</v>
      </c>
      <c r="C1060" s="39" t="s">
        <v>3513</v>
      </c>
      <c r="D1060" s="40"/>
      <c r="E1060" s="41"/>
      <c r="F1060" s="87"/>
      <c r="G1060" s="55"/>
      <c r="H1060" s="56"/>
      <c r="I1060" s="56"/>
      <c r="J1060" s="57" t="s">
        <v>2827</v>
      </c>
      <c r="K1060" s="56" t="s">
        <v>2827</v>
      </c>
      <c r="L1060" s="56" t="s">
        <v>2827</v>
      </c>
      <c r="M1060" s="56" t="s">
        <v>2827</v>
      </c>
      <c r="N1060" s="60" t="s">
        <v>2827</v>
      </c>
      <c r="O1060" s="47" t="s">
        <v>6040</v>
      </c>
      <c r="P1060" s="29"/>
      <c r="Q1060" s="47" t="s">
        <v>6041</v>
      </c>
      <c r="R1060" s="47" t="s">
        <v>6042</v>
      </c>
      <c r="S1060" s="48"/>
      <c r="T1060" s="83"/>
      <c r="U1060" s="84"/>
      <c r="V1060" s="51"/>
      <c r="W1060" s="69"/>
      <c r="X1060" s="70"/>
      <c r="Y1060" s="71"/>
      <c r="Z1060" s="54"/>
    </row>
    <row r="1061" ht="18.0" hidden="1" customHeight="1">
      <c r="A1061" s="4" t="s">
        <v>6043</v>
      </c>
      <c r="B1061" s="71" t="s">
        <v>3058</v>
      </c>
      <c r="C1061" s="39" t="s">
        <v>3513</v>
      </c>
      <c r="D1061" s="40"/>
      <c r="E1061" s="63"/>
      <c r="F1061" s="94" t="s">
        <v>6044</v>
      </c>
      <c r="G1061" s="55"/>
      <c r="H1061" s="56" t="s">
        <v>2827</v>
      </c>
      <c r="I1061" s="56" t="s">
        <v>2827</v>
      </c>
      <c r="J1061" s="57" t="s">
        <v>2827</v>
      </c>
      <c r="K1061" s="56" t="s">
        <v>2827</v>
      </c>
      <c r="L1061" s="56" t="s">
        <v>2827</v>
      </c>
      <c r="M1061" s="56" t="s">
        <v>2802</v>
      </c>
      <c r="N1061" s="60" t="s">
        <v>2827</v>
      </c>
      <c r="O1061" s="28"/>
      <c r="P1061" s="29"/>
      <c r="Q1061" s="28"/>
      <c r="R1061" s="28"/>
      <c r="S1061" s="48"/>
      <c r="T1061" s="49"/>
      <c r="U1061" s="50"/>
      <c r="V1061" s="51"/>
      <c r="W1061" s="52"/>
      <c r="X1061" s="51"/>
      <c r="Y1061" s="214"/>
      <c r="Z1061" s="54"/>
    </row>
    <row r="1062" ht="18.0" hidden="1" customHeight="1">
      <c r="A1062" s="4" t="s">
        <v>6045</v>
      </c>
      <c r="B1062" s="5">
        <v>1101245.0</v>
      </c>
      <c r="C1062" s="39"/>
      <c r="D1062" s="40"/>
      <c r="E1062" s="41"/>
      <c r="F1062" s="59" t="s">
        <v>2899</v>
      </c>
      <c r="G1062" s="55">
        <v>22.0</v>
      </c>
      <c r="H1062" s="56">
        <v>1.0</v>
      </c>
      <c r="I1062" s="56">
        <v>0.7</v>
      </c>
      <c r="J1062" s="59">
        <v>0.43</v>
      </c>
      <c r="K1062" s="56">
        <v>0.5</v>
      </c>
      <c r="L1062" s="56">
        <v>0.46</v>
      </c>
      <c r="M1062" s="56" t="s">
        <v>2802</v>
      </c>
      <c r="N1062" s="56" t="s">
        <v>2802</v>
      </c>
      <c r="O1062" s="47" t="s">
        <v>6046</v>
      </c>
      <c r="P1062" s="29"/>
      <c r="Q1062" s="61" t="s">
        <v>6047</v>
      </c>
      <c r="R1062" s="47" t="s">
        <v>6048</v>
      </c>
      <c r="S1062" s="48">
        <v>0.59</v>
      </c>
      <c r="T1062" s="49"/>
      <c r="U1062" s="50"/>
      <c r="V1062" s="51"/>
      <c r="W1062" s="86"/>
      <c r="X1062" s="53"/>
      <c r="Y1062" s="53"/>
      <c r="Z1062" s="54"/>
    </row>
    <row r="1063" ht="18.0" hidden="1" customHeight="1">
      <c r="A1063" s="4" t="s">
        <v>6049</v>
      </c>
      <c r="B1063" s="5">
        <v>1101252.0</v>
      </c>
      <c r="C1063" s="39"/>
      <c r="D1063" s="40"/>
      <c r="E1063" s="41"/>
      <c r="F1063" s="59"/>
      <c r="G1063" s="55">
        <v>200.0</v>
      </c>
      <c r="H1063" s="56">
        <v>0.62</v>
      </c>
      <c r="I1063" s="56">
        <v>0.59</v>
      </c>
      <c r="J1063" s="56">
        <v>0.4</v>
      </c>
      <c r="K1063" s="60">
        <v>0.54</v>
      </c>
      <c r="L1063" s="59">
        <v>0.44</v>
      </c>
      <c r="M1063" s="56">
        <v>0.41</v>
      </c>
      <c r="N1063" s="56">
        <v>0.82</v>
      </c>
      <c r="O1063" s="47" t="s">
        <v>6050</v>
      </c>
      <c r="P1063" s="29"/>
      <c r="Q1063" s="61" t="s">
        <v>6051</v>
      </c>
      <c r="R1063" s="1" t="s">
        <v>6052</v>
      </c>
      <c r="S1063" s="48">
        <v>0.44</v>
      </c>
      <c r="T1063" s="49"/>
      <c r="U1063" s="215"/>
      <c r="V1063" s="216"/>
      <c r="W1063" s="118"/>
      <c r="X1063" s="118"/>
      <c r="Y1063" s="217"/>
      <c r="Z1063" s="54"/>
    </row>
    <row r="1064" ht="18.0" hidden="1" customHeight="1">
      <c r="A1064" s="4" t="s">
        <v>6053</v>
      </c>
      <c r="B1064" s="5">
        <v>1137959.0</v>
      </c>
      <c r="C1064" s="39"/>
      <c r="D1064" s="40"/>
      <c r="E1064" s="41"/>
      <c r="F1064" s="147"/>
      <c r="G1064" s="55">
        <v>4.0</v>
      </c>
      <c r="H1064" s="56">
        <v>1.71</v>
      </c>
      <c r="I1064" s="56">
        <v>1.05</v>
      </c>
      <c r="J1064" s="56">
        <v>0.68</v>
      </c>
      <c r="K1064" s="56">
        <v>0.71</v>
      </c>
      <c r="L1064" s="56">
        <v>0.92</v>
      </c>
      <c r="M1064" s="59">
        <v>0.68</v>
      </c>
      <c r="N1064" s="60">
        <v>0.74</v>
      </c>
      <c r="O1064" s="47" t="s">
        <v>6054</v>
      </c>
      <c r="P1064" s="29"/>
      <c r="Q1064" s="61" t="s">
        <v>6055</v>
      </c>
      <c r="R1064" s="47" t="s">
        <v>6056</v>
      </c>
      <c r="S1064" s="48">
        <v>1.5</v>
      </c>
      <c r="T1064" s="49"/>
      <c r="U1064" s="50"/>
      <c r="V1064" s="51"/>
      <c r="W1064" s="86"/>
      <c r="X1064" s="53"/>
      <c r="Y1064" s="53"/>
      <c r="Z1064" s="54"/>
    </row>
    <row r="1065" ht="18.0" hidden="1" customHeight="1">
      <c r="A1065" s="4" t="s">
        <v>6057</v>
      </c>
      <c r="B1065" s="71" t="s">
        <v>3419</v>
      </c>
      <c r="C1065" s="39">
        <v>28.0</v>
      </c>
      <c r="D1065" s="40"/>
      <c r="E1065" s="41"/>
      <c r="F1065" s="59"/>
      <c r="G1065" s="55"/>
      <c r="H1065" s="56">
        <v>7.29</v>
      </c>
      <c r="I1065" s="56">
        <v>3.9</v>
      </c>
      <c r="J1065" s="57">
        <v>6.5</v>
      </c>
      <c r="K1065" s="56">
        <v>8.32</v>
      </c>
      <c r="L1065" s="56">
        <v>7.0</v>
      </c>
      <c r="M1065" s="56">
        <v>7.13</v>
      </c>
      <c r="N1065" s="58">
        <v>6.79</v>
      </c>
      <c r="O1065" s="28"/>
      <c r="P1065" s="29"/>
      <c r="Q1065" s="28"/>
      <c r="R1065" s="28"/>
      <c r="S1065" s="48">
        <v>6.75</v>
      </c>
      <c r="T1065" s="49"/>
      <c r="U1065" s="50"/>
      <c r="V1065" s="51"/>
      <c r="W1065" s="86"/>
      <c r="X1065" s="53"/>
      <c r="Y1065" s="53"/>
      <c r="Z1065" s="54"/>
    </row>
    <row r="1066" ht="18.0" hidden="1" customHeight="1">
      <c r="A1066" s="4" t="s">
        <v>1303</v>
      </c>
      <c r="B1066" s="5">
        <v>6745319.0</v>
      </c>
      <c r="C1066" s="39"/>
      <c r="D1066" s="40"/>
      <c r="E1066" s="41"/>
      <c r="F1066" s="218"/>
      <c r="G1066" s="55">
        <v>5.0</v>
      </c>
      <c r="H1066" s="56">
        <v>18.14</v>
      </c>
      <c r="I1066" s="56" t="s">
        <v>2827</v>
      </c>
      <c r="J1066" s="59">
        <v>9.07</v>
      </c>
      <c r="K1066" s="56" t="s">
        <v>6058</v>
      </c>
      <c r="L1066" s="56">
        <v>9.4</v>
      </c>
      <c r="M1066" s="59">
        <v>9.06</v>
      </c>
      <c r="N1066" s="57">
        <v>9.15</v>
      </c>
      <c r="O1066" s="47" t="s">
        <v>6059</v>
      </c>
      <c r="P1066" s="29"/>
      <c r="Q1066" s="61" t="s">
        <v>6060</v>
      </c>
      <c r="R1066" s="47" t="s">
        <v>6061</v>
      </c>
      <c r="S1066" s="48">
        <v>10.76</v>
      </c>
      <c r="T1066" s="49"/>
      <c r="U1066" s="50"/>
      <c r="V1066" s="51"/>
      <c r="W1066" s="86"/>
      <c r="X1066" s="53"/>
      <c r="Y1066" s="53"/>
      <c r="Z1066" s="54"/>
    </row>
    <row r="1067" ht="18.0" hidden="1" customHeight="1">
      <c r="A1067" s="4" t="s">
        <v>6062</v>
      </c>
      <c r="B1067" s="71" t="s">
        <v>3769</v>
      </c>
      <c r="C1067" s="39">
        <v>7.0</v>
      </c>
      <c r="D1067" s="40"/>
      <c r="E1067" s="41"/>
      <c r="F1067" s="59"/>
      <c r="G1067" s="55"/>
      <c r="H1067" s="56">
        <v>5.57</v>
      </c>
      <c r="I1067" s="56">
        <v>4.79</v>
      </c>
      <c r="J1067" s="57"/>
      <c r="K1067" s="56">
        <v>6.16</v>
      </c>
      <c r="L1067" s="56">
        <v>4.29</v>
      </c>
      <c r="M1067" s="56" t="s">
        <v>2802</v>
      </c>
      <c r="N1067" s="60">
        <v>4.36</v>
      </c>
      <c r="O1067" s="28"/>
      <c r="P1067" s="29"/>
      <c r="Q1067" s="28"/>
      <c r="R1067" s="28"/>
      <c r="S1067" s="48">
        <v>5.14</v>
      </c>
      <c r="T1067" s="49"/>
      <c r="U1067" s="50"/>
      <c r="V1067" s="51"/>
      <c r="W1067" s="86"/>
      <c r="X1067" s="50"/>
      <c r="Y1067" s="53"/>
      <c r="Z1067" s="54"/>
    </row>
    <row r="1068" ht="18.0" hidden="1" customHeight="1">
      <c r="A1068" s="4" t="s">
        <v>6063</v>
      </c>
      <c r="B1068" s="71" t="s">
        <v>3419</v>
      </c>
      <c r="C1068" s="39">
        <v>28.0</v>
      </c>
      <c r="D1068" s="40"/>
      <c r="E1068" s="41"/>
      <c r="F1068" s="59"/>
      <c r="G1068" s="55"/>
      <c r="H1068" s="56">
        <v>5.75</v>
      </c>
      <c r="I1068" s="56">
        <v>5.68</v>
      </c>
      <c r="J1068" s="59">
        <v>5.0</v>
      </c>
      <c r="K1068" s="56">
        <v>5.12</v>
      </c>
      <c r="L1068" s="56">
        <v>5.37</v>
      </c>
      <c r="M1068" s="56">
        <v>5.0</v>
      </c>
      <c r="N1068" s="57">
        <v>5.04</v>
      </c>
      <c r="O1068" s="28"/>
      <c r="P1068" s="29"/>
      <c r="Q1068" s="28"/>
      <c r="R1068" s="28"/>
      <c r="S1068" s="48">
        <v>5.88</v>
      </c>
      <c r="T1068" s="49"/>
      <c r="U1068" s="50"/>
      <c r="V1068" s="51"/>
      <c r="W1068" s="86"/>
      <c r="X1068" s="50"/>
      <c r="Y1068" s="53"/>
      <c r="Z1068" s="54"/>
    </row>
    <row r="1069" ht="18.0" hidden="1" customHeight="1">
      <c r="A1069" s="4" t="s">
        <v>6063</v>
      </c>
      <c r="B1069" s="71" t="s">
        <v>3351</v>
      </c>
      <c r="C1069" s="39">
        <v>28.0</v>
      </c>
      <c r="D1069" s="40"/>
      <c r="E1069" s="41"/>
      <c r="F1069" s="59" t="s">
        <v>6064</v>
      </c>
      <c r="G1069" s="55"/>
      <c r="H1069" s="56" t="s">
        <v>2802</v>
      </c>
      <c r="I1069" s="56">
        <v>5.68</v>
      </c>
      <c r="J1069" s="57">
        <v>5.0</v>
      </c>
      <c r="K1069" s="57">
        <v>5.15</v>
      </c>
      <c r="L1069" s="56">
        <v>5.2</v>
      </c>
      <c r="M1069" s="59">
        <v>5.0</v>
      </c>
      <c r="N1069" s="60">
        <v>5.02</v>
      </c>
      <c r="O1069" s="47" t="s">
        <v>6065</v>
      </c>
      <c r="P1069" s="29"/>
      <c r="Q1069" s="47" t="s">
        <v>6066</v>
      </c>
      <c r="R1069" s="47" t="s">
        <v>6067</v>
      </c>
      <c r="S1069" s="48">
        <v>6.16</v>
      </c>
      <c r="T1069" s="49"/>
      <c r="U1069" s="50"/>
      <c r="V1069" s="51"/>
      <c r="W1069" s="86"/>
      <c r="X1069" s="53"/>
      <c r="Y1069" s="53"/>
      <c r="Z1069" s="54"/>
    </row>
    <row r="1070" ht="18.0" hidden="1" customHeight="1">
      <c r="A1070" s="4" t="s">
        <v>6068</v>
      </c>
      <c r="B1070" s="71" t="s">
        <v>6069</v>
      </c>
      <c r="C1070" s="39">
        <v>100.0</v>
      </c>
      <c r="D1070" s="40"/>
      <c r="E1070" s="41"/>
      <c r="F1070" s="94"/>
      <c r="G1070" s="55">
        <v>2.0</v>
      </c>
      <c r="H1070" s="56"/>
      <c r="I1070" s="59">
        <v>5.44</v>
      </c>
      <c r="J1070" s="57" t="s">
        <v>2827</v>
      </c>
      <c r="K1070" s="56" t="s">
        <v>2802</v>
      </c>
      <c r="L1070" s="56" t="s">
        <v>2802</v>
      </c>
      <c r="M1070" s="56" t="s">
        <v>2802</v>
      </c>
      <c r="N1070" s="60" t="s">
        <v>2827</v>
      </c>
      <c r="O1070" s="47" t="s">
        <v>6070</v>
      </c>
      <c r="P1070" s="29"/>
      <c r="Q1070" s="47" t="s">
        <v>6071</v>
      </c>
      <c r="R1070" s="47" t="s">
        <v>6072</v>
      </c>
      <c r="S1070" s="48">
        <v>6.01</v>
      </c>
      <c r="T1070" s="49">
        <v>0.1</v>
      </c>
      <c r="U1070" s="50">
        <f>S1070*(1-T1070)</f>
        <v>5.409</v>
      </c>
      <c r="V1070" s="51"/>
      <c r="W1070" s="86"/>
      <c r="X1070" s="53"/>
      <c r="Y1070" s="53"/>
      <c r="Z1070" s="54"/>
    </row>
    <row r="1071" ht="18.0" hidden="1" customHeight="1">
      <c r="A1071" s="4" t="s">
        <v>6068</v>
      </c>
      <c r="B1071" s="71" t="s">
        <v>3776</v>
      </c>
      <c r="C1071" s="39">
        <v>100.0</v>
      </c>
      <c r="D1071" s="40"/>
      <c r="E1071" s="41"/>
      <c r="F1071" s="94"/>
      <c r="G1071" s="55">
        <v>1.0</v>
      </c>
      <c r="H1071" s="56">
        <v>5.54</v>
      </c>
      <c r="I1071" s="56">
        <v>4.15</v>
      </c>
      <c r="J1071" s="57"/>
      <c r="K1071" s="56">
        <v>5.29</v>
      </c>
      <c r="L1071" s="56" t="s">
        <v>3114</v>
      </c>
      <c r="M1071" s="56" t="s">
        <v>2827</v>
      </c>
      <c r="N1071" s="60" t="s">
        <v>2827</v>
      </c>
      <c r="O1071" s="28"/>
      <c r="P1071" s="29"/>
      <c r="Q1071" s="28"/>
      <c r="R1071" s="28"/>
      <c r="S1071" s="48">
        <v>6.01</v>
      </c>
      <c r="T1071" s="49"/>
      <c r="U1071" s="50"/>
      <c r="V1071" s="51"/>
      <c r="W1071" s="86"/>
      <c r="X1071" s="53"/>
      <c r="Y1071" s="53"/>
      <c r="Z1071" s="54"/>
    </row>
    <row r="1072" ht="18.0" hidden="1" customHeight="1">
      <c r="A1072" s="4" t="s">
        <v>6073</v>
      </c>
      <c r="B1072" s="71" t="s">
        <v>6074</v>
      </c>
      <c r="C1072" s="39" t="s">
        <v>3511</v>
      </c>
      <c r="D1072" s="40"/>
      <c r="E1072" s="63"/>
      <c r="F1072" s="59"/>
      <c r="G1072" s="55"/>
      <c r="H1072" s="56" t="s">
        <v>6075</v>
      </c>
      <c r="I1072" s="56">
        <v>16.95</v>
      </c>
      <c r="J1072" s="57">
        <v>10.5</v>
      </c>
      <c r="K1072" s="134">
        <v>38.2</v>
      </c>
      <c r="L1072" s="56" t="s">
        <v>2827</v>
      </c>
      <c r="M1072" s="56">
        <v>9.2</v>
      </c>
      <c r="N1072" s="60" t="s">
        <v>2827</v>
      </c>
      <c r="O1072" s="28"/>
      <c r="P1072" s="29"/>
      <c r="Q1072" s="28"/>
      <c r="R1072" s="28"/>
      <c r="S1072" s="48">
        <v>28.5</v>
      </c>
      <c r="T1072" s="49"/>
      <c r="U1072" s="50"/>
      <c r="V1072" s="51"/>
      <c r="W1072" s="86"/>
      <c r="X1072" s="53"/>
      <c r="Y1072" s="53"/>
      <c r="Z1072" s="54"/>
    </row>
    <row r="1073" ht="18.0" hidden="1" customHeight="1">
      <c r="A1073" s="4" t="s">
        <v>6076</v>
      </c>
      <c r="B1073" s="71" t="s">
        <v>3686</v>
      </c>
      <c r="C1073" s="219">
        <v>30.0</v>
      </c>
      <c r="D1073" s="40"/>
      <c r="E1073" s="41"/>
      <c r="F1073" s="59"/>
      <c r="G1073" s="55">
        <v>3.0</v>
      </c>
      <c r="H1073" s="56">
        <v>4.52</v>
      </c>
      <c r="I1073" s="56" t="s">
        <v>6077</v>
      </c>
      <c r="J1073" s="57">
        <v>4.5</v>
      </c>
      <c r="K1073" s="56" t="s">
        <v>2802</v>
      </c>
      <c r="L1073" s="56">
        <v>4.5</v>
      </c>
      <c r="M1073" s="56">
        <v>5.14</v>
      </c>
      <c r="N1073" s="101">
        <v>5.15</v>
      </c>
      <c r="O1073" s="28"/>
      <c r="P1073" s="29"/>
      <c r="Q1073" s="28"/>
      <c r="R1073" s="28"/>
      <c r="S1073" s="48">
        <v>4.5</v>
      </c>
      <c r="T1073" s="49"/>
      <c r="U1073" s="50"/>
      <c r="V1073" s="51"/>
      <c r="W1073" s="86"/>
      <c r="X1073" s="53"/>
      <c r="Y1073" s="53"/>
      <c r="Z1073" s="54"/>
    </row>
    <row r="1074" ht="18.0" hidden="1" customHeight="1">
      <c r="A1074" s="4" t="s">
        <v>6076</v>
      </c>
      <c r="B1074" s="71" t="s">
        <v>3416</v>
      </c>
      <c r="C1074" s="39">
        <v>10.0</v>
      </c>
      <c r="D1074" s="40"/>
      <c r="E1074" s="41"/>
      <c r="F1074" s="59"/>
      <c r="G1074" s="55"/>
      <c r="H1074" s="56">
        <v>1.27</v>
      </c>
      <c r="I1074" s="56">
        <v>0.85</v>
      </c>
      <c r="J1074" s="57">
        <v>0.48</v>
      </c>
      <c r="K1074" s="56">
        <v>0.69</v>
      </c>
      <c r="L1074" s="56">
        <v>2.95</v>
      </c>
      <c r="M1074" s="56">
        <v>0.46</v>
      </c>
      <c r="N1074" s="60">
        <v>0.53</v>
      </c>
      <c r="O1074" s="28"/>
      <c r="P1074" s="29"/>
      <c r="Q1074" s="28"/>
      <c r="R1074" s="28"/>
      <c r="S1074" s="48">
        <v>5.18</v>
      </c>
      <c r="T1074" s="49"/>
      <c r="U1074" s="50"/>
      <c r="V1074" s="51"/>
      <c r="W1074" s="86"/>
      <c r="X1074" s="53"/>
      <c r="Y1074" s="53"/>
      <c r="Z1074" s="54"/>
    </row>
    <row r="1075" ht="18.0" hidden="1" customHeight="1">
      <c r="A1075" s="4" t="s">
        <v>6078</v>
      </c>
      <c r="B1075" s="71" t="s">
        <v>3686</v>
      </c>
      <c r="C1075" s="220">
        <v>10.0</v>
      </c>
      <c r="D1075" s="40"/>
      <c r="E1075" s="41"/>
      <c r="F1075" s="59"/>
      <c r="G1075" s="55"/>
      <c r="H1075" s="56">
        <v>9.5</v>
      </c>
      <c r="I1075" s="56" t="s">
        <v>2802</v>
      </c>
      <c r="J1075" s="57" t="s">
        <v>2802</v>
      </c>
      <c r="K1075" s="57"/>
      <c r="L1075" s="56" t="s">
        <v>2827</v>
      </c>
      <c r="M1075" s="60" t="s">
        <v>2802</v>
      </c>
      <c r="N1075" s="60" t="s">
        <v>2802</v>
      </c>
      <c r="O1075" s="28"/>
      <c r="P1075" s="29"/>
      <c r="Q1075" s="28"/>
      <c r="R1075" s="28"/>
      <c r="S1075" s="48">
        <v>28.5</v>
      </c>
      <c r="T1075" s="49"/>
      <c r="U1075" s="50"/>
      <c r="V1075" s="51"/>
      <c r="W1075" s="86"/>
      <c r="X1075" s="53"/>
      <c r="Y1075" s="53"/>
      <c r="Z1075" s="54"/>
    </row>
    <row r="1076" ht="18.0" hidden="1" customHeight="1">
      <c r="A1076" s="4" t="s">
        <v>6079</v>
      </c>
      <c r="B1076" s="71"/>
      <c r="C1076" s="39">
        <v>50.0</v>
      </c>
      <c r="D1076" s="40"/>
      <c r="E1076" s="41"/>
      <c r="F1076" s="59"/>
      <c r="G1076" s="55">
        <v>2.0</v>
      </c>
      <c r="H1076" s="57">
        <v>8.8</v>
      </c>
      <c r="I1076" s="56">
        <v>9.04</v>
      </c>
      <c r="J1076" s="57">
        <v>8.5</v>
      </c>
      <c r="K1076" s="56">
        <v>9.01</v>
      </c>
      <c r="L1076" s="56" t="s">
        <v>2802</v>
      </c>
      <c r="M1076" s="56">
        <v>8.65</v>
      </c>
      <c r="N1076" s="60" t="s">
        <v>2802</v>
      </c>
      <c r="O1076" s="28"/>
      <c r="P1076" s="29"/>
      <c r="Q1076" s="28"/>
      <c r="R1076" s="28"/>
      <c r="S1076" s="48">
        <v>9.99</v>
      </c>
      <c r="T1076" s="49">
        <v>0.09</v>
      </c>
      <c r="U1076" s="50">
        <f>S1076*(1-T1076)</f>
        <v>9.0909</v>
      </c>
      <c r="V1076" s="51"/>
      <c r="W1076" s="86"/>
      <c r="X1076" s="53"/>
      <c r="Y1076" s="53"/>
      <c r="Z1076" s="54"/>
    </row>
    <row r="1077" ht="18.0" hidden="1" customHeight="1">
      <c r="A1077" s="4" t="s">
        <v>6080</v>
      </c>
      <c r="B1077" s="71"/>
      <c r="C1077" s="39">
        <v>50.0</v>
      </c>
      <c r="D1077" s="40"/>
      <c r="E1077" s="41"/>
      <c r="F1077" s="59"/>
      <c r="G1077" s="55"/>
      <c r="H1077" s="56">
        <v>9.9</v>
      </c>
      <c r="I1077" s="56">
        <v>9.9</v>
      </c>
      <c r="J1077" s="57"/>
      <c r="K1077" s="79"/>
      <c r="L1077" s="56">
        <v>9.95</v>
      </c>
      <c r="M1077" s="56">
        <v>10.55</v>
      </c>
      <c r="N1077" s="60">
        <v>8.99</v>
      </c>
      <c r="O1077" s="28"/>
      <c r="P1077" s="29"/>
      <c r="Q1077" s="28"/>
      <c r="R1077" s="28"/>
      <c r="S1077" s="48">
        <v>10.19</v>
      </c>
      <c r="T1077" s="49"/>
      <c r="U1077" s="50"/>
      <c r="V1077" s="51"/>
      <c r="W1077" s="86"/>
      <c r="X1077" s="53"/>
      <c r="Y1077" s="53"/>
      <c r="Z1077" s="54"/>
    </row>
    <row r="1078" ht="18.0" hidden="1" customHeight="1">
      <c r="A1078" s="4" t="s">
        <v>6081</v>
      </c>
      <c r="B1078" s="71" t="s">
        <v>3131</v>
      </c>
      <c r="C1078" s="39">
        <v>28.0</v>
      </c>
      <c r="D1078" s="40"/>
      <c r="E1078" s="41"/>
      <c r="F1078" s="59"/>
      <c r="G1078" s="55"/>
      <c r="H1078" s="56"/>
      <c r="I1078" s="59">
        <v>57.54</v>
      </c>
      <c r="J1078" s="56" t="s">
        <v>6082</v>
      </c>
      <c r="K1078" s="59">
        <v>57.54</v>
      </c>
      <c r="L1078" s="56" t="s">
        <v>2802</v>
      </c>
      <c r="M1078" s="56">
        <v>57.7</v>
      </c>
      <c r="N1078" s="60">
        <v>58.13</v>
      </c>
      <c r="O1078" s="47" t="s">
        <v>6083</v>
      </c>
      <c r="P1078" s="29"/>
      <c r="Q1078" s="47" t="s">
        <v>6084</v>
      </c>
      <c r="R1078" s="47" t="s">
        <v>6085</v>
      </c>
      <c r="S1078" s="48">
        <v>59.0</v>
      </c>
      <c r="T1078" s="49">
        <v>0.05</v>
      </c>
      <c r="U1078" s="50">
        <f t="shared" ref="U1078:U1080" si="63">S1078*(1-T1078)</f>
        <v>56.05</v>
      </c>
      <c r="V1078" s="51"/>
      <c r="W1078" s="86"/>
      <c r="X1078" s="70"/>
      <c r="Y1078" s="53"/>
      <c r="Z1078" s="54"/>
    </row>
    <row r="1079" ht="18.0" hidden="1" customHeight="1">
      <c r="A1079" s="4" t="s">
        <v>6086</v>
      </c>
      <c r="B1079" s="71"/>
      <c r="C1079" s="39" t="s">
        <v>3553</v>
      </c>
      <c r="D1079" s="40"/>
      <c r="E1079" s="41"/>
      <c r="F1079" s="59"/>
      <c r="G1079" s="55"/>
      <c r="H1079" s="56">
        <v>6.4</v>
      </c>
      <c r="I1079" s="56" t="s">
        <v>6087</v>
      </c>
      <c r="J1079" s="57"/>
      <c r="K1079" s="134">
        <v>6.97</v>
      </c>
      <c r="L1079" s="56" t="s">
        <v>2802</v>
      </c>
      <c r="M1079" s="56">
        <v>7.15</v>
      </c>
      <c r="N1079" s="60" t="s">
        <v>6088</v>
      </c>
      <c r="O1079" s="28"/>
      <c r="P1079" s="29"/>
      <c r="Q1079" s="28"/>
      <c r="R1079" s="28"/>
      <c r="S1079" s="48">
        <v>7.49</v>
      </c>
      <c r="T1079" s="49">
        <v>0.11</v>
      </c>
      <c r="U1079" s="50">
        <f t="shared" si="63"/>
        <v>6.6661</v>
      </c>
      <c r="V1079" s="51"/>
      <c r="W1079" s="86"/>
      <c r="X1079" s="53"/>
      <c r="Y1079" s="53"/>
      <c r="Z1079" s="54"/>
    </row>
    <row r="1080" ht="18.0" hidden="1" customHeight="1">
      <c r="A1080" s="4" t="s">
        <v>6089</v>
      </c>
      <c r="B1080" s="115">
        <v>0.005</v>
      </c>
      <c r="C1080" s="39" t="s">
        <v>3553</v>
      </c>
      <c r="D1080" s="40"/>
      <c r="E1080" s="41"/>
      <c r="F1080" s="59"/>
      <c r="G1080" s="55">
        <v>3.0</v>
      </c>
      <c r="H1080" s="59">
        <v>7.04</v>
      </c>
      <c r="I1080" s="56" t="s">
        <v>2827</v>
      </c>
      <c r="J1080" s="57" t="s">
        <v>2802</v>
      </c>
      <c r="K1080" s="56">
        <v>7.07</v>
      </c>
      <c r="L1080" s="57" t="s">
        <v>2802</v>
      </c>
      <c r="M1080" s="56" t="s">
        <v>2827</v>
      </c>
      <c r="N1080" s="60">
        <v>6.92</v>
      </c>
      <c r="O1080" s="47" t="s">
        <v>6090</v>
      </c>
      <c r="P1080" s="29"/>
      <c r="Q1080" s="47" t="s">
        <v>6091</v>
      </c>
      <c r="R1080" s="47" t="s">
        <v>6092</v>
      </c>
      <c r="S1080" s="48">
        <v>7.49</v>
      </c>
      <c r="T1080" s="49">
        <v>0.08</v>
      </c>
      <c r="U1080" s="50">
        <f t="shared" si="63"/>
        <v>6.8908</v>
      </c>
      <c r="V1080" s="54"/>
      <c r="W1080" s="86"/>
      <c r="X1080" s="53"/>
      <c r="Y1080" s="53"/>
      <c r="Z1080" s="54"/>
    </row>
    <row r="1081" ht="18.0" hidden="1" customHeight="1">
      <c r="A1081" s="4" t="s">
        <v>6093</v>
      </c>
      <c r="B1081" s="71"/>
      <c r="C1081" s="39" t="s">
        <v>3553</v>
      </c>
      <c r="D1081" s="40"/>
      <c r="E1081" s="41"/>
      <c r="F1081" s="59"/>
      <c r="G1081" s="55"/>
      <c r="H1081" s="56" t="s">
        <v>2802</v>
      </c>
      <c r="I1081" s="56" t="s">
        <v>2827</v>
      </c>
      <c r="J1081" s="57" t="s">
        <v>2802</v>
      </c>
      <c r="K1081" s="56" t="s">
        <v>2802</v>
      </c>
      <c r="L1081" s="56" t="s">
        <v>2802</v>
      </c>
      <c r="M1081" s="56">
        <v>0.55</v>
      </c>
      <c r="N1081" s="60" t="s">
        <v>2827</v>
      </c>
      <c r="O1081" s="28"/>
      <c r="P1081" s="29"/>
      <c r="Q1081" s="28"/>
      <c r="R1081" s="28"/>
      <c r="S1081" s="48"/>
      <c r="T1081" s="49"/>
      <c r="U1081" s="50"/>
      <c r="V1081" s="51"/>
      <c r="W1081" s="86"/>
      <c r="X1081" s="53"/>
      <c r="Y1081" s="53"/>
      <c r="Z1081" s="54"/>
    </row>
    <row r="1082" ht="18.0" hidden="1" customHeight="1">
      <c r="A1082" s="4" t="s">
        <v>6094</v>
      </c>
      <c r="B1082" s="71">
        <v>60.0</v>
      </c>
      <c r="C1082" s="39">
        <v>84.0</v>
      </c>
      <c r="D1082" s="40"/>
      <c r="E1082" s="63"/>
      <c r="F1082" s="94"/>
      <c r="G1082" s="55"/>
      <c r="H1082" s="56" t="s">
        <v>6095</v>
      </c>
      <c r="I1082" s="56" t="s">
        <v>2827</v>
      </c>
      <c r="J1082" s="57" t="s">
        <v>2827</v>
      </c>
      <c r="K1082" s="56" t="s">
        <v>2827</v>
      </c>
      <c r="L1082" s="116" t="s">
        <v>2827</v>
      </c>
      <c r="M1082" s="56" t="s">
        <v>2827</v>
      </c>
      <c r="N1082" s="60" t="s">
        <v>2827</v>
      </c>
      <c r="O1082" s="47" t="s">
        <v>6096</v>
      </c>
      <c r="P1082" s="29"/>
      <c r="Q1082" s="47" t="s">
        <v>6097</v>
      </c>
      <c r="R1082" s="47" t="s">
        <v>6098</v>
      </c>
      <c r="S1082" s="48"/>
      <c r="T1082" s="49"/>
      <c r="U1082" s="50"/>
      <c r="V1082" s="51"/>
      <c r="W1082" s="86"/>
      <c r="X1082" s="51"/>
      <c r="Y1082" s="53"/>
      <c r="Z1082" s="54"/>
    </row>
    <row r="1083" ht="18.0" hidden="1" customHeight="1">
      <c r="A1083" s="4" t="s">
        <v>6099</v>
      </c>
      <c r="B1083" s="71" t="s">
        <v>4900</v>
      </c>
      <c r="C1083" s="39">
        <v>84.0</v>
      </c>
      <c r="D1083" s="40"/>
      <c r="E1083" s="41"/>
      <c r="F1083" s="59" t="s">
        <v>2863</v>
      </c>
      <c r="G1083" s="55">
        <v>2.0</v>
      </c>
      <c r="H1083" s="56">
        <v>24.97</v>
      </c>
      <c r="I1083" s="60">
        <v>19.26</v>
      </c>
      <c r="J1083" s="57">
        <v>20.05</v>
      </c>
      <c r="K1083" s="56">
        <v>19.27</v>
      </c>
      <c r="L1083" s="59">
        <v>19.2</v>
      </c>
      <c r="M1083" s="56">
        <v>19.26</v>
      </c>
      <c r="N1083" s="56">
        <v>19.34</v>
      </c>
      <c r="O1083" s="47" t="s">
        <v>6100</v>
      </c>
      <c r="P1083" s="29"/>
      <c r="Q1083" s="48" t="s">
        <v>6101</v>
      </c>
      <c r="R1083" s="48" t="s">
        <v>6102</v>
      </c>
      <c r="S1083" s="48">
        <v>22.6</v>
      </c>
      <c r="T1083" s="49">
        <v>0.2</v>
      </c>
      <c r="U1083" s="50">
        <f>S1083*(1-T1083)</f>
        <v>18.08</v>
      </c>
      <c r="V1083" s="51"/>
      <c r="W1083" s="86"/>
      <c r="X1083" s="53"/>
      <c r="Y1083" s="53"/>
      <c r="Z1083" s="54"/>
    </row>
    <row r="1084" ht="18.0" hidden="1" customHeight="1">
      <c r="A1084" s="4" t="s">
        <v>6103</v>
      </c>
      <c r="B1084" s="71" t="s">
        <v>4185</v>
      </c>
      <c r="C1084" s="39" t="s">
        <v>3501</v>
      </c>
      <c r="D1084" s="40"/>
      <c r="E1084" s="41"/>
      <c r="F1084" s="59"/>
      <c r="G1084" s="55"/>
      <c r="H1084" s="56" t="s">
        <v>19</v>
      </c>
      <c r="I1084" s="56" t="s">
        <v>2827</v>
      </c>
      <c r="J1084" s="57" t="s">
        <v>2827</v>
      </c>
      <c r="K1084" s="57" t="s">
        <v>2802</v>
      </c>
      <c r="L1084" s="56" t="s">
        <v>2802</v>
      </c>
      <c r="M1084" s="56" t="s">
        <v>2802</v>
      </c>
      <c r="N1084" s="60" t="s">
        <v>2827</v>
      </c>
      <c r="O1084" s="28"/>
      <c r="P1084" s="29"/>
      <c r="Q1084" s="28"/>
      <c r="R1084" s="28"/>
      <c r="S1084" s="48"/>
      <c r="T1084" s="49"/>
      <c r="U1084" s="50"/>
      <c r="V1084" s="51"/>
      <c r="W1084" s="86"/>
      <c r="X1084" s="53"/>
      <c r="Y1084" s="53"/>
      <c r="Z1084" s="54"/>
    </row>
    <row r="1085" ht="18.0" hidden="1" customHeight="1">
      <c r="A1085" s="4" t="s">
        <v>6104</v>
      </c>
      <c r="B1085" s="115">
        <v>0.001</v>
      </c>
      <c r="C1085" s="39" t="s">
        <v>4089</v>
      </c>
      <c r="D1085" s="40"/>
      <c r="E1085" s="41"/>
      <c r="F1085" s="59"/>
      <c r="G1085" s="55">
        <v>2.0</v>
      </c>
      <c r="H1085" s="56" t="s">
        <v>2802</v>
      </c>
      <c r="I1085" s="56" t="s">
        <v>2827</v>
      </c>
      <c r="J1085" s="57" t="s">
        <v>2802</v>
      </c>
      <c r="K1085" s="56" t="s">
        <v>6105</v>
      </c>
      <c r="L1085" s="59">
        <v>4.99</v>
      </c>
      <c r="M1085" s="56">
        <v>5.27</v>
      </c>
      <c r="N1085" s="60" t="s">
        <v>2827</v>
      </c>
      <c r="O1085" s="47" t="s">
        <v>6106</v>
      </c>
      <c r="P1085" s="29"/>
      <c r="Q1085" s="1" t="s">
        <v>6107</v>
      </c>
      <c r="R1085" s="1" t="s">
        <v>6108</v>
      </c>
      <c r="S1085" s="48">
        <v>4.45</v>
      </c>
      <c r="T1085" s="49"/>
      <c r="U1085" s="50"/>
      <c r="V1085" s="51"/>
      <c r="W1085" s="53"/>
      <c r="X1085" s="53"/>
      <c r="Y1085" s="53"/>
      <c r="Z1085" s="54"/>
    </row>
    <row r="1086" ht="18.0" hidden="1" customHeight="1">
      <c r="A1086" s="4" t="s">
        <v>6109</v>
      </c>
      <c r="B1086" s="71" t="s">
        <v>3376</v>
      </c>
      <c r="C1086" s="39">
        <v>56.0</v>
      </c>
      <c r="D1086" s="40"/>
      <c r="E1086" s="41"/>
      <c r="F1086" s="59"/>
      <c r="G1086" s="43">
        <v>5.5</v>
      </c>
      <c r="H1086" s="56">
        <v>0.97</v>
      </c>
      <c r="I1086" s="56"/>
      <c r="J1086" s="57" t="s">
        <v>2802</v>
      </c>
      <c r="K1086" s="57" t="s">
        <v>2802</v>
      </c>
      <c r="L1086" s="56">
        <v>0.57</v>
      </c>
      <c r="M1086" s="57">
        <v>1.08</v>
      </c>
      <c r="N1086" s="60" t="s">
        <v>2802</v>
      </c>
      <c r="O1086" s="47" t="s">
        <v>6110</v>
      </c>
      <c r="P1086" s="29"/>
      <c r="Q1086" s="61"/>
      <c r="R1086" s="47" t="s">
        <v>6111</v>
      </c>
      <c r="S1086" s="48">
        <v>1.16</v>
      </c>
      <c r="T1086" s="49"/>
      <c r="U1086" s="50"/>
      <c r="V1086" s="51"/>
      <c r="W1086" s="86"/>
      <c r="X1086" s="53"/>
      <c r="Y1086" s="53"/>
      <c r="Z1086" s="54"/>
    </row>
    <row r="1087" ht="18.0" hidden="1" customHeight="1">
      <c r="A1087" s="4" t="s">
        <v>6109</v>
      </c>
      <c r="B1087" s="71" t="s">
        <v>3376</v>
      </c>
      <c r="C1087" s="39">
        <v>84.0</v>
      </c>
      <c r="D1087" s="40"/>
      <c r="E1087" s="41"/>
      <c r="F1087" s="59"/>
      <c r="G1087" s="43">
        <v>4.0</v>
      </c>
      <c r="H1087" s="56" t="s">
        <v>6112</v>
      </c>
      <c r="I1087" s="56">
        <v>1.38</v>
      </c>
      <c r="J1087" s="60">
        <v>1.42</v>
      </c>
      <c r="K1087" s="56">
        <v>1.39</v>
      </c>
      <c r="L1087" s="59">
        <v>1.25</v>
      </c>
      <c r="M1087" s="60">
        <v>3.07</v>
      </c>
      <c r="N1087" s="60" t="s">
        <v>2802</v>
      </c>
      <c r="O1087" s="47" t="s">
        <v>6113</v>
      </c>
      <c r="P1087" s="29"/>
      <c r="Q1087" s="61" t="s">
        <v>6114</v>
      </c>
      <c r="R1087" s="47" t="s">
        <v>6115</v>
      </c>
      <c r="S1087" s="48">
        <v>2.24</v>
      </c>
      <c r="T1087" s="49"/>
      <c r="U1087" s="50"/>
      <c r="V1087" s="51"/>
      <c r="W1087" s="86"/>
      <c r="X1087" s="53"/>
      <c r="Y1087" s="53"/>
      <c r="Z1087" s="54"/>
    </row>
    <row r="1088" ht="18.0" hidden="1" customHeight="1">
      <c r="A1088" s="4" t="s">
        <v>6109</v>
      </c>
      <c r="B1088" s="71" t="s">
        <v>3288</v>
      </c>
      <c r="C1088" s="39">
        <v>56.0</v>
      </c>
      <c r="D1088" s="40"/>
      <c r="E1088" s="41"/>
      <c r="F1088" s="59"/>
      <c r="G1088" s="43">
        <v>2.0</v>
      </c>
      <c r="H1088" s="56">
        <v>1.28</v>
      </c>
      <c r="I1088" s="56" t="s">
        <v>2827</v>
      </c>
      <c r="J1088" s="57" t="s">
        <v>2802</v>
      </c>
      <c r="K1088" s="56" t="s">
        <v>5248</v>
      </c>
      <c r="L1088" s="56">
        <v>0.62</v>
      </c>
      <c r="M1088" s="60" t="s">
        <v>2802</v>
      </c>
      <c r="N1088" s="60" t="s">
        <v>2802</v>
      </c>
      <c r="O1088" s="47" t="s">
        <v>6116</v>
      </c>
      <c r="P1088" s="29"/>
      <c r="Q1088" s="47" t="s">
        <v>6117</v>
      </c>
      <c r="R1088" s="47" t="s">
        <v>6118</v>
      </c>
      <c r="S1088" s="48">
        <v>1.75</v>
      </c>
      <c r="T1088" s="49"/>
      <c r="U1088" s="50"/>
      <c r="V1088" s="51"/>
      <c r="W1088" s="86"/>
      <c r="X1088" s="53"/>
      <c r="Y1088" s="53"/>
      <c r="Z1088" s="54"/>
    </row>
    <row r="1089" ht="18.0" hidden="1" customHeight="1">
      <c r="A1089" s="4" t="s">
        <v>6119</v>
      </c>
      <c r="B1089" s="71" t="s">
        <v>3288</v>
      </c>
      <c r="C1089" s="39">
        <v>84.0</v>
      </c>
      <c r="D1089" s="40"/>
      <c r="E1089" s="41"/>
      <c r="F1089" s="59"/>
      <c r="G1089" s="43">
        <v>2.0</v>
      </c>
      <c r="H1089" s="56" t="s">
        <v>2802</v>
      </c>
      <c r="I1089" s="56">
        <v>4.32</v>
      </c>
      <c r="J1089" s="57" t="s">
        <v>2802</v>
      </c>
      <c r="K1089" s="57">
        <v>4.48</v>
      </c>
      <c r="L1089" s="60" t="s">
        <v>2802</v>
      </c>
      <c r="M1089" s="59" t="s">
        <v>6120</v>
      </c>
      <c r="N1089" s="60" t="s">
        <v>2802</v>
      </c>
      <c r="O1089" s="47" t="s">
        <v>6121</v>
      </c>
      <c r="P1089" s="29"/>
      <c r="Q1089" s="47" t="s">
        <v>6122</v>
      </c>
      <c r="R1089" s="47" t="s">
        <v>6123</v>
      </c>
      <c r="S1089" s="48">
        <v>2.62</v>
      </c>
      <c r="T1089" s="49"/>
      <c r="U1089" s="50"/>
      <c r="V1089" s="51"/>
      <c r="W1089" s="86"/>
      <c r="X1089" s="53"/>
      <c r="Y1089" s="53"/>
      <c r="Z1089" s="54"/>
    </row>
    <row r="1090" ht="18.0" hidden="1" customHeight="1">
      <c r="A1090" s="4" t="s">
        <v>6124</v>
      </c>
      <c r="B1090" s="71" t="s">
        <v>3288</v>
      </c>
      <c r="C1090" s="39"/>
      <c r="D1090" s="40"/>
      <c r="E1090" s="63"/>
      <c r="F1090" s="94"/>
      <c r="G1090" s="55"/>
      <c r="H1090" s="56"/>
      <c r="I1090" s="56" t="s">
        <v>2802</v>
      </c>
      <c r="J1090" s="57" t="s">
        <v>2827</v>
      </c>
      <c r="K1090" s="56">
        <v>11.27</v>
      </c>
      <c r="L1090" s="56">
        <v>11.45</v>
      </c>
      <c r="M1090" s="56"/>
      <c r="N1090" s="60"/>
      <c r="O1090" s="28"/>
      <c r="P1090" s="29"/>
      <c r="Q1090" s="28"/>
      <c r="R1090" s="28"/>
      <c r="S1090" s="48"/>
      <c r="T1090" s="49"/>
      <c r="U1090" s="50"/>
      <c r="V1090" s="51"/>
      <c r="W1090" s="86"/>
      <c r="X1090" s="70"/>
      <c r="Y1090" s="53"/>
      <c r="Z1090" s="54"/>
    </row>
    <row r="1091" ht="18.0" hidden="1" customHeight="1">
      <c r="A1091" s="4" t="s">
        <v>6124</v>
      </c>
      <c r="B1091" s="71" t="s">
        <v>3419</v>
      </c>
      <c r="C1091" s="39">
        <v>30.0</v>
      </c>
      <c r="D1091" s="40"/>
      <c r="E1091" s="41"/>
      <c r="F1091" s="59"/>
      <c r="G1091" s="55">
        <v>2.0</v>
      </c>
      <c r="H1091" s="56" t="s">
        <v>6125</v>
      </c>
      <c r="I1091" s="56">
        <v>27.49</v>
      </c>
      <c r="J1091" s="57">
        <v>26.24</v>
      </c>
      <c r="K1091" s="60" t="s">
        <v>2802</v>
      </c>
      <c r="L1091" s="56" t="s">
        <v>2827</v>
      </c>
      <c r="M1091" s="60">
        <v>26.17</v>
      </c>
      <c r="N1091" s="58">
        <v>26.2</v>
      </c>
      <c r="O1091" s="47" t="s">
        <v>6126</v>
      </c>
      <c r="P1091" s="29"/>
      <c r="Q1091" s="47" t="s">
        <v>6127</v>
      </c>
      <c r="R1091" s="47" t="s">
        <v>6128</v>
      </c>
      <c r="S1091" s="48"/>
      <c r="T1091" s="49"/>
      <c r="U1091" s="50"/>
      <c r="V1091" s="51"/>
      <c r="W1091" s="86"/>
      <c r="X1091" s="53"/>
      <c r="Y1091" s="53"/>
      <c r="Z1091" s="54"/>
    </row>
    <row r="1092" ht="18.0" hidden="1" customHeight="1">
      <c r="A1092" s="4" t="s">
        <v>6129</v>
      </c>
      <c r="B1092" s="71" t="s">
        <v>4913</v>
      </c>
      <c r="C1092" s="39" t="s">
        <v>5491</v>
      </c>
      <c r="D1092" s="40"/>
      <c r="E1092" s="41"/>
      <c r="F1092" s="59"/>
      <c r="G1092" s="55"/>
      <c r="H1092" s="56">
        <v>6.89</v>
      </c>
      <c r="I1092" s="56"/>
      <c r="J1092" s="59">
        <v>5.82</v>
      </c>
      <c r="K1092" s="56" t="s">
        <v>6130</v>
      </c>
      <c r="L1092" s="56" t="s">
        <v>2827</v>
      </c>
      <c r="M1092" s="56" t="s">
        <v>2802</v>
      </c>
      <c r="N1092" s="60" t="s">
        <v>2827</v>
      </c>
      <c r="O1092" s="47" t="s">
        <v>6131</v>
      </c>
      <c r="P1092" s="29"/>
      <c r="Q1092" s="47" t="s">
        <v>6132</v>
      </c>
      <c r="R1092" s="47" t="s">
        <v>6133</v>
      </c>
      <c r="S1092" s="48">
        <v>7.78</v>
      </c>
      <c r="T1092" s="49"/>
      <c r="U1092" s="50"/>
      <c r="V1092" s="51"/>
      <c r="W1092" s="86"/>
      <c r="X1092" s="53"/>
      <c r="Y1092" s="53"/>
      <c r="Z1092" s="54"/>
    </row>
    <row r="1093" ht="18.0" hidden="1" customHeight="1">
      <c r="A1093" s="4" t="s">
        <v>6134</v>
      </c>
      <c r="B1093" s="71" t="s">
        <v>2962</v>
      </c>
      <c r="C1093" s="39">
        <v>28.0</v>
      </c>
      <c r="D1093" s="40"/>
      <c r="E1093" s="41"/>
      <c r="F1093" s="59"/>
      <c r="G1093" s="55"/>
      <c r="H1093" s="56">
        <v>1.31</v>
      </c>
      <c r="I1093" s="56">
        <v>1.49</v>
      </c>
      <c r="J1093" s="57">
        <v>0.76</v>
      </c>
      <c r="K1093" s="56">
        <v>1.85</v>
      </c>
      <c r="L1093" s="56" t="s">
        <v>2802</v>
      </c>
      <c r="M1093" s="56">
        <v>0.53</v>
      </c>
      <c r="N1093" s="60">
        <v>3.55</v>
      </c>
      <c r="O1093" s="28"/>
      <c r="P1093" s="29"/>
      <c r="Q1093" s="28"/>
      <c r="R1093" s="28"/>
      <c r="S1093" s="48"/>
      <c r="T1093" s="49"/>
      <c r="U1093" s="50"/>
      <c r="V1093" s="51"/>
      <c r="W1093" s="86"/>
      <c r="X1093" s="53"/>
      <c r="Y1093" s="53"/>
      <c r="Z1093" s="54"/>
    </row>
    <row r="1094" ht="18.0" hidden="1" customHeight="1">
      <c r="A1094" s="4" t="s">
        <v>1330</v>
      </c>
      <c r="B1094" s="5">
        <v>6707509.0</v>
      </c>
      <c r="C1094" s="39"/>
      <c r="D1094" s="40"/>
      <c r="E1094" s="41"/>
      <c r="F1094" s="59"/>
      <c r="G1094" s="55">
        <v>12.0</v>
      </c>
      <c r="H1094" s="56">
        <v>1.14</v>
      </c>
      <c r="I1094" s="56">
        <v>0.91</v>
      </c>
      <c r="J1094" s="64">
        <v>0.37</v>
      </c>
      <c r="K1094" s="56">
        <v>0.47</v>
      </c>
      <c r="L1094" s="56">
        <v>0.44</v>
      </c>
      <c r="M1094" s="59">
        <v>0.37</v>
      </c>
      <c r="N1094" s="56">
        <v>0.47</v>
      </c>
      <c r="O1094" s="47" t="s">
        <v>6135</v>
      </c>
      <c r="P1094" s="29"/>
      <c r="Q1094" s="61" t="s">
        <v>6136</v>
      </c>
      <c r="R1094" s="47" t="s">
        <v>6137</v>
      </c>
      <c r="S1094" s="48">
        <v>0.77</v>
      </c>
      <c r="T1094" s="49"/>
      <c r="U1094" s="50"/>
      <c r="V1094" s="51"/>
      <c r="W1094" s="86"/>
      <c r="X1094" s="53"/>
      <c r="Y1094" s="53"/>
      <c r="Z1094" s="54"/>
    </row>
    <row r="1095" ht="18.0" hidden="1" customHeight="1">
      <c r="A1095" s="4" t="s">
        <v>6138</v>
      </c>
      <c r="B1095" s="71" t="s">
        <v>3769</v>
      </c>
      <c r="C1095" s="39">
        <v>28.0</v>
      </c>
      <c r="D1095" s="40"/>
      <c r="E1095" s="41"/>
      <c r="F1095" s="59"/>
      <c r="G1095" s="55">
        <v>4.0</v>
      </c>
      <c r="H1095" s="56">
        <v>1.98</v>
      </c>
      <c r="I1095" s="56"/>
      <c r="J1095" s="56">
        <v>0.44</v>
      </c>
      <c r="K1095" s="56"/>
      <c r="L1095" s="56">
        <v>0.56</v>
      </c>
      <c r="M1095" s="59">
        <v>0.41</v>
      </c>
      <c r="N1095" s="60">
        <v>0.44</v>
      </c>
      <c r="O1095" s="47" t="s">
        <v>6139</v>
      </c>
      <c r="P1095" s="29"/>
      <c r="Q1095" s="61" t="s">
        <v>6140</v>
      </c>
      <c r="R1095" s="47" t="s">
        <v>6141</v>
      </c>
      <c r="S1095" s="48">
        <v>0.98</v>
      </c>
      <c r="T1095" s="49"/>
      <c r="U1095" s="50"/>
      <c r="V1095" s="51"/>
      <c r="W1095" s="186"/>
      <c r="X1095" s="53"/>
      <c r="Y1095" s="53"/>
      <c r="Z1095" s="54"/>
    </row>
    <row r="1096" ht="18.0" hidden="1" customHeight="1">
      <c r="A1096" s="4" t="s">
        <v>1334</v>
      </c>
      <c r="B1096" s="5">
        <v>1177682.0</v>
      </c>
      <c r="C1096" s="39"/>
      <c r="D1096" s="40"/>
      <c r="E1096" s="41"/>
      <c r="F1096" s="59" t="s">
        <v>2899</v>
      </c>
      <c r="G1096" s="55">
        <v>70.0</v>
      </c>
      <c r="H1096" s="56">
        <v>0.49</v>
      </c>
      <c r="I1096" s="56">
        <v>0.5</v>
      </c>
      <c r="J1096" s="56">
        <v>0.49</v>
      </c>
      <c r="K1096" s="56">
        <v>0.5</v>
      </c>
      <c r="L1096" s="56">
        <v>0.51</v>
      </c>
      <c r="M1096" s="59">
        <v>0.48</v>
      </c>
      <c r="N1096" s="56">
        <v>0.52</v>
      </c>
      <c r="O1096" s="47" t="s">
        <v>6142</v>
      </c>
      <c r="P1096" s="29"/>
      <c r="Q1096" s="61" t="s">
        <v>6143</v>
      </c>
      <c r="R1096" s="47" t="s">
        <v>6144</v>
      </c>
      <c r="S1096" s="48">
        <v>0.56</v>
      </c>
      <c r="T1096" s="49"/>
      <c r="U1096" s="50"/>
      <c r="V1096" s="51"/>
      <c r="W1096" s="86"/>
      <c r="X1096" s="53"/>
      <c r="Y1096" s="53"/>
      <c r="Z1096" s="54"/>
    </row>
    <row r="1097" ht="18.0" hidden="1" customHeight="1">
      <c r="A1097" s="4" t="s">
        <v>6145</v>
      </c>
      <c r="B1097" s="71"/>
      <c r="C1097" s="39"/>
      <c r="D1097" s="40"/>
      <c r="E1097" s="41"/>
      <c r="F1097" s="59" t="s">
        <v>6146</v>
      </c>
      <c r="G1097" s="55">
        <v>20.0</v>
      </c>
      <c r="H1097" s="56" t="s">
        <v>2802</v>
      </c>
      <c r="I1097" s="56">
        <v>0.76</v>
      </c>
      <c r="J1097" s="57">
        <v>0.46</v>
      </c>
      <c r="K1097" s="56">
        <v>0.88</v>
      </c>
      <c r="L1097" s="116">
        <v>0.59</v>
      </c>
      <c r="M1097" s="58">
        <v>0.45</v>
      </c>
      <c r="N1097" s="56">
        <v>0.64</v>
      </c>
      <c r="O1097" s="28"/>
      <c r="P1097" s="29"/>
      <c r="Q1097" s="28"/>
      <c r="R1097" s="28"/>
      <c r="S1097" s="48">
        <v>0.34</v>
      </c>
      <c r="T1097" s="49"/>
      <c r="U1097" s="50"/>
      <c r="V1097" s="51"/>
      <c r="W1097" s="86"/>
      <c r="X1097" s="53"/>
      <c r="Y1097" s="53"/>
      <c r="Z1097" s="54"/>
    </row>
    <row r="1098" ht="18.0" hidden="1" customHeight="1">
      <c r="A1098" s="4" t="s">
        <v>6147</v>
      </c>
      <c r="B1098" s="71" t="s">
        <v>3630</v>
      </c>
      <c r="C1098" s="39">
        <v>100.0</v>
      </c>
      <c r="D1098" s="40"/>
      <c r="E1098" s="41"/>
      <c r="F1098" s="59"/>
      <c r="G1098" s="55">
        <v>8.0</v>
      </c>
      <c r="H1098" s="56">
        <v>4.25</v>
      </c>
      <c r="I1098" s="56">
        <v>1.64</v>
      </c>
      <c r="J1098" s="59">
        <v>1.26</v>
      </c>
      <c r="K1098" s="60">
        <v>1.49</v>
      </c>
      <c r="L1098" s="56">
        <v>1.48</v>
      </c>
      <c r="M1098" s="56" t="s">
        <v>2802</v>
      </c>
      <c r="N1098" s="60">
        <v>1.31</v>
      </c>
      <c r="O1098" s="47" t="s">
        <v>6148</v>
      </c>
      <c r="P1098" s="29"/>
      <c r="Q1098" s="61" t="s">
        <v>6149</v>
      </c>
      <c r="R1098" s="47" t="s">
        <v>6150</v>
      </c>
      <c r="S1098" s="48">
        <v>0.34</v>
      </c>
      <c r="T1098" s="49"/>
      <c r="U1098" s="50"/>
      <c r="V1098" s="51"/>
      <c r="W1098" s="86"/>
      <c r="X1098" s="53"/>
      <c r="Y1098" s="53"/>
      <c r="Z1098" s="54"/>
    </row>
    <row r="1099" ht="18.0" hidden="1" customHeight="1">
      <c r="A1099" s="4" t="s">
        <v>6151</v>
      </c>
      <c r="B1099" s="71" t="s">
        <v>3630</v>
      </c>
      <c r="C1099" s="39">
        <v>24.0</v>
      </c>
      <c r="D1099" s="40"/>
      <c r="E1099" s="41"/>
      <c r="F1099" s="59" t="s">
        <v>3180</v>
      </c>
      <c r="G1099" s="55"/>
      <c r="H1099" s="56" t="s">
        <v>2802</v>
      </c>
      <c r="I1099" s="56" t="s">
        <v>4757</v>
      </c>
      <c r="J1099" s="57" t="s">
        <v>2802</v>
      </c>
      <c r="K1099" s="56">
        <v>1.83</v>
      </c>
      <c r="L1099" s="56">
        <v>1.7</v>
      </c>
      <c r="M1099" s="59">
        <v>1.34</v>
      </c>
      <c r="N1099" s="60">
        <v>1.59</v>
      </c>
      <c r="O1099" s="28"/>
      <c r="P1099" s="29"/>
      <c r="Q1099" s="28"/>
      <c r="R1099" s="28"/>
      <c r="S1099" s="48">
        <v>1.47</v>
      </c>
      <c r="T1099" s="49"/>
      <c r="U1099" s="50"/>
      <c r="V1099" s="51"/>
      <c r="W1099" s="86"/>
      <c r="X1099" s="53"/>
      <c r="Y1099" s="53"/>
      <c r="Z1099" s="54"/>
    </row>
    <row r="1100" ht="18.0" hidden="1" customHeight="1">
      <c r="A1100" s="4" t="s">
        <v>6151</v>
      </c>
      <c r="B1100" s="71" t="s">
        <v>3630</v>
      </c>
      <c r="C1100" s="39">
        <v>60.0</v>
      </c>
      <c r="D1100" s="40"/>
      <c r="E1100" s="41"/>
      <c r="F1100" s="59"/>
      <c r="G1100" s="55"/>
      <c r="H1100" s="56">
        <v>7.5</v>
      </c>
      <c r="I1100" s="56" t="s">
        <v>2827</v>
      </c>
      <c r="J1100" s="57">
        <v>8.5</v>
      </c>
      <c r="K1100" s="56">
        <v>2.64</v>
      </c>
      <c r="L1100" s="56">
        <v>4.39</v>
      </c>
      <c r="M1100" s="57">
        <v>7.45</v>
      </c>
      <c r="N1100" s="60">
        <v>4.8</v>
      </c>
      <c r="O1100" s="28"/>
      <c r="P1100" s="29"/>
      <c r="Q1100" s="28"/>
      <c r="R1100" s="28"/>
      <c r="S1100" s="48">
        <v>3.8</v>
      </c>
      <c r="T1100" s="49"/>
      <c r="U1100" s="50"/>
      <c r="V1100" s="51"/>
      <c r="W1100" s="86"/>
      <c r="X1100" s="53"/>
      <c r="Y1100" s="53"/>
      <c r="Z1100" s="54"/>
    </row>
    <row r="1101" ht="18.0" hidden="1" customHeight="1">
      <c r="A1101" s="4" t="s">
        <v>6151</v>
      </c>
      <c r="B1101" s="71" t="s">
        <v>3630</v>
      </c>
      <c r="C1101" s="39">
        <v>100.0</v>
      </c>
      <c r="D1101" s="40"/>
      <c r="E1101" s="41"/>
      <c r="F1101" s="59"/>
      <c r="G1101" s="55">
        <v>3.0</v>
      </c>
      <c r="H1101" s="56" t="s">
        <v>2802</v>
      </c>
      <c r="I1101" s="56">
        <v>12.11</v>
      </c>
      <c r="J1101" s="64" t="s">
        <v>6152</v>
      </c>
      <c r="K1101" s="57">
        <v>9.98</v>
      </c>
      <c r="L1101" s="57" t="s">
        <v>6153</v>
      </c>
      <c r="M1101" s="56">
        <v>12.83</v>
      </c>
      <c r="N1101" s="57">
        <v>11.74</v>
      </c>
      <c r="O1101" s="47" t="s">
        <v>6154</v>
      </c>
      <c r="P1101" s="29"/>
      <c r="Q1101" s="47" t="s">
        <v>6155</v>
      </c>
      <c r="R1101" s="47" t="s">
        <v>6156</v>
      </c>
      <c r="S1101" s="48">
        <v>5.13</v>
      </c>
      <c r="T1101" s="49"/>
      <c r="U1101" s="50"/>
      <c r="V1101" s="51"/>
      <c r="W1101" s="86"/>
      <c r="X1101" s="53"/>
      <c r="Y1101" s="53"/>
      <c r="Z1101" s="54"/>
    </row>
    <row r="1102" ht="18.0" hidden="1" customHeight="1">
      <c r="A1102" s="4" t="s">
        <v>6157</v>
      </c>
      <c r="B1102" s="71" t="s">
        <v>4900</v>
      </c>
      <c r="C1102" s="39">
        <v>10.0</v>
      </c>
      <c r="D1102" s="40"/>
      <c r="E1102" s="41"/>
      <c r="F1102" s="59"/>
      <c r="G1102" s="55"/>
      <c r="H1102" s="56">
        <v>21.0</v>
      </c>
      <c r="I1102" s="56" t="s">
        <v>2827</v>
      </c>
      <c r="J1102" s="57">
        <v>18.9</v>
      </c>
      <c r="K1102" s="56"/>
      <c r="L1102" s="59">
        <v>16.75</v>
      </c>
      <c r="M1102" s="68">
        <v>8.14</v>
      </c>
      <c r="N1102" s="60" t="s">
        <v>2802</v>
      </c>
      <c r="O1102" s="28"/>
      <c r="P1102" s="29"/>
      <c r="Q1102" s="28"/>
      <c r="R1102" s="28"/>
      <c r="S1102" s="48"/>
      <c r="T1102" s="49"/>
      <c r="U1102" s="50"/>
      <c r="V1102" s="51"/>
      <c r="W1102" s="86"/>
      <c r="X1102" s="53"/>
      <c r="Y1102" s="53"/>
      <c r="Z1102" s="54"/>
    </row>
    <row r="1103" ht="18.0" hidden="1" customHeight="1">
      <c r="A1103" s="4" t="s">
        <v>6158</v>
      </c>
      <c r="B1103" s="71" t="s">
        <v>4900</v>
      </c>
      <c r="C1103" s="39" t="s">
        <v>3059</v>
      </c>
      <c r="D1103" s="40"/>
      <c r="E1103" s="41"/>
      <c r="F1103" s="59"/>
      <c r="G1103" s="55"/>
      <c r="H1103" s="56" t="s">
        <v>2802</v>
      </c>
      <c r="I1103" s="56" t="s">
        <v>2802</v>
      </c>
      <c r="J1103" s="64">
        <v>0.91</v>
      </c>
      <c r="K1103" s="56">
        <v>1.85</v>
      </c>
      <c r="L1103" s="56">
        <v>3.3</v>
      </c>
      <c r="M1103" s="60">
        <v>1.09</v>
      </c>
      <c r="N1103" s="60">
        <v>0.85</v>
      </c>
      <c r="O1103" s="28"/>
      <c r="P1103" s="29"/>
      <c r="Q1103" s="28"/>
      <c r="R1103" s="28"/>
      <c r="S1103" s="48"/>
      <c r="T1103" s="49"/>
      <c r="U1103" s="50"/>
      <c r="V1103" s="51"/>
      <c r="W1103" s="86"/>
      <c r="X1103" s="53"/>
      <c r="Y1103" s="53"/>
      <c r="Z1103" s="54"/>
    </row>
    <row r="1104" ht="18.0" hidden="1" customHeight="1">
      <c r="A1104" s="4" t="s">
        <v>6158</v>
      </c>
      <c r="B1104" s="71" t="s">
        <v>4900</v>
      </c>
      <c r="C1104" s="39" t="s">
        <v>3429</v>
      </c>
      <c r="D1104" s="40"/>
      <c r="E1104" s="41"/>
      <c r="F1104" s="59"/>
      <c r="G1104" s="55"/>
      <c r="H1104" s="56">
        <v>5.58</v>
      </c>
      <c r="I1104" s="56" t="s">
        <v>4125</v>
      </c>
      <c r="J1104" s="57"/>
      <c r="K1104" s="56">
        <v>1.3</v>
      </c>
      <c r="L1104" s="56" t="s">
        <v>2827</v>
      </c>
      <c r="M1104" s="56">
        <v>5.04</v>
      </c>
      <c r="N1104" s="60">
        <v>1.39</v>
      </c>
      <c r="O1104" s="28"/>
      <c r="P1104" s="29"/>
      <c r="Q1104" s="28"/>
      <c r="R1104" s="28"/>
      <c r="S1104" s="48"/>
      <c r="T1104" s="49"/>
      <c r="U1104" s="50"/>
      <c r="V1104" s="51"/>
      <c r="W1104" s="86"/>
      <c r="X1104" s="53"/>
      <c r="Y1104" s="53"/>
      <c r="Z1104" s="54"/>
    </row>
    <row r="1105" ht="18.0" hidden="1" customHeight="1">
      <c r="A1105" s="4" t="s">
        <v>1332</v>
      </c>
      <c r="B1105" s="5">
        <v>1171792.0</v>
      </c>
      <c r="C1105" s="39"/>
      <c r="D1105" s="40"/>
      <c r="E1105" s="41"/>
      <c r="F1105" s="59" t="s">
        <v>6159</v>
      </c>
      <c r="G1105" s="55">
        <v>20.0</v>
      </c>
      <c r="H1105" s="56">
        <v>3.32</v>
      </c>
      <c r="I1105" s="56" t="s">
        <v>6160</v>
      </c>
      <c r="J1105" s="57">
        <v>2.1</v>
      </c>
      <c r="K1105" s="56">
        <v>3.44</v>
      </c>
      <c r="L1105" s="56">
        <v>3.2</v>
      </c>
      <c r="M1105" s="60">
        <v>2.16</v>
      </c>
      <c r="N1105" s="58">
        <v>1.73</v>
      </c>
      <c r="O1105" s="47" t="s">
        <v>6161</v>
      </c>
      <c r="P1105" s="29"/>
      <c r="Q1105" s="61" t="s">
        <v>6162</v>
      </c>
      <c r="R1105" s="47" t="s">
        <v>6163</v>
      </c>
      <c r="S1105" s="48">
        <v>0.67</v>
      </c>
      <c r="T1105" s="49"/>
      <c r="U1105" s="50"/>
      <c r="V1105" s="51"/>
      <c r="W1105" s="86"/>
      <c r="X1105" s="53"/>
      <c r="Y1105" s="53"/>
      <c r="Z1105" s="54"/>
    </row>
    <row r="1106" ht="18.0" hidden="1" customHeight="1">
      <c r="A1106" s="4" t="s">
        <v>6164</v>
      </c>
      <c r="B1106" s="71"/>
      <c r="C1106" s="39"/>
      <c r="D1106" s="40"/>
      <c r="E1106" s="41"/>
      <c r="F1106" s="59"/>
      <c r="G1106" s="55">
        <v>10.0</v>
      </c>
      <c r="H1106" s="56">
        <v>14.0</v>
      </c>
      <c r="I1106" s="56">
        <v>6.0</v>
      </c>
      <c r="J1106" s="57">
        <v>3.98</v>
      </c>
      <c r="K1106" s="56">
        <v>6.38</v>
      </c>
      <c r="L1106" s="56" t="s">
        <v>2802</v>
      </c>
      <c r="M1106" s="56">
        <v>5.99</v>
      </c>
      <c r="N1106" s="59">
        <v>6.01</v>
      </c>
      <c r="O1106" s="47" t="s">
        <v>6165</v>
      </c>
      <c r="P1106" s="29"/>
      <c r="Q1106" s="61" t="s">
        <v>6166</v>
      </c>
      <c r="R1106" s="47" t="s">
        <v>6167</v>
      </c>
      <c r="S1106" s="48">
        <v>1.11</v>
      </c>
      <c r="T1106" s="49"/>
      <c r="U1106" s="50"/>
      <c r="V1106" s="51"/>
      <c r="W1106" s="86"/>
      <c r="X1106" s="53"/>
      <c r="Y1106" s="53"/>
      <c r="Z1106" s="54"/>
    </row>
    <row r="1107" ht="18.0" hidden="1" customHeight="1">
      <c r="A1107" s="4" t="s">
        <v>6158</v>
      </c>
      <c r="B1107" s="71" t="s">
        <v>2962</v>
      </c>
      <c r="C1107" s="39" t="s">
        <v>3100</v>
      </c>
      <c r="D1107" s="40"/>
      <c r="E1107" s="41"/>
      <c r="F1107" s="59"/>
      <c r="G1107" s="106"/>
      <c r="H1107" s="56">
        <v>16.1</v>
      </c>
      <c r="I1107" s="56">
        <v>16.98</v>
      </c>
      <c r="J1107" s="64">
        <v>8.34</v>
      </c>
      <c r="K1107" s="56">
        <v>14.6</v>
      </c>
      <c r="L1107" s="56">
        <v>15.75</v>
      </c>
      <c r="M1107" s="56" t="s">
        <v>2802</v>
      </c>
      <c r="N1107" s="60">
        <v>8.65</v>
      </c>
      <c r="O1107" s="28"/>
      <c r="P1107" s="29"/>
      <c r="Q1107" s="28"/>
      <c r="R1107" s="28"/>
      <c r="S1107" s="48">
        <v>2.38</v>
      </c>
      <c r="T1107" s="49"/>
      <c r="U1107" s="50"/>
      <c r="V1107" s="51"/>
      <c r="W1107" s="86"/>
      <c r="X1107" s="53"/>
      <c r="Y1107" s="53"/>
      <c r="Z1107" s="54"/>
    </row>
    <row r="1108" ht="18.0" hidden="1" customHeight="1">
      <c r="A1108" s="4" t="s">
        <v>6168</v>
      </c>
      <c r="B1108" s="71" t="s">
        <v>3419</v>
      </c>
      <c r="C1108" s="39">
        <v>28.0</v>
      </c>
      <c r="D1108" s="40"/>
      <c r="E1108" s="41"/>
      <c r="F1108" s="59"/>
      <c r="G1108" s="55">
        <v>2.0</v>
      </c>
      <c r="H1108" s="56">
        <v>1.36</v>
      </c>
      <c r="I1108" s="56">
        <v>0.68</v>
      </c>
      <c r="J1108" s="57" t="s">
        <v>2802</v>
      </c>
      <c r="K1108" s="56">
        <v>0.78</v>
      </c>
      <c r="L1108" s="56">
        <v>0.65</v>
      </c>
      <c r="M1108" s="59">
        <v>0.55</v>
      </c>
      <c r="N1108" s="60">
        <v>0.57</v>
      </c>
      <c r="O1108" s="47" t="s">
        <v>6169</v>
      </c>
      <c r="P1108" s="29"/>
      <c r="Q1108" s="61" t="s">
        <v>6170</v>
      </c>
      <c r="R1108" s="1" t="s">
        <v>6171</v>
      </c>
      <c r="S1108" s="48"/>
      <c r="T1108" s="49"/>
      <c r="U1108" s="50"/>
      <c r="V1108" s="51"/>
      <c r="W1108" s="86"/>
      <c r="X1108" s="53"/>
      <c r="Y1108" s="53"/>
      <c r="Z1108" s="54"/>
    </row>
    <row r="1109" ht="18.0" hidden="1" customHeight="1">
      <c r="A1109" s="4" t="s">
        <v>6168</v>
      </c>
      <c r="B1109" s="71" t="s">
        <v>3351</v>
      </c>
      <c r="C1109" s="39">
        <v>30.0</v>
      </c>
      <c r="D1109" s="40"/>
      <c r="E1109" s="41"/>
      <c r="F1109" s="59"/>
      <c r="G1109" s="55">
        <v>4.0</v>
      </c>
      <c r="H1109" s="56">
        <v>1.36</v>
      </c>
      <c r="I1109" s="56">
        <v>1.1</v>
      </c>
      <c r="J1109" s="59">
        <v>0.67</v>
      </c>
      <c r="K1109" s="56">
        <v>0.78</v>
      </c>
      <c r="L1109" s="60">
        <v>0.74</v>
      </c>
      <c r="M1109" s="60">
        <v>0.68</v>
      </c>
      <c r="N1109" s="60">
        <v>0.69</v>
      </c>
      <c r="O1109" s="47" t="s">
        <v>6172</v>
      </c>
      <c r="P1109" s="29"/>
      <c r="Q1109" s="61" t="s">
        <v>6173</v>
      </c>
      <c r="R1109" s="47" t="s">
        <v>6174</v>
      </c>
      <c r="S1109" s="48">
        <v>0.61</v>
      </c>
      <c r="T1109" s="49"/>
      <c r="U1109" s="50"/>
      <c r="V1109" s="51"/>
      <c r="W1109" s="86"/>
      <c r="X1109" s="53"/>
      <c r="Y1109" s="53"/>
      <c r="Z1109" s="54"/>
    </row>
    <row r="1110" ht="18.0" hidden="1" customHeight="1">
      <c r="A1110" s="4" t="s">
        <v>6168</v>
      </c>
      <c r="B1110" s="71" t="s">
        <v>3070</v>
      </c>
      <c r="C1110" s="39">
        <v>30.0</v>
      </c>
      <c r="D1110" s="40"/>
      <c r="E1110" s="41"/>
      <c r="F1110" s="59"/>
      <c r="G1110" s="55">
        <v>2.0</v>
      </c>
      <c r="H1110" s="56" t="s">
        <v>2802</v>
      </c>
      <c r="I1110" s="56" t="s">
        <v>2802</v>
      </c>
      <c r="J1110" s="57">
        <v>1.34</v>
      </c>
      <c r="K1110" s="64" t="s">
        <v>6175</v>
      </c>
      <c r="L1110" s="56" t="s">
        <v>2802</v>
      </c>
      <c r="M1110" s="59">
        <v>1.33</v>
      </c>
      <c r="N1110" s="57" t="s">
        <v>6176</v>
      </c>
      <c r="O1110" s="47" t="s">
        <v>6177</v>
      </c>
      <c r="P1110" s="29"/>
      <c r="Q1110" s="47" t="s">
        <v>6178</v>
      </c>
      <c r="R1110" s="47" t="s">
        <v>6179</v>
      </c>
      <c r="S1110" s="48">
        <v>0.78</v>
      </c>
      <c r="T1110" s="49"/>
      <c r="U1110" s="50"/>
      <c r="V1110" s="51"/>
      <c r="W1110" s="86"/>
      <c r="X1110" s="53"/>
      <c r="Y1110" s="53"/>
      <c r="Z1110" s="54"/>
    </row>
    <row r="1111" ht="18.0" hidden="1" customHeight="1">
      <c r="A1111" s="4" t="s">
        <v>6180</v>
      </c>
      <c r="B1111" s="71" t="s">
        <v>3769</v>
      </c>
      <c r="C1111" s="39">
        <v>30.0</v>
      </c>
      <c r="D1111" s="40"/>
      <c r="E1111" s="41"/>
      <c r="F1111" s="59"/>
      <c r="G1111" s="55">
        <v>2.0</v>
      </c>
      <c r="H1111" s="59">
        <v>4.66</v>
      </c>
      <c r="I1111" s="56" t="s">
        <v>2827</v>
      </c>
      <c r="J1111" s="57" t="s">
        <v>2827</v>
      </c>
      <c r="K1111" s="57">
        <v>4.42</v>
      </c>
      <c r="L1111" s="57" t="s">
        <v>2802</v>
      </c>
      <c r="M1111" s="56" t="s">
        <v>2802</v>
      </c>
      <c r="N1111" s="60" t="s">
        <v>2827</v>
      </c>
      <c r="O1111" s="47" t="s">
        <v>6181</v>
      </c>
      <c r="P1111" s="29"/>
      <c r="Q1111" s="47" t="s">
        <v>6182</v>
      </c>
      <c r="R1111" s="47" t="s">
        <v>6183</v>
      </c>
      <c r="S1111" s="48"/>
      <c r="T1111" s="49"/>
      <c r="U1111" s="50"/>
      <c r="V1111" s="51"/>
      <c r="W1111" s="86"/>
      <c r="X1111" s="53"/>
      <c r="Y1111" s="53"/>
      <c r="Z1111" s="54"/>
    </row>
    <row r="1112" ht="18.0" hidden="1" customHeight="1">
      <c r="A1112" s="4" t="s">
        <v>6184</v>
      </c>
      <c r="B1112" s="71" t="s">
        <v>6185</v>
      </c>
      <c r="C1112" s="39">
        <v>1.0</v>
      </c>
      <c r="D1112" s="40"/>
      <c r="E1112" s="41"/>
      <c r="F1112" s="59"/>
      <c r="G1112" s="55"/>
      <c r="H1112" s="56">
        <v>5.13</v>
      </c>
      <c r="I1112" s="56" t="s">
        <v>2802</v>
      </c>
      <c r="J1112" s="57" t="s">
        <v>2802</v>
      </c>
      <c r="K1112" s="56">
        <v>5.51</v>
      </c>
      <c r="L1112" s="59" t="s">
        <v>6186</v>
      </c>
      <c r="M1112" s="56" t="s">
        <v>2802</v>
      </c>
      <c r="N1112" s="60" t="s">
        <v>2827</v>
      </c>
      <c r="O1112" s="28"/>
      <c r="P1112" s="29"/>
      <c r="Q1112" s="28"/>
      <c r="R1112" s="28"/>
      <c r="S1112" s="48">
        <v>5.3</v>
      </c>
      <c r="T1112" s="49"/>
      <c r="U1112" s="50"/>
      <c r="V1112" s="51"/>
      <c r="W1112" s="86"/>
      <c r="X1112" s="53"/>
      <c r="Y1112" s="53"/>
      <c r="Z1112" s="54"/>
    </row>
    <row r="1113" ht="18.0" hidden="1" customHeight="1">
      <c r="A1113" s="4" t="s">
        <v>6187</v>
      </c>
      <c r="B1113" s="71" t="s">
        <v>6188</v>
      </c>
      <c r="C1113" s="39">
        <v>1.0</v>
      </c>
      <c r="D1113" s="40"/>
      <c r="E1113" s="41"/>
      <c r="F1113" s="59"/>
      <c r="G1113" s="55">
        <v>2.0</v>
      </c>
      <c r="H1113" s="59">
        <v>3.92</v>
      </c>
      <c r="I1113" s="56">
        <v>5.99</v>
      </c>
      <c r="J1113" s="57" t="s">
        <v>2802</v>
      </c>
      <c r="K1113" s="56">
        <v>4.01</v>
      </c>
      <c r="L1113" s="56" t="s">
        <v>2802</v>
      </c>
      <c r="M1113" s="57" t="s">
        <v>2827</v>
      </c>
      <c r="N1113" s="60" t="s">
        <v>2827</v>
      </c>
      <c r="O1113" s="47" t="s">
        <v>6189</v>
      </c>
      <c r="P1113" s="29"/>
      <c r="Q1113" s="47" t="s">
        <v>6190</v>
      </c>
      <c r="R1113" s="47" t="s">
        <v>6191</v>
      </c>
      <c r="S1113" s="48">
        <v>7.18</v>
      </c>
      <c r="T1113" s="74">
        <v>0.11</v>
      </c>
      <c r="U1113" s="50">
        <f t="shared" ref="U1113:U1114" si="64">S1113*(1-T1113)</f>
        <v>6.3902</v>
      </c>
      <c r="V1113" s="54">
        <f t="shared" ref="V1113:V1114" si="65">S1113*0.905</f>
        <v>6.4979</v>
      </c>
      <c r="W1113" s="52">
        <v>1.0</v>
      </c>
      <c r="X1113" s="53">
        <f t="shared" ref="X1113:X1114" si="66">(V1113-K1113)*W1113</f>
        <v>2.4879</v>
      </c>
      <c r="Y1113" s="53">
        <v>2.0</v>
      </c>
      <c r="Z1113" s="54"/>
    </row>
    <row r="1114" ht="18.0" hidden="1" customHeight="1">
      <c r="A1114" s="4" t="s">
        <v>6192</v>
      </c>
      <c r="B1114" s="28"/>
      <c r="C1114" s="39" t="s">
        <v>3511</v>
      </c>
      <c r="D1114" s="40"/>
      <c r="E1114" s="41"/>
      <c r="F1114" s="59"/>
      <c r="G1114" s="55">
        <v>2.0</v>
      </c>
      <c r="H1114" s="56">
        <v>7.18</v>
      </c>
      <c r="I1114" s="56" t="s">
        <v>2827</v>
      </c>
      <c r="J1114" s="57"/>
      <c r="K1114" s="59">
        <v>6.55</v>
      </c>
      <c r="L1114" s="56" t="s">
        <v>2827</v>
      </c>
      <c r="M1114" s="56" t="s">
        <v>2802</v>
      </c>
      <c r="N1114" s="60" t="s">
        <v>2827</v>
      </c>
      <c r="O1114" s="28"/>
      <c r="P1114" s="29"/>
      <c r="Q1114" s="28"/>
      <c r="R1114" s="28"/>
      <c r="S1114" s="73">
        <v>7.18</v>
      </c>
      <c r="T1114" s="74">
        <v>0.11</v>
      </c>
      <c r="U1114" s="50">
        <f t="shared" si="64"/>
        <v>6.3902</v>
      </c>
      <c r="V1114" s="54">
        <f t="shared" si="65"/>
        <v>6.4979</v>
      </c>
      <c r="W1114" s="52">
        <v>2.0</v>
      </c>
      <c r="X1114" s="53">
        <f t="shared" si="66"/>
        <v>-0.1042</v>
      </c>
      <c r="Y1114" s="53">
        <v>2.0</v>
      </c>
      <c r="Z1114" s="54"/>
    </row>
    <row r="1115" ht="18.0" hidden="1" customHeight="1">
      <c r="A1115" s="4" t="s">
        <v>6193</v>
      </c>
      <c r="B1115" s="71" t="s">
        <v>4022</v>
      </c>
      <c r="C1115" s="39">
        <v>84.0</v>
      </c>
      <c r="D1115" s="40"/>
      <c r="E1115" s="41"/>
      <c r="F1115" s="59"/>
      <c r="G1115" s="55"/>
      <c r="H1115" s="56">
        <v>2.02</v>
      </c>
      <c r="I1115" s="56">
        <v>4.94</v>
      </c>
      <c r="J1115" s="57">
        <v>1.74</v>
      </c>
      <c r="K1115" s="56">
        <v>1.94</v>
      </c>
      <c r="L1115" s="56" t="s">
        <v>2802</v>
      </c>
      <c r="M1115" s="56">
        <v>1.85</v>
      </c>
      <c r="N1115" s="60" t="s">
        <v>2827</v>
      </c>
      <c r="O1115" s="28"/>
      <c r="P1115" s="29"/>
      <c r="Q1115" s="28"/>
      <c r="R1115" s="28"/>
      <c r="S1115" s="48">
        <v>3.99</v>
      </c>
      <c r="T1115" s="49"/>
      <c r="U1115" s="50"/>
      <c r="V1115" s="51"/>
      <c r="W1115" s="86"/>
      <c r="X1115" s="53"/>
      <c r="Y1115" s="53"/>
      <c r="Z1115" s="54"/>
    </row>
    <row r="1116" ht="18.0" hidden="1" customHeight="1">
      <c r="A1116" s="4" t="s">
        <v>6194</v>
      </c>
      <c r="B1116" s="71"/>
      <c r="C1116" s="39" t="s">
        <v>3100</v>
      </c>
      <c r="D1116" s="40"/>
      <c r="E1116" s="41"/>
      <c r="F1116" s="59"/>
      <c r="G1116" s="55">
        <v>8.0</v>
      </c>
      <c r="H1116" s="56">
        <v>1.92</v>
      </c>
      <c r="I1116" s="56" t="s">
        <v>2827</v>
      </c>
      <c r="J1116" s="57"/>
      <c r="K1116" s="57">
        <v>1.95</v>
      </c>
      <c r="L1116" s="56" t="s">
        <v>2827</v>
      </c>
      <c r="M1116" s="158">
        <v>1.92</v>
      </c>
      <c r="N1116" s="60">
        <v>1.94</v>
      </c>
      <c r="O1116" s="28"/>
      <c r="P1116" s="29"/>
      <c r="Q1116" s="28"/>
      <c r="R1116" s="28"/>
      <c r="S1116" s="48">
        <v>1.95</v>
      </c>
      <c r="T1116" s="49"/>
      <c r="U1116" s="50"/>
      <c r="V1116" s="51"/>
      <c r="W1116" s="86"/>
      <c r="X1116" s="53"/>
      <c r="Y1116" s="53"/>
      <c r="Z1116" s="54"/>
    </row>
    <row r="1117" ht="18.0" hidden="1" customHeight="1">
      <c r="A1117" s="4" t="s">
        <v>6195</v>
      </c>
      <c r="B1117" s="71"/>
      <c r="C1117" s="39" t="s">
        <v>3100</v>
      </c>
      <c r="D1117" s="40"/>
      <c r="E1117" s="41"/>
      <c r="F1117" s="59"/>
      <c r="G1117" s="55">
        <v>8.0</v>
      </c>
      <c r="H1117" s="56">
        <v>1.93</v>
      </c>
      <c r="I1117" s="56" t="s">
        <v>2827</v>
      </c>
      <c r="J1117" s="57"/>
      <c r="K1117" s="57">
        <v>1.95</v>
      </c>
      <c r="L1117" s="56" t="s">
        <v>2827</v>
      </c>
      <c r="M1117" s="56">
        <v>3.2</v>
      </c>
      <c r="N1117" s="60" t="s">
        <v>2827</v>
      </c>
      <c r="O1117" s="28"/>
      <c r="P1117" s="29"/>
      <c r="Q1117" s="28"/>
      <c r="R1117" s="28"/>
      <c r="S1117" s="48">
        <v>1.95</v>
      </c>
      <c r="T1117" s="49"/>
      <c r="U1117" s="50"/>
      <c r="V1117" s="51"/>
      <c r="W1117" s="86"/>
      <c r="X1117" s="53"/>
      <c r="Y1117" s="53"/>
      <c r="Z1117" s="54"/>
    </row>
    <row r="1118" ht="18.0" hidden="1" customHeight="1">
      <c r="A1118" s="4" t="s">
        <v>1353</v>
      </c>
      <c r="B1118" s="5">
        <v>1131424.0</v>
      </c>
      <c r="C1118" s="39"/>
      <c r="D1118" s="40"/>
      <c r="E1118" s="41"/>
      <c r="F1118" s="59" t="s">
        <v>2899</v>
      </c>
      <c r="G1118" s="55">
        <v>30.0</v>
      </c>
      <c r="H1118" s="56">
        <v>1.32</v>
      </c>
      <c r="I1118" s="56">
        <v>2.49</v>
      </c>
      <c r="J1118" s="59">
        <v>0.48</v>
      </c>
      <c r="K1118" s="56"/>
      <c r="L1118" s="116">
        <v>0.52</v>
      </c>
      <c r="M1118" s="56">
        <v>0.53</v>
      </c>
      <c r="N1118" s="56">
        <v>0.57</v>
      </c>
      <c r="O1118" s="47" t="s">
        <v>6196</v>
      </c>
      <c r="P1118" s="29"/>
      <c r="Q1118" s="61" t="s">
        <v>6197</v>
      </c>
      <c r="R1118" s="47" t="s">
        <v>6198</v>
      </c>
      <c r="S1118" s="221">
        <v>1.25</v>
      </c>
      <c r="T1118" s="49"/>
      <c r="U1118" s="50"/>
      <c r="V1118" s="51"/>
      <c r="W1118" s="86"/>
      <c r="X1118" s="53"/>
      <c r="Y1118" s="53"/>
      <c r="Z1118" s="54"/>
    </row>
    <row r="1119" ht="18.0" hidden="1" customHeight="1">
      <c r="A1119" s="4" t="s">
        <v>1354</v>
      </c>
      <c r="B1119" s="5">
        <v>1131432.0</v>
      </c>
      <c r="C1119" s="39"/>
      <c r="D1119" s="40"/>
      <c r="E1119" s="41"/>
      <c r="F1119" s="59" t="s">
        <v>2899</v>
      </c>
      <c r="G1119" s="106">
        <v>50.0</v>
      </c>
      <c r="H1119" s="56">
        <v>0.81</v>
      </c>
      <c r="I1119" s="56">
        <v>0.64</v>
      </c>
      <c r="J1119" s="56">
        <v>0.61</v>
      </c>
      <c r="K1119" s="56">
        <v>0.75</v>
      </c>
      <c r="L1119" s="59">
        <v>0.62</v>
      </c>
      <c r="M1119" s="56">
        <v>0.63</v>
      </c>
      <c r="N1119" s="56">
        <v>0.81</v>
      </c>
      <c r="O1119" s="47" t="s">
        <v>6199</v>
      </c>
      <c r="P1119" s="29"/>
      <c r="Q1119" s="47" t="s">
        <v>6200</v>
      </c>
      <c r="R1119" s="47" t="s">
        <v>6201</v>
      </c>
      <c r="S1119" s="48">
        <v>1.49</v>
      </c>
      <c r="T1119" s="49"/>
      <c r="U1119" s="50"/>
      <c r="V1119" s="51"/>
      <c r="W1119" s="86"/>
      <c r="X1119" s="53"/>
      <c r="Y1119" s="53"/>
      <c r="Z1119" s="54"/>
    </row>
    <row r="1120" ht="18.0" hidden="1" customHeight="1">
      <c r="A1120" s="4" t="s">
        <v>1355</v>
      </c>
      <c r="B1120" s="5">
        <v>1131440.0</v>
      </c>
      <c r="C1120" s="39"/>
      <c r="D1120" s="40"/>
      <c r="E1120" s="41"/>
      <c r="F1120" s="59" t="s">
        <v>2899</v>
      </c>
      <c r="G1120" s="55">
        <v>44.0</v>
      </c>
      <c r="H1120" s="56">
        <v>1.4</v>
      </c>
      <c r="I1120" s="56" t="s">
        <v>6202</v>
      </c>
      <c r="J1120" s="59">
        <v>1.1</v>
      </c>
      <c r="K1120" s="56" t="s">
        <v>6202</v>
      </c>
      <c r="L1120" s="59">
        <v>1.15</v>
      </c>
      <c r="M1120" s="56">
        <v>1.12</v>
      </c>
      <c r="N1120" s="56">
        <v>1.4</v>
      </c>
      <c r="O1120" s="47" t="s">
        <v>6203</v>
      </c>
      <c r="P1120" s="29"/>
      <c r="Q1120" s="61" t="s">
        <v>6204</v>
      </c>
      <c r="R1120" s="47" t="s">
        <v>6205</v>
      </c>
      <c r="S1120" s="48">
        <v>2.19</v>
      </c>
      <c r="T1120" s="49"/>
      <c r="U1120" s="50"/>
      <c r="V1120" s="51"/>
      <c r="W1120" s="86"/>
      <c r="X1120" s="53"/>
      <c r="Y1120" s="53"/>
      <c r="Z1120" s="54"/>
    </row>
    <row r="1121" ht="18.0" hidden="1" customHeight="1">
      <c r="A1121" s="4" t="s">
        <v>6206</v>
      </c>
      <c r="B1121" s="118">
        <v>0.05</v>
      </c>
      <c r="C1121" s="39" t="s">
        <v>3217</v>
      </c>
      <c r="D1121" s="40"/>
      <c r="E1121" s="41"/>
      <c r="F1121" s="59"/>
      <c r="G1121" s="55">
        <v>2.0</v>
      </c>
      <c r="H1121" s="56"/>
      <c r="I1121" s="57">
        <v>6.59</v>
      </c>
      <c r="J1121" s="60">
        <v>5.51</v>
      </c>
      <c r="K1121" s="56"/>
      <c r="L1121" s="57">
        <v>5.9</v>
      </c>
      <c r="M1121" s="59" t="s">
        <v>6207</v>
      </c>
      <c r="N1121" s="56">
        <v>5.64</v>
      </c>
      <c r="O1121" s="28"/>
      <c r="P1121" s="29"/>
      <c r="Q1121" s="28"/>
      <c r="R1121" s="28"/>
      <c r="S1121" s="48">
        <v>8.51</v>
      </c>
      <c r="T1121" s="49"/>
      <c r="U1121" s="50"/>
      <c r="V1121" s="51"/>
      <c r="W1121" s="86"/>
      <c r="X1121" s="53"/>
      <c r="Y1121" s="53"/>
      <c r="Z1121" s="54"/>
    </row>
    <row r="1122" ht="18.0" hidden="1" customHeight="1">
      <c r="A1122" s="4" t="s">
        <v>6208</v>
      </c>
      <c r="B1122" s="71"/>
      <c r="C1122" s="39" t="s">
        <v>3059</v>
      </c>
      <c r="D1122" s="40"/>
      <c r="E1122" s="63"/>
      <c r="F1122" s="94"/>
      <c r="G1122" s="55">
        <v>5.0</v>
      </c>
      <c r="H1122" s="56" t="s">
        <v>5323</v>
      </c>
      <c r="I1122" s="56" t="s">
        <v>2827</v>
      </c>
      <c r="J1122" s="57" t="s">
        <v>6209</v>
      </c>
      <c r="K1122" s="63">
        <v>4.08</v>
      </c>
      <c r="L1122" s="56" t="s">
        <v>2827</v>
      </c>
      <c r="M1122" s="56" t="s">
        <v>5323</v>
      </c>
      <c r="N1122" s="60" t="s">
        <v>2827</v>
      </c>
      <c r="O1122" s="47" t="s">
        <v>6210</v>
      </c>
      <c r="P1122" s="29"/>
      <c r="Q1122" s="47" t="s">
        <v>6211</v>
      </c>
      <c r="R1122" s="47" t="s">
        <v>6212</v>
      </c>
      <c r="S1122" s="48"/>
      <c r="T1122" s="49"/>
      <c r="U1122" s="50"/>
      <c r="V1122" s="51"/>
      <c r="W1122" s="69"/>
      <c r="X1122" s="70"/>
      <c r="Y1122" s="71"/>
      <c r="Z1122" s="54"/>
    </row>
    <row r="1123" ht="18.0" hidden="1" customHeight="1">
      <c r="A1123" s="4" t="s">
        <v>6213</v>
      </c>
      <c r="B1123" s="71" t="s">
        <v>4172</v>
      </c>
      <c r="C1123" s="39">
        <v>28.0</v>
      </c>
      <c r="D1123" s="40"/>
      <c r="E1123" s="41"/>
      <c r="F1123" s="59"/>
      <c r="G1123" s="55"/>
      <c r="H1123" s="56" t="s">
        <v>6214</v>
      </c>
      <c r="I1123" s="56">
        <v>1.04</v>
      </c>
      <c r="J1123" s="57" t="s">
        <v>2802</v>
      </c>
      <c r="K1123" s="56" t="s">
        <v>2802</v>
      </c>
      <c r="L1123" s="56">
        <v>0.7</v>
      </c>
      <c r="M1123" s="56" t="s">
        <v>6215</v>
      </c>
      <c r="N1123" s="60" t="s">
        <v>2827</v>
      </c>
      <c r="O1123" s="28"/>
      <c r="P1123" s="29"/>
      <c r="Q1123" s="28"/>
      <c r="R1123" s="28"/>
      <c r="S1123" s="48">
        <v>4.22</v>
      </c>
      <c r="T1123" s="49"/>
      <c r="U1123" s="50"/>
      <c r="V1123" s="51"/>
      <c r="W1123" s="86"/>
      <c r="X1123" s="53"/>
      <c r="Y1123" s="53"/>
      <c r="Z1123" s="54"/>
    </row>
    <row r="1124" ht="18.0" hidden="1" customHeight="1">
      <c r="A1124" s="4" t="s">
        <v>6213</v>
      </c>
      <c r="B1124" s="71" t="s">
        <v>3018</v>
      </c>
      <c r="C1124" s="39">
        <v>28.0</v>
      </c>
      <c r="D1124" s="40"/>
      <c r="E1124" s="41"/>
      <c r="F1124" s="59"/>
      <c r="G1124" s="55">
        <v>1.0</v>
      </c>
      <c r="H1124" s="56">
        <v>3.64</v>
      </c>
      <c r="I1124" s="56" t="s">
        <v>2827</v>
      </c>
      <c r="J1124" s="57">
        <v>2.49</v>
      </c>
      <c r="K1124" s="56" t="s">
        <v>2809</v>
      </c>
      <c r="L1124" s="56" t="s">
        <v>2802</v>
      </c>
      <c r="M1124" s="56" t="s">
        <v>2802</v>
      </c>
      <c r="N1124" s="60" t="s">
        <v>2827</v>
      </c>
      <c r="O1124" s="28"/>
      <c r="P1124" s="29"/>
      <c r="Q1124" s="28"/>
      <c r="R1124" s="28"/>
      <c r="S1124" s="48"/>
      <c r="T1124" s="49"/>
      <c r="U1124" s="50"/>
      <c r="V1124" s="51"/>
      <c r="W1124" s="86"/>
      <c r="X1124" s="53"/>
      <c r="Y1124" s="53"/>
      <c r="Z1124" s="54"/>
    </row>
    <row r="1125" ht="18.0" customHeight="1">
      <c r="A1125" s="4" t="s">
        <v>6216</v>
      </c>
      <c r="B1125" s="5">
        <v>1085604.0</v>
      </c>
      <c r="C1125" s="39"/>
      <c r="D1125" s="40">
        <v>6.0</v>
      </c>
      <c r="E1125" s="41" t="s">
        <v>2895</v>
      </c>
      <c r="F1125" s="59"/>
      <c r="G1125" s="55">
        <v>6.0</v>
      </c>
      <c r="H1125" s="56">
        <v>0.57</v>
      </c>
      <c r="I1125" s="56" t="s">
        <v>2827</v>
      </c>
      <c r="J1125" s="57" t="s">
        <v>2802</v>
      </c>
      <c r="K1125" s="44" t="s">
        <v>6217</v>
      </c>
      <c r="L1125" s="56">
        <v>0.36</v>
      </c>
      <c r="M1125" s="45">
        <v>0.31</v>
      </c>
      <c r="N1125" s="60" t="s">
        <v>2827</v>
      </c>
      <c r="O1125" s="47" t="s">
        <v>6218</v>
      </c>
      <c r="P1125" s="29"/>
      <c r="Q1125" s="61" t="s">
        <v>6219</v>
      </c>
      <c r="R1125" s="47" t="s">
        <v>6220</v>
      </c>
      <c r="S1125" s="48">
        <v>0.23</v>
      </c>
      <c r="T1125" s="49"/>
      <c r="U1125" s="50"/>
      <c r="V1125" s="51"/>
      <c r="W1125" s="86"/>
      <c r="X1125" s="53"/>
      <c r="Y1125" s="53"/>
      <c r="Z1125" s="54"/>
    </row>
    <row r="1126" ht="18.0" hidden="1" customHeight="1">
      <c r="A1126" s="4" t="s">
        <v>6221</v>
      </c>
      <c r="B1126" s="71" t="s">
        <v>3635</v>
      </c>
      <c r="C1126" s="39" t="s">
        <v>3059</v>
      </c>
      <c r="D1126" s="40"/>
      <c r="E1126" s="41"/>
      <c r="F1126" s="59"/>
      <c r="G1126" s="55"/>
      <c r="H1126" s="56"/>
      <c r="I1126" s="56"/>
      <c r="J1126" s="57">
        <v>1.21</v>
      </c>
      <c r="K1126" s="56">
        <v>2.54</v>
      </c>
      <c r="L1126" s="56">
        <v>2.1</v>
      </c>
      <c r="M1126" s="56">
        <v>1.23</v>
      </c>
      <c r="N1126" s="60">
        <v>2.23</v>
      </c>
      <c r="O1126" s="47" t="s">
        <v>6222</v>
      </c>
      <c r="P1126" s="29"/>
      <c r="Q1126" s="61" t="s">
        <v>6223</v>
      </c>
      <c r="R1126" s="47" t="s">
        <v>6224</v>
      </c>
      <c r="S1126" s="48">
        <v>5.31</v>
      </c>
      <c r="T1126" s="49"/>
      <c r="U1126" s="50"/>
      <c r="V1126" s="51"/>
      <c r="W1126" s="86"/>
      <c r="X1126" s="53"/>
      <c r="Y1126" s="53"/>
      <c r="Z1126" s="54"/>
    </row>
    <row r="1127" ht="18.0" hidden="1" customHeight="1">
      <c r="A1127" s="4" t="s">
        <v>6221</v>
      </c>
      <c r="B1127" s="71" t="s">
        <v>2962</v>
      </c>
      <c r="C1127" s="39" t="s">
        <v>3059</v>
      </c>
      <c r="D1127" s="40"/>
      <c r="E1127" s="41"/>
      <c r="F1127" s="59"/>
      <c r="G1127" s="55"/>
      <c r="H1127" s="56"/>
      <c r="I1127" s="56"/>
      <c r="J1127" s="57">
        <v>3.95</v>
      </c>
      <c r="K1127" s="56">
        <v>3.24</v>
      </c>
      <c r="L1127" s="59">
        <v>3.15</v>
      </c>
      <c r="M1127" s="56">
        <v>3.61</v>
      </c>
      <c r="N1127" s="60">
        <v>3.97</v>
      </c>
      <c r="O1127" s="28"/>
      <c r="P1127" s="29"/>
      <c r="Q1127" s="28"/>
      <c r="R1127" s="28"/>
      <c r="S1127" s="48">
        <v>6.39</v>
      </c>
      <c r="T1127" s="49"/>
      <c r="U1127" s="50"/>
      <c r="V1127" s="51"/>
      <c r="W1127" s="86"/>
      <c r="X1127" s="53"/>
      <c r="Y1127" s="53"/>
      <c r="Z1127" s="54"/>
    </row>
    <row r="1128" ht="18.0" hidden="1" customHeight="1">
      <c r="A1128" s="4" t="s">
        <v>6225</v>
      </c>
      <c r="B1128" s="71" t="s">
        <v>3635</v>
      </c>
      <c r="C1128" s="39" t="s">
        <v>3059</v>
      </c>
      <c r="D1128" s="40"/>
      <c r="E1128" s="41"/>
      <c r="F1128" s="59"/>
      <c r="G1128" s="55"/>
      <c r="H1128" s="56" t="s">
        <v>2802</v>
      </c>
      <c r="I1128" s="56" t="s">
        <v>2802</v>
      </c>
      <c r="J1128" s="59">
        <v>1.37</v>
      </c>
      <c r="K1128" s="92" t="s">
        <v>2802</v>
      </c>
      <c r="L1128" s="56">
        <v>4.49</v>
      </c>
      <c r="M1128" s="60">
        <v>1.37</v>
      </c>
      <c r="N1128" s="60">
        <v>1.4</v>
      </c>
      <c r="O1128" s="28"/>
      <c r="P1128" s="29"/>
      <c r="Q1128" s="28"/>
      <c r="R1128" s="28"/>
      <c r="S1128" s="48">
        <v>9.01</v>
      </c>
      <c r="T1128" s="49"/>
      <c r="U1128" s="50"/>
      <c r="V1128" s="51"/>
      <c r="W1128" s="86"/>
      <c r="X1128" s="53"/>
      <c r="Y1128" s="53"/>
      <c r="Z1128" s="54"/>
    </row>
    <row r="1129" ht="18.0" hidden="1" customHeight="1">
      <c r="A1129" s="4" t="s">
        <v>6225</v>
      </c>
      <c r="B1129" s="71" t="s">
        <v>2962</v>
      </c>
      <c r="C1129" s="39" t="s">
        <v>3059</v>
      </c>
      <c r="D1129" s="40"/>
      <c r="E1129" s="41"/>
      <c r="F1129" s="41"/>
      <c r="G1129" s="55"/>
      <c r="H1129" s="56">
        <v>11.23</v>
      </c>
      <c r="I1129" s="56">
        <v>7.29</v>
      </c>
      <c r="J1129" s="57">
        <v>3.11</v>
      </c>
      <c r="K1129" s="56" t="s">
        <v>2802</v>
      </c>
      <c r="L1129" s="56">
        <v>6.5</v>
      </c>
      <c r="M1129" s="56">
        <v>5.99</v>
      </c>
      <c r="N1129" s="56" t="s">
        <v>2802</v>
      </c>
      <c r="O1129" s="47" t="s">
        <v>6226</v>
      </c>
      <c r="P1129" s="29"/>
      <c r="Q1129" s="61" t="s">
        <v>6227</v>
      </c>
      <c r="R1129" s="47" t="s">
        <v>6228</v>
      </c>
      <c r="S1129" s="48">
        <v>13.49</v>
      </c>
      <c r="T1129" s="49"/>
      <c r="U1129" s="50"/>
      <c r="V1129" s="51"/>
      <c r="W1129" s="86"/>
      <c r="X1129" s="53"/>
      <c r="Y1129" s="53"/>
      <c r="Z1129" s="54"/>
    </row>
    <row r="1130" ht="18.0" hidden="1" customHeight="1">
      <c r="A1130" s="4" t="s">
        <v>1346</v>
      </c>
      <c r="B1130" s="5">
        <v>1081124.0</v>
      </c>
      <c r="C1130" s="39"/>
      <c r="D1130" s="40"/>
      <c r="E1130" s="63"/>
      <c r="F1130" s="59"/>
      <c r="G1130" s="55">
        <v>16.0</v>
      </c>
      <c r="H1130" s="56">
        <v>1.62</v>
      </c>
      <c r="I1130" s="56">
        <v>0.46</v>
      </c>
      <c r="J1130" s="57">
        <v>0.55</v>
      </c>
      <c r="K1130" s="56">
        <v>0.68</v>
      </c>
      <c r="L1130" s="60" t="s">
        <v>2802</v>
      </c>
      <c r="M1130" s="64">
        <v>0.46</v>
      </c>
      <c r="N1130" s="56">
        <v>0.48</v>
      </c>
      <c r="O1130" s="47" t="s">
        <v>6229</v>
      </c>
      <c r="P1130" s="29"/>
      <c r="Q1130" s="61" t="s">
        <v>6230</v>
      </c>
      <c r="R1130" s="47" t="s">
        <v>6231</v>
      </c>
      <c r="S1130" s="48">
        <v>0.33</v>
      </c>
      <c r="T1130" s="49"/>
      <c r="U1130" s="50"/>
      <c r="V1130" s="51"/>
      <c r="W1130" s="86"/>
      <c r="X1130" s="53"/>
      <c r="Y1130" s="53"/>
      <c r="Z1130" s="54"/>
    </row>
    <row r="1131" ht="18.0" hidden="1" customHeight="1">
      <c r="A1131" s="4" t="s">
        <v>6232</v>
      </c>
      <c r="B1131" s="71" t="s">
        <v>2916</v>
      </c>
      <c r="C1131" s="39">
        <v>84.0</v>
      </c>
      <c r="D1131" s="40"/>
      <c r="E1131" s="41"/>
      <c r="F1131" s="59"/>
      <c r="G1131" s="55">
        <v>3.0</v>
      </c>
      <c r="H1131" s="56">
        <v>9.14</v>
      </c>
      <c r="I1131" s="56" t="s">
        <v>6233</v>
      </c>
      <c r="J1131" s="59" t="s">
        <v>6234</v>
      </c>
      <c r="K1131" s="57">
        <v>8.48</v>
      </c>
      <c r="L1131" s="56">
        <v>8.0</v>
      </c>
      <c r="M1131" s="56" t="s">
        <v>6235</v>
      </c>
      <c r="N1131" s="60">
        <v>8.41</v>
      </c>
      <c r="O1131" s="47" t="s">
        <v>6236</v>
      </c>
      <c r="P1131" s="29"/>
      <c r="Q1131" s="47" t="s">
        <v>6237</v>
      </c>
      <c r="R1131" s="47" t="s">
        <v>6238</v>
      </c>
      <c r="S1131" s="48"/>
      <c r="T1131" s="49"/>
      <c r="U1131" s="50"/>
      <c r="V1131" s="51"/>
      <c r="W1131" s="86"/>
      <c r="X1131" s="91"/>
      <c r="Y1131" s="53"/>
      <c r="Z1131" s="54"/>
    </row>
    <row r="1132" ht="18.0" hidden="1" customHeight="1">
      <c r="A1132" s="4" t="s">
        <v>6239</v>
      </c>
      <c r="B1132" s="71" t="s">
        <v>2916</v>
      </c>
      <c r="C1132" s="39">
        <v>28.0</v>
      </c>
      <c r="D1132" s="40"/>
      <c r="E1132" s="41"/>
      <c r="F1132" s="59"/>
      <c r="G1132" s="55">
        <v>8.0</v>
      </c>
      <c r="H1132" s="56"/>
      <c r="I1132" s="56">
        <v>5.03</v>
      </c>
      <c r="J1132" s="64">
        <v>5.02</v>
      </c>
      <c r="K1132" s="60">
        <v>5.75</v>
      </c>
      <c r="L1132" s="56">
        <v>5.76</v>
      </c>
      <c r="M1132" s="56">
        <v>5.05</v>
      </c>
      <c r="N1132" s="60">
        <v>5.07</v>
      </c>
      <c r="O1132" s="47" t="s">
        <v>6240</v>
      </c>
      <c r="P1132" s="29"/>
      <c r="Q1132" s="61" t="s">
        <v>6241</v>
      </c>
      <c r="R1132" s="47" t="s">
        <v>6242</v>
      </c>
      <c r="S1132" s="48">
        <v>10.1</v>
      </c>
      <c r="T1132" s="49"/>
      <c r="U1132" s="50"/>
      <c r="V1132" s="51"/>
      <c r="W1132" s="86"/>
      <c r="X1132" s="53"/>
      <c r="Y1132" s="53"/>
      <c r="Z1132" s="54"/>
    </row>
    <row r="1133" ht="18.0" hidden="1" customHeight="1">
      <c r="A1133" s="4" t="s">
        <v>6243</v>
      </c>
      <c r="B1133" s="71"/>
      <c r="C1133" s="39" t="s">
        <v>3429</v>
      </c>
      <c r="D1133" s="40"/>
      <c r="E1133" s="41"/>
      <c r="F1133" s="59"/>
      <c r="G1133" s="55"/>
      <c r="H1133" s="56" t="s">
        <v>2802</v>
      </c>
      <c r="I1133" s="56" t="s">
        <v>2827</v>
      </c>
      <c r="J1133" s="57" t="s">
        <v>2802</v>
      </c>
      <c r="K1133" s="56" t="s">
        <v>2802</v>
      </c>
      <c r="L1133" s="56" t="s">
        <v>2802</v>
      </c>
      <c r="M1133" s="56" t="s">
        <v>2802</v>
      </c>
      <c r="N1133" s="60" t="s">
        <v>2827</v>
      </c>
      <c r="O1133" s="28"/>
      <c r="P1133" s="29"/>
      <c r="Q1133" s="28"/>
      <c r="R1133" s="28"/>
      <c r="S1133" s="48">
        <v>1.01</v>
      </c>
      <c r="T1133" s="49"/>
      <c r="U1133" s="50"/>
      <c r="V1133" s="51"/>
      <c r="W1133" s="86"/>
      <c r="X1133" s="53"/>
      <c r="Y1133" s="53"/>
      <c r="Z1133" s="54"/>
    </row>
    <row r="1134" ht="18.0" hidden="1" customHeight="1">
      <c r="A1134" s="4" t="s">
        <v>6244</v>
      </c>
      <c r="B1134" s="71"/>
      <c r="C1134" s="39" t="s">
        <v>3429</v>
      </c>
      <c r="D1134" s="40"/>
      <c r="E1134" s="41"/>
      <c r="F1134" s="59"/>
      <c r="G1134" s="55"/>
      <c r="H1134" s="56" t="s">
        <v>6245</v>
      </c>
      <c r="I1134" s="56">
        <v>0.78</v>
      </c>
      <c r="J1134" s="57">
        <v>0.41</v>
      </c>
      <c r="K1134" s="56">
        <v>1.19</v>
      </c>
      <c r="L1134" s="56" t="s">
        <v>2827</v>
      </c>
      <c r="M1134" s="56" t="s">
        <v>2802</v>
      </c>
      <c r="N1134" s="60" t="s">
        <v>2827</v>
      </c>
      <c r="O1134" s="28"/>
      <c r="P1134" s="29"/>
      <c r="Q1134" s="28"/>
      <c r="R1134" s="28"/>
      <c r="S1134" s="48">
        <v>1.01</v>
      </c>
      <c r="T1134" s="49"/>
      <c r="U1134" s="50"/>
      <c r="V1134" s="51"/>
      <c r="W1134" s="86"/>
      <c r="X1134" s="53"/>
      <c r="Y1134" s="53"/>
      <c r="Z1134" s="54"/>
    </row>
    <row r="1135" ht="18.0" hidden="1" customHeight="1">
      <c r="A1135" s="4" t="s">
        <v>6246</v>
      </c>
      <c r="B1135" s="71" t="s">
        <v>3018</v>
      </c>
      <c r="C1135" s="39">
        <v>28.0</v>
      </c>
      <c r="D1135" s="40"/>
      <c r="E1135" s="41"/>
      <c r="F1135" s="59"/>
      <c r="G1135" s="55">
        <v>3.0</v>
      </c>
      <c r="H1135" s="56" t="s">
        <v>2802</v>
      </c>
      <c r="I1135" s="56" t="s">
        <v>2802</v>
      </c>
      <c r="J1135" s="57" t="s">
        <v>2802</v>
      </c>
      <c r="K1135" s="56" t="s">
        <v>2802</v>
      </c>
      <c r="L1135" s="56" t="s">
        <v>2802</v>
      </c>
      <c r="M1135" s="59">
        <v>6.95</v>
      </c>
      <c r="N1135" s="56" t="s">
        <v>2802</v>
      </c>
      <c r="O1135" s="47" t="s">
        <v>6247</v>
      </c>
      <c r="P1135" s="29"/>
      <c r="Q1135" s="61" t="s">
        <v>6248</v>
      </c>
      <c r="R1135" s="47" t="s">
        <v>6249</v>
      </c>
      <c r="S1135" s="48">
        <v>0.57</v>
      </c>
      <c r="T1135" s="49"/>
      <c r="U1135" s="50"/>
      <c r="V1135" s="51"/>
      <c r="W1135" s="86"/>
      <c r="X1135" s="53"/>
      <c r="Y1135" s="53"/>
      <c r="Z1135" s="54"/>
    </row>
    <row r="1136" ht="18.0" customHeight="1">
      <c r="A1136" s="4" t="s">
        <v>1370</v>
      </c>
      <c r="B1136" s="5">
        <v>1164920.0</v>
      </c>
      <c r="C1136" s="39"/>
      <c r="D1136" s="40">
        <v>1.0</v>
      </c>
      <c r="E1136" s="41"/>
      <c r="F1136" s="59"/>
      <c r="G1136" s="55">
        <v>0.0</v>
      </c>
      <c r="H1136" s="56" t="s">
        <v>2802</v>
      </c>
      <c r="I1136" s="44">
        <v>21.89</v>
      </c>
      <c r="J1136" s="45">
        <v>9.89</v>
      </c>
      <c r="K1136" s="44">
        <v>30.0</v>
      </c>
      <c r="L1136" s="56">
        <v>1.24</v>
      </c>
      <c r="M1136" s="44">
        <v>13.95</v>
      </c>
      <c r="N1136" s="46" t="s">
        <v>2802</v>
      </c>
      <c r="O1136" s="47" t="s">
        <v>6250</v>
      </c>
      <c r="P1136" s="29"/>
      <c r="Q1136" s="61" t="s">
        <v>6251</v>
      </c>
      <c r="R1136" s="47" t="s">
        <v>6252</v>
      </c>
      <c r="S1136" s="48">
        <v>0.77</v>
      </c>
      <c r="T1136" s="49"/>
      <c r="U1136" s="50"/>
      <c r="V1136" s="51"/>
      <c r="W1136" s="86"/>
      <c r="X1136" s="53"/>
      <c r="Y1136" s="53"/>
      <c r="Z1136" s="54"/>
    </row>
    <row r="1137" ht="18.0" customHeight="1">
      <c r="A1137" s="4" t="s">
        <v>1371</v>
      </c>
      <c r="B1137" s="5">
        <v>1164938.0</v>
      </c>
      <c r="C1137" s="39"/>
      <c r="D1137" s="40">
        <v>1.0</v>
      </c>
      <c r="E1137" s="41"/>
      <c r="F1137" s="59"/>
      <c r="G1137" s="55">
        <v>1.0</v>
      </c>
      <c r="H1137" s="56" t="s">
        <v>2802</v>
      </c>
      <c r="I1137" s="44" t="s">
        <v>6253</v>
      </c>
      <c r="J1137" s="122" t="s">
        <v>2827</v>
      </c>
      <c r="K1137" s="44">
        <v>30.0</v>
      </c>
      <c r="L1137" s="56">
        <v>31.0</v>
      </c>
      <c r="M1137" s="44" t="s">
        <v>2802</v>
      </c>
      <c r="N1137" s="44" t="s">
        <v>2802</v>
      </c>
      <c r="O1137" s="47" t="s">
        <v>6254</v>
      </c>
      <c r="P1137" s="29"/>
      <c r="Q1137" s="1" t="s">
        <v>6255</v>
      </c>
      <c r="R1137" s="1" t="s">
        <v>6256</v>
      </c>
      <c r="S1137" s="48">
        <v>1.01</v>
      </c>
      <c r="T1137" s="49"/>
      <c r="U1137" s="50"/>
      <c r="V1137" s="51"/>
      <c r="W1137" s="86"/>
      <c r="X1137" s="53"/>
      <c r="Y1137" s="53"/>
      <c r="Z1137" s="54"/>
    </row>
    <row r="1138" ht="18.0" hidden="1" customHeight="1">
      <c r="A1138" s="4" t="s">
        <v>6257</v>
      </c>
      <c r="B1138" s="71" t="s">
        <v>3692</v>
      </c>
      <c r="C1138" s="39" t="s">
        <v>3501</v>
      </c>
      <c r="D1138" s="40"/>
      <c r="E1138" s="41"/>
      <c r="F1138" s="59"/>
      <c r="G1138" s="55">
        <v>4.0</v>
      </c>
      <c r="H1138" s="56">
        <v>3.63</v>
      </c>
      <c r="I1138" s="56" t="s">
        <v>2827</v>
      </c>
      <c r="J1138" s="57" t="s">
        <v>2802</v>
      </c>
      <c r="K1138" s="56">
        <v>3.6</v>
      </c>
      <c r="L1138" s="56" t="s">
        <v>2802</v>
      </c>
      <c r="M1138" s="59">
        <v>3.2</v>
      </c>
      <c r="N1138" s="60" t="s">
        <v>2827</v>
      </c>
      <c r="O1138" s="47" t="s">
        <v>6258</v>
      </c>
      <c r="P1138" s="29"/>
      <c r="Q1138" s="61" t="s">
        <v>6259</v>
      </c>
      <c r="R1138" s="47" t="s">
        <v>6260</v>
      </c>
      <c r="S1138" s="48">
        <v>2.24</v>
      </c>
      <c r="T1138" s="49"/>
      <c r="U1138" s="50"/>
      <c r="V1138" s="51"/>
      <c r="W1138" s="86"/>
      <c r="X1138" s="53"/>
      <c r="Y1138" s="53"/>
      <c r="Z1138" s="54"/>
    </row>
    <row r="1139" ht="18.0" hidden="1" customHeight="1">
      <c r="A1139" s="4" t="s">
        <v>6261</v>
      </c>
      <c r="B1139" s="71"/>
      <c r="C1139" s="39">
        <v>500.0</v>
      </c>
      <c r="D1139" s="40"/>
      <c r="E1139" s="63"/>
      <c r="F1139" s="94"/>
      <c r="G1139" s="55"/>
      <c r="H1139" s="56">
        <v>19.28</v>
      </c>
      <c r="I1139" s="56"/>
      <c r="J1139" s="57" t="s">
        <v>2827</v>
      </c>
      <c r="K1139" s="56">
        <v>16.77</v>
      </c>
      <c r="L1139" s="56" t="s">
        <v>2802</v>
      </c>
      <c r="M1139" s="56">
        <v>18.89</v>
      </c>
      <c r="N1139" s="60"/>
      <c r="O1139" s="28"/>
      <c r="P1139" s="29"/>
      <c r="Q1139" s="28"/>
      <c r="R1139" s="28"/>
      <c r="S1139" s="48"/>
      <c r="T1139" s="49"/>
      <c r="U1139" s="50"/>
      <c r="V1139" s="51"/>
      <c r="W1139" s="69"/>
      <c r="X1139" s="70"/>
      <c r="Y1139" s="71"/>
      <c r="Z1139" s="54"/>
    </row>
    <row r="1140" ht="18.0" hidden="1" customHeight="1">
      <c r="A1140" s="4" t="s">
        <v>6262</v>
      </c>
      <c r="B1140" s="71" t="s">
        <v>2926</v>
      </c>
      <c r="C1140" s="39">
        <v>10.0</v>
      </c>
      <c r="D1140" s="40"/>
      <c r="E1140" s="63"/>
      <c r="F1140" s="94"/>
      <c r="G1140" s="55"/>
      <c r="H1140" s="56" t="s">
        <v>2802</v>
      </c>
      <c r="I1140" s="56" t="s">
        <v>2802</v>
      </c>
      <c r="J1140" s="57" t="s">
        <v>2802</v>
      </c>
      <c r="K1140" s="64">
        <v>4.73</v>
      </c>
      <c r="L1140" s="57" t="s">
        <v>2802</v>
      </c>
      <c r="M1140" s="56" t="s">
        <v>2802</v>
      </c>
      <c r="N1140" s="60" t="s">
        <v>2827</v>
      </c>
      <c r="O1140" s="47" t="s">
        <v>6263</v>
      </c>
      <c r="P1140" s="29"/>
      <c r="Q1140" s="47" t="s">
        <v>6264</v>
      </c>
      <c r="R1140" s="47" t="s">
        <v>6265</v>
      </c>
      <c r="S1140" s="48"/>
      <c r="T1140" s="49"/>
      <c r="U1140" s="50"/>
      <c r="V1140" s="51"/>
      <c r="W1140" s="85"/>
      <c r="X1140" s="93"/>
      <c r="Y1140" s="71"/>
      <c r="Z1140" s="54"/>
    </row>
    <row r="1141" ht="18.0" hidden="1" customHeight="1">
      <c r="A1141" s="4" t="s">
        <v>6266</v>
      </c>
      <c r="B1141" s="71" t="s">
        <v>3208</v>
      </c>
      <c r="C1141" s="39">
        <v>28.0</v>
      </c>
      <c r="D1141" s="40"/>
      <c r="E1141" s="41"/>
      <c r="F1141" s="59"/>
      <c r="G1141" s="55">
        <v>2.0</v>
      </c>
      <c r="H1141" s="56" t="s">
        <v>2802</v>
      </c>
      <c r="I1141" s="56" t="s">
        <v>2802</v>
      </c>
      <c r="J1141" s="56">
        <v>0.62</v>
      </c>
      <c r="K1141" s="56">
        <v>0.66</v>
      </c>
      <c r="L1141" s="56">
        <v>1.19</v>
      </c>
      <c r="M1141" s="59">
        <v>0.6</v>
      </c>
      <c r="N1141" s="56">
        <v>0.66</v>
      </c>
      <c r="O1141" s="47" t="s">
        <v>6267</v>
      </c>
      <c r="P1141" s="29"/>
      <c r="Q1141" s="47" t="s">
        <v>6268</v>
      </c>
      <c r="R1141" s="47" t="s">
        <v>6269</v>
      </c>
      <c r="S1141" s="48">
        <v>0.48</v>
      </c>
      <c r="T1141" s="49"/>
      <c r="U1141" s="50"/>
      <c r="V1141" s="51"/>
      <c r="W1141" s="86"/>
      <c r="X1141" s="53"/>
      <c r="Y1141" s="53"/>
      <c r="Z1141" s="54"/>
    </row>
    <row r="1142" ht="18.0" hidden="1" customHeight="1">
      <c r="A1142" s="4" t="s">
        <v>6266</v>
      </c>
      <c r="B1142" s="71" t="s">
        <v>6270</v>
      </c>
      <c r="C1142" s="39">
        <v>28.0</v>
      </c>
      <c r="D1142" s="40"/>
      <c r="E1142" s="41"/>
      <c r="F1142" s="59"/>
      <c r="G1142" s="55"/>
      <c r="H1142" s="56">
        <v>2.22</v>
      </c>
      <c r="I1142" s="56">
        <v>1.82</v>
      </c>
      <c r="J1142" s="57">
        <v>1.46</v>
      </c>
      <c r="K1142" s="56">
        <v>1.26</v>
      </c>
      <c r="L1142" s="111">
        <v>1.8</v>
      </c>
      <c r="M1142" s="59">
        <v>1.05</v>
      </c>
      <c r="N1142" s="60" t="s">
        <v>2802</v>
      </c>
      <c r="O1142" s="28"/>
      <c r="P1142" s="29"/>
      <c r="Q1142" s="28"/>
      <c r="R1142" s="28"/>
      <c r="S1142" s="48">
        <v>1.13</v>
      </c>
      <c r="T1142" s="49"/>
      <c r="U1142" s="50"/>
      <c r="V1142" s="51"/>
      <c r="W1142" s="86"/>
      <c r="X1142" s="53"/>
      <c r="Y1142" s="53"/>
      <c r="Z1142" s="54"/>
    </row>
    <row r="1143" ht="18.0" hidden="1" customHeight="1">
      <c r="A1143" s="4" t="s">
        <v>6271</v>
      </c>
      <c r="B1143" s="71" t="s">
        <v>6272</v>
      </c>
      <c r="C1143" s="39">
        <v>30.0</v>
      </c>
      <c r="D1143" s="40"/>
      <c r="E1143" s="41"/>
      <c r="F1143" s="59" t="s">
        <v>6273</v>
      </c>
      <c r="G1143" s="55"/>
      <c r="H1143" s="57" t="s">
        <v>2802</v>
      </c>
      <c r="I1143" s="56" t="s">
        <v>2827</v>
      </c>
      <c r="J1143" s="59">
        <v>2.94</v>
      </c>
      <c r="K1143" s="56" t="s">
        <v>3975</v>
      </c>
      <c r="L1143" s="57">
        <v>4.5</v>
      </c>
      <c r="M1143" s="56">
        <v>4.33</v>
      </c>
      <c r="N1143" s="60" t="s">
        <v>2827</v>
      </c>
      <c r="O1143" s="47" t="s">
        <v>6274</v>
      </c>
      <c r="P1143" s="29"/>
      <c r="Q1143" s="61" t="s">
        <v>6275</v>
      </c>
      <c r="R1143" s="47" t="s">
        <v>6276</v>
      </c>
      <c r="S1143" s="177">
        <v>101.18</v>
      </c>
      <c r="T1143" s="222"/>
      <c r="U1143" s="223"/>
      <c r="V1143" s="51"/>
      <c r="W1143" s="69"/>
      <c r="X1143" s="51"/>
      <c r="Y1143" s="71"/>
      <c r="Z1143" s="54"/>
    </row>
    <row r="1144" ht="18.0" hidden="1" customHeight="1">
      <c r="A1144" s="4" t="s">
        <v>6271</v>
      </c>
      <c r="B1144" s="71" t="s">
        <v>6277</v>
      </c>
      <c r="C1144" s="39">
        <v>30.0</v>
      </c>
      <c r="D1144" s="40"/>
      <c r="E1144" s="41"/>
      <c r="F1144" s="59"/>
      <c r="G1144" s="55">
        <v>8.0</v>
      </c>
      <c r="H1144" s="56">
        <v>0.99</v>
      </c>
      <c r="I1144" s="56"/>
      <c r="J1144" s="64" t="s">
        <v>3648</v>
      </c>
      <c r="K1144" s="56">
        <v>0.98</v>
      </c>
      <c r="L1144" s="56">
        <v>0.99</v>
      </c>
      <c r="M1144" s="59" t="s">
        <v>6278</v>
      </c>
      <c r="N1144" s="56" t="s">
        <v>5707</v>
      </c>
      <c r="O1144" s="47" t="s">
        <v>6279</v>
      </c>
      <c r="P1144" s="29"/>
      <c r="Q1144" s="47" t="s">
        <v>6280</v>
      </c>
      <c r="R1144" s="47" t="s">
        <v>6281</v>
      </c>
      <c r="S1144" s="48">
        <v>1.32</v>
      </c>
      <c r="T1144" s="49"/>
      <c r="U1144" s="50"/>
      <c r="V1144" s="51"/>
      <c r="W1144" s="86"/>
      <c r="X1144" s="53"/>
      <c r="Y1144" s="53"/>
      <c r="Z1144" s="54"/>
    </row>
    <row r="1145" ht="18.0" hidden="1" customHeight="1">
      <c r="A1145" s="4" t="s">
        <v>6271</v>
      </c>
      <c r="B1145" s="71" t="s">
        <v>6282</v>
      </c>
      <c r="C1145" s="39">
        <v>30.0</v>
      </c>
      <c r="D1145" s="40"/>
      <c r="E1145" s="41"/>
      <c r="F1145" s="59"/>
      <c r="G1145" s="106"/>
      <c r="H1145" s="56">
        <v>7.5</v>
      </c>
      <c r="I1145" s="56" t="s">
        <v>6105</v>
      </c>
      <c r="J1145" s="57">
        <v>5.35</v>
      </c>
      <c r="K1145" s="56">
        <v>6.04</v>
      </c>
      <c r="L1145" s="56" t="s">
        <v>6003</v>
      </c>
      <c r="M1145" s="116" t="s">
        <v>6283</v>
      </c>
      <c r="N1145" s="60" t="s">
        <v>2802</v>
      </c>
      <c r="O1145" s="28"/>
      <c r="P1145" s="29"/>
      <c r="Q1145" s="28"/>
      <c r="R1145" s="28"/>
      <c r="S1145" s="48"/>
      <c r="T1145" s="49"/>
      <c r="U1145" s="50"/>
      <c r="V1145" s="51"/>
      <c r="W1145" s="86"/>
      <c r="X1145" s="70"/>
      <c r="Y1145" s="53"/>
      <c r="Z1145" s="54"/>
    </row>
    <row r="1146" ht="18.0" hidden="1" customHeight="1">
      <c r="A1146" s="4" t="s">
        <v>6284</v>
      </c>
      <c r="B1146" s="71">
        <v>1.05</v>
      </c>
      <c r="C1146" s="39">
        <v>30.0</v>
      </c>
      <c r="D1146" s="40"/>
      <c r="E1146" s="41"/>
      <c r="F1146" s="59"/>
      <c r="G1146" s="106"/>
      <c r="H1146" s="56">
        <v>6.0</v>
      </c>
      <c r="I1146" s="56">
        <v>4.09</v>
      </c>
      <c r="J1146" s="59">
        <v>2.89</v>
      </c>
      <c r="K1146" s="57">
        <v>4.09</v>
      </c>
      <c r="L1146" s="56" t="s">
        <v>2802</v>
      </c>
      <c r="M1146" s="56" t="s">
        <v>2802</v>
      </c>
      <c r="N1146" s="60" t="s">
        <v>2827</v>
      </c>
      <c r="O1146" s="47" t="s">
        <v>6285</v>
      </c>
      <c r="P1146" s="29"/>
      <c r="Q1146" s="47" t="s">
        <v>6286</v>
      </c>
      <c r="R1146" s="47" t="s">
        <v>6287</v>
      </c>
      <c r="S1146" s="48"/>
      <c r="T1146" s="49"/>
      <c r="U1146" s="50"/>
      <c r="V1146" s="51"/>
      <c r="W1146" s="86"/>
      <c r="X1146" s="70"/>
      <c r="Y1146" s="53"/>
      <c r="Z1146" s="54"/>
    </row>
    <row r="1147" ht="18.0" hidden="1" customHeight="1">
      <c r="A1147" s="4" t="s">
        <v>6288</v>
      </c>
      <c r="B1147" s="71" t="s">
        <v>3419</v>
      </c>
      <c r="C1147" s="39">
        <v>28.0</v>
      </c>
      <c r="D1147" s="40"/>
      <c r="E1147" s="63"/>
      <c r="F1147" s="94"/>
      <c r="G1147" s="55"/>
      <c r="H1147" s="56"/>
      <c r="I1147" s="56">
        <v>2.48</v>
      </c>
      <c r="J1147" s="64">
        <v>2.38</v>
      </c>
      <c r="K1147" s="56"/>
      <c r="L1147" s="56">
        <v>2.59</v>
      </c>
      <c r="M1147" s="56">
        <v>2.38</v>
      </c>
      <c r="N1147" s="60">
        <v>2.66</v>
      </c>
      <c r="O1147" s="47" t="s">
        <v>6289</v>
      </c>
      <c r="P1147" s="29"/>
      <c r="Q1147" s="61" t="s">
        <v>6290</v>
      </c>
      <c r="R1147" s="47" t="s">
        <v>6291</v>
      </c>
      <c r="S1147" s="48">
        <v>4.06</v>
      </c>
      <c r="T1147" s="49"/>
      <c r="U1147" s="50"/>
      <c r="V1147" s="51"/>
      <c r="W1147" s="86"/>
      <c r="X1147" s="51"/>
      <c r="Y1147" s="53"/>
      <c r="Z1147" s="54"/>
    </row>
    <row r="1148" ht="18.0" hidden="1" customHeight="1">
      <c r="A1148" s="4" t="s">
        <v>6292</v>
      </c>
      <c r="B1148" s="71" t="s">
        <v>3419</v>
      </c>
      <c r="C1148" s="39">
        <v>28.0</v>
      </c>
      <c r="D1148" s="40"/>
      <c r="E1148" s="41"/>
      <c r="F1148" s="59" t="s">
        <v>2899</v>
      </c>
      <c r="G1148" s="55">
        <v>3.0</v>
      </c>
      <c r="H1148" s="56">
        <v>1.4</v>
      </c>
      <c r="I1148" s="56">
        <v>0.9</v>
      </c>
      <c r="J1148" s="56">
        <v>0.8</v>
      </c>
      <c r="K1148" s="56">
        <v>0.97</v>
      </c>
      <c r="L1148" s="56">
        <v>0.75</v>
      </c>
      <c r="M1148" s="56">
        <v>0.76</v>
      </c>
      <c r="N1148" s="60" t="s">
        <v>2802</v>
      </c>
      <c r="O1148" s="47" t="s">
        <v>6293</v>
      </c>
      <c r="P1148" s="29"/>
      <c r="Q1148" s="61" t="s">
        <v>6294</v>
      </c>
      <c r="R1148" s="47" t="s">
        <v>6295</v>
      </c>
      <c r="S1148" s="48">
        <v>0.57</v>
      </c>
      <c r="T1148" s="49"/>
      <c r="U1148" s="50"/>
      <c r="V1148" s="51"/>
      <c r="W1148" s="86"/>
      <c r="X1148" s="53"/>
      <c r="Y1148" s="53"/>
      <c r="Z1148" s="54"/>
    </row>
    <row r="1149" ht="18.0" hidden="1" customHeight="1">
      <c r="A1149" s="4" t="s">
        <v>1382</v>
      </c>
      <c r="B1149" s="5">
        <v>1115955.0</v>
      </c>
      <c r="C1149" s="39"/>
      <c r="D1149" s="40"/>
      <c r="E1149" s="41"/>
      <c r="F1149" s="59" t="s">
        <v>2899</v>
      </c>
      <c r="G1149" s="106">
        <v>13.0</v>
      </c>
      <c r="H1149" s="56">
        <v>1.1</v>
      </c>
      <c r="I1149" s="59">
        <v>0.76</v>
      </c>
      <c r="J1149" s="56" t="s">
        <v>6296</v>
      </c>
      <c r="K1149" s="56">
        <v>1.12</v>
      </c>
      <c r="L1149" s="60">
        <v>0.78</v>
      </c>
      <c r="M1149" s="57">
        <v>0.77</v>
      </c>
      <c r="N1149" s="56">
        <v>0.85</v>
      </c>
      <c r="O1149" s="47" t="s">
        <v>6297</v>
      </c>
      <c r="P1149" s="29"/>
      <c r="Q1149" s="61" t="s">
        <v>6298</v>
      </c>
      <c r="R1149" s="47" t="s">
        <v>6299</v>
      </c>
      <c r="S1149" s="48">
        <v>1.57</v>
      </c>
      <c r="T1149" s="49"/>
      <c r="U1149" s="50"/>
      <c r="V1149" s="51"/>
      <c r="W1149" s="86"/>
      <c r="X1149" s="53"/>
      <c r="Y1149" s="53"/>
      <c r="Z1149" s="54"/>
    </row>
    <row r="1150" ht="18.0" hidden="1" customHeight="1">
      <c r="A1150" s="4" t="s">
        <v>6292</v>
      </c>
      <c r="B1150" s="71" t="s">
        <v>3769</v>
      </c>
      <c r="C1150" s="39">
        <v>28.0</v>
      </c>
      <c r="D1150" s="40"/>
      <c r="E1150" s="41"/>
      <c r="F1150" s="59" t="s">
        <v>2899</v>
      </c>
      <c r="G1150" s="55">
        <v>6.0</v>
      </c>
      <c r="H1150" s="56" t="s">
        <v>6300</v>
      </c>
      <c r="I1150" s="56">
        <v>1.01</v>
      </c>
      <c r="J1150" s="56">
        <v>1.02</v>
      </c>
      <c r="K1150" s="56" t="s">
        <v>5017</v>
      </c>
      <c r="L1150" s="60">
        <v>1.1</v>
      </c>
      <c r="M1150" s="59">
        <v>1.02</v>
      </c>
      <c r="N1150" s="56">
        <v>1.03</v>
      </c>
      <c r="O1150" s="47" t="s">
        <v>6301</v>
      </c>
      <c r="P1150" s="29"/>
      <c r="Q1150" s="61" t="s">
        <v>6302</v>
      </c>
      <c r="R1150" s="47" t="s">
        <v>6303</v>
      </c>
      <c r="S1150" s="48">
        <v>1.57</v>
      </c>
      <c r="T1150" s="49"/>
      <c r="U1150" s="50"/>
      <c r="V1150" s="51"/>
      <c r="W1150" s="86"/>
      <c r="X1150" s="53"/>
      <c r="Y1150" s="53"/>
      <c r="Z1150" s="54"/>
    </row>
    <row r="1151" ht="18.0" hidden="1" customHeight="1">
      <c r="A1151" s="4" t="s">
        <v>1385</v>
      </c>
      <c r="B1151" s="5">
        <v>1056993.0</v>
      </c>
      <c r="C1151" s="39"/>
      <c r="D1151" s="40"/>
      <c r="E1151" s="41"/>
      <c r="F1151" s="59" t="s">
        <v>2899</v>
      </c>
      <c r="G1151" s="55">
        <v>25.0</v>
      </c>
      <c r="H1151" s="56">
        <v>0.21</v>
      </c>
      <c r="I1151" s="56">
        <v>0.24</v>
      </c>
      <c r="J1151" s="56">
        <v>0.2</v>
      </c>
      <c r="K1151" s="56">
        <v>0.23</v>
      </c>
      <c r="L1151" s="59">
        <v>0.2</v>
      </c>
      <c r="M1151" s="59">
        <v>0.2</v>
      </c>
      <c r="N1151" s="56">
        <v>0.21</v>
      </c>
      <c r="O1151" s="47" t="s">
        <v>6304</v>
      </c>
      <c r="P1151" s="29"/>
      <c r="Q1151" s="61" t="s">
        <v>6305</v>
      </c>
      <c r="R1151" s="47" t="s">
        <v>6306</v>
      </c>
      <c r="S1151" s="48">
        <v>0.81</v>
      </c>
      <c r="T1151" s="49"/>
      <c r="U1151" s="50"/>
      <c r="V1151" s="51"/>
      <c r="W1151" s="86"/>
      <c r="X1151" s="53"/>
      <c r="Y1151" s="53"/>
      <c r="Z1151" s="54"/>
    </row>
    <row r="1152" ht="18.0" hidden="1" customHeight="1">
      <c r="A1152" s="4" t="s">
        <v>6307</v>
      </c>
      <c r="B1152" s="71" t="s">
        <v>3376</v>
      </c>
      <c r="C1152" s="39">
        <v>28.0</v>
      </c>
      <c r="D1152" s="40"/>
      <c r="E1152" s="41"/>
      <c r="F1152" s="59"/>
      <c r="G1152" s="55"/>
      <c r="H1152" s="56"/>
      <c r="I1152" s="56"/>
      <c r="J1152" s="57">
        <v>1.05</v>
      </c>
      <c r="K1152" s="56"/>
      <c r="L1152" s="56" t="s">
        <v>2827</v>
      </c>
      <c r="M1152" s="116">
        <v>0.56</v>
      </c>
      <c r="N1152" s="60"/>
      <c r="O1152" s="28"/>
      <c r="P1152" s="29"/>
      <c r="Q1152" s="28"/>
      <c r="R1152" s="28"/>
      <c r="S1152" s="48">
        <v>0.81</v>
      </c>
      <c r="T1152" s="49"/>
      <c r="U1152" s="50"/>
      <c r="V1152" s="51"/>
      <c r="W1152" s="86"/>
      <c r="X1152" s="53"/>
      <c r="Y1152" s="53"/>
      <c r="Z1152" s="54"/>
    </row>
    <row r="1153" ht="18.0" hidden="1" customHeight="1">
      <c r="A1153" s="4" t="s">
        <v>1387</v>
      </c>
      <c r="B1153" s="5">
        <v>1057009.0</v>
      </c>
      <c r="C1153" s="39"/>
      <c r="D1153" s="40"/>
      <c r="E1153" s="41"/>
      <c r="F1153" s="59"/>
      <c r="G1153" s="55">
        <v>50.0</v>
      </c>
      <c r="H1153" s="56">
        <v>0.72</v>
      </c>
      <c r="I1153" s="56">
        <v>0.29</v>
      </c>
      <c r="J1153" s="56" t="s">
        <v>2802</v>
      </c>
      <c r="K1153" s="60">
        <v>0.26</v>
      </c>
      <c r="L1153" s="59">
        <v>0.23</v>
      </c>
      <c r="M1153" s="59">
        <v>0.23</v>
      </c>
      <c r="N1153" s="56">
        <v>0.25</v>
      </c>
      <c r="O1153" s="47" t="s">
        <v>6308</v>
      </c>
      <c r="P1153" s="29"/>
      <c r="Q1153" s="61" t="s">
        <v>6309</v>
      </c>
      <c r="R1153" s="47" t="s">
        <v>6310</v>
      </c>
      <c r="S1153" s="48"/>
      <c r="T1153" s="49"/>
      <c r="U1153" s="50"/>
      <c r="V1153" s="51"/>
      <c r="W1153" s="86"/>
      <c r="X1153" s="53"/>
      <c r="Y1153" s="53"/>
      <c r="Z1153" s="54"/>
    </row>
    <row r="1154" ht="18.0" hidden="1" customHeight="1">
      <c r="A1154" s="4" t="s">
        <v>6311</v>
      </c>
      <c r="B1154" s="71" t="s">
        <v>3351</v>
      </c>
      <c r="C1154" s="39">
        <v>28.0</v>
      </c>
      <c r="D1154" s="40"/>
      <c r="E1154" s="41"/>
      <c r="F1154" s="59"/>
      <c r="G1154" s="55"/>
      <c r="H1154" s="56" t="s">
        <v>2827</v>
      </c>
      <c r="I1154" s="56" t="s">
        <v>2827</v>
      </c>
      <c r="J1154" s="57"/>
      <c r="K1154" s="56" t="s">
        <v>2827</v>
      </c>
      <c r="L1154" s="56" t="s">
        <v>2827</v>
      </c>
      <c r="M1154" s="56">
        <v>2.99</v>
      </c>
      <c r="N1154" s="60" t="s">
        <v>2827</v>
      </c>
      <c r="O1154" s="28"/>
      <c r="P1154" s="29"/>
      <c r="Q1154" s="28"/>
      <c r="R1154" s="28"/>
      <c r="S1154" s="48">
        <v>1.36</v>
      </c>
      <c r="T1154" s="49"/>
      <c r="U1154" s="50"/>
      <c r="V1154" s="51"/>
      <c r="W1154" s="86"/>
      <c r="X1154" s="53"/>
      <c r="Y1154" s="53"/>
      <c r="Z1154" s="54"/>
    </row>
    <row r="1155" ht="18.0" hidden="1" customHeight="1">
      <c r="A1155" s="4" t="s">
        <v>6311</v>
      </c>
      <c r="B1155" s="67" t="s">
        <v>3070</v>
      </c>
      <c r="C1155" s="39">
        <v>28.0</v>
      </c>
      <c r="D1155" s="40"/>
      <c r="E1155" s="41"/>
      <c r="F1155" s="59"/>
      <c r="G1155" s="55"/>
      <c r="H1155" s="56" t="s">
        <v>2827</v>
      </c>
      <c r="I1155" s="56" t="s">
        <v>2827</v>
      </c>
      <c r="J1155" s="57"/>
      <c r="K1155" s="56" t="s">
        <v>2827</v>
      </c>
      <c r="L1155" s="56" t="s">
        <v>2827</v>
      </c>
      <c r="M1155" s="56">
        <v>7.99</v>
      </c>
      <c r="N1155" s="60"/>
      <c r="O1155" s="28"/>
      <c r="P1155" s="29"/>
      <c r="Q1155" s="28"/>
      <c r="R1155" s="28"/>
      <c r="S1155" s="48"/>
      <c r="T1155" s="49"/>
      <c r="U1155" s="50"/>
      <c r="V1155" s="51"/>
      <c r="W1155" s="86"/>
      <c r="X1155" s="53"/>
      <c r="Y1155" s="53"/>
      <c r="Z1155" s="54"/>
    </row>
    <row r="1156" ht="18.0" hidden="1" customHeight="1">
      <c r="A1156" s="4" t="s">
        <v>6312</v>
      </c>
      <c r="B1156" s="71" t="s">
        <v>3376</v>
      </c>
      <c r="C1156" s="39" t="s">
        <v>3687</v>
      </c>
      <c r="D1156" s="40"/>
      <c r="E1156" s="41"/>
      <c r="F1156" s="59"/>
      <c r="G1156" s="55">
        <v>4.0</v>
      </c>
      <c r="H1156" s="56">
        <v>1.2</v>
      </c>
      <c r="I1156" s="56">
        <v>0.85</v>
      </c>
      <c r="J1156" s="57">
        <v>0.65</v>
      </c>
      <c r="K1156" s="56">
        <v>0.76</v>
      </c>
      <c r="L1156" s="60">
        <v>0.59</v>
      </c>
      <c r="M1156" s="59">
        <v>0.52</v>
      </c>
      <c r="N1156" s="60">
        <v>0.62</v>
      </c>
      <c r="O1156" s="47" t="s">
        <v>6313</v>
      </c>
      <c r="P1156" s="29"/>
      <c r="Q1156" s="47" t="s">
        <v>6314</v>
      </c>
      <c r="R1156" s="61" t="s">
        <v>6315</v>
      </c>
      <c r="S1156" s="48">
        <v>1.13</v>
      </c>
      <c r="T1156" s="49"/>
      <c r="U1156" s="50"/>
      <c r="V1156" s="51"/>
      <c r="W1156" s="86"/>
      <c r="X1156" s="53"/>
      <c r="Y1156" s="53"/>
      <c r="Z1156" s="54"/>
    </row>
    <row r="1157" ht="18.0" hidden="1" customHeight="1">
      <c r="A1157" s="4" t="s">
        <v>6312</v>
      </c>
      <c r="B1157" s="71" t="s">
        <v>3288</v>
      </c>
      <c r="C1157" s="39">
        <v>28.0</v>
      </c>
      <c r="D1157" s="40"/>
      <c r="E1157" s="41"/>
      <c r="F1157" s="59"/>
      <c r="G1157" s="55">
        <v>5.0</v>
      </c>
      <c r="H1157" s="56" t="s">
        <v>2802</v>
      </c>
      <c r="I1157" s="56">
        <v>0.65</v>
      </c>
      <c r="J1157" s="59">
        <v>0.5</v>
      </c>
      <c r="K1157" s="56">
        <v>0.6</v>
      </c>
      <c r="L1157" s="56">
        <v>0.58</v>
      </c>
      <c r="M1157" s="56">
        <v>0.52</v>
      </c>
      <c r="N1157" s="57">
        <v>0.61</v>
      </c>
      <c r="O1157" s="47" t="s">
        <v>6316</v>
      </c>
      <c r="P1157" s="29"/>
      <c r="Q1157" s="47" t="s">
        <v>6317</v>
      </c>
      <c r="R1157" s="47" t="s">
        <v>6318</v>
      </c>
      <c r="S1157" s="48">
        <v>1.13</v>
      </c>
      <c r="T1157" s="49"/>
      <c r="U1157" s="50"/>
      <c r="V1157" s="51"/>
      <c r="W1157" s="86"/>
      <c r="X1157" s="53"/>
      <c r="Y1157" s="53"/>
      <c r="Z1157" s="54"/>
    </row>
    <row r="1158" ht="18.0" hidden="1" customHeight="1">
      <c r="A1158" s="4" t="s">
        <v>6319</v>
      </c>
      <c r="B1158" s="71" t="s">
        <v>3288</v>
      </c>
      <c r="C1158" s="39">
        <v>30.0</v>
      </c>
      <c r="D1158" s="40"/>
      <c r="E1158" s="41"/>
      <c r="F1158" s="59"/>
      <c r="G1158" s="55">
        <v>1.0</v>
      </c>
      <c r="H1158" s="56">
        <v>51.02</v>
      </c>
      <c r="I1158" s="56" t="s">
        <v>2802</v>
      </c>
      <c r="J1158" s="57">
        <v>29.0</v>
      </c>
      <c r="K1158" s="56">
        <v>41.77</v>
      </c>
      <c r="L1158" s="59">
        <v>21.9</v>
      </c>
      <c r="M1158" s="56" t="s">
        <v>2802</v>
      </c>
      <c r="N1158" s="60">
        <v>24.4</v>
      </c>
      <c r="O1158" s="47" t="s">
        <v>6320</v>
      </c>
      <c r="P1158" s="29"/>
      <c r="Q1158" s="47" t="s">
        <v>6321</v>
      </c>
      <c r="R1158" s="61" t="s">
        <v>6322</v>
      </c>
      <c r="S1158" s="48"/>
      <c r="T1158" s="49"/>
      <c r="U1158" s="50"/>
      <c r="V1158" s="51"/>
      <c r="W1158" s="86"/>
      <c r="X1158" s="53"/>
      <c r="Y1158" s="53"/>
      <c r="Z1158" s="54"/>
    </row>
    <row r="1159" ht="18.0" customHeight="1">
      <c r="A1159" s="4" t="s">
        <v>6323</v>
      </c>
      <c r="B1159" s="5" t="s">
        <v>6324</v>
      </c>
      <c r="C1159" s="39"/>
      <c r="D1159" s="40">
        <v>2.0</v>
      </c>
      <c r="E1159" s="41" t="s">
        <v>3249</v>
      </c>
      <c r="F1159" s="59" t="s">
        <v>2863</v>
      </c>
      <c r="G1159" s="55"/>
      <c r="H1159" s="56">
        <v>40.05</v>
      </c>
      <c r="I1159" s="45">
        <v>29.98</v>
      </c>
      <c r="J1159" s="122" t="s">
        <v>6325</v>
      </c>
      <c r="K1159" s="44" t="s">
        <v>6326</v>
      </c>
      <c r="L1159" s="56" t="s">
        <v>2802</v>
      </c>
      <c r="M1159" s="44" t="s">
        <v>6327</v>
      </c>
      <c r="N1159" s="60" t="s">
        <v>2827</v>
      </c>
      <c r="O1159" s="47" t="s">
        <v>6328</v>
      </c>
      <c r="P1159" s="29"/>
      <c r="Q1159" s="61" t="s">
        <v>6329</v>
      </c>
      <c r="R1159" s="47" t="s">
        <v>6330</v>
      </c>
      <c r="S1159" s="48">
        <v>87.41</v>
      </c>
      <c r="T1159" s="49"/>
      <c r="U1159" s="50"/>
      <c r="V1159" s="54"/>
      <c r="W1159" s="86"/>
      <c r="X1159" s="53"/>
      <c r="Y1159" s="53"/>
      <c r="Z1159" s="54"/>
    </row>
    <row r="1160" ht="18.0" hidden="1" customHeight="1">
      <c r="A1160" s="4" t="s">
        <v>1397</v>
      </c>
      <c r="B1160" s="5">
        <v>1202233.0</v>
      </c>
      <c r="C1160" s="39"/>
      <c r="D1160" s="40"/>
      <c r="E1160" s="41"/>
      <c r="F1160" s="59" t="s">
        <v>2899</v>
      </c>
      <c r="G1160" s="55">
        <v>15.0</v>
      </c>
      <c r="H1160" s="56">
        <v>0.79</v>
      </c>
      <c r="I1160" s="56">
        <v>0.63</v>
      </c>
      <c r="J1160" s="56" t="s">
        <v>2802</v>
      </c>
      <c r="K1160" s="56" t="s">
        <v>2809</v>
      </c>
      <c r="L1160" s="59" t="s">
        <v>2802</v>
      </c>
      <c r="M1160" s="56" t="s">
        <v>2802</v>
      </c>
      <c r="N1160" s="56">
        <v>0.8</v>
      </c>
      <c r="O1160" s="47" t="s">
        <v>6331</v>
      </c>
      <c r="P1160" s="29"/>
      <c r="Q1160" s="47" t="s">
        <v>6332</v>
      </c>
      <c r="R1160" s="47" t="s">
        <v>6333</v>
      </c>
      <c r="S1160" s="48">
        <v>1.2</v>
      </c>
      <c r="T1160" s="49"/>
      <c r="U1160" s="50"/>
      <c r="V1160" s="51"/>
      <c r="W1160" s="86"/>
      <c r="X1160" s="53"/>
      <c r="Y1160" s="53"/>
      <c r="Z1160" s="54"/>
    </row>
    <row r="1161" ht="18.0" hidden="1" customHeight="1">
      <c r="A1161" s="4" t="s">
        <v>6334</v>
      </c>
      <c r="B1161" s="71" t="s">
        <v>3131</v>
      </c>
      <c r="C1161" s="39">
        <v>84.0</v>
      </c>
      <c r="D1161" s="40"/>
      <c r="E1161" s="63"/>
      <c r="F1161" s="59"/>
      <c r="G1161" s="55">
        <v>4.0</v>
      </c>
      <c r="H1161" s="56">
        <v>3.35</v>
      </c>
      <c r="I1161" s="56">
        <v>2.66</v>
      </c>
      <c r="J1161" s="56">
        <v>2.94</v>
      </c>
      <c r="K1161" s="56" t="s">
        <v>2809</v>
      </c>
      <c r="L1161" s="59">
        <v>2.4</v>
      </c>
      <c r="M1161" s="56">
        <v>2.63</v>
      </c>
      <c r="N1161" s="60">
        <v>3.25</v>
      </c>
      <c r="O1161" s="47" t="s">
        <v>6335</v>
      </c>
      <c r="P1161" s="29"/>
      <c r="Q1161" s="61" t="s">
        <v>6336</v>
      </c>
      <c r="R1161" s="47" t="s">
        <v>6337</v>
      </c>
      <c r="S1161" s="48">
        <v>5.0</v>
      </c>
      <c r="T1161" s="49"/>
      <c r="U1161" s="50"/>
      <c r="V1161" s="51"/>
      <c r="W1161" s="86"/>
      <c r="X1161" s="53"/>
      <c r="Y1161" s="53"/>
      <c r="Z1161" s="54"/>
    </row>
    <row r="1162" ht="18.0" hidden="1" customHeight="1">
      <c r="A1162" s="4" t="s">
        <v>1401</v>
      </c>
      <c r="B1162" s="5">
        <v>1202068.0</v>
      </c>
      <c r="C1162" s="39"/>
      <c r="D1162" s="40"/>
      <c r="E1162" s="41"/>
      <c r="F1162" s="59"/>
      <c r="G1162" s="55">
        <v>12.0</v>
      </c>
      <c r="H1162" s="56">
        <v>0.62</v>
      </c>
      <c r="I1162" s="56">
        <v>0.61</v>
      </c>
      <c r="J1162" s="59">
        <v>0.61</v>
      </c>
      <c r="K1162" s="56" t="s">
        <v>2809</v>
      </c>
      <c r="L1162" s="56">
        <v>0.72</v>
      </c>
      <c r="M1162" s="56" t="s">
        <v>2802</v>
      </c>
      <c r="N1162" s="60">
        <v>0.63</v>
      </c>
      <c r="O1162" s="47" t="s">
        <v>6338</v>
      </c>
      <c r="P1162" s="29"/>
      <c r="Q1162" s="47" t="s">
        <v>6339</v>
      </c>
      <c r="R1162" s="47" t="s">
        <v>6340</v>
      </c>
      <c r="S1162" s="48">
        <v>1.74</v>
      </c>
      <c r="T1162" s="49"/>
      <c r="U1162" s="50"/>
      <c r="V1162" s="51"/>
      <c r="W1162" s="86"/>
      <c r="X1162" s="53"/>
      <c r="Y1162" s="53"/>
      <c r="Z1162" s="54"/>
    </row>
    <row r="1163" ht="18.0" hidden="1" customHeight="1">
      <c r="A1163" s="4" t="s">
        <v>1392</v>
      </c>
      <c r="B1163" s="5">
        <v>1202076.0</v>
      </c>
      <c r="C1163" s="39"/>
      <c r="D1163" s="40"/>
      <c r="E1163" s="41"/>
      <c r="F1163" s="59">
        <f>1.73*2</f>
        <v>3.46</v>
      </c>
      <c r="G1163" s="55">
        <v>12.0</v>
      </c>
      <c r="H1163" s="56">
        <v>2.11</v>
      </c>
      <c r="I1163" s="56"/>
      <c r="J1163" s="56" t="s">
        <v>2802</v>
      </c>
      <c r="K1163" s="57" t="s">
        <v>2809</v>
      </c>
      <c r="L1163" s="59">
        <v>1.39</v>
      </c>
      <c r="M1163" s="56" t="s">
        <v>2802</v>
      </c>
      <c r="N1163" s="60">
        <v>1.45</v>
      </c>
      <c r="O1163" s="47" t="s">
        <v>6341</v>
      </c>
      <c r="P1163" s="29"/>
      <c r="Q1163" s="47" t="s">
        <v>6342</v>
      </c>
      <c r="R1163" s="47" t="s">
        <v>6343</v>
      </c>
      <c r="S1163" s="48">
        <v>2.61</v>
      </c>
      <c r="T1163" s="49"/>
      <c r="U1163" s="50"/>
      <c r="V1163" s="51"/>
      <c r="W1163" s="86"/>
      <c r="X1163" s="53"/>
      <c r="Y1163" s="53"/>
      <c r="Z1163" s="54"/>
    </row>
    <row r="1164" ht="18.0" hidden="1" customHeight="1">
      <c r="A1164" s="4" t="s">
        <v>1393</v>
      </c>
      <c r="B1164" s="5">
        <v>1202084.0</v>
      </c>
      <c r="C1164" s="39"/>
      <c r="D1164" s="40"/>
      <c r="E1164" s="41"/>
      <c r="F1164" s="59"/>
      <c r="G1164" s="55">
        <v>16.0</v>
      </c>
      <c r="H1164" s="56">
        <v>2.7</v>
      </c>
      <c r="I1164" s="56">
        <v>2.28</v>
      </c>
      <c r="J1164" s="59">
        <v>1.2</v>
      </c>
      <c r="K1164" s="56" t="s">
        <v>2809</v>
      </c>
      <c r="L1164" s="59">
        <v>1.2</v>
      </c>
      <c r="M1164" s="56" t="s">
        <v>2802</v>
      </c>
      <c r="N1164" s="60">
        <v>1.34</v>
      </c>
      <c r="O1164" s="47" t="s">
        <v>6344</v>
      </c>
      <c r="P1164" s="29"/>
      <c r="Q1164" s="47" t="s">
        <v>6345</v>
      </c>
      <c r="R1164" s="47" t="s">
        <v>6346</v>
      </c>
      <c r="S1164" s="48">
        <v>2.53</v>
      </c>
      <c r="T1164" s="49"/>
      <c r="U1164" s="50"/>
      <c r="V1164" s="51"/>
      <c r="W1164" s="86"/>
      <c r="X1164" s="53"/>
      <c r="Y1164" s="53"/>
      <c r="Z1164" s="54"/>
    </row>
    <row r="1165" ht="18.0" hidden="1" customHeight="1">
      <c r="A1165" s="4" t="s">
        <v>6334</v>
      </c>
      <c r="B1165" s="71" t="s">
        <v>2926</v>
      </c>
      <c r="C1165" s="39">
        <v>84.0</v>
      </c>
      <c r="D1165" s="40"/>
      <c r="E1165" s="63"/>
      <c r="F1165" s="59"/>
      <c r="G1165" s="55">
        <v>4.0</v>
      </c>
      <c r="H1165" s="56">
        <v>2.83</v>
      </c>
      <c r="I1165" s="59">
        <v>2.34</v>
      </c>
      <c r="J1165" s="57" t="s">
        <v>2802</v>
      </c>
      <c r="K1165" s="57" t="s">
        <v>2809</v>
      </c>
      <c r="L1165" s="56" t="s">
        <v>2802</v>
      </c>
      <c r="M1165" s="56" t="s">
        <v>2802</v>
      </c>
      <c r="N1165" s="56">
        <v>2.62</v>
      </c>
      <c r="O1165" s="47" t="s">
        <v>6347</v>
      </c>
      <c r="P1165" s="29"/>
      <c r="Q1165" s="47" t="s">
        <v>6348</v>
      </c>
      <c r="R1165" s="47" t="s">
        <v>6349</v>
      </c>
      <c r="S1165" s="48">
        <v>4.31</v>
      </c>
      <c r="T1165" s="49"/>
      <c r="U1165" s="50"/>
      <c r="V1165" s="51"/>
      <c r="W1165" s="86"/>
      <c r="X1165" s="53"/>
      <c r="Y1165" s="53"/>
      <c r="Z1165" s="54"/>
    </row>
    <row r="1166" ht="18.0" hidden="1" customHeight="1">
      <c r="A1166" s="4" t="s">
        <v>6334</v>
      </c>
      <c r="B1166" s="71" t="s">
        <v>6350</v>
      </c>
      <c r="C1166" s="39">
        <v>56.0</v>
      </c>
      <c r="D1166" s="40"/>
      <c r="E1166" s="41"/>
      <c r="F1166" s="59"/>
      <c r="G1166" s="55">
        <v>1.0</v>
      </c>
      <c r="H1166" s="56">
        <v>1.54</v>
      </c>
      <c r="I1166" s="56">
        <v>2.18</v>
      </c>
      <c r="J1166" s="57">
        <v>1.4</v>
      </c>
      <c r="K1166" s="57" t="s">
        <v>2809</v>
      </c>
      <c r="L1166" s="56" t="s">
        <v>2802</v>
      </c>
      <c r="M1166" s="56" t="s">
        <v>2802</v>
      </c>
      <c r="N1166" s="60" t="s">
        <v>4442</v>
      </c>
      <c r="O1166" s="47" t="s">
        <v>6351</v>
      </c>
      <c r="P1166" s="29"/>
      <c r="Q1166" s="47" t="s">
        <v>6352</v>
      </c>
      <c r="R1166" s="47" t="s">
        <v>6353</v>
      </c>
      <c r="S1166" s="48"/>
      <c r="T1166" s="49"/>
      <c r="U1166" s="50"/>
      <c r="V1166" s="51"/>
      <c r="W1166" s="86"/>
      <c r="X1166" s="53"/>
      <c r="Y1166" s="53"/>
      <c r="Z1166" s="54"/>
    </row>
    <row r="1167" ht="18.0" hidden="1" customHeight="1">
      <c r="A1167" s="4" t="s">
        <v>1399</v>
      </c>
      <c r="B1167" s="5">
        <v>1202118.0</v>
      </c>
      <c r="C1167" s="39"/>
      <c r="D1167" s="40"/>
      <c r="E1167" s="41"/>
      <c r="F1167" s="218"/>
      <c r="G1167" s="55">
        <v>7.0</v>
      </c>
      <c r="H1167" s="56">
        <v>1.66</v>
      </c>
      <c r="I1167" s="56">
        <v>1.57</v>
      </c>
      <c r="J1167" s="59">
        <v>1.4</v>
      </c>
      <c r="K1167" s="57" t="s">
        <v>2809</v>
      </c>
      <c r="L1167" s="60" t="s">
        <v>2802</v>
      </c>
      <c r="M1167" s="56">
        <v>1.66</v>
      </c>
      <c r="N1167" s="56">
        <v>1.66</v>
      </c>
      <c r="O1167" s="47" t="s">
        <v>6354</v>
      </c>
      <c r="P1167" s="29"/>
      <c r="Q1167" s="61" t="s">
        <v>6355</v>
      </c>
      <c r="R1167" s="47" t="s">
        <v>6356</v>
      </c>
      <c r="S1167" s="48">
        <v>2.84</v>
      </c>
      <c r="T1167" s="49"/>
      <c r="U1167" s="50"/>
      <c r="V1167" s="51"/>
      <c r="W1167" s="86"/>
      <c r="X1167" s="53"/>
      <c r="Y1167" s="53"/>
      <c r="Z1167" s="54"/>
    </row>
    <row r="1168" ht="18.0" hidden="1" customHeight="1">
      <c r="A1168" s="4" t="s">
        <v>6357</v>
      </c>
      <c r="B1168" s="71" t="s">
        <v>2926</v>
      </c>
      <c r="C1168" s="39">
        <v>100.0</v>
      </c>
      <c r="D1168" s="40"/>
      <c r="E1168" s="41"/>
      <c r="F1168" s="59"/>
      <c r="G1168" s="43">
        <v>0.3</v>
      </c>
      <c r="H1168" s="56">
        <v>2.65</v>
      </c>
      <c r="I1168" s="56" t="s">
        <v>2827</v>
      </c>
      <c r="J1168" s="57"/>
      <c r="K1168" s="56" t="s">
        <v>2827</v>
      </c>
      <c r="L1168" s="56" t="s">
        <v>2827</v>
      </c>
      <c r="M1168" s="56" t="s">
        <v>2827</v>
      </c>
      <c r="N1168" s="60" t="s">
        <v>2827</v>
      </c>
      <c r="O1168" s="28"/>
      <c r="P1168" s="29"/>
      <c r="Q1168" s="28"/>
      <c r="R1168" s="28"/>
      <c r="S1168" s="48"/>
      <c r="T1168" s="49"/>
      <c r="U1168" s="50"/>
      <c r="V1168" s="51"/>
      <c r="W1168" s="86"/>
      <c r="X1168" s="53"/>
      <c r="Y1168" s="53"/>
      <c r="Z1168" s="54"/>
    </row>
    <row r="1169" ht="18.0" hidden="1" customHeight="1">
      <c r="A1169" s="4" t="s">
        <v>6357</v>
      </c>
      <c r="B1169" s="71" t="s">
        <v>4796</v>
      </c>
      <c r="C1169" s="39">
        <v>100.0</v>
      </c>
      <c r="D1169" s="40"/>
      <c r="E1169" s="41"/>
      <c r="F1169" s="59"/>
      <c r="G1169" s="55">
        <v>2.0</v>
      </c>
      <c r="H1169" s="56" t="s">
        <v>6358</v>
      </c>
      <c r="I1169" s="56" t="s">
        <v>2827</v>
      </c>
      <c r="J1169" s="57" t="s">
        <v>3542</v>
      </c>
      <c r="K1169" s="56" t="s">
        <v>3199</v>
      </c>
      <c r="L1169" s="56" t="s">
        <v>6359</v>
      </c>
      <c r="M1169" s="56" t="s">
        <v>6360</v>
      </c>
      <c r="N1169" s="60" t="s">
        <v>2827</v>
      </c>
      <c r="O1169" s="28"/>
      <c r="P1169" s="29"/>
      <c r="Q1169" s="28"/>
      <c r="R1169" s="28"/>
      <c r="S1169" s="48">
        <v>4.02</v>
      </c>
      <c r="T1169" s="49"/>
      <c r="U1169" s="50"/>
      <c r="V1169" s="51"/>
      <c r="W1169" s="86"/>
      <c r="X1169" s="53"/>
      <c r="Y1169" s="53"/>
      <c r="Z1169" s="54"/>
    </row>
    <row r="1170" ht="18.0" hidden="1" customHeight="1">
      <c r="A1170" s="4" t="s">
        <v>6361</v>
      </c>
      <c r="B1170" s="71" t="s">
        <v>4398</v>
      </c>
      <c r="C1170" s="39">
        <v>8.0</v>
      </c>
      <c r="D1170" s="40"/>
      <c r="E1170" s="41"/>
      <c r="F1170" s="59" t="s">
        <v>6362</v>
      </c>
      <c r="G1170" s="55"/>
      <c r="H1170" s="56">
        <v>2.2</v>
      </c>
      <c r="I1170" s="56" t="s">
        <v>6363</v>
      </c>
      <c r="J1170" s="57">
        <v>3.2</v>
      </c>
      <c r="K1170" s="56">
        <v>3.78</v>
      </c>
      <c r="L1170" s="64" t="s">
        <v>6364</v>
      </c>
      <c r="M1170" s="56">
        <v>6.41</v>
      </c>
      <c r="N1170" s="60" t="s">
        <v>2802</v>
      </c>
      <c r="O1170" s="47" t="s">
        <v>6365</v>
      </c>
      <c r="P1170" s="29"/>
      <c r="Q1170" s="47" t="s">
        <v>6366</v>
      </c>
      <c r="R1170" s="47" t="s">
        <v>6367</v>
      </c>
      <c r="S1170" s="48">
        <v>4.01</v>
      </c>
      <c r="T1170" s="49"/>
      <c r="U1170" s="50"/>
      <c r="V1170" s="51"/>
      <c r="W1170" s="86"/>
      <c r="X1170" s="53"/>
      <c r="Y1170" s="53"/>
      <c r="Z1170" s="54"/>
    </row>
    <row r="1171" ht="18.0" hidden="1" customHeight="1">
      <c r="A1171" s="4" t="s">
        <v>6368</v>
      </c>
      <c r="B1171" s="71" t="s">
        <v>4398</v>
      </c>
      <c r="C1171" s="39">
        <v>50.0</v>
      </c>
      <c r="D1171" s="40"/>
      <c r="E1171" s="41"/>
      <c r="F1171" s="59"/>
      <c r="G1171" s="55"/>
      <c r="H1171" s="56" t="s">
        <v>6369</v>
      </c>
      <c r="I1171" s="56" t="s">
        <v>2802</v>
      </c>
      <c r="J1171" s="57" t="s">
        <v>2802</v>
      </c>
      <c r="K1171" s="56" t="s">
        <v>6370</v>
      </c>
      <c r="L1171" s="59" t="s">
        <v>6371</v>
      </c>
      <c r="M1171" s="56" t="s">
        <v>2802</v>
      </c>
      <c r="N1171" s="56" t="s">
        <v>6372</v>
      </c>
      <c r="O1171" s="47" t="s">
        <v>6373</v>
      </c>
      <c r="P1171" s="29"/>
      <c r="Q1171" s="47" t="s">
        <v>6374</v>
      </c>
      <c r="R1171" s="47" t="s">
        <v>6375</v>
      </c>
      <c r="S1171" s="48">
        <v>8.36</v>
      </c>
      <c r="T1171" s="49"/>
      <c r="U1171" s="50"/>
      <c r="V1171" s="51"/>
      <c r="W1171" s="86"/>
      <c r="X1171" s="53"/>
      <c r="Y1171" s="53"/>
      <c r="Z1171" s="54"/>
    </row>
    <row r="1172" ht="18.0" hidden="1" customHeight="1">
      <c r="A1172" s="4" t="s">
        <v>1407</v>
      </c>
      <c r="B1172" s="5">
        <v>1079094.0</v>
      </c>
      <c r="C1172" s="39"/>
      <c r="D1172" s="40"/>
      <c r="E1172" s="41"/>
      <c r="F1172" s="59"/>
      <c r="G1172" s="55">
        <v>10.0</v>
      </c>
      <c r="H1172" s="56">
        <v>1.53</v>
      </c>
      <c r="I1172" s="56"/>
      <c r="J1172" s="56">
        <v>0.68</v>
      </c>
      <c r="K1172" s="56">
        <v>0.94</v>
      </c>
      <c r="L1172" s="56">
        <v>0.61</v>
      </c>
      <c r="M1172" s="59">
        <v>0.6</v>
      </c>
      <c r="N1172" s="56">
        <v>0.71</v>
      </c>
      <c r="O1172" s="47" t="s">
        <v>6376</v>
      </c>
      <c r="P1172" s="29"/>
      <c r="Q1172" s="61" t="s">
        <v>6377</v>
      </c>
      <c r="R1172" s="1" t="s">
        <v>6378</v>
      </c>
      <c r="S1172" s="48">
        <v>0.34</v>
      </c>
      <c r="T1172" s="49"/>
      <c r="U1172" s="50"/>
      <c r="V1172" s="51"/>
      <c r="W1172" s="86"/>
      <c r="X1172" s="53"/>
      <c r="Y1172" s="53"/>
      <c r="Z1172" s="54"/>
    </row>
    <row r="1173" ht="18.0" hidden="1" customHeight="1">
      <c r="A1173" s="4" t="s">
        <v>6379</v>
      </c>
      <c r="B1173" s="71" t="s">
        <v>3288</v>
      </c>
      <c r="C1173" s="39">
        <v>84.0</v>
      </c>
      <c r="D1173" s="40"/>
      <c r="E1173" s="41"/>
      <c r="F1173" s="59"/>
      <c r="G1173" s="55">
        <v>3.0</v>
      </c>
      <c r="H1173" s="56"/>
      <c r="I1173" s="56" t="s">
        <v>2802</v>
      </c>
      <c r="J1173" s="59">
        <v>2.11</v>
      </c>
      <c r="K1173" s="56">
        <v>3.49</v>
      </c>
      <c r="L1173" s="56">
        <v>2.62</v>
      </c>
      <c r="M1173" s="56" t="s">
        <v>6380</v>
      </c>
      <c r="N1173" s="60">
        <v>2.12</v>
      </c>
      <c r="O1173" s="47" t="s">
        <v>6381</v>
      </c>
      <c r="P1173" s="29"/>
      <c r="Q1173" s="47" t="s">
        <v>6382</v>
      </c>
      <c r="R1173" s="61" t="s">
        <v>6383</v>
      </c>
      <c r="S1173" s="48">
        <v>0.73</v>
      </c>
      <c r="T1173" s="49"/>
      <c r="U1173" s="50"/>
      <c r="V1173" s="51"/>
      <c r="W1173" s="86"/>
      <c r="X1173" s="53"/>
      <c r="Y1173" s="53"/>
      <c r="Z1173" s="54"/>
    </row>
    <row r="1174" ht="18.0" hidden="1" customHeight="1">
      <c r="A1174" s="4" t="s">
        <v>6384</v>
      </c>
      <c r="B1174" s="71" t="s">
        <v>3288</v>
      </c>
      <c r="C1174" s="39">
        <v>28.0</v>
      </c>
      <c r="D1174" s="40"/>
      <c r="E1174" s="41"/>
      <c r="F1174" s="59">
        <f>20.73/500*28</f>
        <v>1.16088</v>
      </c>
      <c r="G1174" s="55">
        <v>3.0</v>
      </c>
      <c r="H1174" s="56">
        <v>1.21</v>
      </c>
      <c r="I1174" s="56" t="s">
        <v>2802</v>
      </c>
      <c r="J1174" s="56">
        <v>0.65</v>
      </c>
      <c r="K1174" s="56">
        <v>0.68</v>
      </c>
      <c r="L1174" s="56">
        <v>0.74</v>
      </c>
      <c r="M1174" s="59">
        <v>0.64</v>
      </c>
      <c r="N1174" s="60">
        <v>0.81</v>
      </c>
      <c r="O1174" s="47" t="s">
        <v>6385</v>
      </c>
      <c r="P1174" s="29"/>
      <c r="Q1174" s="61" t="s">
        <v>6386</v>
      </c>
      <c r="R1174" s="47" t="s">
        <v>6387</v>
      </c>
      <c r="S1174" s="48">
        <v>1.23</v>
      </c>
      <c r="T1174" s="49"/>
      <c r="U1174" s="50"/>
      <c r="V1174" s="51"/>
      <c r="W1174" s="86"/>
      <c r="X1174" s="53"/>
      <c r="Y1174" s="53"/>
      <c r="Z1174" s="54"/>
    </row>
    <row r="1175" ht="18.0" hidden="1" customHeight="1">
      <c r="A1175" s="4" t="s">
        <v>6388</v>
      </c>
      <c r="B1175" s="71" t="s">
        <v>3288</v>
      </c>
      <c r="C1175" s="39">
        <v>100.0</v>
      </c>
      <c r="D1175" s="40"/>
      <c r="E1175" s="41"/>
      <c r="F1175" s="59"/>
      <c r="G1175" s="55">
        <v>3.0</v>
      </c>
      <c r="H1175" s="56">
        <v>4.34</v>
      </c>
      <c r="I1175" s="56">
        <v>3.84</v>
      </c>
      <c r="J1175" s="64">
        <v>3.75</v>
      </c>
      <c r="K1175" s="56" t="s">
        <v>2802</v>
      </c>
      <c r="L1175" s="56" t="s">
        <v>2827</v>
      </c>
      <c r="M1175" s="56" t="s">
        <v>2827</v>
      </c>
      <c r="N1175" s="56">
        <v>3.8</v>
      </c>
      <c r="O1175" s="47" t="s">
        <v>6389</v>
      </c>
      <c r="P1175" s="29"/>
      <c r="Q1175" s="47" t="s">
        <v>6390</v>
      </c>
      <c r="R1175" s="47" t="s">
        <v>6391</v>
      </c>
      <c r="S1175" s="48"/>
      <c r="T1175" s="49"/>
      <c r="U1175" s="50"/>
      <c r="V1175" s="51"/>
      <c r="W1175" s="86"/>
      <c r="X1175" s="53"/>
      <c r="Y1175" s="53"/>
      <c r="Z1175" s="54"/>
    </row>
    <row r="1176" ht="18.0" hidden="1" customHeight="1">
      <c r="A1176" s="4" t="s">
        <v>1413</v>
      </c>
      <c r="B1176" s="5">
        <v>1269547.0</v>
      </c>
      <c r="C1176" s="39"/>
      <c r="D1176" s="40"/>
      <c r="E1176" s="41"/>
      <c r="F1176" s="59"/>
      <c r="G1176" s="224">
        <v>30.0</v>
      </c>
      <c r="H1176" s="56">
        <v>2.99</v>
      </c>
      <c r="I1176" s="56">
        <v>2.48</v>
      </c>
      <c r="J1176" s="64">
        <v>2.39</v>
      </c>
      <c r="K1176" s="56">
        <v>2.48</v>
      </c>
      <c r="L1176" s="60">
        <v>2.9</v>
      </c>
      <c r="M1176" s="60">
        <v>2.46</v>
      </c>
      <c r="N1176" s="56">
        <v>2.77</v>
      </c>
      <c r="O1176" s="47" t="s">
        <v>6392</v>
      </c>
      <c r="P1176" s="29"/>
      <c r="Q1176" s="47" t="s">
        <v>6393</v>
      </c>
      <c r="R1176" s="47" t="s">
        <v>6394</v>
      </c>
      <c r="S1176" s="48">
        <v>6.6</v>
      </c>
      <c r="T1176" s="49"/>
      <c r="U1176" s="50"/>
      <c r="V1176" s="51"/>
      <c r="W1176" s="86"/>
      <c r="X1176" s="53"/>
      <c r="Y1176" s="53"/>
      <c r="Z1176" s="54"/>
    </row>
    <row r="1177" ht="18.0" hidden="1" customHeight="1">
      <c r="A1177" s="4" t="s">
        <v>6395</v>
      </c>
      <c r="B1177" s="71" t="s">
        <v>3208</v>
      </c>
      <c r="C1177" s="39">
        <v>30.0</v>
      </c>
      <c r="D1177" s="40"/>
      <c r="E1177" s="41"/>
      <c r="F1177" s="59"/>
      <c r="G1177" s="188"/>
      <c r="H1177" s="56">
        <v>29.23</v>
      </c>
      <c r="I1177" s="56" t="s">
        <v>2802</v>
      </c>
      <c r="J1177" s="57">
        <v>21.6</v>
      </c>
      <c r="K1177" s="56">
        <v>46.94</v>
      </c>
      <c r="L1177" s="56">
        <v>29.5</v>
      </c>
      <c r="M1177" s="56" t="s">
        <v>2802</v>
      </c>
      <c r="N1177" s="60">
        <v>21.9</v>
      </c>
      <c r="O1177" s="28"/>
      <c r="P1177" s="29"/>
      <c r="Q1177" s="28"/>
      <c r="R1177" s="28"/>
      <c r="S1177" s="48">
        <f>S1178/50*30</f>
        <v>37.128</v>
      </c>
      <c r="T1177" s="49"/>
      <c r="U1177" s="50"/>
      <c r="V1177" s="51"/>
      <c r="W1177" s="86"/>
      <c r="X1177" s="53"/>
      <c r="Y1177" s="53"/>
      <c r="Z1177" s="54"/>
    </row>
    <row r="1178" ht="18.0" hidden="1" customHeight="1">
      <c r="A1178" s="4" t="s">
        <v>6395</v>
      </c>
      <c r="B1178" s="71" t="s">
        <v>3208</v>
      </c>
      <c r="C1178" s="39">
        <v>50.0</v>
      </c>
      <c r="D1178" s="40"/>
      <c r="E1178" s="41"/>
      <c r="F1178" s="59"/>
      <c r="G1178" s="55"/>
      <c r="H1178" s="56" t="s">
        <v>6396</v>
      </c>
      <c r="I1178" s="56"/>
      <c r="J1178" s="59" t="s">
        <v>6397</v>
      </c>
      <c r="K1178" s="56" t="s">
        <v>6398</v>
      </c>
      <c r="L1178" s="56" t="s">
        <v>6399</v>
      </c>
      <c r="M1178" s="56" t="s">
        <v>6400</v>
      </c>
      <c r="N1178" s="60" t="s">
        <v>2827</v>
      </c>
      <c r="O1178" s="47" t="s">
        <v>6401</v>
      </c>
      <c r="P1178" s="29"/>
      <c r="Q1178" s="47" t="s">
        <v>6402</v>
      </c>
      <c r="R1178" s="47" t="s">
        <v>6403</v>
      </c>
      <c r="S1178" s="48">
        <v>61.88</v>
      </c>
      <c r="T1178" s="49"/>
      <c r="U1178" s="50"/>
      <c r="V1178" s="51"/>
      <c r="W1178" s="86"/>
      <c r="X1178" s="53"/>
      <c r="Y1178" s="53"/>
      <c r="Z1178" s="54"/>
    </row>
    <row r="1179" ht="18.0" hidden="1" customHeight="1">
      <c r="A1179" s="4" t="s">
        <v>6395</v>
      </c>
      <c r="B1179" s="71" t="s">
        <v>3208</v>
      </c>
      <c r="C1179" s="39">
        <v>60.0</v>
      </c>
      <c r="D1179" s="40"/>
      <c r="E1179" s="41"/>
      <c r="F1179" s="59"/>
      <c r="G1179" s="55"/>
      <c r="H1179" s="56" t="s">
        <v>2802</v>
      </c>
      <c r="I1179" s="56" t="s">
        <v>2827</v>
      </c>
      <c r="J1179" s="57" t="s">
        <v>2827</v>
      </c>
      <c r="K1179" s="56" t="s">
        <v>2827</v>
      </c>
      <c r="L1179" s="56" t="s">
        <v>2827</v>
      </c>
      <c r="M1179" s="56" t="s">
        <v>2827</v>
      </c>
      <c r="N1179" s="60" t="s">
        <v>2827</v>
      </c>
      <c r="O1179" s="28"/>
      <c r="P1179" s="29"/>
      <c r="Q1179" s="28"/>
      <c r="R1179" s="28"/>
      <c r="S1179" s="48">
        <f>S1178/50*60</f>
        <v>74.256</v>
      </c>
      <c r="T1179" s="49"/>
      <c r="U1179" s="50"/>
      <c r="V1179" s="51"/>
      <c r="W1179" s="86"/>
      <c r="X1179" s="53"/>
      <c r="Y1179" s="53"/>
      <c r="Z1179" s="54"/>
    </row>
    <row r="1180" ht="18.0" hidden="1" customHeight="1">
      <c r="A1180" s="4" t="s">
        <v>6395</v>
      </c>
      <c r="B1180" s="71" t="s">
        <v>3382</v>
      </c>
      <c r="C1180" s="39">
        <v>50.0</v>
      </c>
      <c r="D1180" s="40"/>
      <c r="E1180" s="41"/>
      <c r="F1180" s="59"/>
      <c r="G1180" s="55"/>
      <c r="H1180" s="56">
        <v>92.06</v>
      </c>
      <c r="I1180" s="56"/>
      <c r="J1180" s="57" t="s">
        <v>6404</v>
      </c>
      <c r="K1180" s="56" t="s">
        <v>6405</v>
      </c>
      <c r="L1180" s="185" t="s">
        <v>6406</v>
      </c>
      <c r="M1180" s="56">
        <v>67.8</v>
      </c>
      <c r="N1180" s="60" t="s">
        <v>2827</v>
      </c>
      <c r="O1180" s="47" t="s">
        <v>6407</v>
      </c>
      <c r="P1180" s="29"/>
      <c r="Q1180" s="47" t="s">
        <v>6408</v>
      </c>
      <c r="R1180" s="47" t="s">
        <v>6409</v>
      </c>
      <c r="S1180" s="48">
        <v>80.28</v>
      </c>
      <c r="T1180" s="49"/>
      <c r="U1180" s="50"/>
      <c r="V1180" s="51"/>
      <c r="W1180" s="86"/>
      <c r="X1180" s="53"/>
      <c r="Y1180" s="53"/>
      <c r="Z1180" s="54"/>
    </row>
    <row r="1181" ht="18.0" hidden="1" customHeight="1">
      <c r="A1181" s="4" t="s">
        <v>6395</v>
      </c>
      <c r="B1181" s="71" t="s">
        <v>3382</v>
      </c>
      <c r="C1181" s="39">
        <v>60.0</v>
      </c>
      <c r="D1181" s="40"/>
      <c r="E1181" s="41"/>
      <c r="F1181" s="59"/>
      <c r="G1181" s="188"/>
      <c r="H1181" s="56">
        <v>93.4</v>
      </c>
      <c r="I1181" s="56">
        <v>80.22</v>
      </c>
      <c r="J1181" s="57">
        <v>71.4</v>
      </c>
      <c r="K1181" s="225" t="s">
        <v>6405</v>
      </c>
      <c r="L1181" s="225" t="s">
        <v>6410</v>
      </c>
      <c r="M1181" s="116" t="s">
        <v>2802</v>
      </c>
      <c r="N1181" s="60">
        <v>80.23</v>
      </c>
      <c r="O1181" s="47" t="s">
        <v>6411</v>
      </c>
      <c r="P1181" s="29"/>
      <c r="Q1181" s="47" t="s">
        <v>6412</v>
      </c>
      <c r="R1181" s="47" t="s">
        <v>6413</v>
      </c>
      <c r="S1181" s="48">
        <f>S1180/50*60</f>
        <v>96.336</v>
      </c>
      <c r="T1181" s="49"/>
      <c r="U1181" s="50"/>
      <c r="V1181" s="51"/>
      <c r="W1181" s="86"/>
      <c r="X1181" s="53"/>
      <c r="Y1181" s="53"/>
      <c r="Z1181" s="54"/>
    </row>
    <row r="1182" ht="18.0" hidden="1" customHeight="1">
      <c r="A1182" s="4" t="s">
        <v>6414</v>
      </c>
      <c r="B1182" s="71" t="s">
        <v>3419</v>
      </c>
      <c r="C1182" s="39">
        <v>56.0</v>
      </c>
      <c r="D1182" s="40"/>
      <c r="E1182" s="41"/>
      <c r="F1182" s="59"/>
      <c r="G1182" s="43">
        <v>3.5</v>
      </c>
      <c r="H1182" s="56"/>
      <c r="I1182" s="56"/>
      <c r="J1182" s="56">
        <v>3.13</v>
      </c>
      <c r="K1182" s="57">
        <v>3.57</v>
      </c>
      <c r="L1182" s="60">
        <v>3.9</v>
      </c>
      <c r="M1182" s="56">
        <v>3.22</v>
      </c>
      <c r="N1182" s="59">
        <v>3.05</v>
      </c>
      <c r="O1182" s="47" t="s">
        <v>6415</v>
      </c>
      <c r="P1182" s="29"/>
      <c r="Q1182" s="61" t="s">
        <v>6416</v>
      </c>
      <c r="R1182" s="47" t="s">
        <v>6417</v>
      </c>
      <c r="S1182" s="48">
        <v>17.26</v>
      </c>
      <c r="T1182" s="49"/>
      <c r="U1182" s="50"/>
      <c r="V1182" s="51"/>
      <c r="W1182" s="86"/>
      <c r="X1182" s="53"/>
      <c r="Y1182" s="53"/>
      <c r="Z1182" s="54"/>
    </row>
    <row r="1183" ht="18.0" hidden="1" customHeight="1">
      <c r="A1183" s="4" t="s">
        <v>1417</v>
      </c>
      <c r="B1183" s="5">
        <v>1224708.0</v>
      </c>
      <c r="C1183" s="39"/>
      <c r="D1183" s="40"/>
      <c r="E1183" s="63"/>
      <c r="F1183" s="59"/>
      <c r="G1183" s="55">
        <v>18.0</v>
      </c>
      <c r="H1183" s="56">
        <v>9.58</v>
      </c>
      <c r="I1183" s="56">
        <v>2.49</v>
      </c>
      <c r="J1183" s="59">
        <v>2.49</v>
      </c>
      <c r="K1183" s="57">
        <v>3.14</v>
      </c>
      <c r="L1183" s="116">
        <v>2.5</v>
      </c>
      <c r="M1183" s="60">
        <v>2.64</v>
      </c>
      <c r="N1183" s="57">
        <v>3.14</v>
      </c>
      <c r="O1183" s="47" t="s">
        <v>6418</v>
      </c>
      <c r="P1183" s="29"/>
      <c r="Q1183" s="61" t="s">
        <v>6419</v>
      </c>
      <c r="R1183" s="47" t="s">
        <v>6420</v>
      </c>
      <c r="S1183" s="48">
        <v>4.62</v>
      </c>
      <c r="T1183" s="49"/>
      <c r="U1183" s="50"/>
      <c r="V1183" s="54"/>
      <c r="W1183" s="86"/>
      <c r="X1183" s="53"/>
      <c r="Y1183" s="53"/>
      <c r="Z1183" s="54"/>
    </row>
    <row r="1184" ht="18.0" hidden="1" customHeight="1">
      <c r="A1184" s="4" t="s">
        <v>6421</v>
      </c>
      <c r="B1184" s="71" t="s">
        <v>3365</v>
      </c>
      <c r="C1184" s="39">
        <v>28.0</v>
      </c>
      <c r="D1184" s="40"/>
      <c r="E1184" s="63"/>
      <c r="F1184" s="94"/>
      <c r="G1184" s="55"/>
      <c r="H1184" s="56">
        <v>3.91</v>
      </c>
      <c r="I1184" s="56" t="s">
        <v>2827</v>
      </c>
      <c r="J1184" s="57">
        <v>0.24</v>
      </c>
      <c r="K1184" s="56" t="s">
        <v>6422</v>
      </c>
      <c r="L1184" s="56" t="s">
        <v>2827</v>
      </c>
      <c r="M1184" s="56">
        <v>0.23</v>
      </c>
      <c r="N1184" s="60"/>
      <c r="O1184" s="28"/>
      <c r="P1184" s="29"/>
      <c r="Q1184" s="28"/>
      <c r="R1184" s="28"/>
      <c r="S1184" s="48"/>
      <c r="T1184" s="49"/>
      <c r="U1184" s="50"/>
      <c r="V1184" s="51"/>
      <c r="W1184" s="86"/>
      <c r="X1184" s="51"/>
      <c r="Y1184" s="53"/>
      <c r="Z1184" s="54"/>
    </row>
    <row r="1185" ht="18.0" customHeight="1">
      <c r="A1185" s="4" t="s">
        <v>6423</v>
      </c>
      <c r="B1185" s="5">
        <v>1081116.0</v>
      </c>
      <c r="C1185" s="39"/>
      <c r="D1185" s="40">
        <v>2.0</v>
      </c>
      <c r="E1185" s="41"/>
      <c r="F1185" s="59" t="s">
        <v>6424</v>
      </c>
      <c r="G1185" s="55">
        <v>3.0</v>
      </c>
      <c r="H1185" s="44">
        <v>3.88</v>
      </c>
      <c r="I1185" s="44" t="s">
        <v>4722</v>
      </c>
      <c r="J1185" s="44">
        <v>3.87</v>
      </c>
      <c r="K1185" s="44">
        <v>4.14</v>
      </c>
      <c r="L1185" s="64">
        <v>3.7</v>
      </c>
      <c r="M1185" s="44" t="s">
        <v>3463</v>
      </c>
      <c r="N1185" s="56">
        <v>3.81</v>
      </c>
      <c r="O1185" s="47" t="s">
        <v>6425</v>
      </c>
      <c r="P1185" s="29"/>
      <c r="Q1185" s="1" t="s">
        <v>6426</v>
      </c>
      <c r="R1185" s="1" t="s">
        <v>6427</v>
      </c>
      <c r="S1185" s="48">
        <v>3.56</v>
      </c>
      <c r="T1185" s="49"/>
      <c r="U1185" s="50"/>
      <c r="V1185" s="54"/>
      <c r="W1185" s="86"/>
      <c r="X1185" s="53"/>
      <c r="Y1185" s="53"/>
      <c r="Z1185" s="54"/>
    </row>
    <row r="1186" ht="18.0" hidden="1" customHeight="1">
      <c r="A1186" s="4" t="s">
        <v>6428</v>
      </c>
      <c r="B1186" s="71" t="s">
        <v>6429</v>
      </c>
      <c r="C1186" s="39">
        <v>28.0</v>
      </c>
      <c r="D1186" s="40"/>
      <c r="E1186" s="41"/>
      <c r="F1186" s="59" t="s">
        <v>6424</v>
      </c>
      <c r="G1186" s="55">
        <v>2.0</v>
      </c>
      <c r="H1186" s="59">
        <v>4.02</v>
      </c>
      <c r="I1186" s="56">
        <v>4.58</v>
      </c>
      <c r="J1186" s="57">
        <v>4.17</v>
      </c>
      <c r="K1186" s="56">
        <v>4.14</v>
      </c>
      <c r="L1186" s="56">
        <v>4.49</v>
      </c>
      <c r="M1186" s="56">
        <v>4.15</v>
      </c>
      <c r="N1186" s="56">
        <v>4.15</v>
      </c>
      <c r="O1186" s="47" t="s">
        <v>6430</v>
      </c>
      <c r="P1186" s="29"/>
      <c r="Q1186" s="47" t="s">
        <v>6431</v>
      </c>
      <c r="R1186" s="61" t="s">
        <v>6432</v>
      </c>
      <c r="S1186" s="48">
        <v>2.41</v>
      </c>
      <c r="T1186" s="49"/>
      <c r="U1186" s="50"/>
      <c r="V1186" s="51"/>
      <c r="W1186" s="86"/>
      <c r="X1186" s="53"/>
      <c r="Y1186" s="53"/>
      <c r="Z1186" s="54"/>
    </row>
    <row r="1187" ht="18.0" hidden="1" customHeight="1">
      <c r="A1187" s="4" t="s">
        <v>6433</v>
      </c>
      <c r="B1187" s="71" t="s">
        <v>3419</v>
      </c>
      <c r="C1187" s="39">
        <v>28.0</v>
      </c>
      <c r="D1187" s="40"/>
      <c r="E1187" s="41"/>
      <c r="F1187" s="59" t="s">
        <v>2899</v>
      </c>
      <c r="G1187" s="226" t="s">
        <v>6434</v>
      </c>
      <c r="H1187" s="56">
        <v>0.5</v>
      </c>
      <c r="I1187" s="59">
        <v>0.26</v>
      </c>
      <c r="J1187" s="56">
        <v>0.3</v>
      </c>
      <c r="K1187" s="60">
        <v>0.33</v>
      </c>
      <c r="L1187" s="56">
        <v>0.36</v>
      </c>
      <c r="M1187" s="59">
        <v>0.26</v>
      </c>
      <c r="N1187" s="60">
        <v>0.27</v>
      </c>
      <c r="O1187" s="47" t="s">
        <v>6435</v>
      </c>
      <c r="P1187" s="29"/>
      <c r="Q1187" s="61" t="s">
        <v>6436</v>
      </c>
      <c r="R1187" s="47" t="s">
        <v>6437</v>
      </c>
      <c r="S1187" s="48"/>
      <c r="T1187" s="49"/>
      <c r="U1187" s="50"/>
      <c r="V1187" s="51"/>
      <c r="W1187" s="86"/>
      <c r="X1187" s="53"/>
      <c r="Y1187" s="53"/>
      <c r="Z1187" s="54"/>
    </row>
    <row r="1188" ht="18.0" hidden="1" customHeight="1">
      <c r="A1188" s="4" t="s">
        <v>6438</v>
      </c>
      <c r="B1188" s="71" t="s">
        <v>3769</v>
      </c>
      <c r="C1188" s="39">
        <v>28.0</v>
      </c>
      <c r="D1188" s="40"/>
      <c r="E1188" s="63"/>
      <c r="F1188" s="108" t="s">
        <v>2899</v>
      </c>
      <c r="G1188" s="226" t="s">
        <v>6439</v>
      </c>
      <c r="H1188" s="56">
        <v>0.33</v>
      </c>
      <c r="I1188" s="56">
        <v>0.29</v>
      </c>
      <c r="J1188" s="60">
        <v>0.3</v>
      </c>
      <c r="K1188" s="56">
        <v>0.29</v>
      </c>
      <c r="L1188" s="56">
        <v>0.31</v>
      </c>
      <c r="M1188" s="59">
        <v>0.28</v>
      </c>
      <c r="N1188" s="56">
        <v>0.33</v>
      </c>
      <c r="O1188" s="47" t="s">
        <v>6440</v>
      </c>
      <c r="P1188" s="29"/>
      <c r="Q1188" s="61" t="s">
        <v>6441</v>
      </c>
      <c r="R1188" s="47" t="s">
        <v>6442</v>
      </c>
      <c r="S1188" s="48"/>
      <c r="T1188" s="49"/>
      <c r="U1188" s="50"/>
      <c r="V1188" s="51"/>
      <c r="W1188" s="86"/>
      <c r="X1188" s="53"/>
      <c r="Y1188" s="53"/>
      <c r="Z1188" s="54"/>
    </row>
    <row r="1189" ht="18.0" hidden="1" customHeight="1">
      <c r="A1189" s="4" t="s">
        <v>6438</v>
      </c>
      <c r="B1189" s="71" t="s">
        <v>4588</v>
      </c>
      <c r="C1189" s="39">
        <v>56.0</v>
      </c>
      <c r="D1189" s="40"/>
      <c r="E1189" s="41" t="s">
        <v>2808</v>
      </c>
      <c r="F1189" s="59"/>
      <c r="G1189" s="55"/>
      <c r="H1189" s="56">
        <v>1.61</v>
      </c>
      <c r="I1189" s="56">
        <v>1.59</v>
      </c>
      <c r="J1189" s="57"/>
      <c r="K1189" s="56"/>
      <c r="L1189" s="56">
        <v>1.63</v>
      </c>
      <c r="M1189" s="57">
        <v>1.63</v>
      </c>
      <c r="N1189" s="60">
        <v>1.48</v>
      </c>
      <c r="O1189" s="28"/>
      <c r="P1189" s="29"/>
      <c r="Q1189" s="28"/>
      <c r="R1189" s="28"/>
      <c r="S1189" s="48">
        <v>6.8</v>
      </c>
      <c r="T1189" s="49"/>
      <c r="U1189" s="50"/>
      <c r="V1189" s="51"/>
      <c r="W1189" s="86"/>
      <c r="X1189" s="53"/>
      <c r="Y1189" s="53"/>
      <c r="Z1189" s="54"/>
    </row>
    <row r="1190" ht="18.0" hidden="1" customHeight="1">
      <c r="A1190" s="4" t="s">
        <v>6443</v>
      </c>
      <c r="B1190" s="71" t="s">
        <v>4766</v>
      </c>
      <c r="C1190" s="39" t="s">
        <v>3501</v>
      </c>
      <c r="D1190" s="40"/>
      <c r="E1190" s="41"/>
      <c r="F1190" s="59"/>
      <c r="G1190" s="55"/>
      <c r="H1190" s="56">
        <v>23.11</v>
      </c>
      <c r="I1190" s="56" t="s">
        <v>2827</v>
      </c>
      <c r="J1190" s="57">
        <v>15.25</v>
      </c>
      <c r="K1190" s="56">
        <v>16.17</v>
      </c>
      <c r="L1190" s="59">
        <v>14.8</v>
      </c>
      <c r="M1190" s="56">
        <v>26.0</v>
      </c>
      <c r="N1190" s="101" t="s">
        <v>2802</v>
      </c>
      <c r="O1190" s="28"/>
      <c r="P1190" s="29"/>
      <c r="Q1190" s="28"/>
      <c r="R1190" s="28"/>
      <c r="S1190" s="48"/>
      <c r="T1190" s="49"/>
      <c r="U1190" s="50"/>
      <c r="V1190" s="51"/>
      <c r="W1190" s="86"/>
      <c r="X1190" s="53"/>
      <c r="Y1190" s="53"/>
      <c r="Z1190" s="54"/>
    </row>
    <row r="1191" ht="18.0" hidden="1" customHeight="1">
      <c r="A1191" s="4" t="s">
        <v>6444</v>
      </c>
      <c r="B1191" s="71" t="s">
        <v>6445</v>
      </c>
      <c r="C1191" s="39">
        <v>1.0</v>
      </c>
      <c r="D1191" s="40"/>
      <c r="E1191" s="41"/>
      <c r="F1191" s="59"/>
      <c r="G1191" s="55">
        <v>3.0</v>
      </c>
      <c r="H1191" s="56">
        <v>6.05</v>
      </c>
      <c r="I1191" s="56">
        <v>5.68</v>
      </c>
      <c r="J1191" s="59">
        <v>5.28</v>
      </c>
      <c r="K1191" s="56">
        <v>5.42</v>
      </c>
      <c r="L1191" s="59">
        <v>5.0</v>
      </c>
      <c r="M1191" s="56">
        <v>6.88</v>
      </c>
      <c r="N1191" s="60">
        <v>5.61</v>
      </c>
      <c r="O1191" s="47" t="s">
        <v>6446</v>
      </c>
      <c r="P1191" s="29"/>
      <c r="Q1191" s="47" t="s">
        <v>6447</v>
      </c>
      <c r="R1191" s="47" t="s">
        <v>6448</v>
      </c>
      <c r="S1191" s="73">
        <v>6.61</v>
      </c>
      <c r="T1191" s="74">
        <v>0.11</v>
      </c>
      <c r="U1191" s="50">
        <f t="shared" ref="U1191:U1192" si="67">S1191*(1-T1191)</f>
        <v>5.8829</v>
      </c>
      <c r="V1191" s="54">
        <f t="shared" ref="V1191:V1192" si="68">S1191*0.905</f>
        <v>5.98205</v>
      </c>
      <c r="W1191" s="52">
        <v>1.0</v>
      </c>
      <c r="X1191" s="97">
        <f>(V1191-M1191)*W1191</f>
        <v>-0.89795</v>
      </c>
      <c r="Y1191" s="53">
        <v>2.0</v>
      </c>
      <c r="Z1191" s="54"/>
    </row>
    <row r="1192" ht="18.0" hidden="1" customHeight="1">
      <c r="A1192" s="4" t="s">
        <v>6449</v>
      </c>
      <c r="B1192" s="71" t="s">
        <v>6450</v>
      </c>
      <c r="C1192" s="39">
        <v>1.0</v>
      </c>
      <c r="D1192" s="40"/>
      <c r="E1192" s="41"/>
      <c r="F1192" s="59"/>
      <c r="G1192" s="55">
        <v>4.0</v>
      </c>
      <c r="H1192" s="56">
        <v>9.93</v>
      </c>
      <c r="I1192" s="56">
        <v>9.62</v>
      </c>
      <c r="J1192" s="57">
        <v>6.21</v>
      </c>
      <c r="K1192" s="56">
        <v>6.1</v>
      </c>
      <c r="L1192" s="64">
        <v>6.1</v>
      </c>
      <c r="M1192" s="56" t="s">
        <v>2802</v>
      </c>
      <c r="N1192" s="60">
        <v>6.27</v>
      </c>
      <c r="O1192" s="47" t="s">
        <v>6451</v>
      </c>
      <c r="P1192" s="29"/>
      <c r="Q1192" s="47" t="s">
        <v>6452</v>
      </c>
      <c r="R1192" s="61" t="s">
        <v>6453</v>
      </c>
      <c r="S1192" s="73">
        <v>9.94</v>
      </c>
      <c r="T1192" s="74">
        <v>0.11</v>
      </c>
      <c r="U1192" s="50">
        <f t="shared" si="67"/>
        <v>8.8466</v>
      </c>
      <c r="V1192" s="54">
        <f t="shared" si="68"/>
        <v>8.9957</v>
      </c>
      <c r="W1192" s="52">
        <v>2.0</v>
      </c>
      <c r="X1192" s="53">
        <f>(V1192-L1192)*W1192</f>
        <v>5.7914</v>
      </c>
      <c r="Y1192" s="53">
        <v>2.0</v>
      </c>
      <c r="Z1192" s="54"/>
    </row>
    <row r="1193" ht="18.0" hidden="1" customHeight="1">
      <c r="A1193" s="4" t="s">
        <v>6454</v>
      </c>
      <c r="B1193" s="71">
        <v>3.75</v>
      </c>
      <c r="C1193" s="39">
        <v>1.0</v>
      </c>
      <c r="D1193" s="40"/>
      <c r="E1193" s="63"/>
      <c r="F1193" s="94"/>
      <c r="G1193" s="55"/>
      <c r="H1193" s="56">
        <v>75.24</v>
      </c>
      <c r="I1193" s="56" t="s">
        <v>2802</v>
      </c>
      <c r="J1193" s="57" t="s">
        <v>6455</v>
      </c>
      <c r="K1193" s="59">
        <v>74.49</v>
      </c>
      <c r="L1193" s="56" t="s">
        <v>6455</v>
      </c>
      <c r="M1193" s="56" t="s">
        <v>6456</v>
      </c>
      <c r="N1193" s="60" t="s">
        <v>6457</v>
      </c>
      <c r="O1193" s="28"/>
      <c r="P1193" s="29"/>
      <c r="Q1193" s="28"/>
      <c r="R1193" s="28"/>
      <c r="S1193" s="48"/>
      <c r="T1193" s="49"/>
      <c r="U1193" s="50"/>
      <c r="V1193" s="51"/>
      <c r="W1193" s="86"/>
      <c r="X1193" s="70"/>
      <c r="Y1193" s="53"/>
      <c r="Z1193" s="54"/>
    </row>
    <row r="1194" ht="18.0" hidden="1" customHeight="1">
      <c r="A1194" s="4" t="s">
        <v>6454</v>
      </c>
      <c r="B1194" s="71" t="s">
        <v>6458</v>
      </c>
      <c r="C1194" s="39">
        <v>1.0</v>
      </c>
      <c r="D1194" s="40"/>
      <c r="E1194" s="41"/>
      <c r="F1194" s="59"/>
      <c r="G1194" s="55">
        <v>3.0</v>
      </c>
      <c r="H1194" s="56">
        <v>217.99</v>
      </c>
      <c r="I1194" s="56" t="s">
        <v>6459</v>
      </c>
      <c r="J1194" s="56" t="s">
        <v>2802</v>
      </c>
      <c r="K1194" s="56">
        <v>225.72</v>
      </c>
      <c r="L1194" s="59" t="s">
        <v>2802</v>
      </c>
      <c r="M1194" s="56" t="s">
        <v>6460</v>
      </c>
      <c r="N1194" s="60">
        <v>217.99</v>
      </c>
      <c r="O1194" s="47" t="s">
        <v>6461</v>
      </c>
      <c r="P1194" s="29"/>
      <c r="Q1194" s="47" t="s">
        <v>6462</v>
      </c>
      <c r="R1194" s="47" t="s">
        <v>6463</v>
      </c>
      <c r="S1194" s="48">
        <v>225.72</v>
      </c>
      <c r="T1194" s="49"/>
      <c r="U1194" s="50"/>
      <c r="V1194" s="51"/>
      <c r="W1194" s="86"/>
      <c r="X1194" s="53"/>
      <c r="Y1194" s="53"/>
      <c r="Z1194" s="54"/>
    </row>
    <row r="1195" ht="18.0" hidden="1" customHeight="1">
      <c r="A1195" s="4" t="s">
        <v>6464</v>
      </c>
      <c r="B1195" s="71" t="s">
        <v>3419</v>
      </c>
      <c r="C1195" s="39">
        <v>10.0</v>
      </c>
      <c r="D1195" s="40"/>
      <c r="E1195" s="63"/>
      <c r="F1195" s="94"/>
      <c r="G1195" s="55"/>
      <c r="H1195" s="56" t="s">
        <v>2802</v>
      </c>
      <c r="I1195" s="56"/>
      <c r="J1195" s="57" t="s">
        <v>6465</v>
      </c>
      <c r="K1195" s="56"/>
      <c r="L1195" s="56"/>
      <c r="M1195" s="56" t="s">
        <v>2802</v>
      </c>
      <c r="N1195" s="60"/>
      <c r="O1195" s="28"/>
      <c r="P1195" s="29"/>
      <c r="Q1195" s="28"/>
      <c r="R1195" s="28"/>
      <c r="S1195" s="48"/>
      <c r="T1195" s="49"/>
      <c r="U1195" s="50"/>
      <c r="V1195" s="51"/>
      <c r="W1195" s="85"/>
      <c r="X1195" s="93"/>
      <c r="Y1195" s="71"/>
      <c r="Z1195" s="54"/>
    </row>
    <row r="1196" ht="18.0" hidden="1" customHeight="1">
      <c r="A1196" s="4" t="s">
        <v>6466</v>
      </c>
      <c r="B1196" s="71" t="s">
        <v>3382</v>
      </c>
      <c r="C1196" s="39">
        <v>28.0</v>
      </c>
      <c r="D1196" s="40"/>
      <c r="E1196" s="63"/>
      <c r="F1196" s="94"/>
      <c r="G1196" s="43">
        <v>1.5</v>
      </c>
      <c r="H1196" s="56"/>
      <c r="I1196" s="56">
        <v>8.24</v>
      </c>
      <c r="J1196" s="57" t="s">
        <v>6467</v>
      </c>
      <c r="K1196" s="56"/>
      <c r="L1196" s="56">
        <v>7.22</v>
      </c>
      <c r="M1196" s="59">
        <v>5.53</v>
      </c>
      <c r="N1196" s="56">
        <v>5.55</v>
      </c>
      <c r="O1196" s="47" t="s">
        <v>6468</v>
      </c>
      <c r="P1196" s="29"/>
      <c r="Q1196" s="61" t="s">
        <v>6469</v>
      </c>
      <c r="R1196" s="47" t="s">
        <v>6470</v>
      </c>
      <c r="S1196" s="48"/>
      <c r="T1196" s="49"/>
      <c r="U1196" s="50"/>
      <c r="V1196" s="51"/>
      <c r="W1196" s="86"/>
      <c r="X1196" s="70"/>
      <c r="Y1196" s="53"/>
      <c r="Z1196" s="54"/>
    </row>
    <row r="1197" ht="18.0" hidden="1" customHeight="1">
      <c r="A1197" s="4" t="s">
        <v>6466</v>
      </c>
      <c r="B1197" s="71" t="s">
        <v>3414</v>
      </c>
      <c r="C1197" s="39">
        <v>28.0</v>
      </c>
      <c r="D1197" s="40"/>
      <c r="E1197" s="63"/>
      <c r="F1197" s="94"/>
      <c r="G1197" s="55">
        <v>4.0</v>
      </c>
      <c r="H1197" s="56" t="s">
        <v>2802</v>
      </c>
      <c r="I1197" s="56" t="s">
        <v>6471</v>
      </c>
      <c r="J1197" s="56" t="s">
        <v>3893</v>
      </c>
      <c r="K1197" s="56" t="s">
        <v>6471</v>
      </c>
      <c r="L1197" s="56">
        <v>8.99</v>
      </c>
      <c r="M1197" s="56" t="s">
        <v>6472</v>
      </c>
      <c r="N1197" s="56" t="s">
        <v>2802</v>
      </c>
      <c r="O1197" s="47" t="s">
        <v>6473</v>
      </c>
      <c r="P1197" s="29"/>
      <c r="Q1197" s="47" t="s">
        <v>6474</v>
      </c>
      <c r="R1197" s="47" t="s">
        <v>6475</v>
      </c>
      <c r="S1197" s="48">
        <v>59.52</v>
      </c>
      <c r="T1197" s="49"/>
      <c r="U1197" s="50"/>
      <c r="V1197" s="51"/>
      <c r="W1197" s="69"/>
      <c r="X1197" s="70"/>
      <c r="Y1197" s="71"/>
      <c r="Z1197" s="54"/>
    </row>
    <row r="1198" ht="18.0" hidden="1" customHeight="1">
      <c r="A1198" s="4" t="s">
        <v>6476</v>
      </c>
      <c r="B1198" s="71" t="s">
        <v>4172</v>
      </c>
      <c r="C1198" s="39">
        <v>200.0</v>
      </c>
      <c r="D1198" s="40"/>
      <c r="E1198" s="41"/>
      <c r="F1198" s="59"/>
      <c r="G1198" s="55">
        <v>1.0</v>
      </c>
      <c r="H1198" s="56">
        <v>24.0</v>
      </c>
      <c r="I1198" s="56"/>
      <c r="J1198" s="57">
        <v>14.5</v>
      </c>
      <c r="K1198" s="56">
        <v>14.74</v>
      </c>
      <c r="L1198" s="64">
        <v>14.7</v>
      </c>
      <c r="M1198" s="56" t="s">
        <v>2802</v>
      </c>
      <c r="N1198" s="56">
        <v>16.04</v>
      </c>
      <c r="O1198" s="47" t="s">
        <v>6477</v>
      </c>
      <c r="P1198" s="29"/>
      <c r="Q1198" s="47" t="s">
        <v>6478</v>
      </c>
      <c r="R1198" s="47" t="s">
        <v>6479</v>
      </c>
      <c r="S1198" s="48"/>
      <c r="T1198" s="49"/>
      <c r="U1198" s="50"/>
      <c r="V1198" s="51"/>
      <c r="W1198" s="86"/>
      <c r="X1198" s="53"/>
      <c r="Y1198" s="53"/>
      <c r="Z1198" s="54"/>
    </row>
    <row r="1199" ht="18.0" hidden="1" customHeight="1">
      <c r="A1199" s="4" t="s">
        <v>6480</v>
      </c>
      <c r="B1199" s="71" t="s">
        <v>3131</v>
      </c>
      <c r="C1199" s="39">
        <v>28.0</v>
      </c>
      <c r="D1199" s="40"/>
      <c r="E1199" s="41"/>
      <c r="F1199" s="59"/>
      <c r="G1199" s="55"/>
      <c r="H1199" s="56">
        <v>4.87</v>
      </c>
      <c r="I1199" s="56">
        <v>12.21</v>
      </c>
      <c r="J1199" s="57">
        <v>8.48</v>
      </c>
      <c r="K1199" s="56">
        <v>8.54</v>
      </c>
      <c r="L1199" s="59">
        <v>0.25</v>
      </c>
      <c r="M1199" s="56">
        <v>9.68</v>
      </c>
      <c r="N1199" s="60">
        <v>7.49</v>
      </c>
      <c r="O1199" s="28"/>
      <c r="P1199" s="29"/>
      <c r="Q1199" s="28"/>
      <c r="R1199" s="28"/>
      <c r="S1199" s="48">
        <v>0.36</v>
      </c>
      <c r="T1199" s="49"/>
      <c r="U1199" s="50"/>
      <c r="V1199" s="51"/>
      <c r="W1199" s="86"/>
      <c r="X1199" s="53"/>
      <c r="Y1199" s="53"/>
      <c r="Z1199" s="54"/>
    </row>
    <row r="1200" ht="18.0" hidden="1" customHeight="1">
      <c r="A1200" s="4" t="s">
        <v>6481</v>
      </c>
      <c r="B1200" s="71" t="s">
        <v>3131</v>
      </c>
      <c r="C1200" s="39">
        <v>60.0</v>
      </c>
      <c r="D1200" s="40"/>
      <c r="E1200" s="41"/>
      <c r="F1200" s="59" t="s">
        <v>6482</v>
      </c>
      <c r="G1200" s="55">
        <v>1.0</v>
      </c>
      <c r="H1200" s="56">
        <v>67.66</v>
      </c>
      <c r="I1200" s="56" t="s">
        <v>2827</v>
      </c>
      <c r="J1200" s="57" t="s">
        <v>2802</v>
      </c>
      <c r="K1200" s="56" t="s">
        <v>2802</v>
      </c>
      <c r="L1200" s="56" t="s">
        <v>2802</v>
      </c>
      <c r="M1200" s="60" t="s">
        <v>2802</v>
      </c>
      <c r="N1200" s="60" t="s">
        <v>2802</v>
      </c>
      <c r="O1200" s="47" t="s">
        <v>6483</v>
      </c>
      <c r="P1200" s="29"/>
      <c r="Q1200" s="1" t="s">
        <v>6484</v>
      </c>
      <c r="R1200" s="1" t="s">
        <v>6485</v>
      </c>
      <c r="S1200" s="48">
        <v>67.66</v>
      </c>
      <c r="T1200" s="74">
        <v>0.05</v>
      </c>
      <c r="U1200" s="50">
        <f t="shared" ref="U1200:U1204" si="69">S1200*(1-T1200)</f>
        <v>64.277</v>
      </c>
      <c r="V1200" s="51"/>
      <c r="W1200" s="86"/>
      <c r="X1200" s="53"/>
      <c r="Y1200" s="53"/>
      <c r="Z1200" s="54"/>
    </row>
    <row r="1201" ht="18.0" hidden="1" customHeight="1">
      <c r="A1201" s="4" t="s">
        <v>6481</v>
      </c>
      <c r="B1201" s="71" t="s">
        <v>3779</v>
      </c>
      <c r="C1201" s="39">
        <v>60.0</v>
      </c>
      <c r="D1201" s="40"/>
      <c r="E1201" s="41"/>
      <c r="F1201" s="59"/>
      <c r="G1201" s="55"/>
      <c r="H1201" s="56" t="s">
        <v>2802</v>
      </c>
      <c r="I1201" s="56" t="s">
        <v>2827</v>
      </c>
      <c r="J1201" s="57" t="s">
        <v>2802</v>
      </c>
      <c r="K1201" s="56" t="s">
        <v>2802</v>
      </c>
      <c r="L1201" s="56" t="s">
        <v>2802</v>
      </c>
      <c r="M1201" s="59" t="s">
        <v>6486</v>
      </c>
      <c r="N1201" s="60" t="s">
        <v>2802</v>
      </c>
      <c r="O1201" s="47" t="s">
        <v>6487</v>
      </c>
      <c r="P1201" s="29"/>
      <c r="Q1201" s="47" t="s">
        <v>6488</v>
      </c>
      <c r="R1201" s="61" t="s">
        <v>6489</v>
      </c>
      <c r="S1201" s="48">
        <v>113.1</v>
      </c>
      <c r="T1201" s="74">
        <v>0.05</v>
      </c>
      <c r="U1201" s="50">
        <f t="shared" si="69"/>
        <v>107.445</v>
      </c>
      <c r="V1201" s="51"/>
      <c r="W1201" s="86"/>
      <c r="X1201" s="53"/>
      <c r="Y1201" s="53"/>
      <c r="Z1201" s="54"/>
    </row>
    <row r="1202" ht="18.0" hidden="1" customHeight="1">
      <c r="A1202" s="4" t="s">
        <v>6481</v>
      </c>
      <c r="B1202" s="71" t="s">
        <v>2926</v>
      </c>
      <c r="C1202" s="39">
        <v>60.0</v>
      </c>
      <c r="D1202" s="40"/>
      <c r="E1202" s="41"/>
      <c r="F1202" s="59" t="s">
        <v>6490</v>
      </c>
      <c r="G1202" s="55">
        <v>3.0</v>
      </c>
      <c r="H1202" s="56" t="s">
        <v>6491</v>
      </c>
      <c r="I1202" s="56" t="s">
        <v>2827</v>
      </c>
      <c r="J1202" s="57" t="s">
        <v>2802</v>
      </c>
      <c r="K1202" s="56" t="s">
        <v>6492</v>
      </c>
      <c r="L1202" s="56" t="s">
        <v>2827</v>
      </c>
      <c r="M1202" s="60" t="s">
        <v>2802</v>
      </c>
      <c r="N1202" s="101" t="s">
        <v>2802</v>
      </c>
      <c r="O1202" s="47" t="s">
        <v>6493</v>
      </c>
      <c r="P1202" s="29"/>
      <c r="Q1202" s="1" t="s">
        <v>6494</v>
      </c>
      <c r="R1202" s="1" t="s">
        <v>6495</v>
      </c>
      <c r="S1202" s="48">
        <v>113.1</v>
      </c>
      <c r="T1202" s="74">
        <v>0.05</v>
      </c>
      <c r="U1202" s="50">
        <f t="shared" si="69"/>
        <v>107.445</v>
      </c>
      <c r="V1202" s="51"/>
      <c r="W1202" s="86"/>
      <c r="X1202" s="53"/>
      <c r="Y1202" s="53"/>
      <c r="Z1202" s="54"/>
    </row>
    <row r="1203" ht="18.0" hidden="1" customHeight="1">
      <c r="A1203" s="4" t="s">
        <v>6481</v>
      </c>
      <c r="B1203" s="71" t="s">
        <v>3036</v>
      </c>
      <c r="C1203" s="39">
        <v>60.0</v>
      </c>
      <c r="D1203" s="40"/>
      <c r="E1203" s="41"/>
      <c r="F1203" s="59" t="s">
        <v>6496</v>
      </c>
      <c r="G1203" s="55">
        <v>1.0</v>
      </c>
      <c r="H1203" s="56" t="s">
        <v>2802</v>
      </c>
      <c r="I1203" s="56" t="s">
        <v>2827</v>
      </c>
      <c r="J1203" s="57" t="s">
        <v>2802</v>
      </c>
      <c r="K1203" s="56" t="s">
        <v>2802</v>
      </c>
      <c r="L1203" s="56" t="s">
        <v>2827</v>
      </c>
      <c r="M1203" s="60" t="s">
        <v>2802</v>
      </c>
      <c r="N1203" s="60" t="s">
        <v>2802</v>
      </c>
      <c r="O1203" s="47" t="s">
        <v>6497</v>
      </c>
      <c r="P1203" s="29"/>
      <c r="Q1203" s="1" t="s">
        <v>6498</v>
      </c>
      <c r="R1203" s="1" t="s">
        <v>6499</v>
      </c>
      <c r="S1203" s="48">
        <v>170.0</v>
      </c>
      <c r="T1203" s="74">
        <v>0.05</v>
      </c>
      <c r="U1203" s="50">
        <f t="shared" si="69"/>
        <v>161.5</v>
      </c>
      <c r="V1203" s="51"/>
      <c r="W1203" s="86"/>
      <c r="X1203" s="91"/>
      <c r="Y1203" s="53"/>
      <c r="Z1203" s="54"/>
    </row>
    <row r="1204" ht="18.0" hidden="1" customHeight="1">
      <c r="A1204" s="4" t="s">
        <v>6481</v>
      </c>
      <c r="B1204" s="71" t="s">
        <v>4796</v>
      </c>
      <c r="C1204" s="39">
        <v>60.0</v>
      </c>
      <c r="D1204" s="40"/>
      <c r="E1204" s="41"/>
      <c r="F1204" s="59" t="s">
        <v>6490</v>
      </c>
      <c r="G1204" s="55">
        <v>1.0</v>
      </c>
      <c r="H1204" s="101" t="s">
        <v>6500</v>
      </c>
      <c r="I1204" s="56" t="s">
        <v>2827</v>
      </c>
      <c r="J1204" s="57">
        <v>64.99</v>
      </c>
      <c r="K1204" s="56">
        <v>49.99</v>
      </c>
      <c r="L1204" s="56" t="s">
        <v>2802</v>
      </c>
      <c r="M1204" s="56">
        <v>63.93</v>
      </c>
      <c r="N1204" s="77">
        <v>49.95</v>
      </c>
      <c r="O1204" s="47" t="s">
        <v>6501</v>
      </c>
      <c r="P1204" s="29"/>
      <c r="Q1204" s="47" t="s">
        <v>6502</v>
      </c>
      <c r="R1204" s="61" t="s">
        <v>6503</v>
      </c>
      <c r="S1204" s="48">
        <v>226.2</v>
      </c>
      <c r="T1204" s="74">
        <v>0.05</v>
      </c>
      <c r="U1204" s="50">
        <f t="shared" si="69"/>
        <v>214.89</v>
      </c>
      <c r="V1204" s="51"/>
      <c r="W1204" s="86"/>
      <c r="X1204" s="53"/>
      <c r="Y1204" s="53"/>
      <c r="Z1204" s="54"/>
    </row>
    <row r="1205" ht="18.0" hidden="1" customHeight="1">
      <c r="A1205" s="4" t="s">
        <v>6481</v>
      </c>
      <c r="B1205" s="71" t="s">
        <v>4799</v>
      </c>
      <c r="C1205" s="39">
        <v>30.0</v>
      </c>
      <c r="D1205" s="40"/>
      <c r="E1205" s="41"/>
      <c r="F1205" s="59"/>
      <c r="G1205" s="55"/>
      <c r="H1205" s="56" t="s">
        <v>2802</v>
      </c>
      <c r="I1205" s="56" t="s">
        <v>2827</v>
      </c>
      <c r="J1205" s="57" t="s">
        <v>2827</v>
      </c>
      <c r="K1205" s="120" t="s">
        <v>2827</v>
      </c>
      <c r="L1205" s="56" t="s">
        <v>2802</v>
      </c>
      <c r="M1205" s="56" t="s">
        <v>2827</v>
      </c>
      <c r="N1205" s="227" t="s">
        <v>2827</v>
      </c>
      <c r="O1205" s="47" t="s">
        <v>6504</v>
      </c>
      <c r="P1205" s="29"/>
      <c r="Q1205" s="47" t="s">
        <v>6505</v>
      </c>
      <c r="R1205" s="47" t="s">
        <v>6506</v>
      </c>
      <c r="S1205" s="48"/>
      <c r="T1205" s="49"/>
      <c r="U1205" s="50"/>
      <c r="V1205" s="51"/>
      <c r="W1205" s="86"/>
      <c r="X1205" s="53"/>
      <c r="Y1205" s="53"/>
      <c r="Z1205" s="54"/>
    </row>
    <row r="1206" ht="18.0" hidden="1" customHeight="1">
      <c r="A1206" s="4" t="s">
        <v>6507</v>
      </c>
      <c r="B1206" s="71" t="s">
        <v>3365</v>
      </c>
      <c r="C1206" s="39">
        <v>60.0</v>
      </c>
      <c r="D1206" s="41"/>
      <c r="E1206" s="41"/>
      <c r="F1206" s="144"/>
      <c r="G1206" s="55">
        <v>5.0</v>
      </c>
      <c r="H1206" s="56">
        <v>5.93</v>
      </c>
      <c r="I1206" s="56">
        <v>3.1</v>
      </c>
      <c r="J1206" s="59">
        <v>0.9</v>
      </c>
      <c r="K1206" s="57">
        <v>3.29</v>
      </c>
      <c r="L1206" s="57">
        <v>1.1</v>
      </c>
      <c r="M1206" s="56">
        <v>0.91</v>
      </c>
      <c r="N1206" s="60">
        <v>0.93</v>
      </c>
      <c r="O1206" s="47" t="s">
        <v>6508</v>
      </c>
      <c r="P1206" s="29"/>
      <c r="Q1206" s="61" t="s">
        <v>6509</v>
      </c>
      <c r="R1206" s="47" t="s">
        <v>6510</v>
      </c>
      <c r="S1206" s="48">
        <v>3.97</v>
      </c>
      <c r="T1206" s="49"/>
      <c r="U1206" s="50"/>
      <c r="V1206" s="54"/>
      <c r="W1206" s="186"/>
      <c r="X1206" s="53"/>
      <c r="Y1206" s="53"/>
      <c r="Z1206" s="54"/>
    </row>
    <row r="1207" ht="18.0" hidden="1" customHeight="1">
      <c r="A1207" s="4" t="s">
        <v>6511</v>
      </c>
      <c r="B1207" s="71" t="s">
        <v>2916</v>
      </c>
      <c r="C1207" s="39">
        <v>60.0</v>
      </c>
      <c r="D1207" s="40"/>
      <c r="E1207" s="41"/>
      <c r="F1207" s="144"/>
      <c r="G1207" s="43">
        <v>2.0</v>
      </c>
      <c r="H1207" s="56">
        <v>17.9</v>
      </c>
      <c r="I1207" s="59">
        <v>6.24</v>
      </c>
      <c r="J1207" s="59" t="s">
        <v>6512</v>
      </c>
      <c r="K1207" s="56" t="s">
        <v>6513</v>
      </c>
      <c r="L1207" s="56">
        <v>6.85</v>
      </c>
      <c r="M1207" s="56">
        <v>5.69</v>
      </c>
      <c r="N1207" s="56">
        <v>5.99</v>
      </c>
      <c r="O1207" s="47" t="s">
        <v>6514</v>
      </c>
      <c r="P1207" s="29"/>
      <c r="Q1207" s="61" t="s">
        <v>6515</v>
      </c>
      <c r="R1207" s="47" t="s">
        <v>6516</v>
      </c>
      <c r="S1207" s="48">
        <v>16.04</v>
      </c>
      <c r="T1207" s="49"/>
      <c r="U1207" s="50"/>
      <c r="V1207" s="51"/>
      <c r="W1207" s="86"/>
      <c r="X1207" s="53"/>
      <c r="Y1207" s="53"/>
      <c r="Z1207" s="54"/>
    </row>
    <row r="1208" ht="18.0" hidden="1" customHeight="1">
      <c r="A1208" s="4" t="s">
        <v>6507</v>
      </c>
      <c r="B1208" s="71" t="s">
        <v>3779</v>
      </c>
      <c r="C1208" s="39">
        <v>60.0</v>
      </c>
      <c r="D1208" s="40"/>
      <c r="E1208" s="63"/>
      <c r="F1208" s="59" t="s">
        <v>6517</v>
      </c>
      <c r="G1208" s="43">
        <v>1.0</v>
      </c>
      <c r="H1208" s="56">
        <v>30.0</v>
      </c>
      <c r="I1208" s="56" t="s">
        <v>2827</v>
      </c>
      <c r="J1208" s="57">
        <v>15.45</v>
      </c>
      <c r="K1208" s="56" t="s">
        <v>2802</v>
      </c>
      <c r="L1208" s="59">
        <v>8.99</v>
      </c>
      <c r="M1208" s="56">
        <v>9.51</v>
      </c>
      <c r="N1208" s="101">
        <v>11.15</v>
      </c>
      <c r="O1208" s="47" t="s">
        <v>6518</v>
      </c>
      <c r="P1208" s="29"/>
      <c r="Q1208" s="61" t="s">
        <v>6519</v>
      </c>
      <c r="R1208" s="47" t="s">
        <v>6520</v>
      </c>
      <c r="S1208" s="48">
        <v>13.94</v>
      </c>
      <c r="T1208" s="49"/>
      <c r="U1208" s="50"/>
      <c r="V1208" s="51"/>
      <c r="W1208" s="86"/>
      <c r="X1208" s="53"/>
      <c r="Y1208" s="53"/>
      <c r="Z1208" s="54"/>
    </row>
    <row r="1209" ht="18.0" hidden="1" customHeight="1">
      <c r="A1209" s="4" t="s">
        <v>6511</v>
      </c>
      <c r="B1209" s="71" t="s">
        <v>2926</v>
      </c>
      <c r="C1209" s="39">
        <v>60.0</v>
      </c>
      <c r="D1209" s="40"/>
      <c r="E1209" s="63"/>
      <c r="F1209" s="59"/>
      <c r="G1209" s="43">
        <v>0.93</v>
      </c>
      <c r="H1209" s="56">
        <v>9.94</v>
      </c>
      <c r="I1209" s="56">
        <v>10.48</v>
      </c>
      <c r="J1209" s="56" t="s">
        <v>6521</v>
      </c>
      <c r="K1209" s="56">
        <v>12.99</v>
      </c>
      <c r="L1209" s="56">
        <v>8.16</v>
      </c>
      <c r="M1209" s="59">
        <v>7.79</v>
      </c>
      <c r="N1209" s="56">
        <v>7.89</v>
      </c>
      <c r="O1209" s="47" t="s">
        <v>6522</v>
      </c>
      <c r="P1209" s="29"/>
      <c r="Q1209" s="61" t="s">
        <v>6523</v>
      </c>
      <c r="R1209" s="47" t="s">
        <v>6524</v>
      </c>
      <c r="S1209" s="48">
        <v>19.21</v>
      </c>
      <c r="T1209" s="49"/>
      <c r="U1209" s="50"/>
      <c r="V1209" s="51"/>
      <c r="W1209" s="86"/>
      <c r="X1209" s="53"/>
      <c r="Y1209" s="53"/>
      <c r="Z1209" s="54"/>
    </row>
    <row r="1210" ht="18.0" hidden="1" customHeight="1">
      <c r="A1210" s="4" t="s">
        <v>6511</v>
      </c>
      <c r="B1210" s="71" t="s">
        <v>3036</v>
      </c>
      <c r="C1210" s="39">
        <v>60.0</v>
      </c>
      <c r="D1210" s="40"/>
      <c r="E1210" s="41"/>
      <c r="F1210" s="59"/>
      <c r="G1210" s="43">
        <v>0.47</v>
      </c>
      <c r="H1210" s="56">
        <v>16.5</v>
      </c>
      <c r="I1210" s="56">
        <v>15.995</v>
      </c>
      <c r="J1210" s="60">
        <v>12.1</v>
      </c>
      <c r="K1210" s="56">
        <v>12.88</v>
      </c>
      <c r="L1210" s="59">
        <v>7.8</v>
      </c>
      <c r="M1210" s="56">
        <v>8.09</v>
      </c>
      <c r="N1210" s="56">
        <v>8.04</v>
      </c>
      <c r="O1210" s="47" t="s">
        <v>6525</v>
      </c>
      <c r="P1210" s="29"/>
      <c r="Q1210" s="47" t="s">
        <v>6526</v>
      </c>
      <c r="R1210" s="61" t="s">
        <v>6527</v>
      </c>
      <c r="S1210" s="48">
        <v>11.99</v>
      </c>
      <c r="T1210" s="49"/>
      <c r="U1210" s="50"/>
      <c r="V1210" s="51"/>
      <c r="W1210" s="86"/>
      <c r="X1210" s="53"/>
      <c r="Y1210" s="53"/>
      <c r="Z1210" s="54"/>
    </row>
    <row r="1211" ht="18.0" hidden="1" customHeight="1">
      <c r="A1211" s="4" t="s">
        <v>6528</v>
      </c>
      <c r="B1211" s="71" t="s">
        <v>6529</v>
      </c>
      <c r="C1211" s="39">
        <v>30.0</v>
      </c>
      <c r="D1211" s="40"/>
      <c r="E1211" s="63"/>
      <c r="F1211" s="94"/>
      <c r="G1211" s="55"/>
      <c r="H1211" s="56">
        <v>48.4</v>
      </c>
      <c r="I1211" s="56" t="s">
        <v>2827</v>
      </c>
      <c r="J1211" s="57">
        <v>48.5</v>
      </c>
      <c r="K1211" s="56" t="s">
        <v>2802</v>
      </c>
      <c r="L1211" s="56" t="s">
        <v>2827</v>
      </c>
      <c r="M1211" s="56" t="s">
        <v>2827</v>
      </c>
      <c r="N1211" s="60"/>
      <c r="O1211" s="28"/>
      <c r="P1211" s="29"/>
      <c r="Q1211" s="28"/>
      <c r="R1211" s="28"/>
      <c r="S1211" s="48"/>
      <c r="T1211" s="49"/>
      <c r="U1211" s="50"/>
      <c r="V1211" s="51"/>
      <c r="W1211" s="69"/>
      <c r="X1211" s="85"/>
      <c r="Y1211" s="71"/>
      <c r="Z1211" s="54"/>
    </row>
    <row r="1212" ht="18.0" hidden="1" customHeight="1">
      <c r="A1212" s="4" t="s">
        <v>6530</v>
      </c>
      <c r="B1212" s="71" t="s">
        <v>3036</v>
      </c>
      <c r="C1212" s="39">
        <v>28.0</v>
      </c>
      <c r="D1212" s="40"/>
      <c r="E1212" s="41"/>
      <c r="F1212" s="59"/>
      <c r="G1212" s="55">
        <v>4.0</v>
      </c>
      <c r="H1212" s="56">
        <v>12.55</v>
      </c>
      <c r="I1212" s="56">
        <v>3.08</v>
      </c>
      <c r="J1212" s="56">
        <v>2.3</v>
      </c>
      <c r="K1212" s="60">
        <v>3.08</v>
      </c>
      <c r="L1212" s="56">
        <v>2.45</v>
      </c>
      <c r="M1212" s="59">
        <v>2.21</v>
      </c>
      <c r="N1212" s="60">
        <v>2.48</v>
      </c>
      <c r="O1212" s="61" t="s">
        <v>6531</v>
      </c>
      <c r="P1212" s="29"/>
      <c r="Q1212" s="47" t="s">
        <v>6532</v>
      </c>
      <c r="R1212" s="47" t="s">
        <v>6533</v>
      </c>
      <c r="S1212" s="48">
        <v>1.49</v>
      </c>
      <c r="T1212" s="49"/>
      <c r="U1212" s="50"/>
      <c r="V1212" s="51"/>
      <c r="W1212" s="86"/>
      <c r="X1212" s="53"/>
      <c r="Y1212" s="53"/>
      <c r="Z1212" s="54"/>
    </row>
    <row r="1213" ht="18.0" hidden="1" customHeight="1">
      <c r="A1213" s="4" t="s">
        <v>6534</v>
      </c>
      <c r="B1213" s="71" t="s">
        <v>2926</v>
      </c>
      <c r="C1213" s="39">
        <v>28.0</v>
      </c>
      <c r="D1213" s="40"/>
      <c r="E1213" s="41"/>
      <c r="F1213" s="59" t="s">
        <v>2899</v>
      </c>
      <c r="G1213" s="55">
        <v>6.0</v>
      </c>
      <c r="H1213" s="56">
        <v>7.61</v>
      </c>
      <c r="I1213" s="56">
        <v>4.69</v>
      </c>
      <c r="J1213" s="59">
        <v>2.82</v>
      </c>
      <c r="K1213" s="56">
        <v>6.05</v>
      </c>
      <c r="L1213" s="56">
        <v>3.35</v>
      </c>
      <c r="M1213" s="56">
        <v>2.91</v>
      </c>
      <c r="N1213" s="56">
        <v>3.77</v>
      </c>
      <c r="O1213" s="47" t="s">
        <v>6535</v>
      </c>
      <c r="P1213" s="29"/>
      <c r="Q1213" s="61" t="s">
        <v>6536</v>
      </c>
      <c r="R1213" s="47" t="s">
        <v>6537</v>
      </c>
      <c r="S1213" s="48">
        <v>1.7</v>
      </c>
      <c r="T1213" s="49"/>
      <c r="U1213" s="50"/>
      <c r="V1213" s="51"/>
      <c r="W1213" s="86"/>
      <c r="X1213" s="53"/>
      <c r="Y1213" s="53"/>
      <c r="Z1213" s="54"/>
    </row>
    <row r="1214" ht="18.0" hidden="1" customHeight="1">
      <c r="A1214" s="4" t="s">
        <v>6534</v>
      </c>
      <c r="B1214" s="71" t="s">
        <v>3036</v>
      </c>
      <c r="C1214" s="39">
        <v>28.0</v>
      </c>
      <c r="D1214" s="40"/>
      <c r="E1214" s="41"/>
      <c r="F1214" s="59" t="s">
        <v>2899</v>
      </c>
      <c r="G1214" s="55">
        <v>2.0</v>
      </c>
      <c r="H1214" s="56">
        <v>4.5</v>
      </c>
      <c r="I1214" s="56" t="s">
        <v>2802</v>
      </c>
      <c r="J1214" s="59">
        <v>1.78</v>
      </c>
      <c r="K1214" s="56" t="s">
        <v>2802</v>
      </c>
      <c r="L1214" s="56">
        <v>2.66</v>
      </c>
      <c r="M1214" s="56" t="s">
        <v>6538</v>
      </c>
      <c r="N1214" s="56">
        <v>1.82</v>
      </c>
      <c r="O1214" s="47" t="s">
        <v>6539</v>
      </c>
      <c r="P1214" s="29"/>
      <c r="Q1214" s="47" t="s">
        <v>6540</v>
      </c>
      <c r="R1214" s="61" t="s">
        <v>6541</v>
      </c>
      <c r="S1214" s="48">
        <v>2.16</v>
      </c>
      <c r="T1214" s="49"/>
      <c r="U1214" s="50"/>
      <c r="V1214" s="51"/>
      <c r="W1214" s="86"/>
      <c r="X1214" s="53"/>
      <c r="Y1214" s="53"/>
      <c r="Z1214" s="54"/>
    </row>
    <row r="1215" ht="15.75" hidden="1" customHeight="1">
      <c r="A1215" s="4" t="s">
        <v>6542</v>
      </c>
      <c r="B1215" s="71"/>
      <c r="C1215" s="39" t="s">
        <v>3665</v>
      </c>
      <c r="D1215" s="40"/>
      <c r="E1215" s="41"/>
      <c r="F1215" s="59"/>
      <c r="G1215" s="55"/>
      <c r="H1215" s="79">
        <v>7.61</v>
      </c>
      <c r="I1215" s="56"/>
      <c r="J1215" s="57" t="s">
        <v>2827</v>
      </c>
      <c r="K1215" s="59">
        <v>6.19</v>
      </c>
      <c r="L1215" s="56" t="s">
        <v>2827</v>
      </c>
      <c r="M1215" s="56">
        <v>6.62</v>
      </c>
      <c r="N1215" s="56" t="s">
        <v>2827</v>
      </c>
      <c r="O1215" s="47" t="s">
        <v>6543</v>
      </c>
      <c r="P1215" s="29"/>
      <c r="Q1215" s="61" t="s">
        <v>6544</v>
      </c>
      <c r="R1215" s="47" t="s">
        <v>6545</v>
      </c>
      <c r="S1215" s="48"/>
      <c r="T1215" s="49"/>
      <c r="U1215" s="50"/>
      <c r="V1215" s="54"/>
      <c r="W1215" s="52"/>
      <c r="X1215" s="70"/>
      <c r="Y1215" s="71"/>
      <c r="Z1215" s="54"/>
    </row>
    <row r="1216" ht="18.0" hidden="1" customHeight="1">
      <c r="A1216" s="4" t="s">
        <v>6546</v>
      </c>
      <c r="B1216" s="71" t="s">
        <v>3761</v>
      </c>
      <c r="C1216" s="39">
        <v>200.0</v>
      </c>
      <c r="D1216" s="40"/>
      <c r="E1216" s="41"/>
      <c r="F1216" s="59"/>
      <c r="G1216" s="55">
        <v>1.0</v>
      </c>
      <c r="H1216" s="56">
        <v>16.94</v>
      </c>
      <c r="I1216" s="56" t="s">
        <v>2827</v>
      </c>
      <c r="J1216" s="59">
        <v>14.29</v>
      </c>
      <c r="K1216" s="60">
        <v>14.75</v>
      </c>
      <c r="L1216" s="56">
        <v>14.99</v>
      </c>
      <c r="M1216" s="56">
        <v>16.09</v>
      </c>
      <c r="N1216" s="60">
        <v>15.4</v>
      </c>
      <c r="O1216" s="47" t="s">
        <v>6547</v>
      </c>
      <c r="P1216" s="29"/>
      <c r="Q1216" s="47" t="s">
        <v>6548</v>
      </c>
      <c r="R1216" s="61" t="s">
        <v>6549</v>
      </c>
      <c r="S1216" s="48">
        <v>15.49</v>
      </c>
      <c r="T1216" s="49"/>
      <c r="U1216" s="50"/>
      <c r="V1216" s="51"/>
      <c r="W1216" s="86"/>
      <c r="X1216" s="53"/>
      <c r="Y1216" s="53"/>
      <c r="Z1216" s="54"/>
    </row>
    <row r="1217" ht="18.0" hidden="1" customHeight="1">
      <c r="A1217" s="4" t="s">
        <v>6550</v>
      </c>
      <c r="B1217" s="71" t="s">
        <v>3761</v>
      </c>
      <c r="C1217" s="39" t="s">
        <v>3173</v>
      </c>
      <c r="D1217" s="40"/>
      <c r="E1217" s="41"/>
      <c r="F1217" s="59"/>
      <c r="G1217" s="55">
        <v>5.0</v>
      </c>
      <c r="H1217" s="56">
        <v>16.42</v>
      </c>
      <c r="I1217" s="56">
        <v>14.12</v>
      </c>
      <c r="J1217" s="59">
        <v>13.69</v>
      </c>
      <c r="K1217" s="56">
        <v>13.7</v>
      </c>
      <c r="L1217" s="56">
        <v>14.8</v>
      </c>
      <c r="M1217" s="56">
        <v>14.5</v>
      </c>
      <c r="N1217" s="57">
        <v>14.85</v>
      </c>
      <c r="O1217" s="47" t="s">
        <v>6551</v>
      </c>
      <c r="P1217" s="29"/>
      <c r="Q1217" s="61" t="s">
        <v>6552</v>
      </c>
      <c r="R1217" s="47" t="s">
        <v>6553</v>
      </c>
      <c r="S1217" s="48">
        <v>17.21</v>
      </c>
      <c r="T1217" s="49"/>
      <c r="U1217" s="50"/>
      <c r="V1217" s="51"/>
      <c r="W1217" s="86"/>
      <c r="X1217" s="53"/>
      <c r="Y1217" s="53"/>
      <c r="Z1217" s="54"/>
    </row>
    <row r="1218" ht="18.0" hidden="1" customHeight="1">
      <c r="A1218" s="4" t="s">
        <v>6554</v>
      </c>
      <c r="B1218" s="71" t="s">
        <v>3419</v>
      </c>
      <c r="C1218" s="39">
        <v>28.0</v>
      </c>
      <c r="D1218" s="40"/>
      <c r="E1218" s="41"/>
      <c r="F1218" s="59"/>
      <c r="G1218" s="55"/>
      <c r="H1218" s="56">
        <v>3.55</v>
      </c>
      <c r="I1218" s="56"/>
      <c r="J1218" s="57">
        <v>2.5</v>
      </c>
      <c r="K1218" s="56" t="s">
        <v>2802</v>
      </c>
      <c r="L1218" s="56">
        <v>2.9</v>
      </c>
      <c r="M1218" s="56">
        <v>2.73</v>
      </c>
      <c r="N1218" s="60">
        <v>2.59</v>
      </c>
      <c r="O1218" s="28"/>
      <c r="P1218" s="29"/>
      <c r="Q1218" s="28"/>
      <c r="R1218" s="28"/>
      <c r="S1218" s="177"/>
      <c r="T1218" s="222"/>
      <c r="U1218" s="223"/>
      <c r="V1218" s="51"/>
      <c r="W1218" s="69"/>
      <c r="X1218" s="51"/>
      <c r="Y1218" s="71"/>
      <c r="Z1218" s="54"/>
    </row>
    <row r="1219" ht="18.0" hidden="1" customHeight="1">
      <c r="A1219" s="4" t="s">
        <v>6554</v>
      </c>
      <c r="B1219" s="71" t="s">
        <v>3351</v>
      </c>
      <c r="C1219" s="39">
        <v>28.0</v>
      </c>
      <c r="D1219" s="40"/>
      <c r="E1219" s="41"/>
      <c r="F1219" s="59" t="s">
        <v>2863</v>
      </c>
      <c r="G1219" s="55">
        <v>2.0</v>
      </c>
      <c r="H1219" s="56">
        <v>4.16</v>
      </c>
      <c r="I1219" s="56">
        <v>5.28</v>
      </c>
      <c r="J1219" s="59" t="s">
        <v>2802</v>
      </c>
      <c r="K1219" s="56">
        <v>4.09</v>
      </c>
      <c r="L1219" s="60" t="s">
        <v>2802</v>
      </c>
      <c r="M1219" s="59">
        <v>2.23</v>
      </c>
      <c r="N1219" s="60">
        <v>1.44</v>
      </c>
      <c r="O1219" s="47" t="s">
        <v>6555</v>
      </c>
      <c r="P1219" s="29"/>
      <c r="Q1219" s="61" t="s">
        <v>6556</v>
      </c>
      <c r="R1219" s="47" t="s">
        <v>6557</v>
      </c>
      <c r="S1219" s="48">
        <v>9.95</v>
      </c>
      <c r="T1219" s="49"/>
      <c r="U1219" s="50"/>
      <c r="V1219" s="51"/>
      <c r="W1219" s="86"/>
      <c r="X1219" s="53"/>
      <c r="Y1219" s="53"/>
      <c r="Z1219" s="54"/>
    </row>
    <row r="1220" ht="18.0" hidden="1" customHeight="1">
      <c r="A1220" s="4" t="s">
        <v>1456</v>
      </c>
      <c r="B1220" s="5">
        <v>1112390.0</v>
      </c>
      <c r="C1220" s="39"/>
      <c r="D1220" s="40"/>
      <c r="E1220" s="41"/>
      <c r="F1220" s="59" t="s">
        <v>2899</v>
      </c>
      <c r="G1220" s="106">
        <v>30.0</v>
      </c>
      <c r="H1220" s="56">
        <v>0.95</v>
      </c>
      <c r="I1220" s="56">
        <v>0.38</v>
      </c>
      <c r="J1220" s="59">
        <v>0.28</v>
      </c>
      <c r="K1220" s="60">
        <v>0.35</v>
      </c>
      <c r="L1220" s="56" t="s">
        <v>2802</v>
      </c>
      <c r="M1220" s="59">
        <v>0.28</v>
      </c>
      <c r="N1220" s="57" t="s">
        <v>2802</v>
      </c>
      <c r="O1220" s="47" t="s">
        <v>6558</v>
      </c>
      <c r="P1220" s="29"/>
      <c r="Q1220" s="61" t="s">
        <v>6559</v>
      </c>
      <c r="R1220" s="47" t="s">
        <v>6560</v>
      </c>
      <c r="S1220" s="48">
        <v>0.87</v>
      </c>
      <c r="T1220" s="49"/>
      <c r="U1220" s="50"/>
      <c r="V1220" s="51"/>
      <c r="W1220" s="86"/>
      <c r="X1220" s="53"/>
      <c r="Y1220" s="53"/>
      <c r="Z1220" s="54"/>
    </row>
    <row r="1221" ht="18.0" customHeight="1">
      <c r="A1221" s="4" t="s">
        <v>1460</v>
      </c>
      <c r="B1221" s="5">
        <v>1112382.0</v>
      </c>
      <c r="C1221" s="39"/>
      <c r="D1221" s="40">
        <v>20.0</v>
      </c>
      <c r="E1221" s="63"/>
      <c r="F1221" s="59" t="s">
        <v>2899</v>
      </c>
      <c r="G1221" s="106">
        <v>70.0</v>
      </c>
      <c r="H1221" s="56">
        <v>0.29</v>
      </c>
      <c r="I1221" s="56">
        <v>0.23</v>
      </c>
      <c r="J1221" s="59">
        <v>0.21</v>
      </c>
      <c r="K1221" s="56">
        <v>0.24</v>
      </c>
      <c r="L1221" s="59">
        <v>0.22</v>
      </c>
      <c r="M1221" s="60">
        <v>0.23</v>
      </c>
      <c r="N1221" s="56">
        <v>0.23</v>
      </c>
      <c r="O1221" s="47" t="s">
        <v>6561</v>
      </c>
      <c r="P1221" s="29"/>
      <c r="Q1221" s="61" t="s">
        <v>6562</v>
      </c>
      <c r="R1221" s="47" t="s">
        <v>6563</v>
      </c>
      <c r="S1221" s="48">
        <v>0.98</v>
      </c>
      <c r="T1221" s="49"/>
      <c r="U1221" s="50"/>
      <c r="V1221" s="51"/>
      <c r="W1221" s="86"/>
      <c r="X1221" s="53"/>
      <c r="Y1221" s="53"/>
      <c r="Z1221" s="54"/>
    </row>
    <row r="1222" ht="18.0" customHeight="1">
      <c r="A1222" s="4" t="s">
        <v>1462</v>
      </c>
      <c r="B1222" s="5">
        <v>1112408.0</v>
      </c>
      <c r="C1222" s="39"/>
      <c r="D1222" s="40">
        <v>20.0</v>
      </c>
      <c r="E1222" s="63"/>
      <c r="F1222" s="59" t="s">
        <v>2899</v>
      </c>
      <c r="G1222" s="55">
        <v>45.0</v>
      </c>
      <c r="H1222" s="56">
        <v>0.3</v>
      </c>
      <c r="I1222" s="56">
        <v>0.43</v>
      </c>
      <c r="J1222" s="59">
        <v>0.23</v>
      </c>
      <c r="K1222" s="56">
        <v>0.25</v>
      </c>
      <c r="L1222" s="60">
        <v>0.29</v>
      </c>
      <c r="M1222" s="59">
        <v>0.22</v>
      </c>
      <c r="N1222" s="60">
        <v>0.24</v>
      </c>
      <c r="O1222" s="47" t="s">
        <v>6564</v>
      </c>
      <c r="P1222" s="29"/>
      <c r="Q1222" s="61" t="s">
        <v>6565</v>
      </c>
      <c r="R1222" s="47" t="s">
        <v>6566</v>
      </c>
      <c r="S1222" s="48">
        <v>0.9</v>
      </c>
      <c r="T1222" s="49"/>
      <c r="U1222" s="50"/>
      <c r="V1222" s="51"/>
      <c r="W1222" s="86"/>
      <c r="X1222" s="53"/>
      <c r="Y1222" s="53"/>
      <c r="Z1222" s="54"/>
    </row>
    <row r="1223" ht="18.0" customHeight="1">
      <c r="A1223" s="4" t="s">
        <v>1458</v>
      </c>
      <c r="B1223" s="5">
        <v>1112416.0</v>
      </c>
      <c r="C1223" s="39"/>
      <c r="D1223" s="40">
        <v>10.0</v>
      </c>
      <c r="E1223" s="63"/>
      <c r="F1223" s="59" t="s">
        <v>2899</v>
      </c>
      <c r="G1223" s="55">
        <v>35.0</v>
      </c>
      <c r="H1223" s="56">
        <v>0.3</v>
      </c>
      <c r="I1223" s="56">
        <v>0.45</v>
      </c>
      <c r="J1223" s="59">
        <v>0.29</v>
      </c>
      <c r="K1223" s="60">
        <v>0.35</v>
      </c>
      <c r="L1223" s="60">
        <v>0.42</v>
      </c>
      <c r="M1223" s="59">
        <v>0.29</v>
      </c>
      <c r="N1223" s="60">
        <v>0.32</v>
      </c>
      <c r="O1223" s="47" t="s">
        <v>6567</v>
      </c>
      <c r="P1223" s="29"/>
      <c r="Q1223" s="47" t="s">
        <v>6568</v>
      </c>
      <c r="R1223" s="47" t="s">
        <v>6569</v>
      </c>
      <c r="S1223" s="48">
        <v>0.97</v>
      </c>
      <c r="T1223" s="49"/>
      <c r="U1223" s="50"/>
      <c r="V1223" s="51"/>
      <c r="W1223" s="86"/>
      <c r="X1223" s="53"/>
      <c r="Y1223" s="53"/>
      <c r="Z1223" s="54"/>
    </row>
    <row r="1224" ht="18.0" hidden="1" customHeight="1">
      <c r="A1224" s="4" t="s">
        <v>6570</v>
      </c>
      <c r="B1224" s="71" t="s">
        <v>3860</v>
      </c>
      <c r="C1224" s="39">
        <v>60.0</v>
      </c>
      <c r="D1224" s="40"/>
      <c r="E1224" s="41"/>
      <c r="F1224" s="103"/>
      <c r="G1224" s="55">
        <v>6.0</v>
      </c>
      <c r="H1224" s="56">
        <v>14.05</v>
      </c>
      <c r="I1224" s="56">
        <v>10.03</v>
      </c>
      <c r="J1224" s="59">
        <v>7.59</v>
      </c>
      <c r="K1224" s="57">
        <v>7.7</v>
      </c>
      <c r="L1224" s="56">
        <v>7.9</v>
      </c>
      <c r="M1224" s="57">
        <v>7.67</v>
      </c>
      <c r="N1224" s="60">
        <v>8.34</v>
      </c>
      <c r="O1224" s="47" t="s">
        <v>6571</v>
      </c>
      <c r="P1224" s="29"/>
      <c r="Q1224" s="47" t="s">
        <v>6572</v>
      </c>
      <c r="R1224" s="47" t="s">
        <v>6573</v>
      </c>
      <c r="S1224" s="48">
        <v>48.98</v>
      </c>
      <c r="T1224" s="49">
        <v>0.13</v>
      </c>
      <c r="U1224" s="50">
        <f>S1224*(1-T1224)</f>
        <v>42.6126</v>
      </c>
      <c r="V1224" s="51"/>
      <c r="W1224" s="86"/>
      <c r="X1224" s="53"/>
      <c r="Y1224" s="53"/>
      <c r="Z1224" s="54"/>
    </row>
    <row r="1225" ht="18.0" hidden="1" customHeight="1">
      <c r="A1225" s="4" t="s">
        <v>6570</v>
      </c>
      <c r="B1225" s="71" t="s">
        <v>3630</v>
      </c>
      <c r="C1225" s="39">
        <v>60.0</v>
      </c>
      <c r="D1225" s="40"/>
      <c r="E1225" s="63"/>
      <c r="F1225" s="94"/>
      <c r="G1225" s="55"/>
      <c r="H1225" s="56"/>
      <c r="I1225" s="56">
        <v>8.05</v>
      </c>
      <c r="J1225" s="57">
        <v>6.99</v>
      </c>
      <c r="K1225" s="56">
        <v>11.93</v>
      </c>
      <c r="L1225" s="56">
        <v>7.9</v>
      </c>
      <c r="M1225" s="56">
        <v>8.01</v>
      </c>
      <c r="N1225" s="56">
        <v>7.989</v>
      </c>
      <c r="O1225" s="47" t="s">
        <v>6574</v>
      </c>
      <c r="P1225" s="29"/>
      <c r="Q1225" s="61" t="s">
        <v>6575</v>
      </c>
      <c r="R1225" s="47" t="s">
        <v>6576</v>
      </c>
      <c r="S1225" s="48"/>
      <c r="T1225" s="49"/>
      <c r="U1225" s="50"/>
      <c r="V1225" s="51"/>
      <c r="W1225" s="86"/>
      <c r="X1225" s="70"/>
      <c r="Y1225" s="53"/>
      <c r="Z1225" s="54"/>
    </row>
    <row r="1226" ht="18.0" hidden="1" customHeight="1">
      <c r="A1226" s="4" t="s">
        <v>6577</v>
      </c>
      <c r="B1226" s="71" t="s">
        <v>3192</v>
      </c>
      <c r="C1226" s="39">
        <v>1.0</v>
      </c>
      <c r="D1226" s="109"/>
      <c r="E1226" s="63"/>
      <c r="F1226" s="209"/>
      <c r="G1226" s="100"/>
      <c r="H1226" s="56">
        <v>37.32</v>
      </c>
      <c r="I1226" s="56">
        <v>35.43</v>
      </c>
      <c r="J1226" s="57">
        <v>33.95</v>
      </c>
      <c r="K1226" s="56">
        <v>35.5</v>
      </c>
      <c r="L1226" s="57" t="s">
        <v>2827</v>
      </c>
      <c r="M1226" s="56">
        <v>34.95</v>
      </c>
      <c r="N1226" s="57">
        <v>35.99</v>
      </c>
      <c r="O1226" s="28"/>
      <c r="P1226" s="29"/>
      <c r="Q1226" s="28"/>
      <c r="R1226" s="28"/>
      <c r="S1226" s="82">
        <v>39.3</v>
      </c>
      <c r="T1226" s="83"/>
      <c r="U1226" s="84"/>
      <c r="V1226" s="51"/>
      <c r="W1226" s="85"/>
      <c r="X1226" s="70"/>
      <c r="Y1226" s="71"/>
      <c r="Z1226" s="54"/>
    </row>
    <row r="1227" ht="18.0" hidden="1" customHeight="1">
      <c r="A1227" s="4" t="s">
        <v>6578</v>
      </c>
      <c r="B1227" s="71"/>
      <c r="C1227" s="39" t="s">
        <v>6579</v>
      </c>
      <c r="D1227" s="40"/>
      <c r="E1227" s="41"/>
      <c r="F1227" s="59"/>
      <c r="G1227" s="55">
        <v>1.0</v>
      </c>
      <c r="H1227" s="56" t="s">
        <v>2802</v>
      </c>
      <c r="I1227" s="56" t="s">
        <v>2827</v>
      </c>
      <c r="J1227" s="57" t="s">
        <v>2827</v>
      </c>
      <c r="K1227" s="134" t="s">
        <v>2802</v>
      </c>
      <c r="L1227" s="57" t="s">
        <v>2802</v>
      </c>
      <c r="M1227" s="56">
        <v>10.77</v>
      </c>
      <c r="N1227" s="60" t="s">
        <v>2827</v>
      </c>
      <c r="O1227" s="28"/>
      <c r="P1227" s="29"/>
      <c r="Q1227" s="28"/>
      <c r="R1227" s="28"/>
      <c r="S1227" s="48"/>
      <c r="T1227" s="49"/>
      <c r="U1227" s="50"/>
      <c r="V1227" s="51"/>
      <c r="W1227" s="86"/>
      <c r="X1227" s="53"/>
      <c r="Y1227" s="53"/>
      <c r="Z1227" s="54"/>
    </row>
    <row r="1228" ht="18.0" hidden="1" customHeight="1">
      <c r="A1228" s="4" t="s">
        <v>6580</v>
      </c>
      <c r="B1228" s="71" t="s">
        <v>3686</v>
      </c>
      <c r="C1228" s="39">
        <v>28.0</v>
      </c>
      <c r="D1228" s="40"/>
      <c r="E1228" s="41"/>
      <c r="F1228" s="59" t="s">
        <v>6581</v>
      </c>
      <c r="G1228" s="55">
        <v>1.0</v>
      </c>
      <c r="H1228" s="56" t="s">
        <v>2802</v>
      </c>
      <c r="I1228" s="56" t="s">
        <v>2827</v>
      </c>
      <c r="J1228" s="64">
        <v>18.21</v>
      </c>
      <c r="K1228" s="56">
        <v>20.07</v>
      </c>
      <c r="L1228" s="56" t="s">
        <v>2802</v>
      </c>
      <c r="M1228" s="56">
        <v>23.84</v>
      </c>
      <c r="N1228" s="56" t="s">
        <v>2802</v>
      </c>
      <c r="O1228" s="47" t="s">
        <v>6582</v>
      </c>
      <c r="P1228" s="29"/>
      <c r="Q1228" s="47" t="s">
        <v>6583</v>
      </c>
      <c r="R1228" s="47" t="s">
        <v>6584</v>
      </c>
      <c r="S1228" s="48">
        <v>25.09</v>
      </c>
      <c r="T1228" s="49"/>
      <c r="U1228" s="50"/>
      <c r="V1228" s="51"/>
      <c r="W1228" s="86"/>
      <c r="X1228" s="53"/>
      <c r="Y1228" s="53"/>
      <c r="Z1228" s="54"/>
    </row>
    <row r="1229" ht="18.0" hidden="1" customHeight="1">
      <c r="A1229" s="4" t="s">
        <v>6585</v>
      </c>
      <c r="B1229" s="71" t="s">
        <v>3416</v>
      </c>
      <c r="C1229" s="39">
        <v>28.0</v>
      </c>
      <c r="D1229" s="40"/>
      <c r="E1229" s="63"/>
      <c r="F1229" s="59" t="s">
        <v>6586</v>
      </c>
      <c r="G1229" s="55">
        <v>2.0</v>
      </c>
      <c r="H1229" s="111">
        <v>42.11</v>
      </c>
      <c r="I1229" s="56" t="s">
        <v>2827</v>
      </c>
      <c r="J1229" s="59" t="s">
        <v>6587</v>
      </c>
      <c r="K1229" s="57" t="s">
        <v>2802</v>
      </c>
      <c r="L1229" s="56" t="s">
        <v>2827</v>
      </c>
      <c r="M1229" s="59" t="s">
        <v>6588</v>
      </c>
      <c r="N1229" s="60" t="s">
        <v>6589</v>
      </c>
      <c r="O1229" s="47" t="s">
        <v>6590</v>
      </c>
      <c r="P1229" s="29"/>
      <c r="Q1229" s="61" t="s">
        <v>6591</v>
      </c>
      <c r="R1229" s="1" t="s">
        <v>6592</v>
      </c>
      <c r="S1229" s="48">
        <v>42.11</v>
      </c>
      <c r="T1229" s="49"/>
      <c r="U1229" s="50"/>
      <c r="V1229" s="51"/>
      <c r="W1229" s="86"/>
      <c r="X1229" s="53"/>
      <c r="Y1229" s="53"/>
      <c r="Z1229" s="54"/>
    </row>
    <row r="1230" ht="18.0" hidden="1" customHeight="1">
      <c r="A1230" s="4" t="s">
        <v>6593</v>
      </c>
      <c r="B1230" s="71" t="s">
        <v>19</v>
      </c>
      <c r="C1230" s="39" t="s">
        <v>6594</v>
      </c>
      <c r="D1230" s="40"/>
      <c r="E1230" s="63"/>
      <c r="F1230" s="59"/>
      <c r="G1230" s="55">
        <v>3.0</v>
      </c>
      <c r="H1230" s="56" t="s">
        <v>4112</v>
      </c>
      <c r="I1230" s="56" t="s">
        <v>2802</v>
      </c>
      <c r="J1230" s="57" t="s">
        <v>2802</v>
      </c>
      <c r="K1230" s="56" t="s">
        <v>2802</v>
      </c>
      <c r="L1230" s="56" t="s">
        <v>2802</v>
      </c>
      <c r="M1230" s="56" t="s">
        <v>2802</v>
      </c>
      <c r="N1230" s="101" t="s">
        <v>2802</v>
      </c>
      <c r="O1230" s="47" t="s">
        <v>6595</v>
      </c>
      <c r="P1230" s="29"/>
      <c r="Q1230" s="47" t="s">
        <v>6596</v>
      </c>
      <c r="R1230" s="47" t="s">
        <v>6597</v>
      </c>
      <c r="S1230" s="48">
        <v>9.02</v>
      </c>
      <c r="T1230" s="49"/>
      <c r="U1230" s="50"/>
      <c r="V1230" s="51"/>
      <c r="W1230" s="86"/>
      <c r="X1230" s="53"/>
      <c r="Y1230" s="53"/>
      <c r="Z1230" s="54"/>
    </row>
    <row r="1231" ht="18.0" hidden="1" customHeight="1">
      <c r="A1231" s="4" t="s">
        <v>6598</v>
      </c>
      <c r="B1231" s="71" t="s">
        <v>3036</v>
      </c>
      <c r="C1231" s="39">
        <v>60.0</v>
      </c>
      <c r="D1231" s="40"/>
      <c r="E1231" s="63"/>
      <c r="F1231" s="59"/>
      <c r="G1231" s="55"/>
      <c r="H1231" s="56" t="s">
        <v>2802</v>
      </c>
      <c r="I1231" s="56" t="s">
        <v>2802</v>
      </c>
      <c r="J1231" s="57">
        <v>33.0</v>
      </c>
      <c r="K1231" s="56"/>
      <c r="L1231" s="60" t="s">
        <v>2827</v>
      </c>
      <c r="M1231" s="60" t="s">
        <v>2827</v>
      </c>
      <c r="N1231" s="56" t="s">
        <v>2827</v>
      </c>
      <c r="O1231" s="47" t="s">
        <v>6599</v>
      </c>
      <c r="P1231" s="29"/>
      <c r="Q1231" s="47" t="s">
        <v>6600</v>
      </c>
      <c r="R1231" s="47" t="s">
        <v>6601</v>
      </c>
      <c r="S1231" s="48"/>
      <c r="T1231" s="49"/>
      <c r="U1231" s="50"/>
      <c r="V1231" s="51"/>
      <c r="W1231" s="62"/>
      <c r="X1231" s="51"/>
      <c r="Y1231" s="53"/>
      <c r="Z1231" s="54"/>
    </row>
    <row r="1232" ht="18.0" hidden="1" customHeight="1">
      <c r="A1232" s="4" t="s">
        <v>6602</v>
      </c>
      <c r="B1232" s="71" t="s">
        <v>6603</v>
      </c>
      <c r="C1232" s="39">
        <v>56.0</v>
      </c>
      <c r="D1232" s="40"/>
      <c r="E1232" s="41"/>
      <c r="F1232" s="59" t="s">
        <v>6604</v>
      </c>
      <c r="G1232" s="55"/>
      <c r="H1232" s="56">
        <v>259.23</v>
      </c>
      <c r="I1232" s="56" t="s">
        <v>2827</v>
      </c>
      <c r="J1232" s="57" t="s">
        <v>2827</v>
      </c>
      <c r="K1232" s="56">
        <v>258.58</v>
      </c>
      <c r="L1232" s="56" t="s">
        <v>2802</v>
      </c>
      <c r="M1232" s="60" t="s">
        <v>2827</v>
      </c>
      <c r="N1232" s="60" t="s">
        <v>2802</v>
      </c>
      <c r="O1232" s="47" t="s">
        <v>6605</v>
      </c>
      <c r="P1232" s="29"/>
      <c r="Q1232" s="47" t="s">
        <v>6606</v>
      </c>
      <c r="R1232" s="47" t="s">
        <v>6607</v>
      </c>
      <c r="S1232" s="48"/>
      <c r="T1232" s="49"/>
      <c r="U1232" s="50"/>
      <c r="V1232" s="51"/>
      <c r="W1232" s="86"/>
      <c r="X1232" s="53"/>
      <c r="Y1232" s="53"/>
      <c r="Z1232" s="54"/>
    </row>
    <row r="1233" ht="18.0" hidden="1" customHeight="1">
      <c r="A1233" s="4" t="s">
        <v>6608</v>
      </c>
      <c r="B1233" s="71" t="s">
        <v>3131</v>
      </c>
      <c r="C1233" s="39">
        <v>56.0</v>
      </c>
      <c r="D1233" s="40"/>
      <c r="E1233" s="41"/>
      <c r="F1233" s="98" t="s">
        <v>6609</v>
      </c>
      <c r="G1233" s="55"/>
      <c r="H1233" s="56">
        <v>336.7</v>
      </c>
      <c r="I1233" s="56">
        <v>273.99</v>
      </c>
      <c r="J1233" s="57">
        <v>249.0</v>
      </c>
      <c r="K1233" s="57">
        <v>286.08</v>
      </c>
      <c r="L1233" s="59">
        <v>230.0</v>
      </c>
      <c r="M1233" s="101">
        <v>249.95</v>
      </c>
      <c r="N1233" s="56">
        <v>286.09</v>
      </c>
      <c r="O1233" s="47" t="s">
        <v>6610</v>
      </c>
      <c r="P1233" s="29"/>
      <c r="Q1233" s="61" t="s">
        <v>6611</v>
      </c>
      <c r="R1233" s="47" t="s">
        <v>6612</v>
      </c>
      <c r="S1233" s="48"/>
      <c r="T1233" s="49"/>
      <c r="U1233" s="50"/>
      <c r="V1233" s="51"/>
      <c r="W1233" s="86"/>
      <c r="X1233" s="53"/>
      <c r="Y1233" s="53"/>
      <c r="Z1233" s="54"/>
    </row>
    <row r="1234" ht="18.0" hidden="1" customHeight="1">
      <c r="A1234" s="4" t="s">
        <v>6613</v>
      </c>
      <c r="B1234" s="71" t="s">
        <v>3288</v>
      </c>
      <c r="C1234" s="39">
        <v>28.0</v>
      </c>
      <c r="D1234" s="40"/>
      <c r="E1234" s="41"/>
      <c r="F1234" s="59"/>
      <c r="G1234" s="55">
        <v>1.0</v>
      </c>
      <c r="H1234" s="56"/>
      <c r="I1234" s="56">
        <v>12.84</v>
      </c>
      <c r="J1234" s="59">
        <v>12.2</v>
      </c>
      <c r="K1234" s="56" t="s">
        <v>2802</v>
      </c>
      <c r="L1234" s="60">
        <v>12.25</v>
      </c>
      <c r="M1234" s="60" t="s">
        <v>2802</v>
      </c>
      <c r="N1234" s="60" t="s">
        <v>2827</v>
      </c>
      <c r="O1234" s="47" t="s">
        <v>6614</v>
      </c>
      <c r="P1234" s="29"/>
      <c r="Q1234" s="47" t="s">
        <v>6615</v>
      </c>
      <c r="R1234" s="47" t="s">
        <v>6616</v>
      </c>
      <c r="S1234" s="48">
        <v>21.51</v>
      </c>
      <c r="T1234" s="49"/>
      <c r="U1234" s="50"/>
      <c r="V1234" s="51"/>
      <c r="W1234" s="86"/>
      <c r="X1234" s="53"/>
      <c r="Y1234" s="53"/>
      <c r="Z1234" s="54"/>
    </row>
    <row r="1235" ht="18.0" hidden="1" customHeight="1">
      <c r="A1235" s="4" t="s">
        <v>6617</v>
      </c>
      <c r="B1235" s="71" t="s">
        <v>6618</v>
      </c>
      <c r="C1235" s="39">
        <v>4.0</v>
      </c>
      <c r="D1235" s="40"/>
      <c r="E1235" s="41"/>
      <c r="F1235" s="144"/>
      <c r="G1235" s="55">
        <v>2.0</v>
      </c>
      <c r="H1235" s="56">
        <v>1.35</v>
      </c>
      <c r="I1235" s="56">
        <v>0.7</v>
      </c>
      <c r="J1235" s="57">
        <v>0.61</v>
      </c>
      <c r="K1235" s="56">
        <v>0.68</v>
      </c>
      <c r="L1235" s="57">
        <v>0.62</v>
      </c>
      <c r="M1235" s="111">
        <v>0.6</v>
      </c>
      <c r="N1235" s="59">
        <v>0.57</v>
      </c>
      <c r="O1235" s="47" t="s">
        <v>6619</v>
      </c>
      <c r="P1235" s="29"/>
      <c r="Q1235" s="47" t="s">
        <v>6620</v>
      </c>
      <c r="R1235" s="61" t="s">
        <v>6621</v>
      </c>
      <c r="S1235" s="48">
        <v>0.57</v>
      </c>
      <c r="T1235" s="49"/>
      <c r="U1235" s="50"/>
      <c r="V1235" s="51"/>
      <c r="W1235" s="86"/>
      <c r="X1235" s="53"/>
      <c r="Y1235" s="53"/>
      <c r="Z1235" s="54"/>
    </row>
    <row r="1236" ht="18.0" hidden="1" customHeight="1">
      <c r="A1236" s="4" t="s">
        <v>6622</v>
      </c>
      <c r="B1236" s="71" t="s">
        <v>3654</v>
      </c>
      <c r="C1236" s="39" t="s">
        <v>3059</v>
      </c>
      <c r="D1236" s="40"/>
      <c r="E1236" s="41"/>
      <c r="F1236" s="63"/>
      <c r="G1236" s="55"/>
      <c r="H1236" s="56">
        <v>5.39</v>
      </c>
      <c r="I1236" s="56" t="s">
        <v>2802</v>
      </c>
      <c r="J1236" s="57" t="s">
        <v>2802</v>
      </c>
      <c r="K1236" s="56" t="s">
        <v>2802</v>
      </c>
      <c r="L1236" s="58">
        <v>2.7</v>
      </c>
      <c r="M1236" s="60">
        <v>2.82</v>
      </c>
      <c r="N1236" s="101">
        <v>2.85</v>
      </c>
      <c r="O1236" s="47" t="s">
        <v>6623</v>
      </c>
      <c r="P1236" s="29"/>
      <c r="Q1236" s="47" t="s">
        <v>6624</v>
      </c>
      <c r="R1236" s="47" t="s">
        <v>6625</v>
      </c>
      <c r="S1236" s="48">
        <v>2.05</v>
      </c>
      <c r="T1236" s="49"/>
      <c r="U1236" s="50"/>
      <c r="V1236" s="51"/>
      <c r="W1236" s="86"/>
      <c r="X1236" s="53"/>
      <c r="Y1236" s="53"/>
      <c r="Z1236" s="54"/>
    </row>
    <row r="1237" ht="18.0" hidden="1" customHeight="1">
      <c r="A1237" s="4" t="s">
        <v>6626</v>
      </c>
      <c r="B1237" s="71" t="s">
        <v>5416</v>
      </c>
      <c r="C1237" s="39">
        <v>20.0</v>
      </c>
      <c r="D1237" s="40"/>
      <c r="E1237" s="63"/>
      <c r="F1237" s="94"/>
      <c r="G1237" s="55">
        <v>1.0</v>
      </c>
      <c r="H1237" s="56">
        <v>54.6</v>
      </c>
      <c r="I1237" s="56" t="s">
        <v>2827</v>
      </c>
      <c r="J1237" s="57">
        <v>29.0</v>
      </c>
      <c r="K1237" s="56">
        <v>28.39</v>
      </c>
      <c r="L1237" s="56" t="s">
        <v>2802</v>
      </c>
      <c r="M1237" s="56">
        <v>28.25</v>
      </c>
      <c r="N1237" s="60" t="s">
        <v>2802</v>
      </c>
      <c r="O1237" s="28"/>
      <c r="P1237" s="29"/>
      <c r="Q1237" s="28"/>
      <c r="R1237" s="28"/>
      <c r="S1237" s="48">
        <v>54.6</v>
      </c>
      <c r="T1237" s="49"/>
      <c r="U1237" s="50"/>
      <c r="V1237" s="51"/>
      <c r="W1237" s="85"/>
      <c r="X1237" s="93"/>
      <c r="Y1237" s="71"/>
      <c r="Z1237" s="54"/>
    </row>
    <row r="1238" ht="18.0" hidden="1" customHeight="1">
      <c r="A1238" s="4" t="s">
        <v>6627</v>
      </c>
      <c r="B1238" s="71" t="s">
        <v>3208</v>
      </c>
      <c r="C1238" s="39">
        <v>20.0</v>
      </c>
      <c r="D1238" s="40"/>
      <c r="E1238" s="41"/>
      <c r="F1238" s="59"/>
      <c r="G1238" s="55">
        <v>4.0</v>
      </c>
      <c r="H1238" s="56">
        <v>4.17</v>
      </c>
      <c r="I1238" s="56" t="s">
        <v>2802</v>
      </c>
      <c r="J1238" s="59">
        <v>1.12</v>
      </c>
      <c r="K1238" s="56">
        <v>1.24</v>
      </c>
      <c r="L1238" s="56">
        <v>1.7</v>
      </c>
      <c r="M1238" s="56">
        <v>1.17</v>
      </c>
      <c r="N1238" s="101">
        <v>1.29</v>
      </c>
      <c r="O1238" s="47" t="s">
        <v>6628</v>
      </c>
      <c r="P1238" s="29"/>
      <c r="Q1238" s="61" t="s">
        <v>6629</v>
      </c>
      <c r="R1238" s="47" t="s">
        <v>6630</v>
      </c>
      <c r="S1238" s="48"/>
      <c r="T1238" s="49"/>
      <c r="U1238" s="50"/>
      <c r="V1238" s="51"/>
      <c r="W1238" s="86"/>
      <c r="X1238" s="53"/>
      <c r="Y1238" s="53"/>
      <c r="Z1238" s="54"/>
    </row>
    <row r="1239" ht="18.0" hidden="1" customHeight="1">
      <c r="A1239" s="4" t="s">
        <v>6627</v>
      </c>
      <c r="B1239" s="71" t="s">
        <v>3382</v>
      </c>
      <c r="C1239" s="39">
        <v>60.0</v>
      </c>
      <c r="D1239" s="40"/>
      <c r="E1239" s="41"/>
      <c r="F1239" s="40"/>
      <c r="G1239" s="55">
        <v>4.0</v>
      </c>
      <c r="H1239" s="56">
        <v>1.28</v>
      </c>
      <c r="I1239" s="56" t="s">
        <v>2802</v>
      </c>
      <c r="J1239" s="59">
        <v>1.05</v>
      </c>
      <c r="K1239" s="56">
        <v>1.19</v>
      </c>
      <c r="L1239" s="56">
        <v>1.25</v>
      </c>
      <c r="M1239" s="60">
        <v>1.18</v>
      </c>
      <c r="N1239" s="56">
        <v>1.3</v>
      </c>
      <c r="O1239" s="47" t="s">
        <v>6631</v>
      </c>
      <c r="P1239" s="29"/>
      <c r="Q1239" s="47" t="s">
        <v>6632</v>
      </c>
      <c r="R1239" s="47" t="s">
        <v>6633</v>
      </c>
      <c r="S1239" s="48">
        <v>2.58</v>
      </c>
      <c r="T1239" s="49"/>
      <c r="U1239" s="50"/>
      <c r="V1239" s="51"/>
      <c r="W1239" s="86"/>
      <c r="X1239" s="53"/>
      <c r="Y1239" s="53"/>
      <c r="Z1239" s="54"/>
    </row>
    <row r="1240" ht="18.0" hidden="1" customHeight="1">
      <c r="A1240" s="4" t="s">
        <v>6627</v>
      </c>
      <c r="B1240" s="71" t="s">
        <v>3414</v>
      </c>
      <c r="C1240" s="39">
        <v>60.0</v>
      </c>
      <c r="D1240" s="40"/>
      <c r="E1240" s="41"/>
      <c r="F1240" s="59"/>
      <c r="G1240" s="55">
        <v>1.0</v>
      </c>
      <c r="H1240" s="56" t="s">
        <v>2802</v>
      </c>
      <c r="I1240" s="56">
        <v>1.68</v>
      </c>
      <c r="J1240" s="57">
        <v>1.9</v>
      </c>
      <c r="K1240" s="56" t="s">
        <v>2802</v>
      </c>
      <c r="L1240" s="56">
        <v>1.35</v>
      </c>
      <c r="M1240" s="56">
        <v>1.13</v>
      </c>
      <c r="N1240" s="60" t="s">
        <v>6634</v>
      </c>
      <c r="O1240" s="28"/>
      <c r="P1240" s="29"/>
      <c r="Q1240" s="28"/>
      <c r="R1240" s="28"/>
      <c r="S1240" s="48">
        <v>1.7</v>
      </c>
      <c r="T1240" s="49"/>
      <c r="U1240" s="50"/>
      <c r="V1240" s="51"/>
      <c r="W1240" s="86"/>
      <c r="X1240" s="53"/>
      <c r="Y1240" s="53"/>
      <c r="Z1240" s="54"/>
    </row>
    <row r="1241" ht="18.0" hidden="1" customHeight="1">
      <c r="A1241" s="4" t="s">
        <v>6627</v>
      </c>
      <c r="B1241" s="71" t="s">
        <v>3686</v>
      </c>
      <c r="C1241" s="39">
        <v>60.0</v>
      </c>
      <c r="D1241" s="40"/>
      <c r="E1241" s="41"/>
      <c r="F1241" s="59"/>
      <c r="G1241" s="55"/>
      <c r="H1241" s="56">
        <v>5.02</v>
      </c>
      <c r="I1241" s="56">
        <v>5.78</v>
      </c>
      <c r="J1241" s="57">
        <v>3.69</v>
      </c>
      <c r="K1241" s="56">
        <v>3.99</v>
      </c>
      <c r="L1241" s="56" t="s">
        <v>2802</v>
      </c>
      <c r="M1241" s="56" t="s">
        <v>2802</v>
      </c>
      <c r="N1241" s="101" t="s">
        <v>2802</v>
      </c>
      <c r="O1241" s="28"/>
      <c r="P1241" s="29"/>
      <c r="Q1241" s="28"/>
      <c r="R1241" s="28"/>
      <c r="S1241" s="48">
        <v>2.05</v>
      </c>
      <c r="T1241" s="49"/>
      <c r="U1241" s="50"/>
      <c r="V1241" s="51"/>
      <c r="W1241" s="86"/>
      <c r="X1241" s="53"/>
      <c r="Y1241" s="53"/>
      <c r="Z1241" s="54"/>
    </row>
    <row r="1242" ht="18.0" hidden="1" customHeight="1">
      <c r="A1242" s="4" t="s">
        <v>6635</v>
      </c>
      <c r="B1242" s="71" t="s">
        <v>3376</v>
      </c>
      <c r="C1242" s="39">
        <v>56.0</v>
      </c>
      <c r="D1242" s="40"/>
      <c r="E1242" s="41"/>
      <c r="F1242" s="59"/>
      <c r="G1242" s="55">
        <v>1.0</v>
      </c>
      <c r="H1242" s="56"/>
      <c r="I1242" s="56" t="s">
        <v>6636</v>
      </c>
      <c r="J1242" s="57">
        <v>2.69</v>
      </c>
      <c r="K1242" s="57">
        <v>3.79</v>
      </c>
      <c r="L1242" s="56">
        <v>2.7</v>
      </c>
      <c r="M1242" s="59">
        <v>1.17</v>
      </c>
      <c r="N1242" s="116">
        <v>2.36</v>
      </c>
      <c r="O1242" s="47" t="s">
        <v>6637</v>
      </c>
      <c r="P1242" s="29"/>
      <c r="Q1242" s="61" t="s">
        <v>6638</v>
      </c>
      <c r="R1242" s="47" t="s">
        <v>6639</v>
      </c>
      <c r="S1242" s="48"/>
      <c r="T1242" s="49"/>
      <c r="U1242" s="50"/>
      <c r="V1242" s="51"/>
      <c r="W1242" s="86"/>
      <c r="X1242" s="53"/>
      <c r="Y1242" s="53"/>
      <c r="Z1242" s="54"/>
    </row>
    <row r="1243" ht="18.0" hidden="1" customHeight="1">
      <c r="A1243" s="4" t="s">
        <v>6635</v>
      </c>
      <c r="B1243" s="71" t="s">
        <v>3419</v>
      </c>
      <c r="C1243" s="39">
        <v>30.0</v>
      </c>
      <c r="D1243" s="109"/>
      <c r="E1243" s="63"/>
      <c r="F1243" s="209"/>
      <c r="G1243" s="55">
        <v>2.0</v>
      </c>
      <c r="H1243" s="56"/>
      <c r="I1243" s="56"/>
      <c r="J1243" s="64">
        <v>1.01</v>
      </c>
      <c r="K1243" s="56">
        <v>1.66</v>
      </c>
      <c r="L1243" s="56">
        <v>1.3</v>
      </c>
      <c r="M1243" s="56">
        <v>1.03</v>
      </c>
      <c r="N1243" s="57">
        <v>1.08</v>
      </c>
      <c r="O1243" s="47" t="s">
        <v>6640</v>
      </c>
      <c r="P1243" s="29"/>
      <c r="Q1243" s="61" t="s">
        <v>6641</v>
      </c>
      <c r="R1243" s="47" t="s">
        <v>6642</v>
      </c>
      <c r="S1243" s="82"/>
      <c r="T1243" s="83"/>
      <c r="U1243" s="84"/>
      <c r="V1243" s="51"/>
      <c r="W1243" s="85"/>
      <c r="X1243" s="70"/>
      <c r="Y1243" s="71"/>
      <c r="Z1243" s="54"/>
    </row>
    <row r="1244" ht="18.0" hidden="1" customHeight="1">
      <c r="A1244" s="4" t="s">
        <v>6635</v>
      </c>
      <c r="B1244" s="71" t="s">
        <v>3018</v>
      </c>
      <c r="C1244" s="39">
        <v>28.0</v>
      </c>
      <c r="D1244" s="109"/>
      <c r="E1244" s="63"/>
      <c r="F1244" s="209"/>
      <c r="G1244" s="55">
        <v>7.0</v>
      </c>
      <c r="H1244" s="56">
        <v>3.57</v>
      </c>
      <c r="I1244" s="56" t="s">
        <v>2802</v>
      </c>
      <c r="J1244" s="59">
        <v>1.09</v>
      </c>
      <c r="K1244" s="56">
        <v>2.6</v>
      </c>
      <c r="L1244" s="56">
        <v>1.15</v>
      </c>
      <c r="M1244" s="60" t="s">
        <v>2802</v>
      </c>
      <c r="N1244" s="56">
        <v>1.22</v>
      </c>
      <c r="O1244" s="47" t="s">
        <v>6643</v>
      </c>
      <c r="P1244" s="29"/>
      <c r="Q1244" s="47" t="s">
        <v>6644</v>
      </c>
      <c r="R1244" s="47" t="s">
        <v>6645</v>
      </c>
      <c r="S1244" s="82"/>
      <c r="T1244" s="83"/>
      <c r="U1244" s="84"/>
      <c r="V1244" s="51"/>
      <c r="W1244" s="85"/>
      <c r="X1244" s="70"/>
      <c r="Y1244" s="71"/>
      <c r="Z1244" s="54"/>
    </row>
    <row r="1245" ht="18.0" hidden="1" customHeight="1">
      <c r="A1245" s="4" t="s">
        <v>1491</v>
      </c>
      <c r="B1245" s="5">
        <v>5401443.0</v>
      </c>
      <c r="C1245" s="39"/>
      <c r="D1245" s="109"/>
      <c r="E1245" s="63"/>
      <c r="F1245" s="209"/>
      <c r="G1245" s="55">
        <v>37.0</v>
      </c>
      <c r="H1245" s="56">
        <v>2.79</v>
      </c>
      <c r="I1245" s="56"/>
      <c r="J1245" s="56">
        <v>1.06</v>
      </c>
      <c r="K1245" s="57">
        <v>1.48</v>
      </c>
      <c r="L1245" s="59">
        <v>1.05</v>
      </c>
      <c r="M1245" s="56">
        <v>1.08</v>
      </c>
      <c r="N1245" s="57">
        <v>1.28</v>
      </c>
      <c r="O1245" s="47" t="s">
        <v>6646</v>
      </c>
      <c r="P1245" s="29"/>
      <c r="Q1245" s="61" t="s">
        <v>6647</v>
      </c>
      <c r="R1245" s="47" t="s">
        <v>6648</v>
      </c>
      <c r="S1245" s="82"/>
      <c r="T1245" s="83"/>
      <c r="U1245" s="84"/>
      <c r="V1245" s="51"/>
      <c r="W1245" s="85"/>
      <c r="X1245" s="70"/>
      <c r="Y1245" s="71"/>
      <c r="Z1245" s="54"/>
    </row>
    <row r="1246" ht="18.0" hidden="1" customHeight="1">
      <c r="A1246" s="4" t="s">
        <v>6649</v>
      </c>
      <c r="B1246" s="71" t="s">
        <v>6270</v>
      </c>
      <c r="C1246" s="39">
        <v>28.0</v>
      </c>
      <c r="D1246" s="40"/>
      <c r="E1246" s="41"/>
      <c r="F1246" s="59"/>
      <c r="G1246" s="55"/>
      <c r="H1246" s="56">
        <v>2.64</v>
      </c>
      <c r="I1246" s="56">
        <v>2.57</v>
      </c>
      <c r="J1246" s="57"/>
      <c r="K1246" s="56">
        <v>2.58</v>
      </c>
      <c r="L1246" s="57">
        <v>2.64</v>
      </c>
      <c r="M1246" s="56">
        <v>2.91</v>
      </c>
      <c r="N1246" s="60">
        <v>2.35</v>
      </c>
      <c r="O1246" s="28"/>
      <c r="P1246" s="29"/>
      <c r="Q1246" s="28"/>
      <c r="R1246" s="28"/>
      <c r="S1246" s="48"/>
      <c r="T1246" s="49"/>
      <c r="U1246" s="50"/>
      <c r="V1246" s="54"/>
      <c r="W1246" s="52"/>
      <c r="X1246" s="70"/>
      <c r="Y1246" s="53"/>
      <c r="Z1246" s="54"/>
    </row>
    <row r="1247" ht="18.0" hidden="1" customHeight="1">
      <c r="A1247" s="4" t="s">
        <v>6649</v>
      </c>
      <c r="B1247" s="71" t="s">
        <v>4398</v>
      </c>
      <c r="C1247" s="39">
        <v>28.0</v>
      </c>
      <c r="D1247" s="40"/>
      <c r="E1247" s="41"/>
      <c r="F1247" s="147" t="s">
        <v>3168</v>
      </c>
      <c r="G1247" s="55"/>
      <c r="H1247" s="56" t="s">
        <v>2802</v>
      </c>
      <c r="I1247" s="56">
        <v>1.7</v>
      </c>
      <c r="J1247" s="56">
        <v>1.7</v>
      </c>
      <c r="K1247" s="56">
        <v>1.7</v>
      </c>
      <c r="L1247" s="59">
        <v>1.5</v>
      </c>
      <c r="M1247" s="56">
        <v>1.77</v>
      </c>
      <c r="N1247" s="60">
        <v>2.02</v>
      </c>
      <c r="O1247" s="47" t="s">
        <v>6650</v>
      </c>
      <c r="P1247" s="29"/>
      <c r="Q1247" s="61" t="s">
        <v>6651</v>
      </c>
      <c r="R1247" s="47" t="s">
        <v>6652</v>
      </c>
      <c r="S1247" s="48"/>
      <c r="T1247" s="49"/>
      <c r="U1247" s="50"/>
      <c r="V1247" s="54"/>
      <c r="W1247" s="52"/>
      <c r="X1247" s="70"/>
      <c r="Y1247" s="53"/>
      <c r="Z1247" s="54"/>
    </row>
    <row r="1248" ht="18.0" hidden="1" customHeight="1">
      <c r="A1248" s="168" t="s">
        <v>6653</v>
      </c>
      <c r="B1248" s="5">
        <v>1183961.0</v>
      </c>
      <c r="C1248" s="39"/>
      <c r="D1248" s="40"/>
      <c r="E1248" s="41"/>
      <c r="F1248" s="59"/>
      <c r="G1248" s="106"/>
      <c r="H1248" s="56"/>
      <c r="I1248" s="56" t="s">
        <v>2827</v>
      </c>
      <c r="J1248" s="57" t="s">
        <v>6654</v>
      </c>
      <c r="K1248" s="56" t="s">
        <v>2802</v>
      </c>
      <c r="L1248" s="56" t="s">
        <v>2802</v>
      </c>
      <c r="M1248" s="56" t="s">
        <v>6655</v>
      </c>
      <c r="N1248" s="60" t="s">
        <v>6656</v>
      </c>
      <c r="O1248" s="28"/>
      <c r="P1248" s="29"/>
      <c r="Q1248" s="28"/>
      <c r="R1248" s="28"/>
      <c r="S1248" s="48"/>
      <c r="T1248" s="49"/>
      <c r="U1248" s="50"/>
      <c r="V1248" s="51"/>
      <c r="W1248" s="86"/>
      <c r="X1248" s="70"/>
      <c r="Y1248" s="53"/>
      <c r="Z1248" s="54"/>
    </row>
    <row r="1249" ht="18.0" hidden="1" customHeight="1">
      <c r="A1249" s="4" t="s">
        <v>6657</v>
      </c>
      <c r="B1249" s="71" t="s">
        <v>3419</v>
      </c>
      <c r="C1249" s="39">
        <v>6.0</v>
      </c>
      <c r="D1249" s="40"/>
      <c r="E1249" s="63"/>
      <c r="F1249" s="94"/>
      <c r="G1249" s="55"/>
      <c r="H1249" s="56" t="s">
        <v>6658</v>
      </c>
      <c r="I1249" s="56">
        <v>12.2</v>
      </c>
      <c r="J1249" s="57" t="s">
        <v>2802</v>
      </c>
      <c r="K1249" s="59">
        <v>5.72</v>
      </c>
      <c r="L1249" s="56" t="s">
        <v>6659</v>
      </c>
      <c r="M1249" s="56" t="s">
        <v>2802</v>
      </c>
      <c r="N1249" s="60" t="s">
        <v>6660</v>
      </c>
      <c r="O1249" s="28"/>
      <c r="P1249" s="29"/>
      <c r="Q1249" s="28"/>
      <c r="R1249" s="28"/>
      <c r="S1249" s="48"/>
      <c r="T1249" s="49"/>
      <c r="U1249" s="50"/>
      <c r="V1249" s="51"/>
      <c r="W1249" s="69"/>
      <c r="X1249" s="85"/>
      <c r="Y1249" s="71"/>
      <c r="Z1249" s="54"/>
    </row>
    <row r="1250" ht="18.0" hidden="1" customHeight="1">
      <c r="A1250" s="4" t="s">
        <v>6661</v>
      </c>
      <c r="B1250" s="71" t="s">
        <v>3419</v>
      </c>
      <c r="C1250" s="39">
        <v>6.0</v>
      </c>
      <c r="D1250" s="40"/>
      <c r="E1250" s="41"/>
      <c r="F1250" s="59"/>
      <c r="G1250" s="55"/>
      <c r="H1250" s="56" t="s">
        <v>6662</v>
      </c>
      <c r="I1250" s="56">
        <v>15.16</v>
      </c>
      <c r="J1250" s="57">
        <v>6.3</v>
      </c>
      <c r="K1250" s="60">
        <v>6.32</v>
      </c>
      <c r="L1250" s="60">
        <v>12.45</v>
      </c>
      <c r="M1250" s="56">
        <v>15.68</v>
      </c>
      <c r="N1250" s="56" t="s">
        <v>2802</v>
      </c>
      <c r="O1250" s="28"/>
      <c r="P1250" s="29"/>
      <c r="Q1250" s="28"/>
      <c r="R1250" s="28"/>
      <c r="S1250" s="48"/>
      <c r="T1250" s="49"/>
      <c r="U1250" s="50"/>
      <c r="V1250" s="51"/>
      <c r="W1250" s="86"/>
      <c r="X1250" s="53"/>
      <c r="Y1250" s="53"/>
      <c r="Z1250" s="54"/>
    </row>
    <row r="1251" ht="18.0" hidden="1" customHeight="1">
      <c r="A1251" s="4" t="s">
        <v>6663</v>
      </c>
      <c r="B1251" s="71" t="s">
        <v>3208</v>
      </c>
      <c r="C1251" s="39">
        <v>28.0</v>
      </c>
      <c r="D1251" s="40"/>
      <c r="E1251" s="63"/>
      <c r="F1251" s="94"/>
      <c r="G1251" s="55">
        <v>0.66</v>
      </c>
      <c r="H1251" s="56" t="s">
        <v>2802</v>
      </c>
      <c r="I1251" s="56" t="s">
        <v>2827</v>
      </c>
      <c r="J1251" s="57" t="s">
        <v>2802</v>
      </c>
      <c r="K1251" s="56" t="s">
        <v>2802</v>
      </c>
      <c r="L1251" s="56" t="s">
        <v>2802</v>
      </c>
      <c r="M1251" s="56" t="s">
        <v>2802</v>
      </c>
      <c r="N1251" s="60" t="s">
        <v>2802</v>
      </c>
      <c r="O1251" s="28"/>
      <c r="P1251" s="29"/>
      <c r="Q1251" s="28"/>
      <c r="R1251" s="28"/>
      <c r="S1251" s="48"/>
      <c r="T1251" s="49"/>
      <c r="U1251" s="50"/>
      <c r="V1251" s="51"/>
      <c r="W1251" s="86"/>
      <c r="X1251" s="53"/>
      <c r="Y1251" s="53"/>
      <c r="Z1251" s="54"/>
    </row>
    <row r="1252" ht="18.0" hidden="1" customHeight="1">
      <c r="A1252" s="4" t="s">
        <v>6663</v>
      </c>
      <c r="B1252" s="71" t="s">
        <v>3382</v>
      </c>
      <c r="C1252" s="39">
        <v>84.0</v>
      </c>
      <c r="D1252" s="40"/>
      <c r="E1252" s="41"/>
      <c r="F1252" s="59"/>
      <c r="G1252" s="188">
        <v>0.333</v>
      </c>
      <c r="H1252" s="56">
        <v>35.46</v>
      </c>
      <c r="I1252" s="56" t="s">
        <v>2802</v>
      </c>
      <c r="J1252" s="57">
        <v>24.07</v>
      </c>
      <c r="K1252" s="56">
        <v>36.5</v>
      </c>
      <c r="L1252" s="58">
        <v>23.5</v>
      </c>
      <c r="M1252" s="56">
        <v>25.47</v>
      </c>
      <c r="N1252" s="56" t="s">
        <v>2802</v>
      </c>
      <c r="O1252" s="47" t="s">
        <v>6664</v>
      </c>
      <c r="P1252" s="29"/>
      <c r="Q1252" s="61" t="s">
        <v>6665</v>
      </c>
      <c r="R1252" s="47" t="s">
        <v>6666</v>
      </c>
      <c r="S1252" s="48">
        <v>56.71</v>
      </c>
      <c r="T1252" s="49"/>
      <c r="U1252" s="50"/>
      <c r="V1252" s="51"/>
      <c r="W1252" s="86"/>
      <c r="X1252" s="53"/>
      <c r="Y1252" s="53"/>
      <c r="Z1252" s="54"/>
    </row>
    <row r="1253" ht="18.0" hidden="1" customHeight="1">
      <c r="A1253" s="4" t="s">
        <v>6663</v>
      </c>
      <c r="B1253" s="71" t="s">
        <v>3414</v>
      </c>
      <c r="C1253" s="39">
        <v>84.0</v>
      </c>
      <c r="D1253" s="40"/>
      <c r="E1253" s="41"/>
      <c r="F1253" s="94"/>
      <c r="G1253" s="55">
        <v>2.0</v>
      </c>
      <c r="H1253" s="56" t="s">
        <v>2802</v>
      </c>
      <c r="I1253" s="56" t="s">
        <v>2827</v>
      </c>
      <c r="J1253" s="57">
        <v>76.5</v>
      </c>
      <c r="K1253" s="56" t="s">
        <v>2802</v>
      </c>
      <c r="L1253" s="56" t="s">
        <v>2802</v>
      </c>
      <c r="M1253" s="56">
        <v>76.69</v>
      </c>
      <c r="N1253" s="60" t="s">
        <v>2802</v>
      </c>
      <c r="O1253" s="28"/>
      <c r="P1253" s="29"/>
      <c r="Q1253" s="28"/>
      <c r="R1253" s="28"/>
      <c r="S1253" s="48">
        <v>20.13</v>
      </c>
      <c r="T1253" s="49"/>
      <c r="U1253" s="50"/>
      <c r="V1253" s="51"/>
      <c r="W1253" s="86"/>
      <c r="X1253" s="53"/>
      <c r="Y1253" s="53"/>
      <c r="Z1253" s="54"/>
    </row>
    <row r="1254" ht="18.0" hidden="1" customHeight="1">
      <c r="A1254" s="4" t="s">
        <v>6667</v>
      </c>
      <c r="B1254" s="71" t="s">
        <v>3414</v>
      </c>
      <c r="C1254" s="39">
        <v>28.0</v>
      </c>
      <c r="D1254" s="40"/>
      <c r="E1254" s="41"/>
      <c r="F1254" s="59"/>
      <c r="G1254" s="55"/>
      <c r="H1254" s="56">
        <v>1.45</v>
      </c>
      <c r="I1254" s="56">
        <v>1.5</v>
      </c>
      <c r="J1254" s="57"/>
      <c r="K1254" s="56"/>
      <c r="L1254" s="56">
        <v>2.31</v>
      </c>
      <c r="M1254" s="56">
        <v>2.19</v>
      </c>
      <c r="N1254" s="60">
        <v>1.68</v>
      </c>
      <c r="O1254" s="28"/>
      <c r="P1254" s="29"/>
      <c r="Q1254" s="28"/>
      <c r="R1254" s="28"/>
      <c r="S1254" s="48">
        <v>1.55</v>
      </c>
      <c r="T1254" s="49"/>
      <c r="U1254" s="50"/>
      <c r="V1254" s="51"/>
      <c r="W1254" s="86"/>
      <c r="X1254" s="53"/>
      <c r="Y1254" s="53"/>
      <c r="Z1254" s="54"/>
    </row>
    <row r="1255" ht="18.0" hidden="1" customHeight="1">
      <c r="A1255" s="4" t="s">
        <v>6668</v>
      </c>
      <c r="B1255" s="71" t="s">
        <v>3686</v>
      </c>
      <c r="C1255" s="39">
        <v>28.0</v>
      </c>
      <c r="D1255" s="40"/>
      <c r="E1255" s="41"/>
      <c r="F1255" s="59"/>
      <c r="G1255" s="55"/>
      <c r="H1255" s="56">
        <v>12.5</v>
      </c>
      <c r="I1255" s="56">
        <v>10.5</v>
      </c>
      <c r="J1255" s="57">
        <v>7.99</v>
      </c>
      <c r="K1255" s="56">
        <v>9.85</v>
      </c>
      <c r="L1255" s="59">
        <v>6.5</v>
      </c>
      <c r="M1255" s="56">
        <v>7.32</v>
      </c>
      <c r="N1255" s="60" t="s">
        <v>2802</v>
      </c>
      <c r="O1255" s="28"/>
      <c r="P1255" s="29"/>
      <c r="Q1255" s="28"/>
      <c r="R1255" s="28"/>
      <c r="S1255" s="48">
        <v>3.52</v>
      </c>
      <c r="T1255" s="49"/>
      <c r="U1255" s="50"/>
      <c r="V1255" s="51"/>
      <c r="W1255" s="86"/>
      <c r="X1255" s="53"/>
      <c r="Y1255" s="53"/>
      <c r="Z1255" s="54"/>
    </row>
    <row r="1256" ht="18.0" hidden="1" customHeight="1">
      <c r="A1256" s="4" t="s">
        <v>6669</v>
      </c>
      <c r="B1256" s="71" t="s">
        <v>3416</v>
      </c>
      <c r="C1256" s="39">
        <v>28.0</v>
      </c>
      <c r="D1256" s="40"/>
      <c r="E1256" s="41"/>
      <c r="F1256" s="59"/>
      <c r="G1256" s="55"/>
      <c r="H1256" s="56">
        <v>21.0</v>
      </c>
      <c r="I1256" s="56">
        <v>8.94</v>
      </c>
      <c r="J1256" s="57">
        <v>12.0</v>
      </c>
      <c r="K1256" s="59">
        <v>8.75</v>
      </c>
      <c r="L1256" s="56">
        <v>9.25</v>
      </c>
      <c r="M1256" s="56">
        <v>12.46</v>
      </c>
      <c r="N1256" s="60">
        <v>8.95</v>
      </c>
      <c r="O1256" s="28"/>
      <c r="P1256" s="29"/>
      <c r="Q1256" s="28"/>
      <c r="R1256" s="28"/>
      <c r="S1256" s="48">
        <v>3.52</v>
      </c>
      <c r="T1256" s="49"/>
      <c r="U1256" s="50"/>
      <c r="V1256" s="51"/>
      <c r="W1256" s="86"/>
      <c r="X1256" s="53"/>
      <c r="Y1256" s="53"/>
      <c r="Z1256" s="54"/>
    </row>
    <row r="1257" ht="18.0" hidden="1" customHeight="1">
      <c r="A1257" s="4" t="s">
        <v>1503</v>
      </c>
      <c r="B1257" s="5">
        <v>1221860.0</v>
      </c>
      <c r="C1257" s="39"/>
      <c r="D1257" s="40"/>
      <c r="E1257" s="41"/>
      <c r="F1257" s="59"/>
      <c r="G1257" s="55">
        <v>25.0</v>
      </c>
      <c r="H1257" s="56">
        <v>0.25</v>
      </c>
      <c r="I1257" s="56">
        <v>0.53</v>
      </c>
      <c r="J1257" s="59">
        <v>0.24</v>
      </c>
      <c r="K1257" s="60">
        <v>0.28</v>
      </c>
      <c r="L1257" s="56">
        <v>0.34</v>
      </c>
      <c r="M1257" s="56">
        <v>0.25</v>
      </c>
      <c r="N1257" s="60">
        <v>0.28</v>
      </c>
      <c r="O1257" s="47" t="s">
        <v>6670</v>
      </c>
      <c r="P1257" s="29"/>
      <c r="Q1257" s="61" t="s">
        <v>6671</v>
      </c>
      <c r="R1257" s="47" t="s">
        <v>6672</v>
      </c>
      <c r="S1257" s="48">
        <v>14.78</v>
      </c>
      <c r="T1257" s="49"/>
      <c r="U1257" s="50"/>
      <c r="V1257" s="51"/>
      <c r="W1257" s="86"/>
      <c r="X1257" s="53"/>
      <c r="Y1257" s="53"/>
      <c r="Z1257" s="54"/>
    </row>
    <row r="1258" ht="18.0" hidden="1" customHeight="1">
      <c r="A1258" s="4" t="s">
        <v>1498</v>
      </c>
      <c r="B1258" s="5">
        <v>1221878.0</v>
      </c>
      <c r="C1258" s="39"/>
      <c r="D1258" s="40"/>
      <c r="E1258" s="41"/>
      <c r="F1258" s="59" t="s">
        <v>6673</v>
      </c>
      <c r="G1258" s="55">
        <v>18.0</v>
      </c>
      <c r="H1258" s="56">
        <v>0.79</v>
      </c>
      <c r="I1258" s="56">
        <v>0.43</v>
      </c>
      <c r="J1258" s="59">
        <v>0.37</v>
      </c>
      <c r="K1258" s="57">
        <v>0.5</v>
      </c>
      <c r="L1258" s="56">
        <v>0.5</v>
      </c>
      <c r="M1258" s="56">
        <v>0.38</v>
      </c>
      <c r="N1258" s="56">
        <v>0.38</v>
      </c>
      <c r="O1258" s="47" t="s">
        <v>6674</v>
      </c>
      <c r="P1258" s="29"/>
      <c r="Q1258" s="47" t="s">
        <v>6675</v>
      </c>
      <c r="R1258" s="61" t="s">
        <v>6676</v>
      </c>
      <c r="S1258" s="48">
        <v>15.87</v>
      </c>
      <c r="T1258" s="49"/>
      <c r="U1258" s="50"/>
      <c r="V1258" s="51"/>
      <c r="W1258" s="86"/>
      <c r="X1258" s="53"/>
      <c r="Y1258" s="53"/>
      <c r="Z1258" s="54"/>
    </row>
    <row r="1259" ht="18.0" hidden="1" customHeight="1">
      <c r="A1259" s="4" t="s">
        <v>6677</v>
      </c>
      <c r="B1259" s="71" t="s">
        <v>3351</v>
      </c>
      <c r="C1259" s="39">
        <v>28.0</v>
      </c>
      <c r="D1259" s="40"/>
      <c r="E1259" s="41"/>
      <c r="F1259" s="59"/>
      <c r="G1259" s="55">
        <v>3.0</v>
      </c>
      <c r="H1259" s="56">
        <v>1.3</v>
      </c>
      <c r="I1259" s="56" t="s">
        <v>2827</v>
      </c>
      <c r="J1259" s="59">
        <v>0.42</v>
      </c>
      <c r="K1259" s="56">
        <v>1.25</v>
      </c>
      <c r="L1259" s="57">
        <v>0.74</v>
      </c>
      <c r="M1259" s="57">
        <v>0.45</v>
      </c>
      <c r="N1259" s="56">
        <v>0.59</v>
      </c>
      <c r="O1259" s="47" t="s">
        <v>6678</v>
      </c>
      <c r="P1259" s="29"/>
      <c r="Q1259" s="61" t="s">
        <v>6679</v>
      </c>
      <c r="R1259" s="47" t="s">
        <v>6680</v>
      </c>
      <c r="S1259" s="48"/>
      <c r="T1259" s="49"/>
      <c r="U1259" s="50"/>
      <c r="V1259" s="51"/>
      <c r="W1259" s="86"/>
      <c r="X1259" s="53"/>
      <c r="Y1259" s="53"/>
      <c r="Z1259" s="54"/>
    </row>
    <row r="1260" ht="18.0" hidden="1" customHeight="1">
      <c r="A1260" s="4" t="s">
        <v>6677</v>
      </c>
      <c r="B1260" s="71" t="s">
        <v>3769</v>
      </c>
      <c r="C1260" s="39">
        <v>28.0</v>
      </c>
      <c r="D1260" s="40"/>
      <c r="E1260" s="41"/>
      <c r="F1260" s="59"/>
      <c r="G1260" s="55">
        <v>1.0</v>
      </c>
      <c r="H1260" s="56">
        <v>1.7</v>
      </c>
      <c r="I1260" s="56">
        <v>1.69</v>
      </c>
      <c r="J1260" s="59">
        <v>0.87</v>
      </c>
      <c r="K1260" s="101">
        <v>1.5</v>
      </c>
      <c r="L1260" s="56">
        <v>0.98</v>
      </c>
      <c r="M1260" s="56">
        <v>0.88</v>
      </c>
      <c r="N1260" s="101" t="s">
        <v>2802</v>
      </c>
      <c r="O1260" s="47" t="s">
        <v>6681</v>
      </c>
      <c r="P1260" s="29"/>
      <c r="Q1260" s="61" t="s">
        <v>6682</v>
      </c>
      <c r="R1260" s="47" t="s">
        <v>6683</v>
      </c>
      <c r="S1260" s="48"/>
      <c r="T1260" s="49"/>
      <c r="U1260" s="50"/>
      <c r="V1260" s="51"/>
      <c r="W1260" s="86"/>
      <c r="X1260" s="53"/>
      <c r="Y1260" s="53"/>
      <c r="Z1260" s="54"/>
    </row>
    <row r="1261" ht="18.0" hidden="1" customHeight="1">
      <c r="A1261" s="4" t="s">
        <v>6684</v>
      </c>
      <c r="B1261" s="115">
        <v>0.0075</v>
      </c>
      <c r="C1261" s="39" t="s">
        <v>3192</v>
      </c>
      <c r="D1261" s="40"/>
      <c r="E1261" s="41"/>
      <c r="F1261" s="59">
        <f>1000-718.78</f>
        <v>281.22</v>
      </c>
      <c r="G1261" s="55">
        <v>2.0</v>
      </c>
      <c r="H1261" s="56" t="s">
        <v>6685</v>
      </c>
      <c r="I1261" s="56" t="s">
        <v>2827</v>
      </c>
      <c r="J1261" s="57" t="s">
        <v>2827</v>
      </c>
      <c r="K1261" s="56" t="s">
        <v>2827</v>
      </c>
      <c r="L1261" s="56" t="s">
        <v>2827</v>
      </c>
      <c r="M1261" s="59" t="s">
        <v>6686</v>
      </c>
      <c r="N1261" s="101" t="s">
        <v>2827</v>
      </c>
      <c r="O1261" s="28"/>
      <c r="P1261" s="29"/>
      <c r="Q1261" s="28"/>
      <c r="R1261" s="28"/>
      <c r="S1261" s="48">
        <v>6.6</v>
      </c>
      <c r="T1261" s="49"/>
      <c r="U1261" s="50"/>
      <c r="V1261" s="51"/>
      <c r="W1261" s="86"/>
      <c r="X1261" s="53"/>
      <c r="Y1261" s="53"/>
      <c r="Z1261" s="54"/>
    </row>
    <row r="1262" ht="18.0" hidden="1" customHeight="1">
      <c r="A1262" s="4" t="s">
        <v>6687</v>
      </c>
      <c r="B1262" s="115">
        <v>0.0075</v>
      </c>
      <c r="C1262" s="39" t="s">
        <v>3192</v>
      </c>
      <c r="D1262" s="40"/>
      <c r="E1262" s="41"/>
      <c r="F1262" s="59"/>
      <c r="G1262" s="55">
        <v>3.0</v>
      </c>
      <c r="H1262" s="56">
        <v>5.91</v>
      </c>
      <c r="I1262" s="57">
        <v>4.39</v>
      </c>
      <c r="J1262" s="57" t="s">
        <v>3470</v>
      </c>
      <c r="K1262" s="56">
        <v>5.05</v>
      </c>
      <c r="L1262" s="56" t="s">
        <v>2827</v>
      </c>
      <c r="M1262" s="59">
        <v>3.53</v>
      </c>
      <c r="N1262" s="60" t="s">
        <v>2802</v>
      </c>
      <c r="O1262" s="47" t="s">
        <v>6688</v>
      </c>
      <c r="P1262" s="29"/>
      <c r="Q1262" s="47" t="s">
        <v>6689</v>
      </c>
      <c r="R1262" s="47" t="s">
        <v>6690</v>
      </c>
      <c r="S1262" s="48">
        <v>5.77</v>
      </c>
      <c r="T1262" s="49"/>
      <c r="U1262" s="50"/>
      <c r="V1262" s="54"/>
      <c r="W1262" s="86"/>
      <c r="X1262" s="53"/>
      <c r="Y1262" s="53"/>
      <c r="Z1262" s="54"/>
    </row>
    <row r="1263" ht="18.0" hidden="1" customHeight="1">
      <c r="A1263" s="4" t="s">
        <v>6691</v>
      </c>
      <c r="B1263" s="5">
        <v>6073621.0</v>
      </c>
      <c r="C1263" s="39"/>
      <c r="D1263" s="40"/>
      <c r="E1263" s="41"/>
      <c r="F1263" s="59" t="s">
        <v>2899</v>
      </c>
      <c r="G1263" s="55">
        <v>105.0</v>
      </c>
      <c r="H1263" s="57">
        <v>1.44</v>
      </c>
      <c r="I1263" s="56" t="s">
        <v>2802</v>
      </c>
      <c r="J1263" s="59">
        <v>1.39</v>
      </c>
      <c r="K1263" s="57">
        <v>1.43</v>
      </c>
      <c r="L1263" s="57">
        <v>1.37</v>
      </c>
      <c r="M1263" s="57">
        <v>1.37</v>
      </c>
      <c r="N1263" s="60">
        <v>1.41</v>
      </c>
      <c r="O1263" s="47" t="s">
        <v>6692</v>
      </c>
      <c r="P1263" s="29"/>
      <c r="Q1263" s="61" t="s">
        <v>6693</v>
      </c>
      <c r="R1263" s="47" t="s">
        <v>6694</v>
      </c>
      <c r="S1263" s="48">
        <v>0.91</v>
      </c>
      <c r="T1263" s="49"/>
      <c r="U1263" s="50"/>
      <c r="V1263" s="51"/>
      <c r="W1263" s="86"/>
      <c r="X1263" s="53"/>
      <c r="Y1263" s="53"/>
      <c r="Z1263" s="54"/>
    </row>
    <row r="1264" ht="18.0" hidden="1" customHeight="1">
      <c r="A1264" s="4" t="s">
        <v>6695</v>
      </c>
      <c r="B1264" s="71" t="s">
        <v>3376</v>
      </c>
      <c r="C1264" s="39">
        <v>20.0</v>
      </c>
      <c r="D1264" s="40"/>
      <c r="E1264" s="41"/>
      <c r="F1264" s="98"/>
      <c r="G1264" s="55"/>
      <c r="H1264" s="56">
        <v>7.05</v>
      </c>
      <c r="I1264" s="56" t="s">
        <v>2802</v>
      </c>
      <c r="J1264" s="57">
        <v>8.1</v>
      </c>
      <c r="K1264" s="56">
        <v>6.71</v>
      </c>
      <c r="L1264" s="56">
        <v>9.31</v>
      </c>
      <c r="M1264" s="59">
        <v>6.23</v>
      </c>
      <c r="N1264" s="60">
        <v>7.06</v>
      </c>
      <c r="O1264" s="47" t="s">
        <v>6696</v>
      </c>
      <c r="P1264" s="29"/>
      <c r="Q1264" s="47" t="s">
        <v>6697</v>
      </c>
      <c r="R1264" s="47" t="s">
        <v>6698</v>
      </c>
      <c r="S1264" s="48">
        <v>18.5</v>
      </c>
      <c r="T1264" s="49"/>
      <c r="U1264" s="50"/>
      <c r="V1264" s="51"/>
      <c r="W1264" s="86"/>
      <c r="X1264" s="53"/>
      <c r="Y1264" s="53"/>
      <c r="Z1264" s="54"/>
    </row>
    <row r="1265" ht="18.0" hidden="1" customHeight="1">
      <c r="A1265" s="4" t="s">
        <v>6695</v>
      </c>
      <c r="B1265" s="71" t="s">
        <v>3288</v>
      </c>
      <c r="C1265" s="39">
        <v>20.0</v>
      </c>
      <c r="D1265" s="40"/>
      <c r="E1265" s="63"/>
      <c r="F1265" s="59"/>
      <c r="G1265" s="55">
        <v>7.0</v>
      </c>
      <c r="H1265" s="56">
        <v>14.95</v>
      </c>
      <c r="I1265" s="56">
        <v>12.28</v>
      </c>
      <c r="J1265" s="57">
        <v>14.2</v>
      </c>
      <c r="K1265" s="56">
        <v>11.49</v>
      </c>
      <c r="L1265" s="56">
        <v>12.0</v>
      </c>
      <c r="M1265" s="59">
        <v>11.46</v>
      </c>
      <c r="N1265" s="60">
        <v>11.51</v>
      </c>
      <c r="O1265" s="47" t="s">
        <v>6699</v>
      </c>
      <c r="P1265" s="29"/>
      <c r="Q1265" s="47" t="s">
        <v>6700</v>
      </c>
      <c r="R1265" s="47" t="s">
        <v>6701</v>
      </c>
      <c r="S1265" s="48">
        <v>20.88</v>
      </c>
      <c r="T1265" s="49"/>
      <c r="U1265" s="50"/>
      <c r="V1265" s="51"/>
      <c r="W1265" s="86"/>
      <c r="X1265" s="53"/>
      <c r="Y1265" s="53"/>
      <c r="Z1265" s="54"/>
    </row>
    <row r="1266" ht="18.0" hidden="1" customHeight="1">
      <c r="A1266" s="4" t="s">
        <v>6702</v>
      </c>
      <c r="B1266" s="71" t="s">
        <v>6703</v>
      </c>
      <c r="C1266" s="39">
        <v>25.0</v>
      </c>
      <c r="D1266" s="40"/>
      <c r="E1266" s="41"/>
      <c r="F1266" s="59" t="s">
        <v>6704</v>
      </c>
      <c r="G1266" s="55"/>
      <c r="H1266" s="56" t="s">
        <v>2827</v>
      </c>
      <c r="I1266" s="56" t="s">
        <v>2827</v>
      </c>
      <c r="J1266" s="57" t="s">
        <v>2827</v>
      </c>
      <c r="K1266" s="56" t="s">
        <v>2827</v>
      </c>
      <c r="L1266" s="56" t="s">
        <v>2827</v>
      </c>
      <c r="M1266" s="56">
        <v>4.18</v>
      </c>
      <c r="N1266" s="60">
        <v>2.75</v>
      </c>
      <c r="O1266" s="28"/>
      <c r="P1266" s="29"/>
      <c r="Q1266" s="28"/>
      <c r="R1266" s="28"/>
      <c r="S1266" s="48">
        <v>3.5</v>
      </c>
      <c r="T1266" s="49"/>
      <c r="U1266" s="50"/>
      <c r="V1266" s="51"/>
      <c r="W1266" s="86"/>
      <c r="X1266" s="53"/>
      <c r="Y1266" s="53"/>
      <c r="Z1266" s="54"/>
    </row>
    <row r="1267" ht="18.0" hidden="1" customHeight="1">
      <c r="A1267" s="4" t="s">
        <v>6705</v>
      </c>
      <c r="B1267" s="71" t="s">
        <v>4312</v>
      </c>
      <c r="C1267" s="39">
        <v>20.0</v>
      </c>
      <c r="D1267" s="40"/>
      <c r="E1267" s="63"/>
      <c r="F1267" s="63"/>
      <c r="G1267" s="55">
        <v>1.0</v>
      </c>
      <c r="H1267" s="56" t="s">
        <v>2802</v>
      </c>
      <c r="I1267" s="56">
        <v>13.79</v>
      </c>
      <c r="J1267" s="57">
        <v>5.3</v>
      </c>
      <c r="K1267" s="59">
        <v>3.94</v>
      </c>
      <c r="L1267" s="56" t="s">
        <v>2802</v>
      </c>
      <c r="M1267" s="57">
        <v>6.95</v>
      </c>
      <c r="N1267" s="56" t="s">
        <v>4180</v>
      </c>
      <c r="O1267" s="47" t="s">
        <v>6706</v>
      </c>
      <c r="P1267" s="29"/>
      <c r="Q1267" s="47" t="s">
        <v>6707</v>
      </c>
      <c r="R1267" s="47" t="s">
        <v>6708</v>
      </c>
      <c r="S1267" s="48">
        <v>6.95</v>
      </c>
      <c r="T1267" s="49"/>
      <c r="U1267" s="50"/>
      <c r="V1267" s="51"/>
      <c r="W1267" s="86"/>
      <c r="X1267" s="53"/>
      <c r="Y1267" s="53"/>
      <c r="Z1267" s="54"/>
    </row>
    <row r="1268" ht="18.0" hidden="1" customHeight="1">
      <c r="A1268" s="4" t="s">
        <v>6709</v>
      </c>
      <c r="B1268" s="71" t="s">
        <v>4530</v>
      </c>
      <c r="C1268" s="39" t="s">
        <v>3981</v>
      </c>
      <c r="D1268" s="40"/>
      <c r="E1268" s="41"/>
      <c r="F1268" s="59"/>
      <c r="G1268" s="55">
        <v>2.0</v>
      </c>
      <c r="H1268" s="56">
        <v>12.17</v>
      </c>
      <c r="I1268" s="56" t="s">
        <v>2802</v>
      </c>
      <c r="J1268" s="57" t="s">
        <v>6710</v>
      </c>
      <c r="K1268" s="56">
        <v>13.54</v>
      </c>
      <c r="L1268" s="59">
        <v>11.1</v>
      </c>
      <c r="M1268" s="56" t="s">
        <v>6711</v>
      </c>
      <c r="N1268" s="60">
        <v>17.51</v>
      </c>
      <c r="O1268" s="28"/>
      <c r="P1268" s="29"/>
      <c r="Q1268" s="28"/>
      <c r="R1268" s="28"/>
      <c r="S1268" s="48">
        <v>29.26</v>
      </c>
      <c r="T1268" s="49"/>
      <c r="U1268" s="50"/>
      <c r="V1268" s="51"/>
      <c r="W1268" s="86"/>
      <c r="X1268" s="53"/>
      <c r="Y1268" s="53"/>
      <c r="Z1268" s="54"/>
    </row>
    <row r="1269" ht="18.0" hidden="1" customHeight="1">
      <c r="A1269" s="4" t="s">
        <v>6712</v>
      </c>
      <c r="B1269" s="71" t="s">
        <v>5704</v>
      </c>
      <c r="C1269" s="39" t="s">
        <v>3999</v>
      </c>
      <c r="D1269" s="40"/>
      <c r="E1269" s="41"/>
      <c r="F1269" s="63"/>
      <c r="G1269" s="55"/>
      <c r="H1269" s="56" t="s">
        <v>2827</v>
      </c>
      <c r="I1269" s="56"/>
      <c r="J1269" s="57"/>
      <c r="K1269" s="56"/>
      <c r="L1269" s="56"/>
      <c r="M1269" s="56"/>
      <c r="N1269" s="60"/>
      <c r="O1269" s="28"/>
      <c r="P1269" s="29"/>
      <c r="Q1269" s="28"/>
      <c r="R1269" s="28"/>
      <c r="S1269" s="48">
        <v>0.36</v>
      </c>
      <c r="T1269" s="74">
        <v>0.11</v>
      </c>
      <c r="U1269" s="50">
        <f t="shared" ref="U1269:U1272" si="70">S1269*(1-T1269)</f>
        <v>0.3204</v>
      </c>
      <c r="V1269" s="54">
        <f t="shared" ref="V1269:V1272" si="71">S1269*0.905</f>
        <v>0.3258</v>
      </c>
      <c r="W1269" s="52">
        <v>1.0</v>
      </c>
      <c r="X1269" s="53"/>
      <c r="Y1269" s="53">
        <v>2.0</v>
      </c>
      <c r="Z1269" s="54"/>
    </row>
    <row r="1270" ht="18.0" hidden="1" customHeight="1">
      <c r="A1270" s="4" t="s">
        <v>6712</v>
      </c>
      <c r="B1270" s="71" t="s">
        <v>5706</v>
      </c>
      <c r="C1270" s="39" t="s">
        <v>3999</v>
      </c>
      <c r="D1270" s="40"/>
      <c r="E1270" s="41"/>
      <c r="F1270" s="63"/>
      <c r="G1270" s="55"/>
      <c r="H1270" s="56" t="s">
        <v>2802</v>
      </c>
      <c r="I1270" s="56">
        <v>0.9</v>
      </c>
      <c r="J1270" s="57"/>
      <c r="K1270" s="56"/>
      <c r="L1270" s="56">
        <v>0.85</v>
      </c>
      <c r="M1270" s="56">
        <v>1.0</v>
      </c>
      <c r="N1270" s="60" t="s">
        <v>2827</v>
      </c>
      <c r="O1270" s="28"/>
      <c r="P1270" s="29"/>
      <c r="Q1270" s="28"/>
      <c r="R1270" s="28"/>
      <c r="S1270" s="48">
        <v>0.98</v>
      </c>
      <c r="T1270" s="74">
        <v>0.11</v>
      </c>
      <c r="U1270" s="50">
        <f t="shared" si="70"/>
        <v>0.8722</v>
      </c>
      <c r="V1270" s="54">
        <f t="shared" si="71"/>
        <v>0.8869</v>
      </c>
      <c r="W1270" s="52">
        <v>1.0</v>
      </c>
      <c r="X1270" s="53"/>
      <c r="Y1270" s="53">
        <v>2.0</v>
      </c>
      <c r="Z1270" s="54"/>
    </row>
    <row r="1271" ht="18.0" hidden="1" customHeight="1">
      <c r="A1271" s="4" t="s">
        <v>6713</v>
      </c>
      <c r="B1271" s="71" t="s">
        <v>6714</v>
      </c>
      <c r="C1271" s="39" t="s">
        <v>6715</v>
      </c>
      <c r="D1271" s="40"/>
      <c r="E1271" s="41"/>
      <c r="F1271" s="59"/>
      <c r="G1271" s="55">
        <v>6.0</v>
      </c>
      <c r="H1271" s="56" t="s">
        <v>2827</v>
      </c>
      <c r="I1271" s="56" t="s">
        <v>2827</v>
      </c>
      <c r="J1271" s="57" t="s">
        <v>2827</v>
      </c>
      <c r="K1271" s="56" t="s">
        <v>2827</v>
      </c>
      <c r="L1271" s="56" t="s">
        <v>2827</v>
      </c>
      <c r="M1271" s="137" t="s">
        <v>2827</v>
      </c>
      <c r="N1271" s="60" t="s">
        <v>2827</v>
      </c>
      <c r="O1271" s="47" t="s">
        <v>6716</v>
      </c>
      <c r="P1271" s="29"/>
      <c r="Q1271" s="47" t="s">
        <v>6717</v>
      </c>
      <c r="R1271" s="47" t="s">
        <v>6718</v>
      </c>
      <c r="S1271" s="73">
        <v>0.9199999999999999</v>
      </c>
      <c r="T1271" s="74">
        <v>0.11</v>
      </c>
      <c r="U1271" s="123">
        <f t="shared" si="70"/>
        <v>0.8188</v>
      </c>
      <c r="V1271" s="54">
        <f t="shared" si="71"/>
        <v>0.8326</v>
      </c>
      <c r="W1271" s="52">
        <v>1.0</v>
      </c>
      <c r="X1271" s="97">
        <f>(V1271-U1271)*W1271</f>
        <v>0.0138</v>
      </c>
      <c r="Y1271" s="53">
        <v>2.0</v>
      </c>
      <c r="Z1271" s="54"/>
    </row>
    <row r="1272" ht="18.0" hidden="1" customHeight="1">
      <c r="A1272" s="4" t="s">
        <v>6719</v>
      </c>
      <c r="B1272" s="71" t="s">
        <v>6714</v>
      </c>
      <c r="C1272" s="39" t="s">
        <v>3999</v>
      </c>
      <c r="D1272" s="40"/>
      <c r="E1272" s="41"/>
      <c r="F1272" s="63"/>
      <c r="G1272" s="55"/>
      <c r="H1272" s="56" t="s">
        <v>2802</v>
      </c>
      <c r="I1272" s="56" t="s">
        <v>2827</v>
      </c>
      <c r="J1272" s="57" t="s">
        <v>2827</v>
      </c>
      <c r="K1272" s="56" t="s">
        <v>2802</v>
      </c>
      <c r="L1272" s="56" t="s">
        <v>2802</v>
      </c>
      <c r="M1272" s="56" t="s">
        <v>2802</v>
      </c>
      <c r="N1272" s="60" t="s">
        <v>2827</v>
      </c>
      <c r="O1272" s="47" t="s">
        <v>6720</v>
      </c>
      <c r="P1272" s="29"/>
      <c r="Q1272" s="47" t="s">
        <v>6721</v>
      </c>
      <c r="R1272" s="47" t="s">
        <v>6722</v>
      </c>
      <c r="S1272" s="73">
        <v>0.68</v>
      </c>
      <c r="T1272" s="74">
        <v>0.11</v>
      </c>
      <c r="U1272" s="50">
        <f t="shared" si="70"/>
        <v>0.6052</v>
      </c>
      <c r="V1272" s="54">
        <f t="shared" si="71"/>
        <v>0.6154</v>
      </c>
      <c r="W1272" s="52">
        <v>1.0</v>
      </c>
      <c r="X1272" s="97" t="str">
        <f>(V1272-K1272)*W1272</f>
        <v>#VALUE!</v>
      </c>
      <c r="Y1272" s="53">
        <v>2.0</v>
      </c>
      <c r="Z1272" s="54"/>
    </row>
    <row r="1273" ht="18.0" hidden="1" customHeight="1">
      <c r="A1273" s="4" t="s">
        <v>6723</v>
      </c>
      <c r="B1273" s="71">
        <v>1.5</v>
      </c>
      <c r="C1273" s="39">
        <v>2.0</v>
      </c>
      <c r="D1273" s="40"/>
      <c r="E1273" s="41"/>
      <c r="F1273" s="59"/>
      <c r="G1273" s="55"/>
      <c r="H1273" s="56" t="s">
        <v>2802</v>
      </c>
      <c r="I1273" s="56" t="s">
        <v>2827</v>
      </c>
      <c r="J1273" s="57" t="s">
        <v>2802</v>
      </c>
      <c r="K1273" s="59">
        <v>11.84</v>
      </c>
      <c r="L1273" s="56" t="s">
        <v>6724</v>
      </c>
      <c r="M1273" s="56" t="s">
        <v>2802</v>
      </c>
      <c r="N1273" s="60" t="s">
        <v>2802</v>
      </c>
      <c r="O1273" s="28"/>
      <c r="P1273" s="29"/>
      <c r="Q1273" s="28"/>
      <c r="R1273" s="28"/>
      <c r="S1273" s="48"/>
      <c r="T1273" s="49"/>
      <c r="U1273" s="50"/>
      <c r="V1273" s="51"/>
      <c r="W1273" s="86"/>
      <c r="X1273" s="53"/>
      <c r="Y1273" s="53"/>
      <c r="Z1273" s="54"/>
    </row>
    <row r="1274" ht="18.0" hidden="1" customHeight="1">
      <c r="A1274" s="4" t="s">
        <v>6725</v>
      </c>
      <c r="B1274" s="71" t="s">
        <v>6726</v>
      </c>
      <c r="C1274" s="39">
        <v>28.0</v>
      </c>
      <c r="D1274" s="40"/>
      <c r="E1274" s="41"/>
      <c r="F1274" s="59"/>
      <c r="G1274" s="55">
        <v>1.0</v>
      </c>
      <c r="H1274" s="56">
        <v>4.05</v>
      </c>
      <c r="I1274" s="56" t="s">
        <v>2827</v>
      </c>
      <c r="J1274" s="57" t="s">
        <v>6727</v>
      </c>
      <c r="K1274" s="56">
        <v>4.11</v>
      </c>
      <c r="L1274" s="56" t="s">
        <v>2827</v>
      </c>
      <c r="M1274" s="56">
        <v>5.55</v>
      </c>
      <c r="N1274" s="60" t="s">
        <v>2802</v>
      </c>
      <c r="O1274" s="28"/>
      <c r="P1274" s="29"/>
      <c r="Q1274" s="28"/>
      <c r="R1274" s="28"/>
      <c r="S1274" s="48">
        <v>5.55</v>
      </c>
      <c r="T1274" s="49">
        <v>0.1</v>
      </c>
      <c r="U1274" s="50">
        <f>S1274*(1-T1274)</f>
        <v>4.995</v>
      </c>
      <c r="V1274" s="51"/>
      <c r="W1274" s="86"/>
      <c r="X1274" s="53"/>
      <c r="Y1274" s="53"/>
      <c r="Z1274" s="54"/>
    </row>
    <row r="1275" ht="18.0" hidden="1" customHeight="1">
      <c r="A1275" s="4" t="s">
        <v>1529</v>
      </c>
      <c r="B1275" s="5">
        <v>1093970.0</v>
      </c>
      <c r="C1275" s="39"/>
      <c r="D1275" s="40"/>
      <c r="E1275" s="41"/>
      <c r="F1275" s="59"/>
      <c r="G1275" s="55">
        <v>12.0</v>
      </c>
      <c r="H1275" s="56">
        <v>1.2</v>
      </c>
      <c r="I1275" s="56">
        <v>0.85</v>
      </c>
      <c r="J1275" s="59">
        <v>0.59</v>
      </c>
      <c r="K1275" s="56">
        <v>0.99</v>
      </c>
      <c r="L1275" s="56">
        <v>0.72</v>
      </c>
      <c r="M1275" s="57">
        <v>0.73</v>
      </c>
      <c r="N1275" s="56">
        <v>0.64</v>
      </c>
      <c r="O1275" s="47" t="s">
        <v>6728</v>
      </c>
      <c r="P1275" s="29"/>
      <c r="Q1275" s="61" t="s">
        <v>6729</v>
      </c>
      <c r="R1275" s="47" t="s">
        <v>6730</v>
      </c>
      <c r="S1275" s="48">
        <v>9.53</v>
      </c>
      <c r="T1275" s="49"/>
      <c r="U1275" s="50"/>
      <c r="V1275" s="51"/>
      <c r="W1275" s="86"/>
      <c r="X1275" s="53"/>
      <c r="Y1275" s="53"/>
      <c r="Z1275" s="54"/>
    </row>
    <row r="1276" ht="18.0" hidden="1" customHeight="1">
      <c r="A1276" s="4" t="s">
        <v>6731</v>
      </c>
      <c r="B1276" s="71"/>
      <c r="C1276" s="39" t="s">
        <v>3100</v>
      </c>
      <c r="D1276" s="40"/>
      <c r="E1276" s="41"/>
      <c r="F1276" s="59"/>
      <c r="G1276" s="55"/>
      <c r="H1276" s="56" t="s">
        <v>2802</v>
      </c>
      <c r="I1276" s="56" t="s">
        <v>2827</v>
      </c>
      <c r="J1276" s="57" t="s">
        <v>2802</v>
      </c>
      <c r="K1276" s="56" t="s">
        <v>2802</v>
      </c>
      <c r="L1276" s="56" t="s">
        <v>2827</v>
      </c>
      <c r="M1276" s="56" t="s">
        <v>2802</v>
      </c>
      <c r="N1276" s="60" t="s">
        <v>2827</v>
      </c>
      <c r="O1276" s="28"/>
      <c r="P1276" s="29"/>
      <c r="Q1276" s="28"/>
      <c r="R1276" s="28"/>
      <c r="S1276" s="48">
        <v>5.99</v>
      </c>
      <c r="T1276" s="49"/>
      <c r="U1276" s="50"/>
      <c r="V1276" s="51"/>
      <c r="W1276" s="86"/>
      <c r="X1276" s="53"/>
      <c r="Y1276" s="53"/>
      <c r="Z1276" s="54"/>
    </row>
    <row r="1277" ht="18.0" hidden="1" customHeight="1">
      <c r="A1277" s="4" t="s">
        <v>6732</v>
      </c>
      <c r="B1277" s="67" t="s">
        <v>6733</v>
      </c>
      <c r="C1277" s="39">
        <v>120.0</v>
      </c>
      <c r="D1277" s="40"/>
      <c r="E1277" s="63"/>
      <c r="F1277" s="94"/>
      <c r="G1277" s="55"/>
      <c r="H1277" s="56">
        <v>18.16</v>
      </c>
      <c r="I1277" s="56">
        <v>14.9</v>
      </c>
      <c r="J1277" s="57" t="s">
        <v>2802</v>
      </c>
      <c r="K1277" s="56">
        <v>16.39</v>
      </c>
      <c r="L1277" s="56">
        <v>14.8</v>
      </c>
      <c r="M1277" s="56">
        <v>19.04</v>
      </c>
      <c r="N1277" s="60">
        <v>15.24</v>
      </c>
      <c r="O1277" s="28"/>
      <c r="P1277" s="29"/>
      <c r="Q1277" s="28"/>
      <c r="R1277" s="28"/>
      <c r="S1277" s="48">
        <v>19.99</v>
      </c>
      <c r="T1277" s="49"/>
      <c r="U1277" s="50"/>
      <c r="V1277" s="51"/>
      <c r="W1277" s="69"/>
      <c r="X1277" s="70"/>
      <c r="Y1277" s="71"/>
      <c r="Z1277" s="54"/>
    </row>
    <row r="1278" ht="18.0" hidden="1" customHeight="1">
      <c r="A1278" s="4" t="s">
        <v>6734</v>
      </c>
      <c r="B1278" s="71" t="s">
        <v>4164</v>
      </c>
      <c r="C1278" s="39" t="s">
        <v>4023</v>
      </c>
      <c r="D1278" s="40"/>
      <c r="E1278" s="63"/>
      <c r="F1278" s="147"/>
      <c r="G1278" s="55">
        <v>4.0</v>
      </c>
      <c r="H1278" s="56">
        <v>32.06</v>
      </c>
      <c r="I1278" s="56">
        <v>16.38</v>
      </c>
      <c r="J1278" s="59">
        <v>15.54</v>
      </c>
      <c r="K1278" s="60">
        <v>17.48</v>
      </c>
      <c r="L1278" s="56" t="s">
        <v>2802</v>
      </c>
      <c r="M1278" s="56">
        <v>15.96</v>
      </c>
      <c r="N1278" s="57">
        <v>16.83</v>
      </c>
      <c r="O1278" s="47" t="s">
        <v>6735</v>
      </c>
      <c r="P1278" s="29"/>
      <c r="Q1278" s="61" t="s">
        <v>6736</v>
      </c>
      <c r="R1278" s="47" t="s">
        <v>6737</v>
      </c>
      <c r="S1278" s="48">
        <v>32.38</v>
      </c>
      <c r="T1278" s="49"/>
      <c r="U1278" s="50"/>
      <c r="V1278" s="54"/>
      <c r="W1278" s="86"/>
      <c r="X1278" s="53"/>
      <c r="Y1278" s="53"/>
      <c r="Z1278" s="54"/>
    </row>
    <row r="1279" ht="18.0" hidden="1" customHeight="1">
      <c r="A1279" s="4" t="s">
        <v>6734</v>
      </c>
      <c r="B1279" s="71" t="s">
        <v>3427</v>
      </c>
      <c r="C1279" s="39" t="s">
        <v>4023</v>
      </c>
      <c r="D1279" s="40"/>
      <c r="E1279" s="41"/>
      <c r="F1279" s="59"/>
      <c r="G1279" s="55">
        <v>1.0</v>
      </c>
      <c r="H1279" s="56">
        <v>32.74</v>
      </c>
      <c r="I1279" s="56">
        <v>19.78</v>
      </c>
      <c r="J1279" s="59">
        <v>18.9</v>
      </c>
      <c r="K1279" s="56">
        <v>19.5</v>
      </c>
      <c r="L1279" s="60">
        <v>20.5</v>
      </c>
      <c r="M1279" s="56">
        <v>18.95</v>
      </c>
      <c r="N1279" s="60" t="s">
        <v>2802</v>
      </c>
      <c r="O1279" s="47" t="s">
        <v>6738</v>
      </c>
      <c r="P1279" s="29"/>
      <c r="Q1279" s="61" t="s">
        <v>6739</v>
      </c>
      <c r="R1279" s="47" t="s">
        <v>6740</v>
      </c>
      <c r="S1279" s="48">
        <v>32.74</v>
      </c>
      <c r="T1279" s="49"/>
      <c r="U1279" s="50"/>
      <c r="V1279" s="51"/>
      <c r="W1279" s="86"/>
      <c r="X1279" s="53"/>
      <c r="Y1279" s="53"/>
      <c r="Z1279" s="54"/>
    </row>
    <row r="1280" ht="18.0" hidden="1" customHeight="1">
      <c r="A1280" s="4" t="s">
        <v>6741</v>
      </c>
      <c r="B1280" s="71" t="s">
        <v>6742</v>
      </c>
      <c r="C1280" s="39" t="s">
        <v>3981</v>
      </c>
      <c r="D1280" s="40"/>
      <c r="E1280" s="41"/>
      <c r="F1280" s="59"/>
      <c r="G1280" s="55">
        <v>3.0</v>
      </c>
      <c r="H1280" s="56" t="s">
        <v>6743</v>
      </c>
      <c r="I1280" s="56"/>
      <c r="J1280" s="56" t="s">
        <v>2802</v>
      </c>
      <c r="K1280" s="56" t="s">
        <v>2802</v>
      </c>
      <c r="L1280" s="56" t="s">
        <v>2802</v>
      </c>
      <c r="M1280" s="59">
        <v>17.3</v>
      </c>
      <c r="N1280" s="56" t="s">
        <v>6744</v>
      </c>
      <c r="O1280" s="47" t="s">
        <v>6745</v>
      </c>
      <c r="P1280" s="29"/>
      <c r="Q1280" s="47" t="s">
        <v>6746</v>
      </c>
      <c r="R1280" s="47" t="s">
        <v>6747</v>
      </c>
      <c r="S1280" s="48">
        <v>23.45</v>
      </c>
      <c r="T1280" s="49"/>
      <c r="U1280" s="50"/>
      <c r="V1280" s="51"/>
      <c r="W1280" s="86"/>
      <c r="X1280" s="53"/>
      <c r="Y1280" s="53"/>
      <c r="Z1280" s="54"/>
    </row>
    <row r="1281" ht="18.0" hidden="1" customHeight="1">
      <c r="A1281" s="4" t="s">
        <v>6741</v>
      </c>
      <c r="B1281" s="71" t="s">
        <v>6748</v>
      </c>
      <c r="C1281" s="39" t="s">
        <v>3981</v>
      </c>
      <c r="D1281" s="40"/>
      <c r="E1281" s="41"/>
      <c r="F1281" s="59"/>
      <c r="G1281" s="55">
        <v>3.0</v>
      </c>
      <c r="H1281" s="56">
        <v>23.45</v>
      </c>
      <c r="I1281" s="56">
        <v>23.2</v>
      </c>
      <c r="J1281" s="56" t="s">
        <v>2802</v>
      </c>
      <c r="K1281" s="56">
        <v>23.39</v>
      </c>
      <c r="L1281" s="58">
        <v>21.5</v>
      </c>
      <c r="M1281" s="56" t="s">
        <v>2802</v>
      </c>
      <c r="N1281" s="56" t="s">
        <v>2802</v>
      </c>
      <c r="O1281" s="47" t="s">
        <v>6749</v>
      </c>
      <c r="P1281" s="29"/>
      <c r="Q1281" s="47" t="s">
        <v>6750</v>
      </c>
      <c r="R1281" s="47" t="s">
        <v>6751</v>
      </c>
      <c r="S1281" s="48">
        <v>23.45</v>
      </c>
      <c r="T1281" s="49"/>
      <c r="U1281" s="50"/>
      <c r="V1281" s="51"/>
      <c r="W1281" s="86"/>
      <c r="X1281" s="53"/>
      <c r="Y1281" s="53"/>
      <c r="Z1281" s="54"/>
    </row>
    <row r="1282" ht="18.0" hidden="1" customHeight="1">
      <c r="A1282" s="4" t="s">
        <v>6741</v>
      </c>
      <c r="B1282" s="71" t="s">
        <v>4164</v>
      </c>
      <c r="C1282" s="39" t="s">
        <v>3981</v>
      </c>
      <c r="D1282" s="40"/>
      <c r="E1282" s="41"/>
      <c r="F1282" s="228"/>
      <c r="G1282" s="55">
        <v>2.0</v>
      </c>
      <c r="H1282" s="56">
        <v>25.49</v>
      </c>
      <c r="I1282" s="56">
        <v>23.4</v>
      </c>
      <c r="J1282" s="59">
        <v>22.75</v>
      </c>
      <c r="K1282" s="60">
        <v>22.94</v>
      </c>
      <c r="L1282" s="56" t="s">
        <v>2802</v>
      </c>
      <c r="M1282" s="56" t="s">
        <v>2802</v>
      </c>
      <c r="N1282" s="56">
        <v>22.99</v>
      </c>
      <c r="O1282" s="47" t="s">
        <v>6752</v>
      </c>
      <c r="P1282" s="29"/>
      <c r="Q1282" s="47" t="s">
        <v>6753</v>
      </c>
      <c r="R1282" s="47" t="s">
        <v>6754</v>
      </c>
      <c r="S1282" s="48">
        <v>29.32</v>
      </c>
      <c r="T1282" s="49"/>
      <c r="U1282" s="50"/>
      <c r="V1282" s="51"/>
      <c r="W1282" s="86"/>
      <c r="X1282" s="53"/>
      <c r="Y1282" s="53"/>
      <c r="Z1282" s="54"/>
    </row>
    <row r="1283" ht="18.0" hidden="1" customHeight="1">
      <c r="A1283" s="4" t="s">
        <v>6755</v>
      </c>
      <c r="B1283" s="71" t="s">
        <v>3431</v>
      </c>
      <c r="C1283" s="39" t="s">
        <v>4023</v>
      </c>
      <c r="D1283" s="40"/>
      <c r="E1283" s="41"/>
      <c r="F1283" s="59"/>
      <c r="G1283" s="55"/>
      <c r="H1283" s="56">
        <v>31.92</v>
      </c>
      <c r="I1283" s="56" t="s">
        <v>2827</v>
      </c>
      <c r="J1283" s="59">
        <v>15.14</v>
      </c>
      <c r="K1283" s="56">
        <v>28.79</v>
      </c>
      <c r="L1283" s="56" t="s">
        <v>2802</v>
      </c>
      <c r="M1283" s="56">
        <v>17.5</v>
      </c>
      <c r="N1283" s="60" t="s">
        <v>6756</v>
      </c>
      <c r="O1283" s="28"/>
      <c r="P1283" s="29"/>
      <c r="Q1283" s="28"/>
      <c r="R1283" s="28"/>
      <c r="S1283" s="48">
        <v>24.14</v>
      </c>
      <c r="T1283" s="49"/>
      <c r="U1283" s="50"/>
      <c r="V1283" s="51"/>
      <c r="W1283" s="86"/>
      <c r="X1283" s="53"/>
      <c r="Y1283" s="53"/>
      <c r="Z1283" s="54"/>
    </row>
    <row r="1284" ht="18.0" hidden="1" customHeight="1">
      <c r="A1284" s="4" t="s">
        <v>6757</v>
      </c>
      <c r="B1284" s="71" t="s">
        <v>4530</v>
      </c>
      <c r="C1284" s="39" t="s">
        <v>3981</v>
      </c>
      <c r="D1284" s="40"/>
      <c r="E1284" s="41"/>
      <c r="F1284" s="59"/>
      <c r="G1284" s="55"/>
      <c r="H1284" s="56">
        <v>29.26</v>
      </c>
      <c r="I1284" s="56" t="s">
        <v>2802</v>
      </c>
      <c r="J1284" s="59">
        <v>19.12</v>
      </c>
      <c r="K1284" s="56" t="s">
        <v>2802</v>
      </c>
      <c r="L1284" s="56">
        <v>20.0</v>
      </c>
      <c r="M1284" s="56">
        <v>19.55</v>
      </c>
      <c r="N1284" s="60" t="s">
        <v>2802</v>
      </c>
      <c r="O1284" s="28"/>
      <c r="P1284" s="29"/>
      <c r="Q1284" s="28"/>
      <c r="R1284" s="28"/>
      <c r="S1284" s="48">
        <v>29.26</v>
      </c>
      <c r="T1284" s="49"/>
      <c r="U1284" s="50"/>
      <c r="V1284" s="51"/>
      <c r="W1284" s="86"/>
      <c r="X1284" s="53"/>
      <c r="Y1284" s="53"/>
      <c r="Z1284" s="54"/>
    </row>
    <row r="1285" ht="18.0" hidden="1" customHeight="1">
      <c r="A1285" s="4" t="s">
        <v>6758</v>
      </c>
      <c r="B1285" s="71" t="s">
        <v>3365</v>
      </c>
      <c r="C1285" s="39">
        <v>28.0</v>
      </c>
      <c r="D1285" s="40"/>
      <c r="E1285" s="41"/>
      <c r="F1285" s="59"/>
      <c r="G1285" s="55"/>
      <c r="H1285" s="56">
        <v>11.64</v>
      </c>
      <c r="I1285" s="56">
        <v>12.69</v>
      </c>
      <c r="J1285" s="56">
        <v>10.69</v>
      </c>
      <c r="K1285" s="56">
        <v>11.44</v>
      </c>
      <c r="L1285" s="56" t="s">
        <v>2827</v>
      </c>
      <c r="M1285" s="59">
        <v>10.57</v>
      </c>
      <c r="N1285" s="60">
        <v>11.65</v>
      </c>
      <c r="O1285" s="28"/>
      <c r="P1285" s="29"/>
      <c r="Q1285" s="28"/>
      <c r="R1285" s="28"/>
      <c r="S1285" s="48"/>
      <c r="T1285" s="49"/>
      <c r="U1285" s="50"/>
      <c r="V1285" s="51"/>
      <c r="W1285" s="86"/>
      <c r="X1285" s="53"/>
      <c r="Y1285" s="53"/>
      <c r="Z1285" s="54"/>
    </row>
    <row r="1286" ht="18.0" hidden="1" customHeight="1">
      <c r="A1286" s="4" t="s">
        <v>1543</v>
      </c>
      <c r="B1286" s="5">
        <v>1125178.0</v>
      </c>
      <c r="C1286" s="39"/>
      <c r="D1286" s="40"/>
      <c r="E1286" s="41"/>
      <c r="F1286" s="59" t="s">
        <v>2899</v>
      </c>
      <c r="G1286" s="55">
        <v>50.0</v>
      </c>
      <c r="H1286" s="56">
        <v>0.89</v>
      </c>
      <c r="I1286" s="56">
        <v>0.5</v>
      </c>
      <c r="J1286" s="59">
        <v>0.34</v>
      </c>
      <c r="K1286" s="56">
        <v>0.51</v>
      </c>
      <c r="L1286" s="56">
        <v>0.35</v>
      </c>
      <c r="M1286" s="59">
        <v>0.32</v>
      </c>
      <c r="N1286" s="56">
        <v>0.33</v>
      </c>
      <c r="O1286" s="47" t="s">
        <v>6759</v>
      </c>
      <c r="P1286" s="29"/>
      <c r="Q1286" s="61" t="s">
        <v>6760</v>
      </c>
      <c r="R1286" s="47" t="s">
        <v>6761</v>
      </c>
      <c r="S1286" s="48">
        <v>1.02</v>
      </c>
      <c r="T1286" s="49"/>
      <c r="U1286" s="50"/>
      <c r="V1286" s="51"/>
      <c r="W1286" s="86"/>
      <c r="X1286" s="53"/>
      <c r="Y1286" s="53"/>
      <c r="Z1286" s="54"/>
    </row>
    <row r="1287" ht="18.0" hidden="1" customHeight="1">
      <c r="A1287" s="4" t="s">
        <v>1540</v>
      </c>
      <c r="B1287" s="5">
        <v>1125160.0</v>
      </c>
      <c r="C1287" s="39"/>
      <c r="D1287" s="40"/>
      <c r="E1287" s="41"/>
      <c r="F1287" s="59" t="s">
        <v>2899</v>
      </c>
      <c r="G1287" s="55">
        <v>65.0</v>
      </c>
      <c r="H1287" s="56">
        <v>1.14</v>
      </c>
      <c r="I1287" s="56">
        <v>1.08</v>
      </c>
      <c r="J1287" s="59" t="s">
        <v>2802</v>
      </c>
      <c r="K1287" s="57">
        <v>0.65</v>
      </c>
      <c r="L1287" s="56" t="s">
        <v>2802</v>
      </c>
      <c r="M1287" s="59">
        <v>0.47</v>
      </c>
      <c r="N1287" s="56">
        <v>0.49</v>
      </c>
      <c r="O1287" s="47" t="s">
        <v>6762</v>
      </c>
      <c r="P1287" s="29"/>
      <c r="Q1287" s="61" t="s">
        <v>6763</v>
      </c>
      <c r="R1287" s="47" t="s">
        <v>6764</v>
      </c>
      <c r="S1287" s="48">
        <v>1.78</v>
      </c>
      <c r="T1287" s="49"/>
      <c r="U1287" s="50"/>
      <c r="V1287" s="51"/>
      <c r="W1287" s="86"/>
      <c r="X1287" s="53"/>
      <c r="Y1287" s="53"/>
      <c r="Z1287" s="54"/>
    </row>
    <row r="1288" ht="18.0" hidden="1" customHeight="1">
      <c r="A1288" s="4" t="s">
        <v>6765</v>
      </c>
      <c r="B1288" s="71" t="s">
        <v>6766</v>
      </c>
      <c r="C1288" s="39">
        <v>28.0</v>
      </c>
      <c r="D1288" s="40"/>
      <c r="E1288" s="41"/>
      <c r="F1288" s="59"/>
      <c r="G1288" s="55"/>
      <c r="H1288" s="56"/>
      <c r="I1288" s="56"/>
      <c r="J1288" s="56">
        <v>16.56</v>
      </c>
      <c r="K1288" s="56"/>
      <c r="L1288" s="59"/>
      <c r="M1288" s="56">
        <v>16.67</v>
      </c>
      <c r="N1288" s="60"/>
      <c r="O1288" s="47" t="s">
        <v>6767</v>
      </c>
      <c r="P1288" s="29"/>
      <c r="Q1288" s="47" t="s">
        <v>6768</v>
      </c>
      <c r="R1288" s="47" t="s">
        <v>6769</v>
      </c>
      <c r="S1288" s="48"/>
      <c r="T1288" s="49"/>
      <c r="U1288" s="50"/>
      <c r="V1288" s="51"/>
      <c r="W1288" s="86"/>
      <c r="X1288" s="53"/>
      <c r="Y1288" s="53"/>
      <c r="Z1288" s="54"/>
    </row>
    <row r="1289" ht="18.0" hidden="1" customHeight="1">
      <c r="A1289" s="4" t="s">
        <v>6770</v>
      </c>
      <c r="B1289" s="67" t="s">
        <v>5979</v>
      </c>
      <c r="C1289" s="39">
        <v>180.0</v>
      </c>
      <c r="D1289" s="40"/>
      <c r="E1289" s="63"/>
      <c r="F1289" s="94"/>
      <c r="G1289" s="55"/>
      <c r="H1289" s="56"/>
      <c r="I1289" s="56">
        <v>23.87</v>
      </c>
      <c r="J1289" s="59">
        <v>23.5</v>
      </c>
      <c r="K1289" s="56"/>
      <c r="L1289" s="56"/>
      <c r="M1289" s="56">
        <v>23.81</v>
      </c>
      <c r="N1289" s="60">
        <v>25.19</v>
      </c>
      <c r="O1289" s="28"/>
      <c r="P1289" s="29"/>
      <c r="Q1289" s="28"/>
      <c r="R1289" s="28"/>
      <c r="S1289" s="48">
        <v>25.31</v>
      </c>
      <c r="T1289" s="49"/>
      <c r="U1289" s="50"/>
      <c r="V1289" s="51"/>
      <c r="W1289" s="69"/>
      <c r="X1289" s="70"/>
      <c r="Y1289" s="71"/>
      <c r="Z1289" s="54"/>
    </row>
    <row r="1290" ht="18.0" hidden="1" customHeight="1">
      <c r="A1290" s="4" t="s">
        <v>6771</v>
      </c>
      <c r="B1290" s="71" t="s">
        <v>3351</v>
      </c>
      <c r="C1290" s="39">
        <v>90.0</v>
      </c>
      <c r="D1290" s="40"/>
      <c r="E1290" s="41"/>
      <c r="F1290" s="87"/>
      <c r="G1290" s="55"/>
      <c r="H1290" s="56" t="s">
        <v>2802</v>
      </c>
      <c r="I1290" s="56">
        <v>69.0</v>
      </c>
      <c r="J1290" s="56">
        <v>64.5</v>
      </c>
      <c r="K1290" s="56">
        <v>73.94</v>
      </c>
      <c r="L1290" s="56" t="s">
        <v>6772</v>
      </c>
      <c r="M1290" s="56">
        <v>68.99</v>
      </c>
      <c r="N1290" s="60" t="s">
        <v>2827</v>
      </c>
      <c r="O1290" s="28"/>
      <c r="P1290" s="29"/>
      <c r="Q1290" s="28"/>
      <c r="R1290" s="28"/>
      <c r="S1290" s="48"/>
      <c r="T1290" s="83"/>
      <c r="U1290" s="84"/>
      <c r="V1290" s="51"/>
      <c r="W1290" s="69"/>
      <c r="X1290" s="70"/>
      <c r="Y1290" s="71"/>
      <c r="Z1290" s="54"/>
    </row>
    <row r="1291" ht="18.0" hidden="1" customHeight="1">
      <c r="A1291" s="4" t="s">
        <v>6771</v>
      </c>
      <c r="B1291" s="71" t="s">
        <v>3365</v>
      </c>
      <c r="C1291" s="39">
        <v>4.0</v>
      </c>
      <c r="D1291" s="40"/>
      <c r="E1291" s="41"/>
      <c r="F1291" s="59" t="s">
        <v>2899</v>
      </c>
      <c r="G1291" s="55">
        <v>2.0</v>
      </c>
      <c r="H1291" s="56">
        <v>0.75</v>
      </c>
      <c r="I1291" s="56">
        <v>0.2</v>
      </c>
      <c r="J1291" s="56">
        <v>0.15</v>
      </c>
      <c r="K1291" s="56">
        <v>0.19</v>
      </c>
      <c r="L1291" s="56">
        <v>0.17</v>
      </c>
      <c r="M1291" s="59">
        <v>0.144</v>
      </c>
      <c r="N1291" s="60" t="s">
        <v>2802</v>
      </c>
      <c r="O1291" s="47" t="s">
        <v>6773</v>
      </c>
      <c r="P1291" s="29"/>
      <c r="Q1291" s="61" t="s">
        <v>6774</v>
      </c>
      <c r="R1291" s="47" t="s">
        <v>6775</v>
      </c>
      <c r="S1291" s="48">
        <v>0.36</v>
      </c>
      <c r="T1291" s="49"/>
      <c r="U1291" s="50"/>
      <c r="V1291" s="51"/>
      <c r="W1291" s="86"/>
      <c r="X1291" s="53"/>
      <c r="Y1291" s="53"/>
      <c r="Z1291" s="54"/>
    </row>
    <row r="1292" ht="18.0" hidden="1" customHeight="1">
      <c r="A1292" s="4" t="s">
        <v>1562</v>
      </c>
      <c r="B1292" s="5">
        <v>1184118.0</v>
      </c>
      <c r="C1292" s="39"/>
      <c r="D1292" s="40"/>
      <c r="E1292" s="41"/>
      <c r="F1292" s="59" t="s">
        <v>2899</v>
      </c>
      <c r="G1292" s="55">
        <v>12.0</v>
      </c>
      <c r="H1292" s="56" t="s">
        <v>2802</v>
      </c>
      <c r="I1292" s="56">
        <v>0.3</v>
      </c>
      <c r="J1292" s="59">
        <v>0.12</v>
      </c>
      <c r="K1292" s="56">
        <v>0.18</v>
      </c>
      <c r="L1292" s="56">
        <v>0.15</v>
      </c>
      <c r="M1292" s="60" t="s">
        <v>2802</v>
      </c>
      <c r="N1292" s="60">
        <v>0.153</v>
      </c>
      <c r="O1292" s="47" t="s">
        <v>6776</v>
      </c>
      <c r="P1292" s="29"/>
      <c r="Q1292" s="61" t="s">
        <v>6777</v>
      </c>
      <c r="R1292" s="47" t="s">
        <v>6778</v>
      </c>
      <c r="S1292" s="48">
        <v>0.44</v>
      </c>
      <c r="T1292" s="49"/>
      <c r="U1292" s="50"/>
      <c r="V1292" s="51"/>
      <c r="W1292" s="86"/>
      <c r="X1292" s="53"/>
      <c r="Y1292" s="53"/>
      <c r="Z1292" s="54"/>
    </row>
    <row r="1293" ht="18.0" hidden="1" customHeight="1">
      <c r="A1293" s="4" t="s">
        <v>1560</v>
      </c>
      <c r="B1293" s="5">
        <v>1184092.0</v>
      </c>
      <c r="C1293" s="39"/>
      <c r="D1293" s="40"/>
      <c r="E1293" s="41"/>
      <c r="F1293" s="59" t="s">
        <v>2899</v>
      </c>
      <c r="G1293" s="55">
        <v>16.0</v>
      </c>
      <c r="H1293" s="56">
        <v>0.53</v>
      </c>
      <c r="I1293" s="56">
        <v>0.65</v>
      </c>
      <c r="J1293" s="59">
        <v>0.15</v>
      </c>
      <c r="K1293" s="60">
        <v>0.21</v>
      </c>
      <c r="L1293" s="59">
        <v>0.15</v>
      </c>
      <c r="M1293" s="56">
        <v>0.15</v>
      </c>
      <c r="N1293" s="56">
        <v>0.17</v>
      </c>
      <c r="O1293" s="47" t="s">
        <v>6779</v>
      </c>
      <c r="P1293" s="29"/>
      <c r="Q1293" s="61" t="s">
        <v>6780</v>
      </c>
      <c r="R1293" s="47" t="s">
        <v>6781</v>
      </c>
      <c r="S1293" s="48">
        <v>0.52</v>
      </c>
      <c r="T1293" s="49"/>
      <c r="U1293" s="50"/>
      <c r="V1293" s="51"/>
      <c r="W1293" s="86"/>
      <c r="X1293" s="53"/>
      <c r="Y1293" s="53"/>
      <c r="Z1293" s="54"/>
    </row>
    <row r="1294" ht="18.0" hidden="1" customHeight="1">
      <c r="A1294" s="4" t="s">
        <v>6782</v>
      </c>
      <c r="B1294" s="71"/>
      <c r="C1294" s="39">
        <v>1.0</v>
      </c>
      <c r="D1294" s="40"/>
      <c r="E1294" s="41"/>
      <c r="F1294" s="59"/>
      <c r="G1294" s="55"/>
      <c r="H1294" s="56">
        <v>6.5</v>
      </c>
      <c r="I1294" s="56"/>
      <c r="J1294" s="56"/>
      <c r="K1294" s="56"/>
      <c r="L1294" s="56"/>
      <c r="M1294" s="56">
        <v>7.99</v>
      </c>
      <c r="N1294" s="60"/>
      <c r="O1294" s="28"/>
      <c r="P1294" s="29"/>
      <c r="Q1294" s="28"/>
      <c r="R1294" s="28"/>
      <c r="S1294" s="48">
        <v>1.5</v>
      </c>
      <c r="T1294" s="49"/>
      <c r="U1294" s="50"/>
      <c r="V1294" s="51"/>
      <c r="W1294" s="86"/>
      <c r="X1294" s="53"/>
      <c r="Y1294" s="53"/>
      <c r="Z1294" s="54"/>
    </row>
    <row r="1295" ht="18.0" hidden="1" customHeight="1">
      <c r="A1295" s="4" t="s">
        <v>6783</v>
      </c>
      <c r="B1295" s="71" t="s">
        <v>3419</v>
      </c>
      <c r="C1295" s="39">
        <v>28.0</v>
      </c>
      <c r="D1295" s="40"/>
      <c r="E1295" s="41"/>
      <c r="F1295" s="59"/>
      <c r="G1295" s="55">
        <v>8.0</v>
      </c>
      <c r="H1295" s="56">
        <v>0.91</v>
      </c>
      <c r="I1295" s="56" t="s">
        <v>2802</v>
      </c>
      <c r="J1295" s="59">
        <v>0.13</v>
      </c>
      <c r="K1295" s="56">
        <v>0.26</v>
      </c>
      <c r="L1295" s="56">
        <v>0.18</v>
      </c>
      <c r="M1295" s="56">
        <v>0.18</v>
      </c>
      <c r="N1295" s="56">
        <v>0.18</v>
      </c>
      <c r="O1295" s="47" t="s">
        <v>6784</v>
      </c>
      <c r="P1295" s="29"/>
      <c r="Q1295" s="47" t="s">
        <v>6785</v>
      </c>
      <c r="R1295" s="47" t="s">
        <v>6786</v>
      </c>
      <c r="S1295" s="48">
        <v>0.16</v>
      </c>
      <c r="T1295" s="49"/>
      <c r="U1295" s="50"/>
      <c r="V1295" s="51"/>
      <c r="W1295" s="86"/>
      <c r="X1295" s="53"/>
      <c r="Y1295" s="53"/>
      <c r="Z1295" s="54"/>
    </row>
    <row r="1296" ht="18.0" hidden="1" customHeight="1">
      <c r="A1296" s="4" t="s">
        <v>1565</v>
      </c>
      <c r="B1296" s="5">
        <v>1106723.0</v>
      </c>
      <c r="C1296" s="39"/>
      <c r="D1296" s="40"/>
      <c r="E1296" s="63"/>
      <c r="F1296" s="108" t="s">
        <v>2899</v>
      </c>
      <c r="G1296" s="55">
        <v>45.0</v>
      </c>
      <c r="H1296" s="56">
        <v>0.95</v>
      </c>
      <c r="I1296" s="56">
        <v>0.5</v>
      </c>
      <c r="J1296" s="59">
        <v>0.23</v>
      </c>
      <c r="K1296" s="56">
        <v>0.4</v>
      </c>
      <c r="L1296" s="56">
        <v>0.26</v>
      </c>
      <c r="M1296" s="56" t="s">
        <v>2802</v>
      </c>
      <c r="N1296" s="57">
        <v>0.25</v>
      </c>
      <c r="O1296" s="47" t="s">
        <v>6787</v>
      </c>
      <c r="P1296" s="29"/>
      <c r="Q1296" s="61" t="s">
        <v>6788</v>
      </c>
      <c r="R1296" s="47" t="s">
        <v>6789</v>
      </c>
      <c r="S1296" s="48">
        <v>0.84</v>
      </c>
      <c r="T1296" s="49"/>
      <c r="U1296" s="50"/>
      <c r="V1296" s="51"/>
      <c r="W1296" s="86"/>
      <c r="X1296" s="53"/>
      <c r="Y1296" s="53"/>
      <c r="Z1296" s="54"/>
    </row>
    <row r="1297" ht="18.0" hidden="1" customHeight="1">
      <c r="A1297" s="4" t="s">
        <v>1566</v>
      </c>
      <c r="B1297" s="5">
        <v>1106715.0</v>
      </c>
      <c r="C1297" s="39"/>
      <c r="D1297" s="40"/>
      <c r="E1297" s="63"/>
      <c r="F1297" s="59" t="s">
        <v>2899</v>
      </c>
      <c r="G1297" s="55">
        <v>45.0</v>
      </c>
      <c r="H1297" s="56">
        <v>0.86</v>
      </c>
      <c r="I1297" s="56">
        <v>0.65</v>
      </c>
      <c r="J1297" s="59">
        <v>0.44</v>
      </c>
      <c r="K1297" s="56">
        <v>0.49</v>
      </c>
      <c r="L1297" s="56">
        <v>0.48</v>
      </c>
      <c r="M1297" s="56" t="s">
        <v>2802</v>
      </c>
      <c r="N1297" s="56">
        <v>0.5</v>
      </c>
      <c r="O1297" s="47" t="s">
        <v>6790</v>
      </c>
      <c r="P1297" s="29"/>
      <c r="Q1297" s="61" t="s">
        <v>6791</v>
      </c>
      <c r="R1297" s="47" t="s">
        <v>6792</v>
      </c>
      <c r="S1297" s="48">
        <v>0.93</v>
      </c>
      <c r="T1297" s="49"/>
      <c r="U1297" s="50"/>
      <c r="V1297" s="51"/>
      <c r="W1297" s="86"/>
      <c r="X1297" s="53"/>
      <c r="Y1297" s="53"/>
      <c r="Z1297" s="54"/>
    </row>
    <row r="1298" ht="18.0" hidden="1" customHeight="1">
      <c r="A1298" s="4" t="s">
        <v>6783</v>
      </c>
      <c r="B1298" s="71" t="s">
        <v>4588</v>
      </c>
      <c r="C1298" s="39">
        <v>28.0</v>
      </c>
      <c r="D1298" s="40"/>
      <c r="E1298" s="41"/>
      <c r="F1298" s="59"/>
      <c r="G1298" s="55">
        <v>2.0</v>
      </c>
      <c r="H1298" s="56">
        <v>1.43</v>
      </c>
      <c r="I1298" s="56" t="s">
        <v>5788</v>
      </c>
      <c r="J1298" s="56">
        <v>1.06</v>
      </c>
      <c r="K1298" s="56"/>
      <c r="L1298" s="56">
        <v>1.4</v>
      </c>
      <c r="M1298" s="59">
        <v>1.08</v>
      </c>
      <c r="N1298" s="60">
        <v>1.21</v>
      </c>
      <c r="O1298" s="47" t="s">
        <v>6793</v>
      </c>
      <c r="P1298" s="29"/>
      <c r="Q1298" s="61" t="s">
        <v>6794</v>
      </c>
      <c r="R1298" s="47" t="s">
        <v>6795</v>
      </c>
      <c r="S1298" s="48">
        <v>1.94</v>
      </c>
      <c r="T1298" s="49"/>
      <c r="U1298" s="50"/>
      <c r="V1298" s="51"/>
      <c r="W1298" s="86"/>
      <c r="X1298" s="53"/>
      <c r="Y1298" s="53"/>
      <c r="Z1298" s="54"/>
    </row>
    <row r="1299" ht="18.0" hidden="1" customHeight="1">
      <c r="A1299" s="4" t="s">
        <v>1570</v>
      </c>
      <c r="B1299" s="5">
        <v>2605277.0</v>
      </c>
      <c r="C1299" s="39"/>
      <c r="D1299" s="40"/>
      <c r="E1299" s="41"/>
      <c r="F1299" s="59"/>
      <c r="G1299" s="55">
        <v>1.0</v>
      </c>
      <c r="H1299" s="56" t="s">
        <v>2802</v>
      </c>
      <c r="I1299" s="56" t="s">
        <v>2827</v>
      </c>
      <c r="J1299" s="56" t="s">
        <v>2827</v>
      </c>
      <c r="K1299" s="56" t="s">
        <v>2802</v>
      </c>
      <c r="L1299" s="56" t="s">
        <v>2827</v>
      </c>
      <c r="M1299" s="56" t="s">
        <v>2802</v>
      </c>
      <c r="N1299" s="229" t="s">
        <v>2827</v>
      </c>
      <c r="O1299" s="28"/>
      <c r="P1299" s="29"/>
      <c r="Q1299" s="28"/>
      <c r="R1299" s="28"/>
      <c r="S1299" s="48">
        <v>11.6</v>
      </c>
      <c r="T1299" s="49"/>
      <c r="U1299" s="50"/>
      <c r="V1299" s="51"/>
      <c r="W1299" s="86"/>
      <c r="X1299" s="53"/>
      <c r="Y1299" s="53"/>
      <c r="Z1299" s="54"/>
    </row>
    <row r="1300" ht="18.0" hidden="1" customHeight="1">
      <c r="A1300" s="4" t="s">
        <v>1571</v>
      </c>
      <c r="B1300" s="5">
        <v>3676251.0</v>
      </c>
      <c r="C1300" s="39"/>
      <c r="D1300" s="40"/>
      <c r="E1300" s="41"/>
      <c r="F1300" s="144"/>
      <c r="G1300" s="55">
        <v>2.0</v>
      </c>
      <c r="H1300" s="56">
        <v>12.36</v>
      </c>
      <c r="I1300" s="56">
        <v>10.05</v>
      </c>
      <c r="J1300" s="56" t="s">
        <v>2802</v>
      </c>
      <c r="K1300" s="59">
        <v>8.89</v>
      </c>
      <c r="L1300" s="56" t="s">
        <v>2802</v>
      </c>
      <c r="M1300" s="60" t="s">
        <v>2802</v>
      </c>
      <c r="N1300" s="56" t="s">
        <v>2802</v>
      </c>
      <c r="O1300" s="47" t="s">
        <v>6796</v>
      </c>
      <c r="P1300" s="29"/>
      <c r="Q1300" s="47" t="s">
        <v>6797</v>
      </c>
      <c r="R1300" s="47" t="s">
        <v>6798</v>
      </c>
      <c r="S1300" s="48">
        <v>12.88</v>
      </c>
      <c r="T1300" s="49">
        <v>0.07</v>
      </c>
      <c r="U1300" s="50">
        <f>S1300*(1-T1300)</f>
        <v>11.9784</v>
      </c>
      <c r="V1300" s="51"/>
      <c r="W1300" s="86"/>
      <c r="X1300" s="53"/>
      <c r="Y1300" s="53"/>
      <c r="Z1300" s="54"/>
    </row>
    <row r="1301" ht="18.0" hidden="1" customHeight="1">
      <c r="A1301" s="4" t="s">
        <v>6799</v>
      </c>
      <c r="B1301" s="71" t="s">
        <v>6800</v>
      </c>
      <c r="C1301" s="39" t="s">
        <v>4681</v>
      </c>
      <c r="D1301" s="40"/>
      <c r="E1301" s="41"/>
      <c r="F1301" s="59"/>
      <c r="G1301" s="55">
        <v>1.0</v>
      </c>
      <c r="H1301" s="56">
        <v>20.61</v>
      </c>
      <c r="I1301" s="56">
        <v>17.53</v>
      </c>
      <c r="J1301" s="56">
        <v>18.25</v>
      </c>
      <c r="K1301" s="56">
        <v>19.08</v>
      </c>
      <c r="L1301" s="56" t="s">
        <v>2802</v>
      </c>
      <c r="M1301" s="56">
        <v>18.74</v>
      </c>
      <c r="N1301" s="60">
        <v>20.3</v>
      </c>
      <c r="O1301" s="28"/>
      <c r="P1301" s="29"/>
      <c r="Q1301" s="28"/>
      <c r="R1301" s="28"/>
      <c r="S1301" s="48">
        <v>22.45</v>
      </c>
      <c r="T1301" s="49"/>
      <c r="U1301" s="50"/>
      <c r="V1301" s="51"/>
      <c r="W1301" s="53"/>
      <c r="X1301" s="53"/>
      <c r="Y1301" s="53"/>
      <c r="Z1301" s="54"/>
    </row>
    <row r="1302" ht="18.0" hidden="1" customHeight="1">
      <c r="A1302" s="4" t="s">
        <v>6799</v>
      </c>
      <c r="B1302" s="71" t="s">
        <v>6733</v>
      </c>
      <c r="C1302" s="39" t="s">
        <v>4681</v>
      </c>
      <c r="D1302" s="40"/>
      <c r="E1302" s="41"/>
      <c r="F1302" s="59"/>
      <c r="G1302" s="55">
        <v>2.0</v>
      </c>
      <c r="H1302" s="56">
        <v>28.32</v>
      </c>
      <c r="I1302" s="56">
        <v>16.66</v>
      </c>
      <c r="J1302" s="59">
        <v>16.04</v>
      </c>
      <c r="K1302" s="56"/>
      <c r="L1302" s="60">
        <v>16.63</v>
      </c>
      <c r="M1302" s="56">
        <v>15.99</v>
      </c>
      <c r="N1302" s="60" t="s">
        <v>6801</v>
      </c>
      <c r="O1302" s="47" t="s">
        <v>6802</v>
      </c>
      <c r="P1302" s="29"/>
      <c r="Q1302" s="47" t="s">
        <v>6803</v>
      </c>
      <c r="R1302" s="47" t="s">
        <v>6804</v>
      </c>
      <c r="S1302" s="48"/>
      <c r="T1302" s="49"/>
      <c r="U1302" s="50"/>
      <c r="V1302" s="51"/>
      <c r="W1302" s="53"/>
      <c r="X1302" s="53"/>
      <c r="Y1302" s="53"/>
      <c r="Z1302" s="54"/>
    </row>
    <row r="1303" ht="18.0" hidden="1" customHeight="1">
      <c r="A1303" s="4" t="s">
        <v>6805</v>
      </c>
      <c r="B1303" s="71" t="s">
        <v>3365</v>
      </c>
      <c r="C1303" s="39">
        <v>28.0</v>
      </c>
      <c r="D1303" s="40"/>
      <c r="E1303" s="41"/>
      <c r="F1303" s="59"/>
      <c r="G1303" s="55">
        <v>3.0</v>
      </c>
      <c r="H1303" s="56">
        <v>1.09</v>
      </c>
      <c r="I1303" s="60">
        <v>1.07</v>
      </c>
      <c r="J1303" s="56">
        <v>1.95</v>
      </c>
      <c r="K1303" s="60">
        <v>1.07</v>
      </c>
      <c r="L1303" s="59">
        <v>0.95</v>
      </c>
      <c r="M1303" s="56">
        <v>1.06</v>
      </c>
      <c r="N1303" s="60">
        <v>1.08</v>
      </c>
      <c r="O1303" s="47" t="s">
        <v>6806</v>
      </c>
      <c r="P1303" s="29"/>
      <c r="Q1303" s="61" t="s">
        <v>6807</v>
      </c>
      <c r="R1303" s="47" t="s">
        <v>6808</v>
      </c>
      <c r="S1303" s="48">
        <v>33.26</v>
      </c>
      <c r="T1303" s="49"/>
      <c r="U1303" s="50"/>
      <c r="V1303" s="51"/>
      <c r="W1303" s="86"/>
      <c r="X1303" s="53"/>
      <c r="Y1303" s="53"/>
      <c r="Z1303" s="54"/>
    </row>
    <row r="1304" ht="18.0" hidden="1" customHeight="1">
      <c r="A1304" s="4" t="s">
        <v>6809</v>
      </c>
      <c r="B1304" s="71" t="s">
        <v>3131</v>
      </c>
      <c r="C1304" s="39">
        <v>28.0</v>
      </c>
      <c r="D1304" s="40"/>
      <c r="E1304" s="41"/>
      <c r="F1304" s="59"/>
      <c r="G1304" s="55">
        <v>2.0</v>
      </c>
      <c r="H1304" s="56"/>
      <c r="I1304" s="56">
        <v>1.17</v>
      </c>
      <c r="J1304" s="56">
        <v>1.99</v>
      </c>
      <c r="K1304" s="58">
        <v>1.13</v>
      </c>
      <c r="L1304" s="56"/>
      <c r="M1304" s="59">
        <v>1.24</v>
      </c>
      <c r="N1304" s="60"/>
      <c r="O1304" s="47" t="s">
        <v>6810</v>
      </c>
      <c r="P1304" s="29"/>
      <c r="Q1304" s="61" t="s">
        <v>6811</v>
      </c>
      <c r="R1304" s="47" t="s">
        <v>6812</v>
      </c>
      <c r="S1304" s="48">
        <v>33.26</v>
      </c>
      <c r="T1304" s="49"/>
      <c r="U1304" s="50"/>
      <c r="V1304" s="51"/>
      <c r="W1304" s="86"/>
      <c r="X1304" s="53"/>
      <c r="Y1304" s="53"/>
      <c r="Z1304" s="54"/>
    </row>
    <row r="1305" ht="18.0" hidden="1" customHeight="1">
      <c r="A1305" s="4" t="s">
        <v>6805</v>
      </c>
      <c r="B1305" s="71" t="s">
        <v>2916</v>
      </c>
      <c r="C1305" s="39">
        <v>28.0</v>
      </c>
      <c r="D1305" s="40"/>
      <c r="E1305" s="41"/>
      <c r="F1305" s="59"/>
      <c r="G1305" s="55">
        <v>8.0</v>
      </c>
      <c r="H1305" s="56" t="s">
        <v>2802</v>
      </c>
      <c r="I1305" s="56" t="s">
        <v>6813</v>
      </c>
      <c r="J1305" s="56">
        <v>1.95</v>
      </c>
      <c r="K1305" s="56" t="s">
        <v>2802</v>
      </c>
      <c r="L1305" s="64">
        <v>1.99</v>
      </c>
      <c r="M1305" s="56">
        <v>2.15</v>
      </c>
      <c r="N1305" s="60" t="s">
        <v>2802</v>
      </c>
      <c r="O1305" s="47" t="s">
        <v>6814</v>
      </c>
      <c r="P1305" s="29"/>
      <c r="Q1305" s="1" t="s">
        <v>6815</v>
      </c>
      <c r="R1305" s="1" t="s">
        <v>6816</v>
      </c>
      <c r="S1305" s="48">
        <v>31.6</v>
      </c>
      <c r="T1305" s="49"/>
      <c r="U1305" s="50"/>
      <c r="V1305" s="51"/>
      <c r="W1305" s="86"/>
      <c r="X1305" s="53"/>
      <c r="Y1305" s="53"/>
      <c r="Z1305" s="54"/>
    </row>
    <row r="1306" ht="18.0" hidden="1" customHeight="1">
      <c r="A1306" s="4" t="s">
        <v>6817</v>
      </c>
      <c r="B1306" s="71" t="s">
        <v>3288</v>
      </c>
      <c r="C1306" s="39">
        <v>30.0</v>
      </c>
      <c r="D1306" s="40"/>
      <c r="E1306" s="41"/>
      <c r="F1306" s="87"/>
      <c r="G1306" s="55"/>
      <c r="H1306" s="56">
        <v>103.0</v>
      </c>
      <c r="I1306" s="56">
        <v>98.65</v>
      </c>
      <c r="J1306" s="56">
        <v>91.75</v>
      </c>
      <c r="K1306" s="56">
        <v>94.25</v>
      </c>
      <c r="L1306" s="56" t="s">
        <v>2827</v>
      </c>
      <c r="M1306" s="56">
        <v>92.7</v>
      </c>
      <c r="N1306" s="60">
        <v>92.99</v>
      </c>
      <c r="O1306" s="28"/>
      <c r="P1306" s="29"/>
      <c r="Q1306" s="28"/>
      <c r="R1306" s="28"/>
      <c r="S1306" s="48"/>
      <c r="T1306" s="83"/>
      <c r="U1306" s="84"/>
      <c r="V1306" s="51"/>
      <c r="W1306" s="69"/>
      <c r="X1306" s="70"/>
      <c r="Y1306" s="71"/>
      <c r="Z1306" s="54"/>
    </row>
    <row r="1307" ht="18.0" hidden="1" customHeight="1">
      <c r="A1307" s="4" t="s">
        <v>6818</v>
      </c>
      <c r="B1307" s="71" t="s">
        <v>6819</v>
      </c>
      <c r="C1307" s="39" t="s">
        <v>3059</v>
      </c>
      <c r="D1307" s="40"/>
      <c r="E1307" s="41"/>
      <c r="F1307" s="59"/>
      <c r="G1307" s="55"/>
      <c r="H1307" s="111">
        <v>15.1</v>
      </c>
      <c r="I1307" s="56" t="s">
        <v>2802</v>
      </c>
      <c r="J1307" s="56">
        <v>19.66</v>
      </c>
      <c r="K1307" s="56">
        <v>23.68</v>
      </c>
      <c r="L1307" s="56" t="s">
        <v>2827</v>
      </c>
      <c r="M1307" s="111" t="s">
        <v>2802</v>
      </c>
      <c r="N1307" s="60" t="s">
        <v>2827</v>
      </c>
      <c r="O1307" s="47" t="s">
        <v>6820</v>
      </c>
      <c r="P1307" s="29"/>
      <c r="Q1307" s="61" t="s">
        <v>6821</v>
      </c>
      <c r="R1307" s="47" t="s">
        <v>6822</v>
      </c>
      <c r="S1307" s="48"/>
      <c r="T1307" s="49"/>
      <c r="U1307" s="50"/>
      <c r="V1307" s="54"/>
      <c r="W1307" s="52"/>
      <c r="X1307" s="51"/>
      <c r="Y1307" s="53"/>
      <c r="Z1307" s="54"/>
    </row>
    <row r="1308" ht="18.0" hidden="1" customHeight="1">
      <c r="A1308" s="4" t="s">
        <v>6823</v>
      </c>
      <c r="B1308" s="71" t="s">
        <v>3630</v>
      </c>
      <c r="C1308" s="39">
        <v>100.0</v>
      </c>
      <c r="D1308" s="40"/>
      <c r="E1308" s="41"/>
      <c r="F1308" s="59"/>
      <c r="G1308" s="55">
        <v>3.0</v>
      </c>
      <c r="H1308" s="56" t="s">
        <v>2802</v>
      </c>
      <c r="I1308" s="56" t="s">
        <v>2827</v>
      </c>
      <c r="J1308" s="56">
        <v>0.53</v>
      </c>
      <c r="K1308" s="56">
        <v>0.53</v>
      </c>
      <c r="L1308" s="56" t="s">
        <v>2827</v>
      </c>
      <c r="M1308" s="56">
        <v>0.65</v>
      </c>
      <c r="N1308" s="60" t="s">
        <v>2802</v>
      </c>
      <c r="O1308" s="28"/>
      <c r="P1308" s="29"/>
      <c r="Q1308" s="28"/>
      <c r="R1308" s="28"/>
      <c r="S1308" s="48"/>
      <c r="T1308" s="49"/>
      <c r="U1308" s="50"/>
      <c r="V1308" s="51"/>
      <c r="W1308" s="86"/>
      <c r="X1308" s="53"/>
      <c r="Y1308" s="53"/>
      <c r="Z1308" s="54"/>
    </row>
    <row r="1309" ht="18.0" hidden="1" customHeight="1">
      <c r="A1309" s="4" t="s">
        <v>6824</v>
      </c>
      <c r="B1309" s="67">
        <v>0.05</v>
      </c>
      <c r="C1309" s="39" t="s">
        <v>3553</v>
      </c>
      <c r="D1309" s="40"/>
      <c r="E1309" s="41"/>
      <c r="F1309" s="59"/>
      <c r="G1309" s="106"/>
      <c r="H1309" s="56">
        <v>14.02</v>
      </c>
      <c r="I1309" s="56">
        <v>8.34</v>
      </c>
      <c r="J1309" s="56" t="s">
        <v>2802</v>
      </c>
      <c r="K1309" s="59">
        <v>8.34</v>
      </c>
      <c r="L1309" s="56" t="s">
        <v>2802</v>
      </c>
      <c r="M1309" s="56" t="s">
        <v>2802</v>
      </c>
      <c r="N1309" s="60" t="s">
        <v>2802</v>
      </c>
      <c r="O1309" s="28"/>
      <c r="P1309" s="29"/>
      <c r="Q1309" s="28"/>
      <c r="R1309" s="28"/>
      <c r="S1309" s="48"/>
      <c r="T1309" s="49"/>
      <c r="U1309" s="50"/>
      <c r="V1309" s="51"/>
      <c r="W1309" s="86"/>
      <c r="X1309" s="70"/>
      <c r="Y1309" s="53"/>
      <c r="Z1309" s="54"/>
    </row>
    <row r="1310" ht="18.0" hidden="1" customHeight="1">
      <c r="A1310" s="4" t="s">
        <v>6825</v>
      </c>
      <c r="B1310" s="118">
        <v>0.02</v>
      </c>
      <c r="C1310" s="39" t="s">
        <v>3553</v>
      </c>
      <c r="D1310" s="40"/>
      <c r="E1310" s="41"/>
      <c r="F1310" s="59"/>
      <c r="G1310" s="55"/>
      <c r="H1310" s="56">
        <v>3.57</v>
      </c>
      <c r="I1310" s="56">
        <v>2.7</v>
      </c>
      <c r="J1310" s="56">
        <v>2.07</v>
      </c>
      <c r="K1310" s="56" t="s">
        <v>2802</v>
      </c>
      <c r="L1310" s="56">
        <v>3.79</v>
      </c>
      <c r="M1310" s="56">
        <v>2.17</v>
      </c>
      <c r="N1310" s="60">
        <v>2.12</v>
      </c>
      <c r="O1310" s="28"/>
      <c r="P1310" s="29"/>
      <c r="Q1310" s="28"/>
      <c r="R1310" s="28"/>
      <c r="S1310" s="48">
        <v>1.3</v>
      </c>
      <c r="T1310" s="49"/>
      <c r="U1310" s="50"/>
      <c r="V1310" s="51"/>
      <c r="W1310" s="86"/>
      <c r="X1310" s="53"/>
      <c r="Y1310" s="53"/>
      <c r="Z1310" s="54"/>
    </row>
    <row r="1311" ht="18.0" hidden="1" customHeight="1">
      <c r="A1311" s="4" t="s">
        <v>1582</v>
      </c>
      <c r="B1311" s="5">
        <v>1061183.0</v>
      </c>
      <c r="C1311" s="39"/>
      <c r="D1311" s="40"/>
      <c r="E1311" s="41"/>
      <c r="F1311" s="59"/>
      <c r="G1311" s="55">
        <v>2.0</v>
      </c>
      <c r="H1311" s="56">
        <v>3.35</v>
      </c>
      <c r="I1311" s="56">
        <v>2.41</v>
      </c>
      <c r="J1311" s="56">
        <v>2.2</v>
      </c>
      <c r="K1311" s="56">
        <v>2.98</v>
      </c>
      <c r="L1311" s="59">
        <v>1.7</v>
      </c>
      <c r="M1311" s="56">
        <v>2.21</v>
      </c>
      <c r="N1311" s="60">
        <v>2.31</v>
      </c>
      <c r="O1311" s="47" t="s">
        <v>6826</v>
      </c>
      <c r="P1311" s="29"/>
      <c r="Q1311" s="61" t="s">
        <v>6827</v>
      </c>
      <c r="R1311" s="47" t="s">
        <v>6828</v>
      </c>
      <c r="S1311" s="48">
        <v>1.24</v>
      </c>
      <c r="T1311" s="49"/>
      <c r="U1311" s="50"/>
      <c r="V1311" s="51"/>
      <c r="W1311" s="86"/>
      <c r="X1311" s="53"/>
      <c r="Y1311" s="53"/>
      <c r="Z1311" s="54"/>
    </row>
    <row r="1312" ht="18.0" hidden="1" customHeight="1">
      <c r="A1312" s="4" t="s">
        <v>6829</v>
      </c>
      <c r="B1312" s="230">
        <v>0.00619</v>
      </c>
      <c r="C1312" s="39" t="s">
        <v>3513</v>
      </c>
      <c r="D1312" s="40"/>
      <c r="E1312" s="41"/>
      <c r="F1312" s="59"/>
      <c r="G1312" s="55"/>
      <c r="H1312" s="56">
        <v>2.49</v>
      </c>
      <c r="I1312" s="56" t="s">
        <v>2802</v>
      </c>
      <c r="J1312" s="56">
        <v>2.44</v>
      </c>
      <c r="K1312" s="56" t="s">
        <v>6830</v>
      </c>
      <c r="L1312" s="56">
        <v>2.59</v>
      </c>
      <c r="M1312" s="56">
        <v>2.55</v>
      </c>
      <c r="N1312" s="60">
        <v>2.75</v>
      </c>
      <c r="O1312" s="28"/>
      <c r="P1312" s="29"/>
      <c r="Q1312" s="28"/>
      <c r="R1312" s="28"/>
      <c r="S1312" s="48">
        <v>3.0</v>
      </c>
      <c r="T1312" s="49"/>
      <c r="U1312" s="50"/>
      <c r="V1312" s="51"/>
      <c r="W1312" s="86"/>
      <c r="X1312" s="53"/>
      <c r="Y1312" s="53"/>
      <c r="Z1312" s="54"/>
    </row>
    <row r="1313" ht="18.0" hidden="1" customHeight="1">
      <c r="A1313" s="4" t="s">
        <v>6831</v>
      </c>
      <c r="B1313" s="118">
        <v>0.011</v>
      </c>
      <c r="C1313" s="39" t="s">
        <v>6832</v>
      </c>
      <c r="D1313" s="40"/>
      <c r="E1313" s="41"/>
      <c r="F1313" s="59"/>
      <c r="G1313" s="55">
        <v>6.0</v>
      </c>
      <c r="H1313" s="56">
        <v>5.7</v>
      </c>
      <c r="I1313" s="56">
        <v>4.79</v>
      </c>
      <c r="J1313" s="56">
        <v>4.45</v>
      </c>
      <c r="K1313" s="56">
        <v>4.79</v>
      </c>
      <c r="L1313" s="56">
        <v>5.59</v>
      </c>
      <c r="M1313" s="111">
        <v>4.44</v>
      </c>
      <c r="N1313" s="59">
        <v>4.29</v>
      </c>
      <c r="O1313" s="47" t="s">
        <v>6833</v>
      </c>
      <c r="P1313" s="29"/>
      <c r="Q1313" s="47" t="s">
        <v>6834</v>
      </c>
      <c r="R1313" s="47" t="s">
        <v>6835</v>
      </c>
      <c r="S1313" s="48">
        <v>5.98</v>
      </c>
      <c r="T1313" s="49"/>
      <c r="U1313" s="50"/>
      <c r="V1313" s="51"/>
      <c r="W1313" s="86"/>
      <c r="X1313" s="53"/>
      <c r="Y1313" s="53"/>
      <c r="Z1313" s="54"/>
    </row>
    <row r="1314" ht="18.0" hidden="1" customHeight="1">
      <c r="A1314" s="4" t="s">
        <v>6836</v>
      </c>
      <c r="B1314" s="71" t="s">
        <v>4913</v>
      </c>
      <c r="C1314" s="39" t="s">
        <v>3059</v>
      </c>
      <c r="D1314" s="40"/>
      <c r="E1314" s="41"/>
      <c r="F1314" s="144"/>
      <c r="G1314" s="55">
        <v>0.0</v>
      </c>
      <c r="H1314" s="56"/>
      <c r="I1314" s="56">
        <v>2.72</v>
      </c>
      <c r="J1314" s="56" t="s">
        <v>2802</v>
      </c>
      <c r="K1314" s="56"/>
      <c r="L1314" s="56" t="s">
        <v>2802</v>
      </c>
      <c r="M1314" s="59" t="s">
        <v>6837</v>
      </c>
      <c r="N1314" s="60">
        <v>8.74</v>
      </c>
      <c r="O1314" s="47" t="s">
        <v>6838</v>
      </c>
      <c r="P1314" s="29"/>
      <c r="Q1314" s="47" t="s">
        <v>6839</v>
      </c>
      <c r="R1314" s="47" t="s">
        <v>6840</v>
      </c>
      <c r="S1314" s="48">
        <v>9.32</v>
      </c>
      <c r="T1314" s="49"/>
      <c r="U1314" s="50"/>
      <c r="V1314" s="51"/>
      <c r="W1314" s="86"/>
      <c r="X1314" s="53"/>
      <c r="Y1314" s="53"/>
      <c r="Z1314" s="54"/>
    </row>
    <row r="1315" ht="18.0" hidden="1" customHeight="1">
      <c r="A1315" s="4" t="s">
        <v>6836</v>
      </c>
      <c r="B1315" s="71" t="s">
        <v>4913</v>
      </c>
      <c r="C1315" s="39" t="s">
        <v>3522</v>
      </c>
      <c r="D1315" s="40"/>
      <c r="E1315" s="41"/>
      <c r="F1315" s="59"/>
      <c r="G1315" s="55">
        <v>2.0</v>
      </c>
      <c r="H1315" s="56" t="s">
        <v>2802</v>
      </c>
      <c r="I1315" s="56"/>
      <c r="J1315" s="64">
        <v>6.84</v>
      </c>
      <c r="K1315" s="56">
        <v>7.23</v>
      </c>
      <c r="L1315" s="56" t="s">
        <v>2802</v>
      </c>
      <c r="M1315" s="56">
        <v>7.23</v>
      </c>
      <c r="N1315" s="60" t="s">
        <v>2802</v>
      </c>
      <c r="O1315" s="47" t="s">
        <v>6841</v>
      </c>
      <c r="P1315" s="29"/>
      <c r="Q1315" s="47" t="s">
        <v>6842</v>
      </c>
      <c r="R1315" s="47" t="s">
        <v>6843</v>
      </c>
      <c r="S1315" s="48">
        <v>27.96</v>
      </c>
      <c r="T1315" s="49"/>
      <c r="U1315" s="50"/>
      <c r="V1315" s="51"/>
      <c r="W1315" s="86"/>
      <c r="X1315" s="53"/>
      <c r="Y1315" s="53"/>
      <c r="Z1315" s="54"/>
    </row>
    <row r="1316" ht="18.0" hidden="1" customHeight="1">
      <c r="A1316" s="4" t="s">
        <v>6844</v>
      </c>
      <c r="B1316" s="71" t="s">
        <v>2926</v>
      </c>
      <c r="C1316" s="39">
        <v>30.0</v>
      </c>
      <c r="D1316" s="40"/>
      <c r="E1316" s="41"/>
      <c r="F1316" s="59"/>
      <c r="G1316" s="55">
        <v>8.0</v>
      </c>
      <c r="H1316" s="56">
        <v>2.45</v>
      </c>
      <c r="I1316" s="56">
        <v>2.02</v>
      </c>
      <c r="J1316" s="59">
        <v>1.91</v>
      </c>
      <c r="K1316" s="60">
        <v>2.02</v>
      </c>
      <c r="L1316" s="56" t="s">
        <v>2802</v>
      </c>
      <c r="M1316" s="60">
        <v>1.93</v>
      </c>
      <c r="N1316" s="56" t="s">
        <v>2802</v>
      </c>
      <c r="O1316" s="47" t="s">
        <v>6845</v>
      </c>
      <c r="P1316" s="29"/>
      <c r="Q1316" s="61" t="s">
        <v>6846</v>
      </c>
      <c r="R1316" s="47" t="s">
        <v>6847</v>
      </c>
      <c r="S1316" s="48">
        <v>4.1</v>
      </c>
      <c r="T1316" s="49"/>
      <c r="U1316" s="50"/>
      <c r="V1316" s="51"/>
      <c r="W1316" s="86"/>
      <c r="X1316" s="53"/>
      <c r="Y1316" s="53"/>
      <c r="Z1316" s="54"/>
    </row>
    <row r="1317" ht="18.0" hidden="1" customHeight="1">
      <c r="A1317" s="4" t="s">
        <v>6844</v>
      </c>
      <c r="B1317" s="71" t="s">
        <v>3630</v>
      </c>
      <c r="C1317" s="39">
        <v>30.0</v>
      </c>
      <c r="D1317" s="40"/>
      <c r="E1317" s="41"/>
      <c r="F1317" s="59"/>
      <c r="G1317" s="55">
        <v>1.0</v>
      </c>
      <c r="H1317" s="56">
        <v>4.75</v>
      </c>
      <c r="I1317" s="56" t="s">
        <v>2802</v>
      </c>
      <c r="J1317" s="59">
        <v>4.81</v>
      </c>
      <c r="K1317" s="56">
        <v>5.44</v>
      </c>
      <c r="L1317" s="60">
        <v>5.0</v>
      </c>
      <c r="M1317" s="107">
        <v>5.39</v>
      </c>
      <c r="N1317" s="101">
        <v>4.7</v>
      </c>
      <c r="O1317" s="47" t="s">
        <v>6848</v>
      </c>
      <c r="P1317" s="29"/>
      <c r="Q1317" s="61" t="s">
        <v>6849</v>
      </c>
      <c r="R1317" s="47" t="s">
        <v>6850</v>
      </c>
      <c r="S1317" s="48">
        <v>6.54</v>
      </c>
      <c r="T1317" s="49"/>
      <c r="U1317" s="50"/>
      <c r="V1317" s="51"/>
      <c r="W1317" s="86"/>
      <c r="X1317" s="53"/>
      <c r="Y1317" s="53"/>
      <c r="Z1317" s="54"/>
    </row>
    <row r="1318" ht="18.0" hidden="1" customHeight="1">
      <c r="A1318" s="4" t="s">
        <v>6851</v>
      </c>
      <c r="B1318" s="71" t="s">
        <v>6852</v>
      </c>
      <c r="C1318" s="39" t="s">
        <v>3522</v>
      </c>
      <c r="D1318" s="40"/>
      <c r="E1318" s="41"/>
      <c r="F1318" s="59"/>
      <c r="G1318" s="55"/>
      <c r="H1318" s="56">
        <v>6.92</v>
      </c>
      <c r="I1318" s="56">
        <v>6.99</v>
      </c>
      <c r="J1318" s="56">
        <v>6.23</v>
      </c>
      <c r="K1318" s="56">
        <v>6.89</v>
      </c>
      <c r="L1318" s="56" t="s">
        <v>2802</v>
      </c>
      <c r="M1318" s="56" t="s">
        <v>2802</v>
      </c>
      <c r="N1318" s="60">
        <v>6.93</v>
      </c>
      <c r="O1318" s="28"/>
      <c r="P1318" s="29"/>
      <c r="Q1318" s="28"/>
      <c r="R1318" s="28"/>
      <c r="S1318" s="48"/>
      <c r="T1318" s="49"/>
      <c r="U1318" s="50"/>
      <c r="V1318" s="51"/>
      <c r="W1318" s="86"/>
      <c r="X1318" s="53"/>
      <c r="Y1318" s="53"/>
      <c r="Z1318" s="54"/>
    </row>
    <row r="1319" ht="18.0" customHeight="1">
      <c r="A1319" s="4" t="s">
        <v>1590</v>
      </c>
      <c r="B1319" s="5">
        <v>1233535.0</v>
      </c>
      <c r="C1319" s="39"/>
      <c r="D1319" s="40">
        <v>6.0</v>
      </c>
      <c r="E1319" s="41" t="s">
        <v>2895</v>
      </c>
      <c r="F1319" s="59"/>
      <c r="G1319" s="55">
        <v>12.0</v>
      </c>
      <c r="H1319" s="56">
        <v>2.94</v>
      </c>
      <c r="I1319" s="56">
        <v>0.7</v>
      </c>
      <c r="J1319" s="46">
        <v>0.51</v>
      </c>
      <c r="K1319" s="44">
        <v>0.51</v>
      </c>
      <c r="L1319" s="44" t="s">
        <v>2802</v>
      </c>
      <c r="M1319" s="45">
        <v>0.51</v>
      </c>
      <c r="N1319" s="46" t="s">
        <v>2802</v>
      </c>
      <c r="O1319" s="47" t="s">
        <v>6853</v>
      </c>
      <c r="P1319" s="29"/>
      <c r="Q1319" s="61" t="s">
        <v>6854</v>
      </c>
      <c r="R1319" s="47" t="s">
        <v>6855</v>
      </c>
      <c r="S1319" s="48"/>
      <c r="T1319" s="49"/>
      <c r="U1319" s="50"/>
      <c r="V1319" s="54"/>
      <c r="W1319" s="86"/>
      <c r="X1319" s="53"/>
      <c r="Y1319" s="53"/>
      <c r="Z1319" s="54"/>
    </row>
    <row r="1320" ht="18.0" customHeight="1">
      <c r="A1320" s="4" t="s">
        <v>1589</v>
      </c>
      <c r="B1320" s="5">
        <v>1233543.0</v>
      </c>
      <c r="C1320" s="39"/>
      <c r="D1320" s="40">
        <v>4.0</v>
      </c>
      <c r="E1320" s="41" t="s">
        <v>2921</v>
      </c>
      <c r="F1320" s="59"/>
      <c r="G1320" s="55">
        <v>5.0</v>
      </c>
      <c r="H1320" s="44" t="s">
        <v>6856</v>
      </c>
      <c r="I1320" s="44" t="s">
        <v>5429</v>
      </c>
      <c r="J1320" s="183">
        <v>0.72</v>
      </c>
      <c r="K1320" s="44">
        <v>0.72</v>
      </c>
      <c r="L1320" s="122" t="s">
        <v>2802</v>
      </c>
      <c r="M1320" s="122" t="s">
        <v>5705</v>
      </c>
      <c r="N1320" s="46" t="s">
        <v>5429</v>
      </c>
      <c r="O1320" s="47" t="s">
        <v>6857</v>
      </c>
      <c r="P1320" s="29"/>
      <c r="Q1320" s="47" t="s">
        <v>6858</v>
      </c>
      <c r="R1320" s="47" t="s">
        <v>6859</v>
      </c>
      <c r="S1320" s="48"/>
      <c r="T1320" s="49"/>
      <c r="U1320" s="50"/>
      <c r="V1320" s="51"/>
      <c r="W1320" s="86"/>
      <c r="X1320" s="53"/>
      <c r="Y1320" s="53"/>
      <c r="Z1320" s="54"/>
    </row>
    <row r="1321" ht="18.0" hidden="1" customHeight="1">
      <c r="A1321" s="4" t="s">
        <v>6860</v>
      </c>
      <c r="B1321" s="71">
        <v>50.0</v>
      </c>
      <c r="C1321" s="39">
        <v>1.0</v>
      </c>
      <c r="D1321" s="40"/>
      <c r="E1321" s="41"/>
      <c r="F1321" s="59"/>
      <c r="G1321" s="55">
        <v>3.0</v>
      </c>
      <c r="H1321" s="56">
        <v>2.4</v>
      </c>
      <c r="I1321" s="56">
        <v>2.38</v>
      </c>
      <c r="J1321" s="59">
        <v>2.18</v>
      </c>
      <c r="K1321" s="57"/>
      <c r="L1321" s="56">
        <v>2.3</v>
      </c>
      <c r="M1321" s="56" t="s">
        <v>2802</v>
      </c>
      <c r="N1321" s="60" t="s">
        <v>2827</v>
      </c>
      <c r="O1321" s="47" t="s">
        <v>6861</v>
      </c>
      <c r="P1321" s="29"/>
      <c r="Q1321" s="47" t="s">
        <v>6862</v>
      </c>
      <c r="R1321" s="47" t="s">
        <v>6863</v>
      </c>
      <c r="S1321" s="48"/>
      <c r="T1321" s="49"/>
      <c r="U1321" s="50"/>
      <c r="V1321" s="51"/>
      <c r="W1321" s="86"/>
      <c r="X1321" s="53"/>
      <c r="Y1321" s="53"/>
      <c r="Z1321" s="54"/>
    </row>
    <row r="1322" ht="18.0" hidden="1" customHeight="1">
      <c r="A1322" s="4" t="s">
        <v>6860</v>
      </c>
      <c r="B1322" s="71">
        <v>100.0</v>
      </c>
      <c r="C1322" s="39">
        <v>1.0</v>
      </c>
      <c r="D1322" s="40"/>
      <c r="E1322" s="41"/>
      <c r="F1322" s="59"/>
      <c r="G1322" s="55">
        <v>3.0</v>
      </c>
      <c r="H1322" s="56">
        <v>4.82</v>
      </c>
      <c r="I1322" s="56" t="s">
        <v>6864</v>
      </c>
      <c r="J1322" s="56">
        <v>5.16</v>
      </c>
      <c r="K1322" s="57"/>
      <c r="L1322" s="58">
        <v>4.6</v>
      </c>
      <c r="M1322" s="56" t="s">
        <v>2827</v>
      </c>
      <c r="N1322" s="60"/>
      <c r="O1322" s="47" t="s">
        <v>6865</v>
      </c>
      <c r="P1322" s="29"/>
      <c r="Q1322" s="47" t="s">
        <v>6866</v>
      </c>
      <c r="R1322" s="47" t="s">
        <v>6867</v>
      </c>
      <c r="S1322" s="48"/>
      <c r="T1322" s="49"/>
      <c r="U1322" s="50"/>
      <c r="V1322" s="51"/>
      <c r="W1322" s="86"/>
      <c r="X1322" s="53"/>
      <c r="Y1322" s="53"/>
      <c r="Z1322" s="54"/>
    </row>
    <row r="1323" ht="18.0" hidden="1" customHeight="1">
      <c r="A1323" s="4" t="s">
        <v>6868</v>
      </c>
      <c r="B1323" s="71" t="s">
        <v>3769</v>
      </c>
      <c r="C1323" s="39">
        <v>28.0</v>
      </c>
      <c r="D1323" s="40"/>
      <c r="E1323" s="41"/>
      <c r="F1323" s="59"/>
      <c r="G1323" s="55">
        <v>4.0</v>
      </c>
      <c r="H1323" s="56"/>
      <c r="I1323" s="56" t="s">
        <v>2802</v>
      </c>
      <c r="J1323" s="59">
        <v>0.38</v>
      </c>
      <c r="K1323" s="56">
        <v>0.49</v>
      </c>
      <c r="L1323" s="56">
        <v>0.42</v>
      </c>
      <c r="M1323" s="56">
        <v>0.45</v>
      </c>
      <c r="N1323" s="101">
        <v>0.46</v>
      </c>
      <c r="O1323" s="47" t="s">
        <v>6869</v>
      </c>
      <c r="P1323" s="29"/>
      <c r="Q1323" s="61" t="s">
        <v>6870</v>
      </c>
      <c r="R1323" s="47" t="s">
        <v>6871</v>
      </c>
      <c r="S1323" s="48">
        <v>0.77</v>
      </c>
      <c r="T1323" s="49"/>
      <c r="U1323" s="50"/>
      <c r="V1323" s="51"/>
      <c r="W1323" s="86"/>
      <c r="X1323" s="53"/>
      <c r="Y1323" s="53"/>
      <c r="Z1323" s="54"/>
    </row>
    <row r="1324" ht="18.0" hidden="1" customHeight="1">
      <c r="A1324" s="4" t="s">
        <v>6868</v>
      </c>
      <c r="B1324" s="71" t="s">
        <v>4588</v>
      </c>
      <c r="C1324" s="39">
        <v>28.0</v>
      </c>
      <c r="D1324" s="40"/>
      <c r="E1324" s="41"/>
      <c r="F1324" s="59"/>
      <c r="G1324" s="55">
        <v>6.0</v>
      </c>
      <c r="H1324" s="56"/>
      <c r="I1324" s="56" t="s">
        <v>2802</v>
      </c>
      <c r="J1324" s="56">
        <v>0.66</v>
      </c>
      <c r="K1324" s="56" t="s">
        <v>2802</v>
      </c>
      <c r="L1324" s="59">
        <v>0.59</v>
      </c>
      <c r="M1324" s="57">
        <v>0.69</v>
      </c>
      <c r="N1324" s="60">
        <v>0.89</v>
      </c>
      <c r="O1324" s="47" t="s">
        <v>6872</v>
      </c>
      <c r="P1324" s="29"/>
      <c r="Q1324" s="61" t="s">
        <v>6873</v>
      </c>
      <c r="R1324" s="47" t="s">
        <v>6874</v>
      </c>
      <c r="S1324" s="48">
        <v>1.02</v>
      </c>
      <c r="T1324" s="49"/>
      <c r="U1324" s="50"/>
      <c r="V1324" s="51"/>
      <c r="W1324" s="86"/>
      <c r="X1324" s="53"/>
      <c r="Y1324" s="53"/>
      <c r="Z1324" s="54"/>
    </row>
    <row r="1325" ht="18.0" hidden="1" customHeight="1">
      <c r="A1325" s="4" t="s">
        <v>1608</v>
      </c>
      <c r="B1325" s="5">
        <v>1244854.0</v>
      </c>
      <c r="C1325" s="39"/>
      <c r="D1325" s="40"/>
      <c r="E1325" s="41"/>
      <c r="F1325" s="59"/>
      <c r="G1325" s="55">
        <v>4.0</v>
      </c>
      <c r="H1325" s="59" t="s">
        <v>6875</v>
      </c>
      <c r="I1325" s="105">
        <v>12.74</v>
      </c>
      <c r="J1325" s="105">
        <v>12.64</v>
      </c>
      <c r="K1325" s="105">
        <v>12.33</v>
      </c>
      <c r="L1325" s="56">
        <v>14.29</v>
      </c>
      <c r="M1325" s="56">
        <v>12.65</v>
      </c>
      <c r="N1325" s="60">
        <v>12.13</v>
      </c>
      <c r="O1325" s="47" t="s">
        <v>6876</v>
      </c>
      <c r="P1325" s="29"/>
      <c r="Q1325" s="61" t="s">
        <v>6877</v>
      </c>
      <c r="R1325" s="47" t="s">
        <v>6878</v>
      </c>
      <c r="S1325" s="48"/>
      <c r="T1325" s="49"/>
      <c r="U1325" s="50"/>
      <c r="V1325" s="54"/>
      <c r="W1325" s="52"/>
      <c r="X1325" s="51"/>
      <c r="Y1325" s="53"/>
      <c r="Z1325" s="54"/>
    </row>
    <row r="1326" ht="18.0" hidden="1" customHeight="1">
      <c r="A1326" s="4" t="s">
        <v>1609</v>
      </c>
      <c r="B1326" s="5">
        <v>1089960.0</v>
      </c>
      <c r="C1326" s="39"/>
      <c r="D1326" s="40"/>
      <c r="E1326" s="41"/>
      <c r="F1326" s="59"/>
      <c r="G1326" s="55">
        <v>22.0</v>
      </c>
      <c r="H1326" s="56">
        <v>1.06</v>
      </c>
      <c r="I1326" s="56">
        <v>0.6</v>
      </c>
      <c r="J1326" s="56">
        <v>0.66</v>
      </c>
      <c r="K1326" s="56">
        <v>1.12</v>
      </c>
      <c r="L1326" s="58">
        <v>0.57</v>
      </c>
      <c r="M1326" s="57" t="s">
        <v>4193</v>
      </c>
      <c r="N1326" s="56">
        <v>0.62</v>
      </c>
      <c r="O1326" s="47" t="s">
        <v>6879</v>
      </c>
      <c r="P1326" s="29"/>
      <c r="Q1326" s="61" t="s">
        <v>6880</v>
      </c>
      <c r="R1326" s="47" t="s">
        <v>6881</v>
      </c>
      <c r="S1326" s="48">
        <v>0.83</v>
      </c>
      <c r="T1326" s="49"/>
      <c r="U1326" s="50"/>
      <c r="V1326" s="51"/>
      <c r="W1326" s="86"/>
      <c r="X1326" s="53"/>
      <c r="Y1326" s="53"/>
      <c r="Z1326" s="54"/>
    </row>
    <row r="1327" ht="18.0" hidden="1" customHeight="1">
      <c r="A1327" s="4" t="s">
        <v>6882</v>
      </c>
      <c r="B1327" s="71" t="s">
        <v>3131</v>
      </c>
      <c r="C1327" s="39">
        <v>28.0</v>
      </c>
      <c r="D1327" s="40"/>
      <c r="E1327" s="41"/>
      <c r="F1327" s="59"/>
      <c r="G1327" s="55">
        <v>7.0</v>
      </c>
      <c r="H1327" s="56">
        <v>3.32</v>
      </c>
      <c r="I1327" s="56">
        <v>2.17</v>
      </c>
      <c r="J1327" s="56" t="s">
        <v>2802</v>
      </c>
      <c r="K1327" s="56">
        <v>2.17</v>
      </c>
      <c r="L1327" s="60">
        <v>2.3</v>
      </c>
      <c r="M1327" s="59">
        <v>1.87</v>
      </c>
      <c r="N1327" s="56" t="s">
        <v>2802</v>
      </c>
      <c r="O1327" s="47" t="s">
        <v>6883</v>
      </c>
      <c r="P1327" s="29"/>
      <c r="Q1327" s="61" t="s">
        <v>6884</v>
      </c>
      <c r="R1327" s="47" t="s">
        <v>6885</v>
      </c>
      <c r="S1327" s="48">
        <v>1.33</v>
      </c>
      <c r="T1327" s="49"/>
      <c r="U1327" s="50"/>
      <c r="V1327" s="51"/>
      <c r="W1327" s="86"/>
      <c r="X1327" s="53"/>
      <c r="Y1327" s="53"/>
      <c r="Z1327" s="54"/>
    </row>
    <row r="1328" ht="18.0" hidden="1" customHeight="1">
      <c r="A1328" s="4" t="s">
        <v>6882</v>
      </c>
      <c r="B1328" s="71" t="s">
        <v>2916</v>
      </c>
      <c r="C1328" s="39">
        <v>28.0</v>
      </c>
      <c r="D1328" s="40"/>
      <c r="E1328" s="41"/>
      <c r="F1328" s="59"/>
      <c r="G1328" s="55">
        <v>1.0</v>
      </c>
      <c r="H1328" s="56">
        <v>4.6</v>
      </c>
      <c r="I1328" s="56">
        <v>2.68</v>
      </c>
      <c r="J1328" s="59">
        <v>1.53</v>
      </c>
      <c r="K1328" s="56">
        <v>3.35</v>
      </c>
      <c r="L1328" s="56" t="s">
        <v>2802</v>
      </c>
      <c r="M1328" s="56">
        <v>1.58</v>
      </c>
      <c r="N1328" s="60" t="s">
        <v>2802</v>
      </c>
      <c r="O1328" s="47" t="s">
        <v>6886</v>
      </c>
      <c r="P1328" s="29"/>
      <c r="Q1328" s="61" t="s">
        <v>6887</v>
      </c>
      <c r="R1328" s="47" t="s">
        <v>6888</v>
      </c>
      <c r="S1328" s="48">
        <v>1.46</v>
      </c>
      <c r="T1328" s="49"/>
      <c r="U1328" s="50"/>
      <c r="V1328" s="51"/>
      <c r="W1328" s="86"/>
      <c r="X1328" s="53"/>
      <c r="Y1328" s="53"/>
      <c r="Z1328" s="54"/>
    </row>
    <row r="1329" ht="18.0" hidden="1" customHeight="1">
      <c r="A1329" s="4" t="s">
        <v>6889</v>
      </c>
      <c r="B1329" s="71"/>
      <c r="C1329" s="39">
        <v>30.0</v>
      </c>
      <c r="D1329" s="40"/>
      <c r="E1329" s="41"/>
      <c r="F1329" s="59"/>
      <c r="G1329" s="188">
        <v>1.0</v>
      </c>
      <c r="H1329" s="56"/>
      <c r="I1329" s="56"/>
      <c r="J1329" s="56"/>
      <c r="K1329" s="56"/>
      <c r="L1329" s="56"/>
      <c r="M1329" s="56"/>
      <c r="N1329" s="56"/>
      <c r="O1329" s="28"/>
      <c r="P1329" s="29"/>
      <c r="Q1329" s="28"/>
      <c r="R1329" s="28"/>
      <c r="S1329" s="48">
        <v>60.3</v>
      </c>
      <c r="T1329" s="49"/>
      <c r="U1329" s="50"/>
      <c r="V1329" s="54">
        <f>60*0.3</f>
        <v>18</v>
      </c>
      <c r="W1329" s="86"/>
      <c r="X1329" s="53"/>
      <c r="Y1329" s="53"/>
      <c r="Z1329" s="54"/>
    </row>
    <row r="1330" ht="18.0" hidden="1" customHeight="1">
      <c r="A1330" s="4" t="s">
        <v>6890</v>
      </c>
      <c r="B1330" s="71"/>
      <c r="C1330" s="39">
        <v>100.0</v>
      </c>
      <c r="D1330" s="40"/>
      <c r="E1330" s="41"/>
      <c r="F1330" s="59"/>
      <c r="G1330" s="188">
        <v>0.9</v>
      </c>
      <c r="H1330" s="56">
        <v>59.84</v>
      </c>
      <c r="I1330" s="56">
        <v>64.0</v>
      </c>
      <c r="J1330" s="56" t="s">
        <v>2827</v>
      </c>
      <c r="K1330" s="56" t="s">
        <v>2802</v>
      </c>
      <c r="L1330" s="56">
        <v>42.0</v>
      </c>
      <c r="M1330" s="56" t="s">
        <v>2827</v>
      </c>
      <c r="N1330" s="56">
        <v>41.49</v>
      </c>
      <c r="O1330" s="47" t="s">
        <v>6891</v>
      </c>
      <c r="P1330" s="29"/>
      <c r="Q1330" s="47" t="s">
        <v>6892</v>
      </c>
      <c r="R1330" s="61" t="s">
        <v>6893</v>
      </c>
      <c r="S1330" s="48">
        <v>60.3</v>
      </c>
      <c r="T1330" s="49"/>
      <c r="U1330" s="50"/>
      <c r="V1330" s="51"/>
      <c r="W1330" s="86"/>
      <c r="X1330" s="53"/>
      <c r="Y1330" s="53"/>
      <c r="Z1330" s="54"/>
    </row>
    <row r="1331" ht="18.0" hidden="1" customHeight="1">
      <c r="A1331" s="128" t="s">
        <v>6894</v>
      </c>
      <c r="B1331" s="71"/>
      <c r="C1331" s="39">
        <v>100.0</v>
      </c>
      <c r="D1331" s="40"/>
      <c r="E1331" s="41"/>
      <c r="F1331" s="87"/>
      <c r="G1331" s="55"/>
      <c r="H1331" s="56" t="s">
        <v>2802</v>
      </c>
      <c r="I1331" s="56">
        <v>29.0</v>
      </c>
      <c r="J1331" s="59">
        <v>25.99</v>
      </c>
      <c r="K1331" s="57">
        <v>40.89</v>
      </c>
      <c r="L1331" s="56" t="s">
        <v>2802</v>
      </c>
      <c r="M1331" s="56">
        <v>26.3</v>
      </c>
      <c r="N1331" s="56">
        <v>28.0</v>
      </c>
      <c r="O1331" s="47" t="s">
        <v>6895</v>
      </c>
      <c r="P1331" s="29"/>
      <c r="Q1331" s="47" t="s">
        <v>6896</v>
      </c>
      <c r="R1331" s="61" t="s">
        <v>6897</v>
      </c>
      <c r="S1331" s="48">
        <v>60.99</v>
      </c>
      <c r="T1331" s="49"/>
      <c r="U1331" s="50"/>
      <c r="V1331" s="51"/>
      <c r="W1331" s="86"/>
      <c r="X1331" s="53"/>
      <c r="Y1331" s="53"/>
      <c r="Z1331" s="54"/>
    </row>
    <row r="1332" ht="18.0" hidden="1" customHeight="1">
      <c r="A1332" s="4" t="s">
        <v>6898</v>
      </c>
      <c r="B1332" s="71"/>
      <c r="C1332" s="39">
        <v>100.0</v>
      </c>
      <c r="D1332" s="40"/>
      <c r="E1332" s="63"/>
      <c r="F1332" s="87"/>
      <c r="G1332" s="55"/>
      <c r="H1332" s="56">
        <v>60.82</v>
      </c>
      <c r="I1332" s="56" t="s">
        <v>2827</v>
      </c>
      <c r="J1332" s="56" t="s">
        <v>2827</v>
      </c>
      <c r="K1332" s="56" t="s">
        <v>2802</v>
      </c>
      <c r="L1332" s="57" t="s">
        <v>2802</v>
      </c>
      <c r="M1332" s="57" t="s">
        <v>2827</v>
      </c>
      <c r="N1332" s="60" t="s">
        <v>2827</v>
      </c>
      <c r="O1332" s="28"/>
      <c r="P1332" s="29"/>
      <c r="Q1332" s="28"/>
      <c r="R1332" s="28"/>
      <c r="S1332" s="48"/>
      <c r="T1332" s="83"/>
      <c r="U1332" s="84"/>
      <c r="V1332" s="51"/>
      <c r="W1332" s="85"/>
      <c r="X1332" s="93"/>
      <c r="Y1332" s="71"/>
      <c r="Z1332" s="54"/>
    </row>
    <row r="1333" ht="18.0" hidden="1" customHeight="1">
      <c r="A1333" s="4" t="s">
        <v>6899</v>
      </c>
      <c r="B1333" s="71"/>
      <c r="C1333" s="39">
        <v>100.0</v>
      </c>
      <c r="D1333" s="40"/>
      <c r="E1333" s="41"/>
      <c r="F1333" s="59"/>
      <c r="G1333" s="188">
        <v>0.3</v>
      </c>
      <c r="H1333" s="56">
        <v>60.66</v>
      </c>
      <c r="I1333" s="56">
        <v>33.64</v>
      </c>
      <c r="J1333" s="56">
        <v>34.7</v>
      </c>
      <c r="K1333" s="56">
        <v>45.49</v>
      </c>
      <c r="L1333" s="56">
        <v>32.0</v>
      </c>
      <c r="M1333" s="56" t="s">
        <v>2827</v>
      </c>
      <c r="N1333" s="60">
        <v>34.8</v>
      </c>
      <c r="O1333" s="28"/>
      <c r="P1333" s="29"/>
      <c r="Q1333" s="28"/>
      <c r="R1333" s="28"/>
      <c r="S1333" s="48">
        <v>20.79</v>
      </c>
      <c r="T1333" s="49"/>
      <c r="U1333" s="50">
        <f>S1333*(1-T1333)</f>
        <v>20.79</v>
      </c>
      <c r="V1333" s="51"/>
      <c r="W1333" s="86"/>
      <c r="X1333" s="53"/>
      <c r="Y1333" s="53"/>
      <c r="Z1333" s="54"/>
    </row>
    <row r="1334" ht="18.0" hidden="1" customHeight="1">
      <c r="A1334" s="4" t="s">
        <v>6900</v>
      </c>
      <c r="B1334" s="71" t="s">
        <v>3630</v>
      </c>
      <c r="C1334" s="39">
        <v>112.0</v>
      </c>
      <c r="D1334" s="40"/>
      <c r="E1334" s="41"/>
      <c r="F1334" s="59" t="s">
        <v>6901</v>
      </c>
      <c r="G1334" s="55" t="s">
        <v>6902</v>
      </c>
      <c r="H1334" s="56">
        <v>4.3</v>
      </c>
      <c r="I1334" s="56"/>
      <c r="J1334" s="56">
        <v>4.04</v>
      </c>
      <c r="K1334" s="56">
        <v>4.43</v>
      </c>
      <c r="L1334" s="57">
        <v>4.0</v>
      </c>
      <c r="M1334" s="56" t="s">
        <v>2802</v>
      </c>
      <c r="N1334" s="60">
        <v>4.28</v>
      </c>
      <c r="O1334" s="28"/>
      <c r="P1334" s="29"/>
      <c r="Q1334" s="28"/>
      <c r="R1334" s="28"/>
      <c r="S1334" s="48">
        <v>8.73</v>
      </c>
      <c r="T1334" s="49"/>
      <c r="U1334" s="50"/>
      <c r="V1334" s="54"/>
      <c r="W1334" s="52"/>
      <c r="X1334" s="70"/>
      <c r="Y1334" s="53"/>
      <c r="Z1334" s="54"/>
    </row>
    <row r="1335" ht="18.0" hidden="1" customHeight="1">
      <c r="A1335" s="4" t="s">
        <v>6903</v>
      </c>
      <c r="B1335" s="71" t="s">
        <v>3630</v>
      </c>
      <c r="C1335" s="39">
        <v>112.0</v>
      </c>
      <c r="D1335" s="40"/>
      <c r="E1335" s="41"/>
      <c r="F1335" s="59" t="s">
        <v>6904</v>
      </c>
      <c r="G1335" s="55" t="s">
        <v>6902</v>
      </c>
      <c r="H1335" s="59" t="s">
        <v>6904</v>
      </c>
      <c r="I1335" s="56">
        <v>18.15</v>
      </c>
      <c r="J1335" s="56">
        <v>20.8</v>
      </c>
      <c r="K1335" s="56"/>
      <c r="L1335" s="56"/>
      <c r="M1335" s="56" t="s">
        <v>2802</v>
      </c>
      <c r="N1335" s="60">
        <v>35.91</v>
      </c>
      <c r="O1335" s="28"/>
      <c r="P1335" s="29"/>
      <c r="Q1335" s="28"/>
      <c r="R1335" s="28"/>
      <c r="S1335" s="48">
        <v>8.73</v>
      </c>
      <c r="T1335" s="49"/>
      <c r="U1335" s="50"/>
      <c r="V1335" s="51"/>
      <c r="W1335" s="86"/>
      <c r="X1335" s="53"/>
      <c r="Y1335" s="53"/>
      <c r="Z1335" s="54"/>
    </row>
    <row r="1336" ht="18.0" hidden="1" customHeight="1">
      <c r="A1336" s="4" t="s">
        <v>6905</v>
      </c>
      <c r="B1336" s="71" t="s">
        <v>6906</v>
      </c>
      <c r="C1336" s="39" t="s">
        <v>3100</v>
      </c>
      <c r="D1336" s="40"/>
      <c r="E1336" s="41"/>
      <c r="F1336" s="59"/>
      <c r="G1336" s="55"/>
      <c r="H1336" s="56" t="s">
        <v>6907</v>
      </c>
      <c r="I1336" s="56" t="s">
        <v>2827</v>
      </c>
      <c r="J1336" s="56" t="s">
        <v>2827</v>
      </c>
      <c r="K1336" s="56" t="s">
        <v>2802</v>
      </c>
      <c r="L1336" s="56" t="s">
        <v>2827</v>
      </c>
      <c r="M1336" s="56" t="s">
        <v>2802</v>
      </c>
      <c r="N1336" s="60" t="s">
        <v>2827</v>
      </c>
      <c r="O1336" s="47" t="s">
        <v>6908</v>
      </c>
      <c r="P1336" s="29"/>
      <c r="Q1336" s="47" t="s">
        <v>6909</v>
      </c>
      <c r="R1336" s="47" t="s">
        <v>6910</v>
      </c>
      <c r="S1336" s="48" t="s">
        <v>6911</v>
      </c>
      <c r="T1336" s="49"/>
      <c r="U1336" s="50"/>
      <c r="V1336" s="51"/>
      <c r="W1336" s="86"/>
      <c r="X1336" s="53"/>
      <c r="Y1336" s="53"/>
      <c r="Z1336" s="54"/>
    </row>
    <row r="1337" ht="18.0" hidden="1" customHeight="1">
      <c r="A1337" s="4" t="s">
        <v>1628</v>
      </c>
      <c r="B1337" s="5">
        <v>1129527.0</v>
      </c>
      <c r="C1337" s="39"/>
      <c r="D1337" s="40"/>
      <c r="E1337" s="41"/>
      <c r="F1337" s="59"/>
      <c r="G1337" s="106">
        <v>18.0</v>
      </c>
      <c r="H1337" s="56">
        <v>0.35</v>
      </c>
      <c r="I1337" s="56">
        <v>0.41</v>
      </c>
      <c r="J1337" s="59">
        <v>0.34</v>
      </c>
      <c r="K1337" s="56">
        <v>0.4</v>
      </c>
      <c r="L1337" s="58">
        <v>0.34</v>
      </c>
      <c r="M1337" s="56">
        <v>0.35</v>
      </c>
      <c r="N1337" s="56">
        <v>0.36</v>
      </c>
      <c r="O1337" s="47" t="s">
        <v>6912</v>
      </c>
      <c r="P1337" s="29"/>
      <c r="Q1337" s="61" t="s">
        <v>6913</v>
      </c>
      <c r="R1337" s="47" t="s">
        <v>6914</v>
      </c>
      <c r="S1337" s="48">
        <v>1.44</v>
      </c>
      <c r="T1337" s="49"/>
      <c r="U1337" s="50"/>
      <c r="V1337" s="51"/>
      <c r="W1337" s="86"/>
      <c r="X1337" s="53"/>
      <c r="Y1337" s="53"/>
      <c r="Z1337" s="54"/>
    </row>
    <row r="1338" ht="18.0" hidden="1" customHeight="1">
      <c r="A1338" s="4" t="s">
        <v>6915</v>
      </c>
      <c r="B1338" s="71" t="s">
        <v>2916</v>
      </c>
      <c r="C1338" s="39">
        <v>6.0</v>
      </c>
      <c r="D1338" s="40"/>
      <c r="E1338" s="41"/>
      <c r="F1338" s="59"/>
      <c r="G1338" s="55">
        <v>6.0</v>
      </c>
      <c r="H1338" s="56">
        <v>1.2</v>
      </c>
      <c r="I1338" s="56">
        <v>0.76</v>
      </c>
      <c r="J1338" s="57" t="s">
        <v>2802</v>
      </c>
      <c r="K1338" s="56">
        <v>0.59</v>
      </c>
      <c r="L1338" s="58">
        <v>0.48</v>
      </c>
      <c r="M1338" s="56" t="s">
        <v>2802</v>
      </c>
      <c r="N1338" s="60">
        <v>0.55</v>
      </c>
      <c r="O1338" s="47" t="s">
        <v>6916</v>
      </c>
      <c r="P1338" s="29"/>
      <c r="Q1338" s="61" t="s">
        <v>6917</v>
      </c>
      <c r="R1338" s="47" t="s">
        <v>6918</v>
      </c>
      <c r="S1338" s="48">
        <v>0.97</v>
      </c>
      <c r="T1338" s="49"/>
      <c r="U1338" s="50"/>
      <c r="V1338" s="51"/>
      <c r="W1338" s="86"/>
      <c r="X1338" s="53"/>
      <c r="Y1338" s="53"/>
      <c r="Z1338" s="54"/>
    </row>
    <row r="1339" ht="18.0" hidden="1" customHeight="1">
      <c r="A1339" s="4" t="s">
        <v>6919</v>
      </c>
      <c r="B1339" s="71" t="s">
        <v>6920</v>
      </c>
      <c r="C1339" s="39" t="s">
        <v>3981</v>
      </c>
      <c r="D1339" s="40"/>
      <c r="E1339" s="41"/>
      <c r="F1339" s="59"/>
      <c r="G1339" s="55"/>
      <c r="H1339" s="59" t="s">
        <v>6921</v>
      </c>
      <c r="I1339" s="56" t="s">
        <v>6922</v>
      </c>
      <c r="J1339" s="56" t="s">
        <v>6923</v>
      </c>
      <c r="K1339" s="56" t="s">
        <v>6924</v>
      </c>
      <c r="L1339" s="56" t="s">
        <v>2802</v>
      </c>
      <c r="M1339" s="134" t="s">
        <v>6925</v>
      </c>
      <c r="N1339" s="58" t="s">
        <v>6926</v>
      </c>
      <c r="O1339" s="28"/>
      <c r="P1339" s="29"/>
      <c r="Q1339" s="28"/>
      <c r="R1339" s="28"/>
      <c r="S1339" s="48">
        <v>30.36</v>
      </c>
      <c r="T1339" s="49"/>
      <c r="U1339" s="50"/>
      <c r="V1339" s="51"/>
      <c r="W1339" s="86"/>
      <c r="X1339" s="53"/>
      <c r="Y1339" s="53"/>
      <c r="Z1339" s="54"/>
    </row>
    <row r="1340" ht="18.0" hidden="1" customHeight="1">
      <c r="A1340" s="4" t="s">
        <v>6919</v>
      </c>
      <c r="B1340" s="71" t="s">
        <v>6927</v>
      </c>
      <c r="C1340" s="39" t="s">
        <v>3981</v>
      </c>
      <c r="D1340" s="40"/>
      <c r="E1340" s="41"/>
      <c r="F1340" s="59"/>
      <c r="G1340" s="55">
        <v>5.0</v>
      </c>
      <c r="H1340" s="120" t="s">
        <v>2802</v>
      </c>
      <c r="I1340" s="120" t="s">
        <v>2802</v>
      </c>
      <c r="J1340" s="120" t="s">
        <v>6928</v>
      </c>
      <c r="K1340" s="120" t="s">
        <v>6924</v>
      </c>
      <c r="L1340" s="120" t="s">
        <v>6924</v>
      </c>
      <c r="M1340" s="120" t="s">
        <v>2802</v>
      </c>
      <c r="N1340" s="149" t="s">
        <v>2802</v>
      </c>
      <c r="O1340" s="28"/>
      <c r="P1340" s="29"/>
      <c r="Q1340" s="28"/>
      <c r="R1340" s="28"/>
      <c r="S1340" s="48">
        <v>28.0</v>
      </c>
      <c r="T1340" s="49"/>
      <c r="U1340" s="50"/>
      <c r="V1340" s="51"/>
      <c r="W1340" s="86"/>
      <c r="X1340" s="53"/>
      <c r="Y1340" s="53"/>
      <c r="Z1340" s="54"/>
    </row>
    <row r="1341" ht="18.0" hidden="1" customHeight="1">
      <c r="A1341" s="72" t="s">
        <v>6919</v>
      </c>
      <c r="B1341" s="172" t="s">
        <v>6929</v>
      </c>
      <c r="C1341" s="39" t="s">
        <v>3981</v>
      </c>
      <c r="D1341" s="40"/>
      <c r="E1341" s="41"/>
      <c r="F1341" s="59"/>
      <c r="G1341" s="55">
        <v>2.0</v>
      </c>
      <c r="H1341" s="120">
        <v>26.6</v>
      </c>
      <c r="I1341" s="120"/>
      <c r="J1341" s="120">
        <v>27.3</v>
      </c>
      <c r="K1341" s="120" t="s">
        <v>6924</v>
      </c>
      <c r="L1341" s="120">
        <v>27.5</v>
      </c>
      <c r="M1341" s="120" t="s">
        <v>2802</v>
      </c>
      <c r="N1341" s="149">
        <v>27.95</v>
      </c>
      <c r="O1341" s="28"/>
      <c r="P1341" s="29"/>
      <c r="Q1341" s="28"/>
      <c r="R1341" s="28"/>
      <c r="S1341" s="48">
        <v>28.0</v>
      </c>
      <c r="T1341" s="49"/>
      <c r="U1341" s="50"/>
      <c r="V1341" s="51"/>
      <c r="W1341" s="86"/>
      <c r="X1341" s="53"/>
      <c r="Y1341" s="53"/>
      <c r="Z1341" s="54"/>
    </row>
    <row r="1342" ht="18.0" hidden="1" customHeight="1">
      <c r="A1342" s="72" t="s">
        <v>6930</v>
      </c>
      <c r="B1342" s="172" t="s">
        <v>3553</v>
      </c>
      <c r="C1342" s="39">
        <v>1.0</v>
      </c>
      <c r="D1342" s="40"/>
      <c r="E1342" s="41"/>
      <c r="F1342" s="59"/>
      <c r="G1342" s="55">
        <v>1.0</v>
      </c>
      <c r="H1342" s="56" t="s">
        <v>2802</v>
      </c>
      <c r="I1342" s="56" t="s">
        <v>2827</v>
      </c>
      <c r="J1342" s="59">
        <v>7.5</v>
      </c>
      <c r="K1342" s="56" t="s">
        <v>6931</v>
      </c>
      <c r="L1342" s="56" t="s">
        <v>2802</v>
      </c>
      <c r="M1342" s="56" t="s">
        <v>2802</v>
      </c>
      <c r="N1342" s="60" t="s">
        <v>2827</v>
      </c>
      <c r="O1342" s="28"/>
      <c r="P1342" s="29"/>
      <c r="Q1342" s="28"/>
      <c r="R1342" s="28"/>
      <c r="S1342" s="48">
        <v>7.49</v>
      </c>
      <c r="T1342" s="49"/>
      <c r="U1342" s="50"/>
      <c r="V1342" s="51"/>
      <c r="W1342" s="86"/>
      <c r="X1342" s="53"/>
      <c r="Y1342" s="53"/>
      <c r="Z1342" s="54"/>
    </row>
    <row r="1343" ht="18.0" hidden="1" customHeight="1">
      <c r="A1343" s="4" t="s">
        <v>6932</v>
      </c>
      <c r="B1343" s="71"/>
      <c r="C1343" s="39" t="s">
        <v>3553</v>
      </c>
      <c r="D1343" s="40"/>
      <c r="E1343" s="41"/>
      <c r="F1343" s="59"/>
      <c r="G1343" s="55">
        <v>2.0</v>
      </c>
      <c r="H1343" s="56" t="s">
        <v>2827</v>
      </c>
      <c r="I1343" s="56" t="s">
        <v>2827</v>
      </c>
      <c r="J1343" s="56" t="s">
        <v>2827</v>
      </c>
      <c r="K1343" s="56" t="s">
        <v>2827</v>
      </c>
      <c r="L1343" s="56" t="s">
        <v>6931</v>
      </c>
      <c r="M1343" s="56" t="s">
        <v>2802</v>
      </c>
      <c r="N1343" s="60" t="s">
        <v>2827</v>
      </c>
      <c r="O1343" s="28"/>
      <c r="P1343" s="29"/>
      <c r="Q1343" s="28"/>
      <c r="R1343" s="28"/>
      <c r="S1343" s="48">
        <v>4.66</v>
      </c>
      <c r="T1343" s="49"/>
      <c r="U1343" s="50"/>
      <c r="V1343" s="51"/>
      <c r="W1343" s="86"/>
      <c r="X1343" s="53"/>
      <c r="Y1343" s="53"/>
      <c r="Z1343" s="54"/>
    </row>
    <row r="1344" ht="18.0" hidden="1" customHeight="1">
      <c r="A1344" s="4" t="s">
        <v>6933</v>
      </c>
      <c r="B1344" s="115">
        <v>3.0E-4</v>
      </c>
      <c r="C1344" s="39" t="s">
        <v>3192</v>
      </c>
      <c r="D1344" s="40"/>
      <c r="E1344" s="143"/>
      <c r="F1344" s="59"/>
      <c r="G1344" s="55"/>
      <c r="H1344" s="56" t="s">
        <v>2827</v>
      </c>
      <c r="I1344" s="56" t="s">
        <v>2827</v>
      </c>
      <c r="J1344" s="56" t="s">
        <v>6934</v>
      </c>
      <c r="K1344" s="56" t="s">
        <v>2827</v>
      </c>
      <c r="L1344" s="56" t="s">
        <v>2827</v>
      </c>
      <c r="M1344" s="56" t="s">
        <v>2827</v>
      </c>
      <c r="N1344" s="60" t="s">
        <v>2827</v>
      </c>
      <c r="O1344" s="28"/>
      <c r="P1344" s="29"/>
      <c r="Q1344" s="28"/>
      <c r="R1344" s="28"/>
      <c r="S1344" s="48">
        <v>23.33</v>
      </c>
      <c r="T1344" s="49"/>
      <c r="U1344" s="50"/>
      <c r="V1344" s="51"/>
      <c r="W1344" s="86"/>
      <c r="X1344" s="53"/>
      <c r="Y1344" s="53"/>
      <c r="Z1344" s="54"/>
    </row>
    <row r="1345" ht="18.0" customHeight="1">
      <c r="A1345" s="4" t="s">
        <v>6935</v>
      </c>
      <c r="B1345" s="5">
        <v>5031539.0</v>
      </c>
      <c r="C1345" s="39"/>
      <c r="D1345" s="40">
        <v>2.0</v>
      </c>
      <c r="E1345" s="41"/>
      <c r="F1345" s="59"/>
      <c r="G1345" s="55"/>
      <c r="H1345" s="124">
        <v>16.85</v>
      </c>
      <c r="I1345" s="44" t="s">
        <v>2827</v>
      </c>
      <c r="J1345" s="44" t="s">
        <v>2802</v>
      </c>
      <c r="K1345" s="44" t="s">
        <v>2802</v>
      </c>
      <c r="L1345" s="44" t="s">
        <v>2802</v>
      </c>
      <c r="M1345" s="231">
        <v>25.88</v>
      </c>
      <c r="N1345" s="46" t="s">
        <v>2802</v>
      </c>
      <c r="O1345" s="28"/>
      <c r="P1345" s="29"/>
      <c r="Q1345" s="28"/>
      <c r="R1345" s="28"/>
      <c r="S1345" s="48">
        <v>14.88</v>
      </c>
      <c r="T1345" s="49"/>
      <c r="U1345" s="50"/>
      <c r="V1345" s="51"/>
      <c r="W1345" s="86"/>
      <c r="X1345" s="53"/>
      <c r="Y1345" s="53"/>
      <c r="Z1345" s="54"/>
    </row>
    <row r="1346" ht="18.0" hidden="1" customHeight="1">
      <c r="A1346" s="72" t="s">
        <v>6936</v>
      </c>
      <c r="B1346" s="71" t="s">
        <v>3288</v>
      </c>
      <c r="C1346" s="39">
        <v>28.0</v>
      </c>
      <c r="D1346" s="40"/>
      <c r="E1346" s="41"/>
      <c r="F1346" s="152"/>
      <c r="G1346" s="55">
        <v>3.0</v>
      </c>
      <c r="H1346" s="56" t="s">
        <v>2802</v>
      </c>
      <c r="I1346" s="56">
        <v>4.31</v>
      </c>
      <c r="J1346" s="56" t="s">
        <v>6937</v>
      </c>
      <c r="K1346" s="59">
        <v>4.31</v>
      </c>
      <c r="L1346" s="56">
        <v>4.95</v>
      </c>
      <c r="M1346" s="56" t="s">
        <v>6938</v>
      </c>
      <c r="N1346" s="60">
        <v>5.49</v>
      </c>
      <c r="O1346" s="47" t="s">
        <v>6939</v>
      </c>
      <c r="P1346" s="29"/>
      <c r="Q1346" s="47" t="s">
        <v>6940</v>
      </c>
      <c r="R1346" s="47" t="s">
        <v>6941</v>
      </c>
      <c r="S1346" s="48"/>
      <c r="T1346" s="49"/>
      <c r="U1346" s="50"/>
      <c r="V1346" s="51"/>
      <c r="W1346" s="86"/>
      <c r="X1346" s="53"/>
      <c r="Y1346" s="53"/>
      <c r="Z1346" s="54"/>
    </row>
    <row r="1347" ht="18.0" hidden="1" customHeight="1">
      <c r="A1347" s="72" t="s">
        <v>6942</v>
      </c>
      <c r="B1347" s="71" t="s">
        <v>3419</v>
      </c>
      <c r="C1347" s="39">
        <v>4.0</v>
      </c>
      <c r="D1347" s="40"/>
      <c r="E1347" s="41"/>
      <c r="F1347" s="59"/>
      <c r="G1347" s="55">
        <v>3.0</v>
      </c>
      <c r="H1347" s="56">
        <v>0.85</v>
      </c>
      <c r="I1347" s="56">
        <v>0.71</v>
      </c>
      <c r="J1347" s="59">
        <v>0.55</v>
      </c>
      <c r="K1347" s="56">
        <v>0.71</v>
      </c>
      <c r="L1347" s="56">
        <v>0.65</v>
      </c>
      <c r="M1347" s="56">
        <v>0.56</v>
      </c>
      <c r="N1347" s="56">
        <v>0.73</v>
      </c>
      <c r="O1347" s="47" t="s">
        <v>6943</v>
      </c>
      <c r="P1347" s="29"/>
      <c r="Q1347" s="61" t="s">
        <v>6944</v>
      </c>
      <c r="R1347" s="47" t="s">
        <v>6945</v>
      </c>
      <c r="S1347" s="48"/>
      <c r="T1347" s="49"/>
      <c r="U1347" s="50"/>
      <c r="V1347" s="51"/>
      <c r="W1347" s="86"/>
      <c r="X1347" s="53"/>
      <c r="Y1347" s="53"/>
      <c r="Z1347" s="54"/>
    </row>
    <row r="1348" ht="18.0" hidden="1" customHeight="1">
      <c r="A1348" s="72" t="s">
        <v>6942</v>
      </c>
      <c r="B1348" s="71" t="s">
        <v>3351</v>
      </c>
      <c r="C1348" s="39">
        <v>4.0</v>
      </c>
      <c r="D1348" s="40"/>
      <c r="E1348" s="41"/>
      <c r="F1348" s="59"/>
      <c r="G1348" s="55">
        <v>4.0</v>
      </c>
      <c r="H1348" s="56">
        <v>1.36</v>
      </c>
      <c r="I1348" s="56" t="s">
        <v>2802</v>
      </c>
      <c r="J1348" s="56">
        <v>0.69</v>
      </c>
      <c r="K1348" s="56">
        <v>0.98</v>
      </c>
      <c r="L1348" s="56">
        <v>0.69</v>
      </c>
      <c r="M1348" s="59">
        <v>0.59</v>
      </c>
      <c r="N1348" s="60">
        <v>0.92</v>
      </c>
      <c r="O1348" s="47" t="s">
        <v>6946</v>
      </c>
      <c r="P1348" s="29"/>
      <c r="Q1348" s="61" t="s">
        <v>6947</v>
      </c>
      <c r="R1348" s="47" t="s">
        <v>6948</v>
      </c>
      <c r="S1348" s="48"/>
      <c r="T1348" s="49"/>
      <c r="U1348" s="50"/>
      <c r="V1348" s="51"/>
      <c r="W1348" s="86"/>
      <c r="X1348" s="53"/>
      <c r="Y1348" s="53"/>
      <c r="Z1348" s="54"/>
    </row>
    <row r="1349" ht="18.0" hidden="1" customHeight="1">
      <c r="A1349" s="4" t="s">
        <v>1645</v>
      </c>
      <c r="B1349" s="5">
        <v>1127950.0</v>
      </c>
      <c r="C1349" s="39"/>
      <c r="D1349" s="40"/>
      <c r="E1349" s="41"/>
      <c r="F1349" s="232" t="s">
        <v>4292</v>
      </c>
      <c r="G1349" s="55">
        <v>6.0</v>
      </c>
      <c r="H1349" s="56">
        <v>2.9</v>
      </c>
      <c r="I1349" s="60" t="s">
        <v>6949</v>
      </c>
      <c r="J1349" s="59">
        <v>1.08</v>
      </c>
      <c r="K1349" s="56">
        <v>1.29</v>
      </c>
      <c r="L1349" s="56">
        <v>1.2</v>
      </c>
      <c r="M1349" s="56">
        <v>1.17</v>
      </c>
      <c r="N1349" s="56">
        <v>1.74</v>
      </c>
      <c r="O1349" s="47" t="s">
        <v>6950</v>
      </c>
      <c r="P1349" s="29"/>
      <c r="Q1349" s="61" t="s">
        <v>6951</v>
      </c>
      <c r="R1349" s="47" t="s">
        <v>6952</v>
      </c>
      <c r="S1349" s="48"/>
      <c r="T1349" s="49"/>
      <c r="U1349" s="50"/>
      <c r="V1349" s="54"/>
      <c r="W1349" s="86"/>
      <c r="X1349" s="53"/>
      <c r="Y1349" s="53"/>
      <c r="Z1349" s="54"/>
    </row>
    <row r="1350" ht="18.0" customHeight="1">
      <c r="A1350" s="4" t="s">
        <v>1645</v>
      </c>
      <c r="B1350" s="5">
        <v>1127950.0</v>
      </c>
      <c r="C1350" s="39"/>
      <c r="D1350" s="40">
        <v>30.0</v>
      </c>
      <c r="E1350" s="41" t="s">
        <v>6953</v>
      </c>
      <c r="F1350" s="59" t="s">
        <v>2899</v>
      </c>
      <c r="G1350" s="55">
        <v>85.0</v>
      </c>
      <c r="H1350" s="56">
        <v>1.28</v>
      </c>
      <c r="I1350" s="56">
        <v>0.9</v>
      </c>
      <c r="J1350" s="45">
        <v>0.57</v>
      </c>
      <c r="K1350" s="44">
        <v>0.61</v>
      </c>
      <c r="L1350" s="60">
        <v>0.62</v>
      </c>
      <c r="M1350" s="45">
        <v>0.57</v>
      </c>
      <c r="N1350" s="56">
        <v>0.63</v>
      </c>
      <c r="O1350" s="47" t="s">
        <v>6954</v>
      </c>
      <c r="P1350" s="29"/>
      <c r="Q1350" s="61" t="s">
        <v>6955</v>
      </c>
      <c r="R1350" s="47" t="s">
        <v>6956</v>
      </c>
      <c r="S1350" s="48">
        <v>1.34</v>
      </c>
      <c r="T1350" s="49"/>
      <c r="U1350" s="50"/>
      <c r="V1350" s="51"/>
      <c r="W1350" s="86"/>
      <c r="X1350" s="53"/>
      <c r="Y1350" s="53"/>
      <c r="Z1350" s="54"/>
    </row>
    <row r="1351" ht="18.0" hidden="1" customHeight="1">
      <c r="A1351" s="4" t="s">
        <v>6957</v>
      </c>
      <c r="B1351" s="71" t="s">
        <v>4675</v>
      </c>
      <c r="C1351" s="39">
        <v>30.0</v>
      </c>
      <c r="D1351" s="40"/>
      <c r="E1351" s="41"/>
      <c r="F1351" s="59"/>
      <c r="G1351" s="55"/>
      <c r="H1351" s="56">
        <v>7.8</v>
      </c>
      <c r="I1351" s="56">
        <v>7.76</v>
      </c>
      <c r="J1351" s="59" t="s">
        <v>6958</v>
      </c>
      <c r="K1351" s="57" t="s">
        <v>2802</v>
      </c>
      <c r="L1351" s="56" t="s">
        <v>6959</v>
      </c>
      <c r="M1351" s="56" t="s">
        <v>6960</v>
      </c>
      <c r="N1351" s="60" t="s">
        <v>6961</v>
      </c>
      <c r="O1351" s="28"/>
      <c r="P1351" s="29"/>
      <c r="Q1351" s="28"/>
      <c r="R1351" s="28"/>
      <c r="S1351" s="48">
        <v>1.34</v>
      </c>
      <c r="T1351" s="83"/>
      <c r="U1351" s="126"/>
      <c r="V1351" s="51"/>
      <c r="W1351" s="71"/>
      <c r="X1351" s="71"/>
      <c r="Y1351" s="53"/>
      <c r="Z1351" s="54"/>
    </row>
    <row r="1352" ht="18.0" hidden="1" customHeight="1">
      <c r="A1352" s="4" t="s">
        <v>6962</v>
      </c>
      <c r="B1352" s="71" t="s">
        <v>6963</v>
      </c>
      <c r="C1352" s="39">
        <v>30.0</v>
      </c>
      <c r="D1352" s="40"/>
      <c r="E1352" s="41"/>
      <c r="F1352" s="59"/>
      <c r="G1352" s="55">
        <v>2.0</v>
      </c>
      <c r="H1352" s="56">
        <v>10.0</v>
      </c>
      <c r="I1352" s="56" t="s">
        <v>2808</v>
      </c>
      <c r="J1352" s="59">
        <v>3.7</v>
      </c>
      <c r="K1352" s="56">
        <v>3.77</v>
      </c>
      <c r="L1352" s="56">
        <v>5.2</v>
      </c>
      <c r="M1352" s="57">
        <v>3.87</v>
      </c>
      <c r="N1352" s="56" t="s">
        <v>2808</v>
      </c>
      <c r="O1352" s="47" t="s">
        <v>6964</v>
      </c>
      <c r="P1352" s="29"/>
      <c r="Q1352" s="47" t="s">
        <v>6965</v>
      </c>
      <c r="R1352" s="47" t="s">
        <v>6966</v>
      </c>
      <c r="S1352" s="48"/>
      <c r="T1352" s="49"/>
      <c r="U1352" s="50"/>
      <c r="V1352" s="54"/>
      <c r="W1352" s="52"/>
      <c r="X1352" s="70"/>
      <c r="Y1352" s="53"/>
      <c r="Z1352" s="54"/>
    </row>
    <row r="1353" ht="18.0" hidden="1" customHeight="1">
      <c r="A1353" s="4" t="s">
        <v>6967</v>
      </c>
      <c r="B1353" s="71" t="s">
        <v>6968</v>
      </c>
      <c r="C1353" s="39">
        <v>28.0</v>
      </c>
      <c r="D1353" s="40"/>
      <c r="E1353" s="41"/>
      <c r="F1353" s="59"/>
      <c r="G1353" s="106"/>
      <c r="H1353" s="59">
        <v>20.64</v>
      </c>
      <c r="I1353" s="56"/>
      <c r="J1353" s="56" t="s">
        <v>2802</v>
      </c>
      <c r="K1353" s="56" t="s">
        <v>2809</v>
      </c>
      <c r="L1353" s="56" t="s">
        <v>2827</v>
      </c>
      <c r="M1353" s="56" t="s">
        <v>2802</v>
      </c>
      <c r="N1353" s="60" t="s">
        <v>2827</v>
      </c>
      <c r="O1353" s="28"/>
      <c r="P1353" s="29"/>
      <c r="Q1353" s="28"/>
      <c r="R1353" s="28"/>
      <c r="S1353" s="48">
        <v>21.16</v>
      </c>
      <c r="T1353" s="49"/>
      <c r="U1353" s="50"/>
      <c r="V1353" s="51"/>
      <c r="W1353" s="86"/>
      <c r="X1353" s="70"/>
      <c r="Y1353" s="53"/>
      <c r="Z1353" s="54"/>
    </row>
    <row r="1354" ht="18.0" hidden="1" customHeight="1">
      <c r="A1354" s="4" t="s">
        <v>6969</v>
      </c>
      <c r="B1354" s="67" t="s">
        <v>5581</v>
      </c>
      <c r="C1354" s="39">
        <v>100.0</v>
      </c>
      <c r="D1354" s="40"/>
      <c r="E1354" s="41"/>
      <c r="F1354" s="59"/>
      <c r="G1354" s="55"/>
      <c r="H1354" s="56" t="s">
        <v>2802</v>
      </c>
      <c r="I1354" s="56"/>
      <c r="J1354" s="59">
        <v>15.58</v>
      </c>
      <c r="K1354" s="56" t="s">
        <v>2802</v>
      </c>
      <c r="L1354" s="56" t="s">
        <v>2802</v>
      </c>
      <c r="M1354" s="56">
        <v>39.0</v>
      </c>
      <c r="N1354" s="60">
        <v>21.78</v>
      </c>
      <c r="O1354" s="28"/>
      <c r="P1354" s="29"/>
      <c r="Q1354" s="28"/>
      <c r="R1354" s="28"/>
      <c r="S1354" s="73">
        <v>39.0</v>
      </c>
      <c r="T1354" s="74">
        <v>0.11</v>
      </c>
      <c r="U1354" s="50">
        <f t="shared" ref="U1354:U1356" si="72">S1354*(1-T1354)</f>
        <v>34.71</v>
      </c>
      <c r="V1354" s="54">
        <f t="shared" ref="V1354:V1356" si="73">S1354*0.905</f>
        <v>35.295</v>
      </c>
      <c r="W1354" s="52">
        <v>1.0</v>
      </c>
      <c r="X1354" s="53" t="str">
        <f>(V1354-K1354)*W1354</f>
        <v>#VALUE!</v>
      </c>
      <c r="Y1354" s="53">
        <v>2.0</v>
      </c>
      <c r="Z1354" s="54"/>
    </row>
    <row r="1355" ht="18.0" hidden="1" customHeight="1">
      <c r="A1355" s="4" t="s">
        <v>6970</v>
      </c>
      <c r="B1355" s="71" t="s">
        <v>4957</v>
      </c>
      <c r="C1355" s="39">
        <v>10.0</v>
      </c>
      <c r="D1355" s="40"/>
      <c r="E1355" s="41"/>
      <c r="F1355" s="59"/>
      <c r="G1355" s="55"/>
      <c r="H1355" s="56">
        <v>10.4</v>
      </c>
      <c r="I1355" s="56">
        <v>8.44</v>
      </c>
      <c r="J1355" s="56"/>
      <c r="K1355" s="56">
        <v>10.85</v>
      </c>
      <c r="L1355" s="56" t="s">
        <v>2802</v>
      </c>
      <c r="M1355" s="59">
        <v>10.42</v>
      </c>
      <c r="N1355" s="60">
        <v>8.7</v>
      </c>
      <c r="O1355" s="28"/>
      <c r="P1355" s="29"/>
      <c r="Q1355" s="28"/>
      <c r="R1355" s="28"/>
      <c r="S1355" s="48">
        <v>24.1</v>
      </c>
      <c r="T1355" s="74">
        <v>0.11</v>
      </c>
      <c r="U1355" s="50">
        <f t="shared" si="72"/>
        <v>21.449</v>
      </c>
      <c r="V1355" s="54">
        <f t="shared" si="73"/>
        <v>21.8105</v>
      </c>
      <c r="W1355" s="52">
        <v>1.0</v>
      </c>
      <c r="X1355" s="53"/>
      <c r="Y1355" s="53">
        <v>2.0</v>
      </c>
      <c r="Z1355" s="54"/>
    </row>
    <row r="1356" ht="18.0" hidden="1" customHeight="1">
      <c r="A1356" s="4" t="s">
        <v>6971</v>
      </c>
      <c r="B1356" s="71" t="s">
        <v>5569</v>
      </c>
      <c r="C1356" s="39">
        <v>10.0</v>
      </c>
      <c r="D1356" s="40"/>
      <c r="E1356" s="41"/>
      <c r="F1356" s="59"/>
      <c r="G1356" s="55">
        <v>3.0</v>
      </c>
      <c r="H1356" s="56">
        <v>23.97</v>
      </c>
      <c r="I1356" s="56">
        <v>24.1</v>
      </c>
      <c r="J1356" s="59">
        <v>16.2</v>
      </c>
      <c r="K1356" s="56">
        <v>16.58</v>
      </c>
      <c r="L1356" s="56">
        <v>22.4</v>
      </c>
      <c r="M1356" s="56">
        <v>16.54</v>
      </c>
      <c r="N1356" s="60">
        <v>16.55</v>
      </c>
      <c r="O1356" s="28"/>
      <c r="P1356" s="29"/>
      <c r="Q1356" s="28"/>
      <c r="R1356" s="28"/>
      <c r="S1356" s="48">
        <v>24.2</v>
      </c>
      <c r="T1356" s="74">
        <v>0.11</v>
      </c>
      <c r="U1356" s="50">
        <f t="shared" si="72"/>
        <v>21.538</v>
      </c>
      <c r="V1356" s="54">
        <f t="shared" si="73"/>
        <v>21.901</v>
      </c>
      <c r="W1356" s="52">
        <v>1.0</v>
      </c>
      <c r="X1356" s="53">
        <f>(V1356-K1356)*W1356</f>
        <v>5.321</v>
      </c>
      <c r="Y1356" s="53">
        <v>2.0</v>
      </c>
      <c r="Z1356" s="54" t="s">
        <v>5370</v>
      </c>
    </row>
    <row r="1357" ht="18.0" hidden="1" customHeight="1">
      <c r="A1357" s="4" t="s">
        <v>6972</v>
      </c>
      <c r="B1357" s="71" t="s">
        <v>3769</v>
      </c>
      <c r="C1357" s="39">
        <v>28.0</v>
      </c>
      <c r="D1357" s="40"/>
      <c r="E1357" s="41"/>
      <c r="F1357" s="59"/>
      <c r="G1357" s="55">
        <v>6.0</v>
      </c>
      <c r="H1357" s="56" t="s">
        <v>2802</v>
      </c>
      <c r="I1357" s="56">
        <v>12.5</v>
      </c>
      <c r="J1357" s="57">
        <v>5.29</v>
      </c>
      <c r="K1357" s="57">
        <v>12.5</v>
      </c>
      <c r="L1357" s="59">
        <v>4.99</v>
      </c>
      <c r="M1357" s="56" t="s">
        <v>2802</v>
      </c>
      <c r="N1357" s="56">
        <v>8.99</v>
      </c>
      <c r="O1357" s="61" t="s">
        <v>6973</v>
      </c>
      <c r="P1357" s="29"/>
      <c r="Q1357" s="47" t="s">
        <v>6974</v>
      </c>
      <c r="R1357" s="47" t="s">
        <v>6975</v>
      </c>
      <c r="S1357" s="48">
        <v>1.72</v>
      </c>
      <c r="T1357" s="49"/>
      <c r="U1357" s="50"/>
      <c r="V1357" s="54"/>
      <c r="W1357" s="86"/>
      <c r="X1357" s="53"/>
      <c r="Y1357" s="53"/>
      <c r="Z1357" s="54"/>
    </row>
    <row r="1358" ht="18.0" hidden="1" customHeight="1">
      <c r="A1358" s="4" t="s">
        <v>6976</v>
      </c>
      <c r="B1358" s="71" t="s">
        <v>4588</v>
      </c>
      <c r="C1358" s="39">
        <v>28.0</v>
      </c>
      <c r="D1358" s="40"/>
      <c r="E1358" s="63"/>
      <c r="F1358" s="59"/>
      <c r="G1358" s="55">
        <v>2.0</v>
      </c>
      <c r="H1358" s="56">
        <v>12.98</v>
      </c>
      <c r="I1358" s="59">
        <v>3.47</v>
      </c>
      <c r="J1358" s="56">
        <v>6.38</v>
      </c>
      <c r="K1358" s="56">
        <v>12.94</v>
      </c>
      <c r="L1358" s="105">
        <v>10.0</v>
      </c>
      <c r="M1358" s="56">
        <v>9.39</v>
      </c>
      <c r="N1358" s="56">
        <v>9.59</v>
      </c>
      <c r="O1358" s="47" t="s">
        <v>6977</v>
      </c>
      <c r="P1358" s="29"/>
      <c r="Q1358" s="47" t="s">
        <v>6978</v>
      </c>
      <c r="R1358" s="61" t="s">
        <v>6979</v>
      </c>
      <c r="S1358" s="48">
        <v>2.19</v>
      </c>
      <c r="T1358" s="49"/>
      <c r="U1358" s="50"/>
      <c r="V1358" s="51"/>
      <c r="W1358" s="86"/>
      <c r="X1358" s="53"/>
      <c r="Y1358" s="53"/>
      <c r="Z1358" s="54"/>
    </row>
    <row r="1359" ht="18.0" hidden="1" customHeight="1">
      <c r="A1359" s="4" t="s">
        <v>6980</v>
      </c>
      <c r="B1359" s="71" t="s">
        <v>3419</v>
      </c>
      <c r="C1359" s="39">
        <v>28.0</v>
      </c>
      <c r="D1359" s="40"/>
      <c r="E1359" s="41"/>
      <c r="F1359" s="59"/>
      <c r="G1359" s="55">
        <v>1.0</v>
      </c>
      <c r="H1359" s="56" t="s">
        <v>3542</v>
      </c>
      <c r="I1359" s="56">
        <v>0.7</v>
      </c>
      <c r="J1359" s="56" t="s">
        <v>2802</v>
      </c>
      <c r="K1359" s="56" t="s">
        <v>3331</v>
      </c>
      <c r="L1359" s="56" t="s">
        <v>2802</v>
      </c>
      <c r="M1359" s="56" t="s">
        <v>2802</v>
      </c>
      <c r="N1359" s="60" t="s">
        <v>2827</v>
      </c>
      <c r="O1359" s="28"/>
      <c r="P1359" s="29"/>
      <c r="Q1359" s="28"/>
      <c r="R1359" s="28"/>
      <c r="S1359" s="48">
        <v>17.5</v>
      </c>
      <c r="T1359" s="49"/>
      <c r="U1359" s="50"/>
      <c r="V1359" s="51"/>
      <c r="W1359" s="86"/>
      <c r="X1359" s="53"/>
      <c r="Y1359" s="53"/>
      <c r="Z1359" s="54"/>
    </row>
    <row r="1360" ht="18.0" hidden="1" customHeight="1">
      <c r="A1360" s="4" t="s">
        <v>6981</v>
      </c>
      <c r="B1360" s="71" t="s">
        <v>3351</v>
      </c>
      <c r="C1360" s="39">
        <v>28.0</v>
      </c>
      <c r="D1360" s="40"/>
      <c r="E1360" s="41"/>
      <c r="F1360" s="59"/>
      <c r="G1360" s="55">
        <v>2.0</v>
      </c>
      <c r="H1360" s="56">
        <v>25.0</v>
      </c>
      <c r="I1360" s="56" t="s">
        <v>2827</v>
      </c>
      <c r="J1360" s="56">
        <v>24.46</v>
      </c>
      <c r="K1360" s="56" t="s">
        <v>2809</v>
      </c>
      <c r="L1360" s="64" t="s">
        <v>6982</v>
      </c>
      <c r="M1360" s="56" t="s">
        <v>2802</v>
      </c>
      <c r="N1360" s="60" t="s">
        <v>2827</v>
      </c>
      <c r="O1360" s="47" t="s">
        <v>6983</v>
      </c>
      <c r="P1360" s="29"/>
      <c r="Q1360" s="47" t="s">
        <v>6984</v>
      </c>
      <c r="R1360" s="47" t="s">
        <v>6985</v>
      </c>
      <c r="S1360" s="48">
        <v>17.72</v>
      </c>
      <c r="T1360" s="49"/>
      <c r="U1360" s="50"/>
      <c r="V1360" s="51"/>
      <c r="W1360" s="86"/>
      <c r="X1360" s="53"/>
      <c r="Y1360" s="53"/>
      <c r="Z1360" s="54"/>
    </row>
    <row r="1361" ht="18.0" hidden="1" customHeight="1">
      <c r="A1361" s="4" t="s">
        <v>6986</v>
      </c>
      <c r="B1361" s="118" t="s">
        <v>3414</v>
      </c>
      <c r="C1361" s="39">
        <v>28.0</v>
      </c>
      <c r="D1361" s="40"/>
      <c r="E1361" s="41"/>
      <c r="F1361" s="59" t="s">
        <v>2863</v>
      </c>
      <c r="G1361" s="55"/>
      <c r="H1361" s="56">
        <v>0.85</v>
      </c>
      <c r="I1361" s="56">
        <v>0.87</v>
      </c>
      <c r="J1361" s="59">
        <v>0.85</v>
      </c>
      <c r="K1361" s="56" t="s">
        <v>6987</v>
      </c>
      <c r="L1361" s="56">
        <v>1.1</v>
      </c>
      <c r="M1361" s="56" t="s">
        <v>2802</v>
      </c>
      <c r="N1361" s="60" t="s">
        <v>2827</v>
      </c>
      <c r="O1361" s="47" t="s">
        <v>6988</v>
      </c>
      <c r="P1361" s="29"/>
      <c r="Q1361" s="47" t="s">
        <v>6989</v>
      </c>
      <c r="R1361" s="47" t="s">
        <v>6990</v>
      </c>
      <c r="S1361" s="48"/>
      <c r="T1361" s="49"/>
      <c r="U1361" s="50"/>
      <c r="V1361" s="51"/>
      <c r="W1361" s="86"/>
      <c r="X1361" s="53"/>
      <c r="Y1361" s="53"/>
      <c r="Z1361" s="54"/>
    </row>
    <row r="1362" ht="18.0" hidden="1" customHeight="1">
      <c r="A1362" s="4" t="s">
        <v>6991</v>
      </c>
      <c r="B1362" s="118">
        <v>0.01</v>
      </c>
      <c r="C1362" s="39" t="s">
        <v>4089</v>
      </c>
      <c r="D1362" s="40"/>
      <c r="E1362" s="41"/>
      <c r="F1362" s="59"/>
      <c r="G1362" s="55"/>
      <c r="H1362" s="56">
        <v>4.37</v>
      </c>
      <c r="I1362" s="56">
        <v>2.84</v>
      </c>
      <c r="J1362" s="56">
        <v>2.85</v>
      </c>
      <c r="K1362" s="56" t="s">
        <v>2802</v>
      </c>
      <c r="L1362" s="185">
        <v>2.2</v>
      </c>
      <c r="M1362" s="56">
        <v>2.28</v>
      </c>
      <c r="N1362" s="60">
        <v>2.29</v>
      </c>
      <c r="O1362" s="47" t="s">
        <v>6992</v>
      </c>
      <c r="P1362" s="29"/>
      <c r="Q1362" s="47" t="s">
        <v>6993</v>
      </c>
      <c r="R1362" s="47" t="s">
        <v>6994</v>
      </c>
      <c r="S1362" s="48">
        <v>1.07</v>
      </c>
      <c r="T1362" s="49"/>
      <c r="U1362" s="50"/>
      <c r="V1362" s="51"/>
      <c r="W1362" s="86"/>
      <c r="X1362" s="53"/>
      <c r="Y1362" s="53"/>
      <c r="Z1362" s="54"/>
    </row>
    <row r="1363" ht="18.0" customHeight="1">
      <c r="A1363" s="4" t="s">
        <v>6995</v>
      </c>
      <c r="B1363" s="5">
        <v>1117951.0</v>
      </c>
      <c r="C1363" s="39"/>
      <c r="D1363" s="40">
        <v>1.0</v>
      </c>
      <c r="E1363" s="41" t="s">
        <v>2814</v>
      </c>
      <c r="F1363" s="59"/>
      <c r="G1363" s="55">
        <v>1.0</v>
      </c>
      <c r="H1363" s="56">
        <v>6.62</v>
      </c>
      <c r="I1363" s="44" t="s">
        <v>6996</v>
      </c>
      <c r="J1363" s="56">
        <v>4.76</v>
      </c>
      <c r="K1363" s="45">
        <v>3.84</v>
      </c>
      <c r="L1363" s="60">
        <v>4.6</v>
      </c>
      <c r="M1363" s="122">
        <v>4.73</v>
      </c>
      <c r="N1363" s="56">
        <v>4.05</v>
      </c>
      <c r="O1363" s="47" t="s">
        <v>6997</v>
      </c>
      <c r="P1363" s="29"/>
      <c r="Q1363" s="47" t="s">
        <v>6998</v>
      </c>
      <c r="R1363" s="47" t="s">
        <v>6999</v>
      </c>
      <c r="S1363" s="48">
        <v>1.58</v>
      </c>
      <c r="T1363" s="49"/>
      <c r="U1363" s="50"/>
      <c r="V1363" s="51"/>
      <c r="W1363" s="86"/>
      <c r="X1363" s="53"/>
      <c r="Y1363" s="53"/>
      <c r="Z1363" s="54"/>
    </row>
    <row r="1364" ht="18.0" hidden="1" customHeight="1">
      <c r="A1364" s="4" t="s">
        <v>7000</v>
      </c>
      <c r="B1364" s="71" t="s">
        <v>2962</v>
      </c>
      <c r="C1364" s="39">
        <v>14.0</v>
      </c>
      <c r="D1364" s="40"/>
      <c r="E1364" s="41"/>
      <c r="F1364" s="59"/>
      <c r="G1364" s="106"/>
      <c r="H1364" s="56">
        <v>0.83</v>
      </c>
      <c r="I1364" s="56">
        <v>0.84</v>
      </c>
      <c r="J1364" s="56" t="s">
        <v>2802</v>
      </c>
      <c r="K1364" s="56">
        <v>9.94</v>
      </c>
      <c r="L1364" s="56" t="s">
        <v>2802</v>
      </c>
      <c r="M1364" s="56">
        <v>1.1</v>
      </c>
      <c r="N1364" s="58">
        <v>0.79</v>
      </c>
      <c r="O1364" s="28"/>
      <c r="P1364" s="29"/>
      <c r="Q1364" s="28"/>
      <c r="R1364" s="28"/>
      <c r="S1364" s="48">
        <v>9.65</v>
      </c>
      <c r="T1364" s="49"/>
      <c r="U1364" s="50"/>
      <c r="V1364" s="51"/>
      <c r="W1364" s="86"/>
      <c r="X1364" s="53"/>
      <c r="Y1364" s="53"/>
      <c r="Z1364" s="54"/>
    </row>
    <row r="1365" ht="18.0" hidden="1" customHeight="1">
      <c r="A1365" s="4" t="s">
        <v>7000</v>
      </c>
      <c r="B1365" s="71" t="s">
        <v>2962</v>
      </c>
      <c r="C1365" s="39">
        <v>28.0</v>
      </c>
      <c r="D1365" s="40"/>
      <c r="E1365" s="41"/>
      <c r="F1365" s="59"/>
      <c r="G1365" s="106">
        <v>4.0</v>
      </c>
      <c r="H1365" s="56" t="s">
        <v>7001</v>
      </c>
      <c r="I1365" s="56">
        <v>4.83</v>
      </c>
      <c r="J1365" s="60">
        <v>1.5</v>
      </c>
      <c r="K1365" s="56">
        <v>1.66</v>
      </c>
      <c r="L1365" s="56">
        <v>2.5</v>
      </c>
      <c r="M1365" s="59">
        <v>1.45</v>
      </c>
      <c r="N1365" s="56">
        <v>2.69</v>
      </c>
      <c r="O1365" s="47" t="s">
        <v>7002</v>
      </c>
      <c r="P1365" s="29"/>
      <c r="Q1365" s="61" t="s">
        <v>7003</v>
      </c>
      <c r="R1365" s="47" t="s">
        <v>7004</v>
      </c>
      <c r="S1365" s="48">
        <v>19.3</v>
      </c>
      <c r="T1365" s="49"/>
      <c r="U1365" s="50"/>
      <c r="V1365" s="51"/>
      <c r="W1365" s="86"/>
      <c r="X1365" s="53"/>
      <c r="Y1365" s="53"/>
      <c r="Z1365" s="54"/>
    </row>
    <row r="1366" ht="18.0" hidden="1" customHeight="1">
      <c r="A1366" s="4" t="s">
        <v>7005</v>
      </c>
      <c r="B1366" s="71"/>
      <c r="C1366" s="39" t="s">
        <v>3553</v>
      </c>
      <c r="D1366" s="40"/>
      <c r="E1366" s="63"/>
      <c r="F1366" s="87"/>
      <c r="G1366" s="55">
        <v>3.0</v>
      </c>
      <c r="H1366" s="56">
        <v>7.89</v>
      </c>
      <c r="I1366" s="56">
        <v>7.65</v>
      </c>
      <c r="J1366" s="56">
        <v>7.4</v>
      </c>
      <c r="K1366" s="56">
        <v>7.69</v>
      </c>
      <c r="L1366" s="56">
        <v>7.75</v>
      </c>
      <c r="M1366" s="59">
        <v>7.55</v>
      </c>
      <c r="N1366" s="56">
        <v>7.59</v>
      </c>
      <c r="O1366" s="47" t="s">
        <v>7006</v>
      </c>
      <c r="P1366" s="29"/>
      <c r="Q1366" s="61" t="s">
        <v>7007</v>
      </c>
      <c r="R1366" s="1" t="s">
        <v>7008</v>
      </c>
      <c r="S1366" s="48">
        <v>8.99</v>
      </c>
      <c r="T1366" s="83"/>
      <c r="U1366" s="84"/>
      <c r="V1366" s="51"/>
      <c r="W1366" s="69"/>
      <c r="X1366" s="70"/>
      <c r="Y1366" s="71"/>
      <c r="Z1366" s="54"/>
    </row>
    <row r="1367" ht="18.0" hidden="1" customHeight="1">
      <c r="A1367" s="4" t="s">
        <v>7009</v>
      </c>
      <c r="B1367" s="71" t="s">
        <v>3131</v>
      </c>
      <c r="C1367" s="39">
        <v>100.0</v>
      </c>
      <c r="D1367" s="40"/>
      <c r="E1367" s="41"/>
      <c r="F1367" s="59"/>
      <c r="G1367" s="55">
        <v>1.0</v>
      </c>
      <c r="H1367" s="56">
        <v>2.8</v>
      </c>
      <c r="I1367" s="56" t="s">
        <v>2802</v>
      </c>
      <c r="J1367" s="56">
        <v>0.76</v>
      </c>
      <c r="K1367" s="56">
        <v>0.96</v>
      </c>
      <c r="L1367" s="56" t="s">
        <v>2802</v>
      </c>
      <c r="M1367" s="59">
        <v>0.75</v>
      </c>
      <c r="N1367" s="60">
        <v>1.41</v>
      </c>
      <c r="O1367" s="47" t="s">
        <v>7010</v>
      </c>
      <c r="P1367" s="29"/>
      <c r="Q1367" s="61" t="s">
        <v>7011</v>
      </c>
      <c r="R1367" s="47" t="s">
        <v>7012</v>
      </c>
      <c r="S1367" s="48">
        <v>0.73</v>
      </c>
      <c r="T1367" s="49"/>
      <c r="U1367" s="173"/>
      <c r="V1367" s="54"/>
      <c r="W1367" s="182"/>
      <c r="X1367" s="182"/>
      <c r="Y1367" s="53"/>
      <c r="Z1367" s="54"/>
    </row>
    <row r="1368" ht="18.0" hidden="1" customHeight="1">
      <c r="A1368" s="4" t="s">
        <v>1677</v>
      </c>
      <c r="B1368" s="5">
        <v>1119429.0</v>
      </c>
      <c r="C1368" s="39"/>
      <c r="D1368" s="40"/>
      <c r="E1368" s="41"/>
      <c r="F1368" s="132"/>
      <c r="G1368" s="43">
        <v>8.0</v>
      </c>
      <c r="H1368" s="56">
        <v>3.8</v>
      </c>
      <c r="I1368" s="56" t="s">
        <v>2802</v>
      </c>
      <c r="J1368" s="56">
        <v>0.76</v>
      </c>
      <c r="K1368" s="56">
        <v>0.87</v>
      </c>
      <c r="L1368" s="59">
        <v>0.72</v>
      </c>
      <c r="M1368" s="59">
        <v>0.72</v>
      </c>
      <c r="N1368" s="60">
        <v>1.19</v>
      </c>
      <c r="O1368" s="47" t="s">
        <v>7013</v>
      </c>
      <c r="P1368" s="29"/>
      <c r="Q1368" s="61" t="s">
        <v>7014</v>
      </c>
      <c r="R1368" s="47" t="s">
        <v>7015</v>
      </c>
      <c r="S1368" s="48">
        <v>0.73</v>
      </c>
      <c r="T1368" s="49"/>
      <c r="U1368" s="50"/>
      <c r="V1368" s="51"/>
      <c r="W1368" s="86"/>
      <c r="X1368" s="53"/>
      <c r="Y1368" s="53"/>
      <c r="Z1368" s="54"/>
    </row>
    <row r="1369" ht="18.0" hidden="1" customHeight="1">
      <c r="A1369" s="4" t="s">
        <v>1680</v>
      </c>
      <c r="B1369" s="5">
        <v>1195825.0</v>
      </c>
      <c r="C1369" s="39"/>
      <c r="D1369" s="40"/>
      <c r="E1369" s="41"/>
      <c r="F1369" s="59"/>
      <c r="G1369" s="55">
        <v>2.0</v>
      </c>
      <c r="H1369" s="56">
        <v>3.83</v>
      </c>
      <c r="I1369" s="56">
        <v>3.22</v>
      </c>
      <c r="J1369" s="56" t="s">
        <v>2802</v>
      </c>
      <c r="K1369" s="59">
        <v>2.15</v>
      </c>
      <c r="L1369" s="56">
        <v>2.39</v>
      </c>
      <c r="M1369" s="56">
        <v>2.23</v>
      </c>
      <c r="N1369" s="60" t="s">
        <v>2802</v>
      </c>
      <c r="O1369" s="47" t="s">
        <v>7016</v>
      </c>
      <c r="P1369" s="29"/>
      <c r="Q1369" s="61" t="s">
        <v>7017</v>
      </c>
      <c r="R1369" s="47" t="s">
        <v>7018</v>
      </c>
      <c r="S1369" s="48">
        <v>10.72</v>
      </c>
      <c r="T1369" s="49"/>
      <c r="U1369" s="50"/>
      <c r="V1369" s="51"/>
      <c r="W1369" s="86"/>
      <c r="X1369" s="53"/>
      <c r="Y1369" s="53"/>
      <c r="Z1369" s="54"/>
    </row>
    <row r="1370" ht="18.0" hidden="1" customHeight="1">
      <c r="A1370" s="4" t="s">
        <v>7019</v>
      </c>
      <c r="B1370" s="71" t="s">
        <v>3376</v>
      </c>
      <c r="C1370" s="39">
        <v>84.0</v>
      </c>
      <c r="D1370" s="40"/>
      <c r="E1370" s="41"/>
      <c r="F1370" s="59">
        <f>2.15*3</f>
        <v>6.45</v>
      </c>
      <c r="G1370" s="55"/>
      <c r="H1370" s="56">
        <v>12.06</v>
      </c>
      <c r="I1370" s="56">
        <v>11.39</v>
      </c>
      <c r="J1370" s="59">
        <v>7.21</v>
      </c>
      <c r="K1370" s="57">
        <v>7.22</v>
      </c>
      <c r="L1370" s="56">
        <v>8.5</v>
      </c>
      <c r="M1370" s="57" t="s">
        <v>2802</v>
      </c>
      <c r="N1370" s="101" t="s">
        <v>2827</v>
      </c>
      <c r="O1370" s="47" t="s">
        <v>7020</v>
      </c>
      <c r="P1370" s="29"/>
      <c r="Q1370" s="47" t="s">
        <v>7021</v>
      </c>
      <c r="R1370" s="47" t="s">
        <v>7022</v>
      </c>
      <c r="S1370" s="48">
        <v>31.62</v>
      </c>
      <c r="T1370" s="49"/>
      <c r="U1370" s="50"/>
      <c r="V1370" s="51"/>
      <c r="W1370" s="86"/>
      <c r="X1370" s="53"/>
      <c r="Y1370" s="53"/>
      <c r="Z1370" s="54"/>
    </row>
    <row r="1371" ht="18.0" hidden="1" customHeight="1">
      <c r="A1371" s="4" t="s">
        <v>7023</v>
      </c>
      <c r="B1371" s="115">
        <v>0.0025</v>
      </c>
      <c r="C1371" s="39" t="s">
        <v>2958</v>
      </c>
      <c r="D1371" s="40"/>
      <c r="E1371" s="41"/>
      <c r="F1371" s="59"/>
      <c r="G1371" s="55">
        <v>2.0</v>
      </c>
      <c r="H1371" s="56">
        <v>2.83</v>
      </c>
      <c r="I1371" s="56">
        <v>2.29</v>
      </c>
      <c r="J1371" s="60">
        <v>1.5</v>
      </c>
      <c r="K1371" s="56">
        <v>1.51</v>
      </c>
      <c r="L1371" s="64">
        <v>1.45</v>
      </c>
      <c r="M1371" s="56">
        <v>1.54</v>
      </c>
      <c r="N1371" s="56">
        <v>1.51</v>
      </c>
      <c r="O1371" s="47" t="s">
        <v>7024</v>
      </c>
      <c r="P1371" s="29"/>
      <c r="Q1371" s="61" t="s">
        <v>7025</v>
      </c>
      <c r="R1371" s="1" t="s">
        <v>7026</v>
      </c>
      <c r="S1371" s="48">
        <v>0.46</v>
      </c>
      <c r="T1371" s="49"/>
      <c r="U1371" s="50"/>
      <c r="V1371" s="51"/>
      <c r="W1371" s="86"/>
      <c r="X1371" s="53"/>
      <c r="Y1371" s="53"/>
      <c r="Z1371" s="54"/>
    </row>
    <row r="1372" ht="18.0" hidden="1" customHeight="1">
      <c r="A1372" s="4" t="s">
        <v>7023</v>
      </c>
      <c r="B1372" s="115">
        <v>0.005</v>
      </c>
      <c r="C1372" s="39" t="s">
        <v>2958</v>
      </c>
      <c r="D1372" s="40"/>
      <c r="E1372" s="41"/>
      <c r="F1372" s="59"/>
      <c r="G1372" s="55">
        <v>1.0</v>
      </c>
      <c r="H1372" s="56">
        <v>2.8</v>
      </c>
      <c r="I1372" s="56">
        <v>1.38</v>
      </c>
      <c r="J1372" s="105">
        <v>1.37</v>
      </c>
      <c r="K1372" s="56" t="s">
        <v>2802</v>
      </c>
      <c r="L1372" s="58">
        <v>1.35</v>
      </c>
      <c r="M1372" s="56" t="s">
        <v>2802</v>
      </c>
      <c r="N1372" s="60" t="s">
        <v>2802</v>
      </c>
      <c r="O1372" s="47" t="s">
        <v>7027</v>
      </c>
      <c r="P1372" s="29"/>
      <c r="Q1372" s="47" t="s">
        <v>7028</v>
      </c>
      <c r="R1372" s="47" t="s">
        <v>7029</v>
      </c>
      <c r="S1372" s="48">
        <v>0.46</v>
      </c>
      <c r="T1372" s="49"/>
      <c r="U1372" s="50"/>
      <c r="V1372" s="51"/>
      <c r="W1372" s="86"/>
      <c r="X1372" s="53"/>
      <c r="Y1372" s="53"/>
      <c r="Z1372" s="54"/>
    </row>
    <row r="1373" ht="18.0" hidden="1" customHeight="1">
      <c r="A1373" s="4" t="s">
        <v>7030</v>
      </c>
      <c r="B1373" s="71" t="s">
        <v>7031</v>
      </c>
      <c r="C1373" s="39">
        <v>30.0</v>
      </c>
      <c r="D1373" s="40"/>
      <c r="E1373" s="41"/>
      <c r="F1373" s="59"/>
      <c r="G1373" s="55">
        <v>3.0</v>
      </c>
      <c r="H1373" s="56">
        <v>6.57</v>
      </c>
      <c r="I1373" s="56">
        <v>5.75</v>
      </c>
      <c r="J1373" s="56">
        <v>5.45</v>
      </c>
      <c r="K1373" s="56" t="s">
        <v>2802</v>
      </c>
      <c r="L1373" s="56" t="s">
        <v>2802</v>
      </c>
      <c r="M1373" s="59">
        <v>5.4</v>
      </c>
      <c r="N1373" s="56">
        <v>5.76</v>
      </c>
      <c r="O1373" s="28"/>
      <c r="P1373" s="29"/>
      <c r="Q1373" s="28"/>
      <c r="R1373" s="28"/>
      <c r="S1373" s="48">
        <v>7.49</v>
      </c>
      <c r="T1373" s="49"/>
      <c r="U1373" s="50"/>
      <c r="V1373" s="51"/>
      <c r="W1373" s="86"/>
      <c r="X1373" s="53"/>
      <c r="Y1373" s="53"/>
      <c r="Z1373" s="54"/>
    </row>
    <row r="1374" ht="18.0" hidden="1" customHeight="1">
      <c r="A1374" s="4" t="s">
        <v>7032</v>
      </c>
      <c r="B1374" s="5">
        <v>1264423.0</v>
      </c>
      <c r="C1374" s="39"/>
      <c r="D1374" s="40"/>
      <c r="E1374" s="41"/>
      <c r="F1374" s="59"/>
      <c r="G1374" s="233">
        <v>2.0</v>
      </c>
      <c r="H1374" s="44">
        <v>4.9</v>
      </c>
      <c r="I1374" s="44" t="s">
        <v>2827</v>
      </c>
      <c r="J1374" s="44" t="s">
        <v>2827</v>
      </c>
      <c r="K1374" s="44" t="s">
        <v>2802</v>
      </c>
      <c r="L1374" s="56" t="s">
        <v>2802</v>
      </c>
      <c r="M1374" s="45" t="s">
        <v>7033</v>
      </c>
      <c r="N1374" s="46" t="s">
        <v>7034</v>
      </c>
      <c r="O1374" s="28"/>
      <c r="P1374" s="29"/>
      <c r="Q1374" s="28"/>
      <c r="R1374" s="28"/>
      <c r="S1374" s="48">
        <v>5.37</v>
      </c>
      <c r="T1374" s="49"/>
      <c r="U1374" s="50"/>
      <c r="V1374" s="51"/>
      <c r="W1374" s="86"/>
      <c r="X1374" s="53"/>
      <c r="Y1374" s="53"/>
      <c r="Z1374" s="54"/>
    </row>
    <row r="1375" ht="18.0" hidden="1" customHeight="1">
      <c r="A1375" s="4" t="s">
        <v>7035</v>
      </c>
      <c r="B1375" s="71"/>
      <c r="C1375" s="39" t="s">
        <v>2958</v>
      </c>
      <c r="D1375" s="40"/>
      <c r="E1375" s="41"/>
      <c r="F1375" s="59"/>
      <c r="G1375" s="233">
        <v>1.0</v>
      </c>
      <c r="H1375" s="56" t="s">
        <v>2802</v>
      </c>
      <c r="I1375" s="56" t="s">
        <v>2827</v>
      </c>
      <c r="J1375" s="56" t="s">
        <v>2802</v>
      </c>
      <c r="K1375" s="56" t="s">
        <v>2827</v>
      </c>
      <c r="L1375" s="58">
        <v>4.99</v>
      </c>
      <c r="M1375" s="56" t="s">
        <v>2802</v>
      </c>
      <c r="N1375" s="60" t="s">
        <v>2802</v>
      </c>
      <c r="O1375" s="47" t="s">
        <v>7036</v>
      </c>
      <c r="P1375" s="29"/>
      <c r="Q1375" s="47" t="s">
        <v>7037</v>
      </c>
      <c r="R1375" s="47" t="s">
        <v>7038</v>
      </c>
      <c r="S1375" s="48">
        <v>5.37</v>
      </c>
      <c r="T1375" s="49"/>
      <c r="U1375" s="50"/>
      <c r="V1375" s="51"/>
      <c r="W1375" s="86"/>
      <c r="X1375" s="53"/>
      <c r="Y1375" s="53"/>
      <c r="Z1375" s="54"/>
    </row>
    <row r="1376" ht="18.0" hidden="1" customHeight="1">
      <c r="A1376" s="4" t="s">
        <v>7039</v>
      </c>
      <c r="B1376" s="71" t="s">
        <v>3365</v>
      </c>
      <c r="C1376" s="39">
        <v>60.0</v>
      </c>
      <c r="D1376" s="40"/>
      <c r="E1376" s="41"/>
      <c r="F1376" s="144"/>
      <c r="G1376" s="55">
        <v>4.0</v>
      </c>
      <c r="H1376" s="57" t="s">
        <v>2802</v>
      </c>
      <c r="I1376" s="56">
        <v>1.88</v>
      </c>
      <c r="J1376" s="59">
        <v>0.99</v>
      </c>
      <c r="K1376" s="57">
        <v>2.68</v>
      </c>
      <c r="L1376" s="59">
        <v>0.99</v>
      </c>
      <c r="M1376" s="60">
        <v>1.08</v>
      </c>
      <c r="N1376" s="56">
        <v>1.12</v>
      </c>
      <c r="O1376" s="47" t="s">
        <v>7040</v>
      </c>
      <c r="P1376" s="29"/>
      <c r="Q1376" s="47" t="s">
        <v>7041</v>
      </c>
      <c r="R1376" s="47" t="s">
        <v>7042</v>
      </c>
      <c r="S1376" s="48">
        <v>2.6</v>
      </c>
      <c r="T1376" s="49"/>
      <c r="U1376" s="50"/>
      <c r="V1376" s="51"/>
      <c r="W1376" s="86"/>
      <c r="X1376" s="53"/>
      <c r="Y1376" s="53"/>
      <c r="Z1376" s="54"/>
    </row>
    <row r="1377" ht="18.0" hidden="1" customHeight="1">
      <c r="A1377" s="4" t="s">
        <v>7039</v>
      </c>
      <c r="B1377" s="71" t="s">
        <v>3131</v>
      </c>
      <c r="C1377" s="39">
        <v>60.0</v>
      </c>
      <c r="D1377" s="40"/>
      <c r="E1377" s="41"/>
      <c r="F1377" s="59"/>
      <c r="G1377" s="55">
        <v>1.0</v>
      </c>
      <c r="H1377" s="56"/>
      <c r="I1377" s="56"/>
      <c r="J1377" s="56">
        <v>11.0</v>
      </c>
      <c r="K1377" s="56">
        <v>11.33</v>
      </c>
      <c r="L1377" s="59">
        <v>10.5</v>
      </c>
      <c r="M1377" s="56">
        <v>14.2</v>
      </c>
      <c r="N1377" s="60">
        <v>12.04</v>
      </c>
      <c r="O1377" s="28"/>
      <c r="P1377" s="29"/>
      <c r="Q1377" s="28"/>
      <c r="R1377" s="28"/>
      <c r="S1377" s="48">
        <v>3.65</v>
      </c>
      <c r="T1377" s="49"/>
      <c r="U1377" s="50"/>
      <c r="V1377" s="51"/>
      <c r="W1377" s="86"/>
      <c r="X1377" s="53"/>
      <c r="Y1377" s="53"/>
      <c r="Z1377" s="54"/>
    </row>
    <row r="1378" ht="18.0" hidden="1" customHeight="1">
      <c r="A1378" s="4" t="s">
        <v>1692</v>
      </c>
      <c r="B1378" s="5">
        <v>3668282.0</v>
      </c>
      <c r="C1378" s="39"/>
      <c r="D1378" s="40"/>
      <c r="E1378" s="41"/>
      <c r="F1378" s="234" t="s">
        <v>7043</v>
      </c>
      <c r="G1378" s="55">
        <v>16.0</v>
      </c>
      <c r="H1378" s="56" t="s">
        <v>7044</v>
      </c>
      <c r="I1378" s="56">
        <v>33.26</v>
      </c>
      <c r="J1378" s="59" t="s">
        <v>2802</v>
      </c>
      <c r="K1378" s="56" t="s">
        <v>2802</v>
      </c>
      <c r="L1378" s="56">
        <v>31.78</v>
      </c>
      <c r="M1378" s="56">
        <v>32.26</v>
      </c>
      <c r="N1378" s="60" t="s">
        <v>2802</v>
      </c>
      <c r="O1378" s="28"/>
      <c r="P1378" s="29"/>
      <c r="Q1378" s="28"/>
      <c r="R1378" s="28"/>
      <c r="S1378" s="48">
        <v>33.26</v>
      </c>
      <c r="T1378" s="49">
        <v>0.035</v>
      </c>
      <c r="U1378" s="50">
        <f>S1378*(1-T1378)</f>
        <v>32.0959</v>
      </c>
      <c r="V1378" s="51"/>
      <c r="W1378" s="86"/>
      <c r="X1378" s="53"/>
      <c r="Y1378" s="53"/>
      <c r="Z1378" s="54"/>
    </row>
    <row r="1379" ht="18.0" hidden="1" customHeight="1">
      <c r="A1379" s="4" t="s">
        <v>1693</v>
      </c>
      <c r="B1379" s="5">
        <v>1060409.0</v>
      </c>
      <c r="C1379" s="39"/>
      <c r="D1379" s="40"/>
      <c r="E1379" s="41"/>
      <c r="F1379" s="59"/>
      <c r="G1379" s="55">
        <v>18.0</v>
      </c>
      <c r="H1379" s="56">
        <v>2.8</v>
      </c>
      <c r="I1379" s="56">
        <v>0.92</v>
      </c>
      <c r="J1379" s="59">
        <v>0.67</v>
      </c>
      <c r="K1379" s="56" t="s">
        <v>2809</v>
      </c>
      <c r="L1379" s="57">
        <v>0.72</v>
      </c>
      <c r="M1379" s="56">
        <v>0.67</v>
      </c>
      <c r="N1379" s="60" t="s">
        <v>2802</v>
      </c>
      <c r="O1379" s="47" t="s">
        <v>7045</v>
      </c>
      <c r="P1379" s="29"/>
      <c r="Q1379" s="61" t="s">
        <v>7046</v>
      </c>
      <c r="R1379" s="47" t="s">
        <v>7047</v>
      </c>
      <c r="S1379" s="48">
        <v>2.83</v>
      </c>
      <c r="T1379" s="49"/>
      <c r="U1379" s="50"/>
      <c r="V1379" s="51"/>
      <c r="W1379" s="86"/>
      <c r="X1379" s="53"/>
      <c r="Y1379" s="53"/>
      <c r="Z1379" s="54"/>
    </row>
    <row r="1380" ht="18.0" hidden="1" customHeight="1">
      <c r="A1380" s="4" t="s">
        <v>7048</v>
      </c>
      <c r="B1380" s="71" t="s">
        <v>3131</v>
      </c>
      <c r="C1380" s="39">
        <v>60.0</v>
      </c>
      <c r="D1380" s="40"/>
      <c r="E1380" s="41"/>
      <c r="F1380" s="235"/>
      <c r="G1380" s="55"/>
      <c r="H1380" s="56" t="s">
        <v>5674</v>
      </c>
      <c r="I1380" s="56">
        <v>4.3</v>
      </c>
      <c r="J1380" s="56">
        <v>4.6</v>
      </c>
      <c r="K1380" s="56" t="s">
        <v>3194</v>
      </c>
      <c r="L1380" s="56" t="s">
        <v>7049</v>
      </c>
      <c r="M1380" s="56" t="s">
        <v>7050</v>
      </c>
      <c r="N1380" s="60">
        <v>4.68</v>
      </c>
      <c r="O1380" s="28"/>
      <c r="P1380" s="29"/>
      <c r="Q1380" s="28"/>
      <c r="R1380" s="28"/>
      <c r="S1380" s="48">
        <v>6.87</v>
      </c>
      <c r="T1380" s="49"/>
      <c r="U1380" s="50"/>
      <c r="V1380" s="51"/>
      <c r="W1380" s="86"/>
      <c r="X1380" s="53"/>
      <c r="Y1380" s="53"/>
      <c r="Z1380" s="54"/>
    </row>
    <row r="1381" ht="18.0" hidden="1" customHeight="1">
      <c r="A1381" s="4" t="s">
        <v>7048</v>
      </c>
      <c r="B1381" s="71" t="s">
        <v>2916</v>
      </c>
      <c r="C1381" s="39">
        <v>60.0</v>
      </c>
      <c r="D1381" s="40"/>
      <c r="E1381" s="41"/>
      <c r="F1381" s="235"/>
      <c r="G1381" s="55"/>
      <c r="H1381" s="56" t="s">
        <v>7051</v>
      </c>
      <c r="I1381" s="56" t="s">
        <v>7052</v>
      </c>
      <c r="J1381" s="56" t="s">
        <v>7053</v>
      </c>
      <c r="K1381" s="56" t="s">
        <v>2802</v>
      </c>
      <c r="L1381" s="56" t="s">
        <v>2802</v>
      </c>
      <c r="M1381" s="56" t="s">
        <v>2802</v>
      </c>
      <c r="N1381" s="56" t="s">
        <v>2802</v>
      </c>
      <c r="O1381" s="47" t="s">
        <v>7054</v>
      </c>
      <c r="P1381" s="29"/>
      <c r="Q1381" s="47" t="s">
        <v>7055</v>
      </c>
      <c r="R1381" s="47" t="s">
        <v>7056</v>
      </c>
      <c r="S1381" s="48">
        <v>6.87</v>
      </c>
      <c r="T1381" s="49"/>
      <c r="U1381" s="50"/>
      <c r="V1381" s="51"/>
      <c r="W1381" s="86"/>
      <c r="X1381" s="53"/>
      <c r="Y1381" s="53"/>
      <c r="Z1381" s="54"/>
    </row>
    <row r="1382" ht="18.0" hidden="1" customHeight="1">
      <c r="A1382" s="4" t="s">
        <v>7048</v>
      </c>
      <c r="B1382" s="71" t="s">
        <v>2926</v>
      </c>
      <c r="C1382" s="39">
        <v>60.0</v>
      </c>
      <c r="D1382" s="40"/>
      <c r="E1382" s="41"/>
      <c r="F1382" s="87"/>
      <c r="G1382" s="55"/>
      <c r="H1382" s="56"/>
      <c r="I1382" s="56" t="s">
        <v>7057</v>
      </c>
      <c r="J1382" s="56" t="s">
        <v>7058</v>
      </c>
      <c r="K1382" s="56">
        <v>13.95</v>
      </c>
      <c r="L1382" s="56" t="s">
        <v>2802</v>
      </c>
      <c r="M1382" s="158" t="s">
        <v>2802</v>
      </c>
      <c r="N1382" s="60" t="s">
        <v>7059</v>
      </c>
      <c r="O1382" s="28"/>
      <c r="P1382" s="29"/>
      <c r="Q1382" s="28"/>
      <c r="R1382" s="28"/>
      <c r="S1382" s="48"/>
      <c r="T1382" s="83"/>
      <c r="U1382" s="84"/>
      <c r="V1382" s="51"/>
      <c r="W1382" s="69"/>
      <c r="X1382" s="70"/>
      <c r="Y1382" s="71"/>
      <c r="Z1382" s="54"/>
    </row>
    <row r="1383" ht="18.0" hidden="1" customHeight="1">
      <c r="A1383" s="4" t="s">
        <v>7060</v>
      </c>
      <c r="B1383" s="71" t="s">
        <v>3131</v>
      </c>
      <c r="C1383" s="39">
        <v>60.0</v>
      </c>
      <c r="D1383" s="40"/>
      <c r="E1383" s="41"/>
      <c r="F1383" s="59"/>
      <c r="G1383" s="55"/>
      <c r="H1383" s="56" t="s">
        <v>2802</v>
      </c>
      <c r="I1383" s="56" t="s">
        <v>2827</v>
      </c>
      <c r="J1383" s="56" t="s">
        <v>2802</v>
      </c>
      <c r="K1383" s="56" t="s">
        <v>3194</v>
      </c>
      <c r="L1383" s="56" t="s">
        <v>2802</v>
      </c>
      <c r="M1383" s="56" t="s">
        <v>7050</v>
      </c>
      <c r="N1383" s="60" t="s">
        <v>2827</v>
      </c>
      <c r="O1383" s="28"/>
      <c r="P1383" s="29"/>
      <c r="Q1383" s="28"/>
      <c r="R1383" s="28"/>
      <c r="S1383" s="48"/>
      <c r="T1383" s="49"/>
      <c r="U1383" s="50"/>
      <c r="V1383" s="51"/>
      <c r="W1383" s="86"/>
      <c r="X1383" s="53"/>
      <c r="Y1383" s="53"/>
      <c r="Z1383" s="54"/>
    </row>
    <row r="1384" ht="18.0" hidden="1" customHeight="1">
      <c r="A1384" s="4" t="s">
        <v>7061</v>
      </c>
      <c r="B1384" s="71" t="s">
        <v>7062</v>
      </c>
      <c r="C1384" s="39">
        <v>60.0</v>
      </c>
      <c r="D1384" s="40"/>
      <c r="E1384" s="41"/>
      <c r="F1384" s="59"/>
      <c r="G1384" s="55">
        <v>8.0</v>
      </c>
      <c r="H1384" s="56">
        <v>7.38</v>
      </c>
      <c r="I1384" s="56" t="s">
        <v>2827</v>
      </c>
      <c r="J1384" s="59">
        <v>3.0</v>
      </c>
      <c r="K1384" s="60">
        <v>4.04</v>
      </c>
      <c r="L1384" s="58">
        <v>3.0</v>
      </c>
      <c r="M1384" s="56" t="s">
        <v>2802</v>
      </c>
      <c r="N1384" s="56" t="s">
        <v>2802</v>
      </c>
      <c r="O1384" s="47" t="s">
        <v>7063</v>
      </c>
      <c r="P1384" s="29"/>
      <c r="Q1384" s="47" t="s">
        <v>7064</v>
      </c>
      <c r="R1384" s="47" t="s">
        <v>7065</v>
      </c>
      <c r="S1384" s="48">
        <v>9.68</v>
      </c>
      <c r="T1384" s="49"/>
      <c r="U1384" s="50"/>
      <c r="V1384" s="54"/>
      <c r="W1384" s="86"/>
      <c r="X1384" s="53"/>
      <c r="Y1384" s="53"/>
      <c r="Z1384" s="54"/>
    </row>
    <row r="1385" ht="18.0" hidden="1" customHeight="1">
      <c r="A1385" s="4" t="s">
        <v>1697</v>
      </c>
      <c r="B1385" s="5">
        <v>1094317.0</v>
      </c>
      <c r="C1385" s="39"/>
      <c r="D1385" s="40"/>
      <c r="E1385" s="41"/>
      <c r="F1385" s="59"/>
      <c r="G1385" s="55">
        <v>9.0</v>
      </c>
      <c r="H1385" s="56">
        <v>6.0</v>
      </c>
      <c r="I1385" s="56">
        <v>3.63</v>
      </c>
      <c r="J1385" s="59" t="s">
        <v>2802</v>
      </c>
      <c r="K1385" s="60">
        <v>4.15</v>
      </c>
      <c r="L1385" s="60">
        <v>4.0</v>
      </c>
      <c r="M1385" s="56">
        <v>3.19</v>
      </c>
      <c r="N1385" s="101">
        <v>3.34</v>
      </c>
      <c r="O1385" s="47" t="s">
        <v>7066</v>
      </c>
      <c r="P1385" s="29"/>
      <c r="Q1385" s="61" t="s">
        <v>7067</v>
      </c>
      <c r="R1385" s="47" t="s">
        <v>7068</v>
      </c>
      <c r="S1385" s="48">
        <v>6.28</v>
      </c>
      <c r="T1385" s="49"/>
      <c r="U1385" s="50"/>
      <c r="V1385" s="54"/>
      <c r="W1385" s="86"/>
      <c r="X1385" s="53"/>
      <c r="Y1385" s="53"/>
      <c r="Z1385" s="54"/>
    </row>
    <row r="1386" ht="18.0" hidden="1" customHeight="1">
      <c r="A1386" s="4" t="s">
        <v>7069</v>
      </c>
      <c r="B1386" s="71" t="s">
        <v>3769</v>
      </c>
      <c r="C1386" s="39" t="s">
        <v>4312</v>
      </c>
      <c r="D1386" s="40"/>
      <c r="E1386" s="41"/>
      <c r="F1386" s="59"/>
      <c r="G1386" s="55">
        <v>4.0</v>
      </c>
      <c r="H1386" s="56">
        <v>9.63</v>
      </c>
      <c r="I1386" s="56">
        <v>7.46</v>
      </c>
      <c r="J1386" s="111" t="s">
        <v>2802</v>
      </c>
      <c r="K1386" s="56">
        <v>7.39</v>
      </c>
      <c r="L1386" s="56" t="s">
        <v>7070</v>
      </c>
      <c r="M1386" s="56">
        <v>7.32</v>
      </c>
      <c r="N1386" s="58">
        <v>7.18</v>
      </c>
      <c r="O1386" s="47" t="s">
        <v>7071</v>
      </c>
      <c r="P1386" s="29"/>
      <c r="Q1386" s="47" t="s">
        <v>7072</v>
      </c>
      <c r="R1386" s="47" t="s">
        <v>7073</v>
      </c>
      <c r="S1386" s="48">
        <v>10.95</v>
      </c>
      <c r="T1386" s="49">
        <v>0.11</v>
      </c>
      <c r="U1386" s="50">
        <f>S1386*(1-T1386)</f>
        <v>9.7455</v>
      </c>
      <c r="V1386" s="51"/>
      <c r="W1386" s="86"/>
      <c r="X1386" s="53"/>
      <c r="Y1386" s="53"/>
      <c r="Z1386" s="54"/>
    </row>
    <row r="1387" ht="18.0" hidden="1" customHeight="1">
      <c r="A1387" s="4" t="s">
        <v>7074</v>
      </c>
      <c r="B1387" s="71" t="s">
        <v>3738</v>
      </c>
      <c r="C1387" s="39" t="s">
        <v>4312</v>
      </c>
      <c r="D1387" s="40"/>
      <c r="E1387" s="41"/>
      <c r="F1387" s="59"/>
      <c r="G1387" s="55">
        <v>4.0</v>
      </c>
      <c r="H1387" s="56"/>
      <c r="I1387" s="56">
        <v>1.33</v>
      </c>
      <c r="J1387" s="59">
        <v>1.32</v>
      </c>
      <c r="K1387" s="56">
        <v>1.33</v>
      </c>
      <c r="L1387" s="56" t="s">
        <v>2802</v>
      </c>
      <c r="M1387" s="56" t="s">
        <v>2802</v>
      </c>
      <c r="N1387" s="56">
        <v>1.34</v>
      </c>
      <c r="O1387" s="47" t="s">
        <v>7075</v>
      </c>
      <c r="P1387" s="29"/>
      <c r="Q1387" s="47" t="s">
        <v>7076</v>
      </c>
      <c r="R1387" s="47" t="s">
        <v>7077</v>
      </c>
      <c r="S1387" s="48">
        <v>9.99</v>
      </c>
      <c r="T1387" s="49"/>
      <c r="U1387" s="50"/>
      <c r="V1387" s="54"/>
      <c r="W1387" s="86"/>
      <c r="X1387" s="53"/>
      <c r="Y1387" s="53"/>
      <c r="Z1387" s="54"/>
    </row>
    <row r="1388" ht="18.0" hidden="1" customHeight="1">
      <c r="A1388" s="4" t="s">
        <v>7078</v>
      </c>
      <c r="B1388" s="71" t="s">
        <v>7079</v>
      </c>
      <c r="C1388" s="39" t="s">
        <v>4312</v>
      </c>
      <c r="D1388" s="40"/>
      <c r="E1388" s="41"/>
      <c r="F1388" s="59"/>
      <c r="G1388" s="55">
        <v>2.0</v>
      </c>
      <c r="H1388" s="56" t="s">
        <v>2802</v>
      </c>
      <c r="I1388" s="56" t="s">
        <v>7080</v>
      </c>
      <c r="J1388" s="59">
        <v>9.67</v>
      </c>
      <c r="K1388" s="56">
        <v>11.62</v>
      </c>
      <c r="L1388" s="56">
        <v>10.5</v>
      </c>
      <c r="M1388" s="60">
        <v>9.71</v>
      </c>
      <c r="N1388" s="60">
        <v>10.69</v>
      </c>
      <c r="O1388" s="47" t="s">
        <v>7081</v>
      </c>
      <c r="P1388" s="29"/>
      <c r="Q1388" s="61" t="s">
        <v>7082</v>
      </c>
      <c r="R1388" s="47" t="s">
        <v>7083</v>
      </c>
      <c r="S1388" s="48">
        <v>16.17</v>
      </c>
      <c r="T1388" s="49"/>
      <c r="U1388" s="50"/>
      <c r="V1388" s="51"/>
      <c r="W1388" s="86"/>
      <c r="X1388" s="53"/>
      <c r="Y1388" s="53"/>
      <c r="Z1388" s="54"/>
    </row>
    <row r="1389" ht="18.0" hidden="1" customHeight="1">
      <c r="A1389" s="4" t="s">
        <v>7084</v>
      </c>
      <c r="B1389" s="71" t="s">
        <v>3131</v>
      </c>
      <c r="C1389" s="39">
        <v>84.0</v>
      </c>
      <c r="D1389" s="40"/>
      <c r="E1389" s="41"/>
      <c r="F1389" s="59"/>
      <c r="G1389" s="55">
        <v>2.0</v>
      </c>
      <c r="H1389" s="56">
        <v>2.64</v>
      </c>
      <c r="I1389" s="56"/>
      <c r="J1389" s="59">
        <v>1.18</v>
      </c>
      <c r="K1389" s="56">
        <v>4.65</v>
      </c>
      <c r="L1389" s="116">
        <v>1.4</v>
      </c>
      <c r="M1389" s="56">
        <v>1.19</v>
      </c>
      <c r="N1389" s="60">
        <v>1.42</v>
      </c>
      <c r="O1389" s="47" t="s">
        <v>7085</v>
      </c>
      <c r="P1389" s="29"/>
      <c r="Q1389" s="61" t="s">
        <v>7086</v>
      </c>
      <c r="R1389" s="47" t="s">
        <v>7087</v>
      </c>
      <c r="S1389" s="48">
        <v>37.14</v>
      </c>
      <c r="T1389" s="49"/>
      <c r="U1389" s="50"/>
      <c r="V1389" s="51"/>
      <c r="W1389" s="86"/>
      <c r="X1389" s="53"/>
      <c r="Y1389" s="53"/>
      <c r="Z1389" s="54"/>
    </row>
    <row r="1390" ht="18.0" hidden="1" customHeight="1">
      <c r="A1390" s="4" t="s">
        <v>7084</v>
      </c>
      <c r="B1390" s="71" t="s">
        <v>2916</v>
      </c>
      <c r="C1390" s="39">
        <v>56.0</v>
      </c>
      <c r="D1390" s="40"/>
      <c r="E1390" s="41"/>
      <c r="F1390" s="59"/>
      <c r="G1390" s="236">
        <v>0.5</v>
      </c>
      <c r="H1390" s="56" t="s">
        <v>2802</v>
      </c>
      <c r="I1390" s="56" t="s">
        <v>2802</v>
      </c>
      <c r="J1390" s="59">
        <v>1.21</v>
      </c>
      <c r="K1390" s="56">
        <v>1.68</v>
      </c>
      <c r="L1390" s="57">
        <v>1.32</v>
      </c>
      <c r="M1390" s="56" t="s">
        <v>2802</v>
      </c>
      <c r="N1390" s="56">
        <v>1.24</v>
      </c>
      <c r="O1390" s="47" t="s">
        <v>7088</v>
      </c>
      <c r="P1390" s="29"/>
      <c r="Q1390" s="61" t="s">
        <v>7089</v>
      </c>
      <c r="R1390" s="47" t="s">
        <v>7090</v>
      </c>
      <c r="S1390" s="48">
        <v>41.19</v>
      </c>
      <c r="T1390" s="49"/>
      <c r="U1390" s="50"/>
      <c r="V1390" s="54"/>
      <c r="W1390" s="86"/>
      <c r="X1390" s="53"/>
      <c r="Y1390" s="53"/>
      <c r="Z1390" s="54"/>
    </row>
    <row r="1391" ht="18.0" hidden="1" customHeight="1">
      <c r="A1391" s="4" t="s">
        <v>7091</v>
      </c>
      <c r="B1391" s="71" t="s">
        <v>3131</v>
      </c>
      <c r="C1391" s="39" t="s">
        <v>3059</v>
      </c>
      <c r="D1391" s="40"/>
      <c r="E1391" s="41"/>
      <c r="F1391" s="59"/>
      <c r="G1391" s="55"/>
      <c r="H1391" s="56">
        <v>5.4</v>
      </c>
      <c r="I1391" s="56">
        <v>3.29</v>
      </c>
      <c r="J1391" s="56" t="s">
        <v>2802</v>
      </c>
      <c r="K1391" s="56">
        <v>3.29</v>
      </c>
      <c r="L1391" s="56">
        <v>3.8</v>
      </c>
      <c r="M1391" s="56">
        <v>7.11</v>
      </c>
      <c r="N1391" s="64">
        <v>7.09</v>
      </c>
      <c r="O1391" s="47" t="s">
        <v>7092</v>
      </c>
      <c r="P1391" s="29"/>
      <c r="Q1391" s="47" t="s">
        <v>7093</v>
      </c>
      <c r="R1391" s="47" t="s">
        <v>7094</v>
      </c>
      <c r="S1391" s="48">
        <v>1.0</v>
      </c>
      <c r="T1391" s="49"/>
      <c r="U1391" s="50"/>
      <c r="V1391" s="51"/>
      <c r="W1391" s="86"/>
      <c r="X1391" s="53"/>
      <c r="Y1391" s="53"/>
      <c r="Z1391" s="54"/>
    </row>
    <row r="1392" ht="18.0" hidden="1" customHeight="1">
      <c r="A1392" s="4" t="s">
        <v>7095</v>
      </c>
      <c r="B1392" s="71" t="s">
        <v>2916</v>
      </c>
      <c r="C1392" s="39">
        <v>28.0</v>
      </c>
      <c r="D1392" s="40"/>
      <c r="E1392" s="41"/>
      <c r="F1392" s="59">
        <f>2.35*1.8</f>
        <v>4.23</v>
      </c>
      <c r="G1392" s="55">
        <v>4.0</v>
      </c>
      <c r="H1392" s="56" t="s">
        <v>2802</v>
      </c>
      <c r="I1392" s="56">
        <v>1.03</v>
      </c>
      <c r="J1392" s="56" t="s">
        <v>2802</v>
      </c>
      <c r="K1392" s="56">
        <v>1.01</v>
      </c>
      <c r="L1392" s="59" t="s">
        <v>7096</v>
      </c>
      <c r="M1392" s="56" t="s">
        <v>2802</v>
      </c>
      <c r="N1392" s="56">
        <v>1.02</v>
      </c>
      <c r="O1392" s="47" t="s">
        <v>7097</v>
      </c>
      <c r="P1392" s="29"/>
      <c r="Q1392" s="47" t="s">
        <v>7098</v>
      </c>
      <c r="R1392" s="47" t="s">
        <v>7099</v>
      </c>
      <c r="S1392" s="48">
        <v>0.52</v>
      </c>
      <c r="T1392" s="49"/>
      <c r="U1392" s="50"/>
      <c r="V1392" s="51"/>
      <c r="W1392" s="86"/>
      <c r="X1392" s="53"/>
      <c r="Y1392" s="53"/>
      <c r="Z1392" s="54"/>
    </row>
    <row r="1393" ht="18.0" hidden="1" customHeight="1">
      <c r="A1393" s="4" t="s">
        <v>7095</v>
      </c>
      <c r="B1393" s="71" t="s">
        <v>2926</v>
      </c>
      <c r="C1393" s="39">
        <v>14.0</v>
      </c>
      <c r="D1393" s="40"/>
      <c r="E1393" s="41"/>
      <c r="F1393" s="144"/>
      <c r="G1393" s="55">
        <v>6.0</v>
      </c>
      <c r="H1393" s="56">
        <v>1.56</v>
      </c>
      <c r="I1393" s="56" t="s">
        <v>2802</v>
      </c>
      <c r="J1393" s="64" t="s">
        <v>7100</v>
      </c>
      <c r="K1393" s="57">
        <v>5.14</v>
      </c>
      <c r="L1393" s="56">
        <v>5.0</v>
      </c>
      <c r="M1393" s="56" t="s">
        <v>2802</v>
      </c>
      <c r="N1393" s="60">
        <v>5.15</v>
      </c>
      <c r="O1393" s="47" t="s">
        <v>7101</v>
      </c>
      <c r="P1393" s="29"/>
      <c r="Q1393" s="1" t="s">
        <v>7102</v>
      </c>
      <c r="R1393" s="1" t="s">
        <v>7103</v>
      </c>
      <c r="S1393" s="48">
        <v>0.16</v>
      </c>
      <c r="T1393" s="49"/>
      <c r="U1393" s="50"/>
      <c r="V1393" s="54"/>
      <c r="W1393" s="86"/>
      <c r="X1393" s="53"/>
      <c r="Y1393" s="53"/>
      <c r="Z1393" s="54"/>
    </row>
    <row r="1394" ht="18.0" hidden="1" customHeight="1">
      <c r="A1394" s="4" t="s">
        <v>7104</v>
      </c>
      <c r="B1394" s="71" t="s">
        <v>3351</v>
      </c>
      <c r="C1394" s="39">
        <v>60.0</v>
      </c>
      <c r="D1394" s="40"/>
      <c r="E1394" s="41"/>
      <c r="F1394" s="59"/>
      <c r="G1394" s="55">
        <v>2.0</v>
      </c>
      <c r="H1394" s="56" t="s">
        <v>2802</v>
      </c>
      <c r="I1394" s="56" t="s">
        <v>2802</v>
      </c>
      <c r="J1394" s="56">
        <v>15.0</v>
      </c>
      <c r="K1394" s="57" t="s">
        <v>2802</v>
      </c>
      <c r="L1394" s="56" t="s">
        <v>2802</v>
      </c>
      <c r="M1394" s="57">
        <v>19.93</v>
      </c>
      <c r="N1394" s="185" t="s">
        <v>7105</v>
      </c>
      <c r="O1394" s="47" t="s">
        <v>7106</v>
      </c>
      <c r="P1394" s="29"/>
      <c r="Q1394" s="61" t="s">
        <v>7107</v>
      </c>
      <c r="R1394" s="47" t="s">
        <v>7108</v>
      </c>
      <c r="S1394" s="48">
        <v>4.94</v>
      </c>
      <c r="T1394" s="49"/>
      <c r="U1394" s="50"/>
      <c r="V1394" s="51"/>
      <c r="W1394" s="86"/>
      <c r="X1394" s="53"/>
      <c r="Y1394" s="53"/>
      <c r="Z1394" s="54"/>
    </row>
    <row r="1395" ht="18.0" hidden="1" customHeight="1">
      <c r="A1395" s="4" t="s">
        <v>7109</v>
      </c>
      <c r="B1395" s="71"/>
      <c r="C1395" s="39">
        <v>60.0</v>
      </c>
      <c r="D1395" s="40"/>
      <c r="E1395" s="41"/>
      <c r="F1395" s="59" t="s">
        <v>2863</v>
      </c>
      <c r="G1395" s="55"/>
      <c r="H1395" s="56" t="s">
        <v>7110</v>
      </c>
      <c r="I1395" s="56" t="s">
        <v>2802</v>
      </c>
      <c r="J1395" s="56" t="s">
        <v>2802</v>
      </c>
      <c r="K1395" s="56" t="s">
        <v>7111</v>
      </c>
      <c r="L1395" s="58">
        <v>23.0</v>
      </c>
      <c r="M1395" s="56">
        <v>24.04</v>
      </c>
      <c r="N1395" s="56" t="s">
        <v>7112</v>
      </c>
      <c r="O1395" s="47" t="s">
        <v>7113</v>
      </c>
      <c r="P1395" s="29"/>
      <c r="Q1395" s="47" t="s">
        <v>7114</v>
      </c>
      <c r="R1395" s="47" t="s">
        <v>7115</v>
      </c>
      <c r="S1395" s="48"/>
      <c r="T1395" s="49"/>
      <c r="U1395" s="50"/>
      <c r="V1395" s="54"/>
      <c r="W1395" s="52"/>
      <c r="X1395" s="70"/>
      <c r="Y1395" s="71"/>
      <c r="Z1395" s="54"/>
    </row>
    <row r="1396" ht="18.0" hidden="1" customHeight="1">
      <c r="A1396" s="4" t="s">
        <v>7116</v>
      </c>
      <c r="B1396" s="71" t="s">
        <v>3999</v>
      </c>
      <c r="C1396" s="39">
        <v>1.0</v>
      </c>
      <c r="D1396" s="40"/>
      <c r="E1396" s="41"/>
      <c r="F1396" s="237"/>
      <c r="G1396" s="55">
        <v>2.0</v>
      </c>
      <c r="H1396" s="56">
        <v>3.77</v>
      </c>
      <c r="I1396" s="56" t="s">
        <v>2827</v>
      </c>
      <c r="J1396" s="56" t="s">
        <v>2827</v>
      </c>
      <c r="K1396" s="56" t="s">
        <v>2827</v>
      </c>
      <c r="L1396" s="59">
        <v>3.4</v>
      </c>
      <c r="M1396" s="56">
        <v>3.39</v>
      </c>
      <c r="N1396" s="60" t="s">
        <v>2827</v>
      </c>
      <c r="O1396" s="28"/>
      <c r="P1396" s="29"/>
      <c r="Q1396" s="28"/>
      <c r="R1396" s="28"/>
      <c r="S1396" s="73">
        <v>3.55</v>
      </c>
      <c r="T1396" s="74">
        <v>0.11</v>
      </c>
      <c r="U1396" s="123">
        <f t="shared" ref="U1396:U1397" si="74">S1396*(1-T1396)</f>
        <v>3.1595</v>
      </c>
      <c r="V1396" s="54">
        <f t="shared" ref="V1396:V1397" si="75">S1396*0.905</f>
        <v>3.21275</v>
      </c>
      <c r="W1396" s="52">
        <v>2.0</v>
      </c>
      <c r="X1396" s="97">
        <f t="shared" ref="X1396:X1397" si="76">(V1396-U1396)*W1396</f>
        <v>0.1065</v>
      </c>
      <c r="Y1396" s="53">
        <v>2.0</v>
      </c>
      <c r="Z1396" s="54" t="s">
        <v>5041</v>
      </c>
    </row>
    <row r="1397" ht="18.0" hidden="1" customHeight="1">
      <c r="A1397" s="4" t="s">
        <v>7117</v>
      </c>
      <c r="B1397" s="71" t="s">
        <v>3999</v>
      </c>
      <c r="C1397" s="39">
        <v>1.0</v>
      </c>
      <c r="D1397" s="40"/>
      <c r="E1397" s="41"/>
      <c r="F1397" s="238" t="s">
        <v>7118</v>
      </c>
      <c r="G1397" s="55">
        <v>2.0</v>
      </c>
      <c r="H1397" s="56">
        <v>6.09</v>
      </c>
      <c r="I1397" s="56">
        <v>5.75</v>
      </c>
      <c r="J1397" s="56" t="s">
        <v>2827</v>
      </c>
      <c r="K1397" s="56">
        <v>5.62</v>
      </c>
      <c r="L1397" s="59">
        <v>5.45</v>
      </c>
      <c r="M1397" s="56">
        <v>5.59</v>
      </c>
      <c r="N1397" s="56" t="s">
        <v>2827</v>
      </c>
      <c r="O1397" s="28"/>
      <c r="P1397" s="29"/>
      <c r="Q1397" s="28"/>
      <c r="R1397" s="28"/>
      <c r="S1397" s="73">
        <v>5.74</v>
      </c>
      <c r="T1397" s="74">
        <v>0.11</v>
      </c>
      <c r="U1397" s="123">
        <f t="shared" si="74"/>
        <v>5.1086</v>
      </c>
      <c r="V1397" s="54">
        <f t="shared" si="75"/>
        <v>5.1947</v>
      </c>
      <c r="W1397" s="52">
        <v>2.0</v>
      </c>
      <c r="X1397" s="97">
        <f t="shared" si="76"/>
        <v>0.1722</v>
      </c>
      <c r="Y1397" s="53">
        <v>2.0</v>
      </c>
      <c r="Z1397" s="54"/>
    </row>
    <row r="1398" ht="18.0" hidden="1" customHeight="1">
      <c r="A1398" s="4" t="s">
        <v>7119</v>
      </c>
      <c r="B1398" s="71" t="s">
        <v>3779</v>
      </c>
      <c r="C1398" s="39">
        <v>60.0</v>
      </c>
      <c r="D1398" s="40"/>
      <c r="E1398" s="41" t="s">
        <v>2808</v>
      </c>
      <c r="F1398" s="59"/>
      <c r="G1398" s="55"/>
      <c r="H1398" s="56" t="s">
        <v>2802</v>
      </c>
      <c r="I1398" s="56" t="s">
        <v>7120</v>
      </c>
      <c r="J1398" s="56">
        <v>30.97</v>
      </c>
      <c r="K1398" s="56" t="s">
        <v>2802</v>
      </c>
      <c r="L1398" s="56" t="s">
        <v>2802</v>
      </c>
      <c r="M1398" s="56">
        <v>30.94</v>
      </c>
      <c r="N1398" s="60">
        <v>34.35</v>
      </c>
      <c r="O1398" s="28"/>
      <c r="P1398" s="29"/>
      <c r="Q1398" s="28"/>
      <c r="R1398" s="28"/>
      <c r="S1398" s="48">
        <v>11.15</v>
      </c>
      <c r="T1398" s="49"/>
      <c r="U1398" s="50"/>
      <c r="V1398" s="51"/>
      <c r="W1398" s="86"/>
      <c r="X1398" s="53"/>
      <c r="Y1398" s="53"/>
      <c r="Z1398" s="54"/>
    </row>
    <row r="1399" ht="18.0" hidden="1" customHeight="1">
      <c r="A1399" s="239" t="s">
        <v>7121</v>
      </c>
      <c r="B1399" s="71" t="s">
        <v>2962</v>
      </c>
      <c r="C1399" s="39">
        <v>60.0</v>
      </c>
      <c r="D1399" s="40"/>
      <c r="E1399" s="41"/>
      <c r="F1399" s="59"/>
      <c r="G1399" s="55">
        <v>4.0</v>
      </c>
      <c r="H1399" s="56">
        <v>13.0</v>
      </c>
      <c r="I1399" s="56" t="s">
        <v>2802</v>
      </c>
      <c r="J1399" s="59">
        <v>6.65</v>
      </c>
      <c r="K1399" s="56">
        <v>6.68</v>
      </c>
      <c r="L1399" s="56">
        <v>6.7</v>
      </c>
      <c r="M1399" s="56">
        <v>6.67</v>
      </c>
      <c r="N1399" s="57">
        <v>6.79</v>
      </c>
      <c r="O1399" s="47" t="s">
        <v>7122</v>
      </c>
      <c r="P1399" s="29"/>
      <c r="Q1399" s="61" t="s">
        <v>7123</v>
      </c>
      <c r="R1399" s="47" t="s">
        <v>7124</v>
      </c>
      <c r="S1399" s="48">
        <v>18.53</v>
      </c>
      <c r="T1399" s="49"/>
      <c r="U1399" s="50"/>
      <c r="V1399" s="51"/>
      <c r="W1399" s="86"/>
      <c r="X1399" s="53"/>
      <c r="Y1399" s="53"/>
      <c r="Z1399" s="54"/>
    </row>
    <row r="1400" ht="18.0" hidden="1" customHeight="1">
      <c r="A1400" s="239" t="s">
        <v>7125</v>
      </c>
      <c r="B1400" s="71" t="s">
        <v>3036</v>
      </c>
      <c r="C1400" s="39">
        <v>60.0</v>
      </c>
      <c r="D1400" s="40"/>
      <c r="E1400" s="41"/>
      <c r="F1400" s="59"/>
      <c r="G1400" s="55">
        <v>2.0</v>
      </c>
      <c r="H1400" s="56" t="s">
        <v>2802</v>
      </c>
      <c r="I1400" s="56" t="s">
        <v>2802</v>
      </c>
      <c r="J1400" s="56">
        <v>51.44</v>
      </c>
      <c r="K1400" s="56">
        <v>51.96</v>
      </c>
      <c r="L1400" s="60" t="s">
        <v>2802</v>
      </c>
      <c r="M1400" s="56" t="s">
        <v>2802</v>
      </c>
      <c r="N1400" s="60" t="s">
        <v>2802</v>
      </c>
      <c r="O1400" s="47" t="s">
        <v>7126</v>
      </c>
      <c r="P1400" s="29"/>
      <c r="Q1400" s="1" t="s">
        <v>7127</v>
      </c>
      <c r="R1400" s="1" t="s">
        <v>7128</v>
      </c>
      <c r="S1400" s="48">
        <f>133.26/2</f>
        <v>66.63</v>
      </c>
      <c r="T1400" s="49"/>
      <c r="U1400" s="50"/>
      <c r="V1400" s="51"/>
      <c r="W1400" s="86"/>
      <c r="X1400" s="53"/>
      <c r="Y1400" s="53"/>
      <c r="Z1400" s="54"/>
    </row>
    <row r="1401" ht="18.0" hidden="1" customHeight="1">
      <c r="A1401" s="4" t="s">
        <v>7129</v>
      </c>
      <c r="B1401" s="71" t="s">
        <v>7130</v>
      </c>
      <c r="C1401" s="39" t="s">
        <v>5491</v>
      </c>
      <c r="D1401" s="40"/>
      <c r="E1401" s="41"/>
      <c r="F1401" s="59"/>
      <c r="G1401" s="55"/>
      <c r="H1401" s="56">
        <v>25.93</v>
      </c>
      <c r="I1401" s="59">
        <v>22.61</v>
      </c>
      <c r="J1401" s="57">
        <v>22.69</v>
      </c>
      <c r="K1401" s="56">
        <v>23.94</v>
      </c>
      <c r="L1401" s="56" t="s">
        <v>2827</v>
      </c>
      <c r="M1401" s="56">
        <v>22.9</v>
      </c>
      <c r="N1401" s="56">
        <v>23.82</v>
      </c>
      <c r="O1401" s="47" t="s">
        <v>7131</v>
      </c>
      <c r="P1401" s="29"/>
      <c r="Q1401" s="61" t="s">
        <v>7132</v>
      </c>
      <c r="R1401" s="1" t="s">
        <v>7133</v>
      </c>
      <c r="S1401" s="48">
        <v>26.98</v>
      </c>
      <c r="T1401" s="49">
        <v>0.1</v>
      </c>
      <c r="U1401" s="50">
        <f>S1401*(1-T1401)</f>
        <v>24.282</v>
      </c>
      <c r="V1401" s="54"/>
      <c r="W1401" s="86"/>
      <c r="X1401" s="53"/>
      <c r="Y1401" s="53"/>
      <c r="Z1401" s="54"/>
    </row>
    <row r="1402" ht="18.0" hidden="1" customHeight="1">
      <c r="A1402" s="240" t="s">
        <v>7134</v>
      </c>
      <c r="B1402" s="71" t="s">
        <v>3630</v>
      </c>
      <c r="C1402" s="39">
        <v>10.0</v>
      </c>
      <c r="D1402" s="40"/>
      <c r="E1402" s="63"/>
      <c r="F1402" s="94"/>
      <c r="G1402" s="55">
        <v>1.0</v>
      </c>
      <c r="H1402" s="56"/>
      <c r="I1402" s="56"/>
      <c r="J1402" s="56">
        <v>8.19</v>
      </c>
      <c r="K1402" s="56"/>
      <c r="L1402" s="58">
        <v>6.9</v>
      </c>
      <c r="M1402" s="56">
        <v>9.87</v>
      </c>
      <c r="N1402" s="60"/>
      <c r="O1402" s="28"/>
      <c r="P1402" s="29"/>
      <c r="Q1402" s="28"/>
      <c r="R1402" s="28"/>
      <c r="S1402" s="48"/>
      <c r="T1402" s="49"/>
      <c r="U1402" s="50"/>
      <c r="V1402" s="51"/>
      <c r="W1402" s="85"/>
      <c r="X1402" s="241"/>
      <c r="Y1402" s="71"/>
      <c r="Z1402" s="54"/>
    </row>
    <row r="1403" ht="18.0" hidden="1" customHeight="1">
      <c r="A1403" s="240" t="s">
        <v>7134</v>
      </c>
      <c r="B1403" s="71" t="s">
        <v>3630</v>
      </c>
      <c r="C1403" s="39">
        <v>42.0</v>
      </c>
      <c r="D1403" s="40"/>
      <c r="E1403" s="63"/>
      <c r="F1403" s="94"/>
      <c r="G1403" s="43">
        <v>1.5</v>
      </c>
      <c r="H1403" s="56"/>
      <c r="I1403" s="56"/>
      <c r="J1403" s="60">
        <v>21.43</v>
      </c>
      <c r="K1403" s="60">
        <v>21.44</v>
      </c>
      <c r="L1403" s="58">
        <v>19.5</v>
      </c>
      <c r="M1403" s="56">
        <v>21.43</v>
      </c>
      <c r="N1403" s="56">
        <v>25.51</v>
      </c>
      <c r="O1403" s="47" t="s">
        <v>7135</v>
      </c>
      <c r="P1403" s="29"/>
      <c r="Q1403" s="61" t="s">
        <v>7136</v>
      </c>
      <c r="R1403" s="47" t="s">
        <v>7137</v>
      </c>
      <c r="S1403" s="48"/>
      <c r="T1403" s="49"/>
      <c r="U1403" s="50"/>
      <c r="V1403" s="51"/>
      <c r="W1403" s="85"/>
      <c r="X1403" s="241"/>
      <c r="Y1403" s="71"/>
      <c r="Z1403" s="54"/>
    </row>
    <row r="1404" ht="18.0" hidden="1" customHeight="1">
      <c r="A1404" s="4" t="s">
        <v>7138</v>
      </c>
      <c r="B1404" s="71" t="s">
        <v>4588</v>
      </c>
      <c r="C1404" s="39">
        <v>28.0</v>
      </c>
      <c r="D1404" s="40"/>
      <c r="E1404" s="41"/>
      <c r="F1404" s="59" t="s">
        <v>7139</v>
      </c>
      <c r="G1404" s="55">
        <v>2.0</v>
      </c>
      <c r="H1404" s="56">
        <v>8.86</v>
      </c>
      <c r="I1404" s="56">
        <v>7.93</v>
      </c>
      <c r="J1404" s="56">
        <v>3.6</v>
      </c>
      <c r="K1404" s="57">
        <v>4.16</v>
      </c>
      <c r="L1404" s="59">
        <v>3.9</v>
      </c>
      <c r="M1404" s="56">
        <v>3.87</v>
      </c>
      <c r="N1404" s="60">
        <v>4.24</v>
      </c>
      <c r="O1404" s="28"/>
      <c r="P1404" s="29"/>
      <c r="Q1404" s="28"/>
      <c r="R1404" s="28"/>
      <c r="S1404" s="48">
        <v>1.8</v>
      </c>
      <c r="T1404" s="49"/>
      <c r="U1404" s="50"/>
      <c r="V1404" s="51"/>
      <c r="W1404" s="86"/>
      <c r="X1404" s="53"/>
      <c r="Y1404" s="53"/>
      <c r="Z1404" s="54"/>
    </row>
    <row r="1405" ht="18.0" hidden="1" customHeight="1">
      <c r="A1405" s="4" t="s">
        <v>7140</v>
      </c>
      <c r="B1405" s="71" t="s">
        <v>3382</v>
      </c>
      <c r="C1405" s="39">
        <v>28.0</v>
      </c>
      <c r="D1405" s="40"/>
      <c r="E1405" s="41"/>
      <c r="F1405" s="59"/>
      <c r="G1405" s="55"/>
      <c r="H1405" s="56"/>
      <c r="I1405" s="59">
        <v>21.49</v>
      </c>
      <c r="J1405" s="56" t="s">
        <v>2802</v>
      </c>
      <c r="K1405" s="56"/>
      <c r="L1405" s="57"/>
      <c r="M1405" s="56"/>
      <c r="N1405" s="60"/>
      <c r="O1405" s="47" t="s">
        <v>7141</v>
      </c>
      <c r="P1405" s="29"/>
      <c r="Q1405" s="47" t="s">
        <v>7142</v>
      </c>
      <c r="R1405" s="47" t="s">
        <v>7143</v>
      </c>
      <c r="S1405" s="48"/>
      <c r="T1405" s="49"/>
      <c r="U1405" s="50"/>
      <c r="V1405" s="54"/>
      <c r="W1405" s="52"/>
      <c r="X1405" s="70"/>
      <c r="Y1405" s="53"/>
      <c r="Z1405" s="54"/>
    </row>
    <row r="1406" ht="18.0" hidden="1" customHeight="1">
      <c r="A1406" s="4" t="s">
        <v>7144</v>
      </c>
      <c r="B1406" s="71" t="s">
        <v>7145</v>
      </c>
      <c r="C1406" s="39">
        <v>56.0</v>
      </c>
      <c r="D1406" s="40"/>
      <c r="E1406" s="41"/>
      <c r="F1406" s="144"/>
      <c r="G1406" s="55">
        <v>1.0</v>
      </c>
      <c r="H1406" s="56">
        <v>3.2</v>
      </c>
      <c r="I1406" s="56">
        <v>3.4</v>
      </c>
      <c r="J1406" s="56">
        <v>1.02</v>
      </c>
      <c r="K1406" s="56">
        <v>1.56</v>
      </c>
      <c r="L1406" s="64">
        <v>0.9</v>
      </c>
      <c r="M1406" s="56">
        <v>1.06</v>
      </c>
      <c r="N1406" s="60">
        <v>1.14</v>
      </c>
      <c r="O1406" s="47" t="s">
        <v>7146</v>
      </c>
      <c r="P1406" s="29"/>
      <c r="Q1406" s="61" t="s">
        <v>7147</v>
      </c>
      <c r="R1406" s="1" t="s">
        <v>7148</v>
      </c>
      <c r="S1406" s="48">
        <v>1.36</v>
      </c>
      <c r="T1406" s="49"/>
      <c r="U1406" s="50"/>
      <c r="V1406" s="51"/>
      <c r="W1406" s="86"/>
      <c r="X1406" s="242"/>
      <c r="Y1406" s="53"/>
      <c r="Z1406" s="54"/>
    </row>
    <row r="1407" ht="18.0" hidden="1" customHeight="1">
      <c r="A1407" s="4" t="s">
        <v>7144</v>
      </c>
      <c r="B1407" s="71" t="s">
        <v>5080</v>
      </c>
      <c r="C1407" s="39">
        <v>56.0</v>
      </c>
      <c r="D1407" s="40"/>
      <c r="E1407" s="41"/>
      <c r="F1407" s="59"/>
      <c r="G1407" s="55">
        <v>1.0</v>
      </c>
      <c r="H1407" s="56">
        <v>7.75</v>
      </c>
      <c r="I1407" s="56">
        <v>11.32</v>
      </c>
      <c r="J1407" s="77">
        <v>6.8</v>
      </c>
      <c r="K1407" s="56">
        <v>7.09</v>
      </c>
      <c r="L1407" s="56">
        <v>6.99</v>
      </c>
      <c r="M1407" s="60">
        <v>7.07</v>
      </c>
      <c r="N1407" s="60">
        <v>7.11</v>
      </c>
      <c r="O1407" s="28"/>
      <c r="P1407" s="29"/>
      <c r="Q1407" s="28"/>
      <c r="R1407" s="28"/>
      <c r="S1407" s="48">
        <v>2.6</v>
      </c>
      <c r="T1407" s="49"/>
      <c r="U1407" s="50"/>
      <c r="V1407" s="51"/>
      <c r="W1407" s="86"/>
      <c r="X1407" s="242"/>
      <c r="Y1407" s="53"/>
      <c r="Z1407" s="54"/>
    </row>
    <row r="1408" ht="18.0" hidden="1" customHeight="1">
      <c r="A1408" s="4" t="s">
        <v>7149</v>
      </c>
      <c r="B1408" s="71" t="s">
        <v>7145</v>
      </c>
      <c r="C1408" s="39">
        <v>28.0</v>
      </c>
      <c r="D1408" s="40"/>
      <c r="E1408" s="41"/>
      <c r="F1408" s="42" t="s">
        <v>7150</v>
      </c>
      <c r="G1408" s="55">
        <v>7.0</v>
      </c>
      <c r="H1408" s="60">
        <v>3.16</v>
      </c>
      <c r="I1408" s="56">
        <v>2.94</v>
      </c>
      <c r="J1408" s="56">
        <v>5.25</v>
      </c>
      <c r="K1408" s="56" t="s">
        <v>7151</v>
      </c>
      <c r="L1408" s="56" t="s">
        <v>7152</v>
      </c>
      <c r="M1408" s="56" t="s">
        <v>2802</v>
      </c>
      <c r="N1408" s="89" t="s">
        <v>2827</v>
      </c>
      <c r="O1408" s="47" t="s">
        <v>7153</v>
      </c>
      <c r="P1408" s="29"/>
      <c r="Q1408" s="47" t="s">
        <v>7154</v>
      </c>
      <c r="R1408" s="47" t="s">
        <v>7155</v>
      </c>
      <c r="S1408" s="48">
        <v>4.18</v>
      </c>
      <c r="T1408" s="49"/>
      <c r="U1408" s="50"/>
      <c r="V1408" s="51"/>
      <c r="W1408" s="86"/>
      <c r="X1408" s="242"/>
      <c r="Y1408" s="53"/>
      <c r="Z1408" s="54"/>
    </row>
    <row r="1409" ht="18.0" hidden="1" customHeight="1">
      <c r="A1409" s="4" t="s">
        <v>7156</v>
      </c>
      <c r="B1409" s="71" t="s">
        <v>5080</v>
      </c>
      <c r="C1409" s="39">
        <v>28.0</v>
      </c>
      <c r="D1409" s="40"/>
      <c r="E1409" s="41"/>
      <c r="F1409" s="59"/>
      <c r="G1409" s="55">
        <v>6.0</v>
      </c>
      <c r="H1409" s="56">
        <v>2.39</v>
      </c>
      <c r="I1409" s="56">
        <v>3.35</v>
      </c>
      <c r="J1409" s="64">
        <v>1.4</v>
      </c>
      <c r="K1409" s="56">
        <v>1.5</v>
      </c>
      <c r="L1409" s="60">
        <v>2.35</v>
      </c>
      <c r="M1409" s="60">
        <v>1.42</v>
      </c>
      <c r="N1409" s="56">
        <v>1.51</v>
      </c>
      <c r="O1409" s="47" t="s">
        <v>7157</v>
      </c>
      <c r="P1409" s="29"/>
      <c r="Q1409" s="61" t="s">
        <v>7158</v>
      </c>
      <c r="R1409" s="47" t="s">
        <v>7159</v>
      </c>
      <c r="S1409" s="48"/>
      <c r="T1409" s="49"/>
      <c r="U1409" s="50"/>
      <c r="V1409" s="51"/>
      <c r="W1409" s="86"/>
      <c r="X1409" s="242"/>
      <c r="Y1409" s="53"/>
      <c r="Z1409" s="54"/>
    </row>
    <row r="1410" ht="18.0" hidden="1" customHeight="1">
      <c r="A1410" s="4" t="s">
        <v>7149</v>
      </c>
      <c r="B1410" s="71" t="s">
        <v>3779</v>
      </c>
      <c r="C1410" s="39">
        <v>28.0</v>
      </c>
      <c r="D1410" s="40"/>
      <c r="E1410" s="41"/>
      <c r="F1410" s="152"/>
      <c r="G1410" s="55">
        <v>8.0</v>
      </c>
      <c r="H1410" s="56">
        <v>2.59</v>
      </c>
      <c r="I1410" s="56">
        <v>2.86</v>
      </c>
      <c r="J1410" s="56">
        <v>2.3</v>
      </c>
      <c r="K1410" s="56">
        <v>2.99</v>
      </c>
      <c r="L1410" s="59">
        <v>2.4</v>
      </c>
      <c r="M1410" s="56">
        <v>2.55</v>
      </c>
      <c r="N1410" s="56">
        <v>2.6</v>
      </c>
      <c r="O1410" s="47" t="s">
        <v>7160</v>
      </c>
      <c r="P1410" s="29"/>
      <c r="Q1410" s="61" t="s">
        <v>7161</v>
      </c>
      <c r="R1410" s="1" t="s">
        <v>7162</v>
      </c>
      <c r="S1410" s="48"/>
      <c r="T1410" s="49"/>
      <c r="U1410" s="50"/>
      <c r="V1410" s="51"/>
      <c r="W1410" s="86"/>
      <c r="X1410" s="242"/>
      <c r="Y1410" s="53"/>
      <c r="Z1410" s="54"/>
    </row>
    <row r="1411" ht="18.0" hidden="1" customHeight="1">
      <c r="A1411" s="4" t="s">
        <v>7149</v>
      </c>
      <c r="B1411" s="71" t="s">
        <v>6350</v>
      </c>
      <c r="C1411" s="39">
        <v>28.0</v>
      </c>
      <c r="D1411" s="40"/>
      <c r="E1411" s="41"/>
      <c r="F1411" s="156" t="s">
        <v>7163</v>
      </c>
      <c r="G1411" s="55">
        <v>4.0</v>
      </c>
      <c r="H1411" s="59" t="s">
        <v>7164</v>
      </c>
      <c r="I1411" s="56"/>
      <c r="J1411" s="56"/>
      <c r="K1411" s="56"/>
      <c r="L1411" s="56">
        <v>15.0</v>
      </c>
      <c r="M1411" s="56">
        <v>15.49</v>
      </c>
      <c r="N1411" s="60" t="s">
        <v>2827</v>
      </c>
      <c r="O1411" s="47" t="s">
        <v>7165</v>
      </c>
      <c r="P1411" s="29"/>
      <c r="Q1411" s="47" t="s">
        <v>7166</v>
      </c>
      <c r="R1411" s="47" t="s">
        <v>7167</v>
      </c>
      <c r="S1411" s="48">
        <v>4.05</v>
      </c>
      <c r="T1411" s="49"/>
      <c r="U1411" s="50"/>
      <c r="V1411" s="51"/>
      <c r="W1411" s="86"/>
      <c r="X1411" s="70"/>
      <c r="Y1411" s="53"/>
      <c r="Z1411" s="54"/>
    </row>
    <row r="1412" ht="18.0" hidden="1" customHeight="1">
      <c r="A1412" s="4" t="s">
        <v>7168</v>
      </c>
      <c r="B1412" s="71" t="s">
        <v>7145</v>
      </c>
      <c r="C1412" s="39">
        <v>30.0</v>
      </c>
      <c r="D1412" s="40"/>
      <c r="E1412" s="41"/>
      <c r="F1412" s="59"/>
      <c r="G1412" s="55"/>
      <c r="H1412" s="56" t="s">
        <v>7169</v>
      </c>
      <c r="I1412" s="56">
        <v>6.48</v>
      </c>
      <c r="J1412" s="56" t="s">
        <v>7170</v>
      </c>
      <c r="K1412" s="56"/>
      <c r="L1412" s="56"/>
      <c r="M1412" s="56">
        <v>6.25</v>
      </c>
      <c r="N1412" s="60" t="s">
        <v>7171</v>
      </c>
      <c r="O1412" s="28"/>
      <c r="P1412" s="29"/>
      <c r="Q1412" s="28"/>
      <c r="R1412" s="28"/>
      <c r="S1412" s="48">
        <v>18.33</v>
      </c>
      <c r="T1412" s="49"/>
      <c r="U1412" s="50"/>
      <c r="V1412" s="51"/>
      <c r="W1412" s="86"/>
      <c r="X1412" s="70"/>
      <c r="Y1412" s="53"/>
      <c r="Z1412" s="54"/>
    </row>
    <row r="1413" ht="18.0" hidden="1" customHeight="1">
      <c r="A1413" s="4" t="s">
        <v>7168</v>
      </c>
      <c r="B1413" s="71" t="s">
        <v>5080</v>
      </c>
      <c r="C1413" s="39">
        <v>30.0</v>
      </c>
      <c r="D1413" s="40"/>
      <c r="E1413" s="41"/>
      <c r="F1413" s="59"/>
      <c r="G1413" s="226" t="s">
        <v>7172</v>
      </c>
      <c r="H1413" s="56" t="s">
        <v>7173</v>
      </c>
      <c r="I1413" s="56"/>
      <c r="J1413" s="56">
        <v>2.48</v>
      </c>
      <c r="K1413" s="56">
        <v>2.66</v>
      </c>
      <c r="L1413" s="56" t="s">
        <v>2802</v>
      </c>
      <c r="M1413" s="59">
        <v>2.99</v>
      </c>
      <c r="N1413" s="60" t="s">
        <v>7174</v>
      </c>
      <c r="O1413" s="28"/>
      <c r="P1413" s="29"/>
      <c r="Q1413" s="28"/>
      <c r="R1413" s="28"/>
      <c r="S1413" s="48">
        <v>10.15</v>
      </c>
      <c r="T1413" s="49"/>
      <c r="U1413" s="50"/>
      <c r="V1413" s="51"/>
      <c r="W1413" s="86"/>
      <c r="X1413" s="70"/>
      <c r="Y1413" s="53"/>
      <c r="Z1413" s="54"/>
    </row>
    <row r="1414" ht="18.0" hidden="1" customHeight="1">
      <c r="A1414" s="4" t="s">
        <v>7175</v>
      </c>
      <c r="B1414" s="71" t="s">
        <v>3779</v>
      </c>
      <c r="C1414" s="39">
        <v>30.0</v>
      </c>
      <c r="D1414" s="40"/>
      <c r="E1414" s="41"/>
      <c r="F1414" s="59"/>
      <c r="G1414" s="55">
        <v>2.0</v>
      </c>
      <c r="H1414" s="56">
        <v>4.2</v>
      </c>
      <c r="I1414" s="56">
        <v>2.93</v>
      </c>
      <c r="J1414" s="56">
        <v>2.78</v>
      </c>
      <c r="K1414" s="56">
        <v>3.11</v>
      </c>
      <c r="L1414" s="56">
        <v>3.59</v>
      </c>
      <c r="M1414" s="56" t="s">
        <v>7176</v>
      </c>
      <c r="N1414" s="59">
        <v>2.77</v>
      </c>
      <c r="O1414" s="28"/>
      <c r="P1414" s="29"/>
      <c r="Q1414" s="28"/>
      <c r="R1414" s="28"/>
      <c r="S1414" s="48">
        <v>18.33</v>
      </c>
      <c r="T1414" s="49"/>
      <c r="U1414" s="50"/>
      <c r="V1414" s="51"/>
      <c r="W1414" s="86"/>
      <c r="X1414" s="70"/>
      <c r="Y1414" s="53"/>
      <c r="Z1414" s="54"/>
    </row>
    <row r="1415" ht="18.0" hidden="1" customHeight="1">
      <c r="A1415" s="4" t="s">
        <v>7168</v>
      </c>
      <c r="B1415" s="71" t="s">
        <v>6350</v>
      </c>
      <c r="C1415" s="39">
        <v>30.0</v>
      </c>
      <c r="D1415" s="40"/>
      <c r="E1415" s="41"/>
      <c r="F1415" s="59"/>
      <c r="G1415" s="55">
        <v>2.0</v>
      </c>
      <c r="H1415" s="56">
        <v>24.57</v>
      </c>
      <c r="I1415" s="56"/>
      <c r="J1415" s="56">
        <v>17.41</v>
      </c>
      <c r="K1415" s="56"/>
      <c r="L1415" s="56" t="s">
        <v>2827</v>
      </c>
      <c r="M1415" s="56">
        <v>16.21</v>
      </c>
      <c r="N1415" s="60">
        <v>30.05</v>
      </c>
      <c r="O1415" s="28"/>
      <c r="P1415" s="29"/>
      <c r="Q1415" s="28"/>
      <c r="R1415" s="28"/>
      <c r="S1415" s="48">
        <v>10.15</v>
      </c>
      <c r="T1415" s="49"/>
      <c r="U1415" s="50"/>
      <c r="V1415" s="51"/>
      <c r="W1415" s="86"/>
      <c r="X1415" s="70"/>
      <c r="Y1415" s="53"/>
      <c r="Z1415" s="54"/>
    </row>
    <row r="1416" ht="18.0" hidden="1" customHeight="1">
      <c r="A1416" s="4" t="s">
        <v>1772</v>
      </c>
      <c r="B1416" s="5">
        <v>2456051.0</v>
      </c>
      <c r="C1416" s="39"/>
      <c r="D1416" s="40"/>
      <c r="E1416" s="63"/>
      <c r="F1416" s="59"/>
      <c r="G1416" s="55">
        <v>40.0</v>
      </c>
      <c r="H1416" s="56">
        <v>1.5</v>
      </c>
      <c r="I1416" s="56">
        <v>1.5</v>
      </c>
      <c r="J1416" s="56" t="s">
        <v>2802</v>
      </c>
      <c r="K1416" s="56" t="s">
        <v>2827</v>
      </c>
      <c r="L1416" s="56" t="s">
        <v>2802</v>
      </c>
      <c r="M1416" s="56" t="s">
        <v>2802</v>
      </c>
      <c r="N1416" s="60" t="s">
        <v>2802</v>
      </c>
      <c r="O1416" s="47" t="s">
        <v>7177</v>
      </c>
      <c r="P1416" s="29"/>
      <c r="Q1416" s="47" t="s">
        <v>7178</v>
      </c>
      <c r="R1416" s="47" t="s">
        <v>7179</v>
      </c>
      <c r="S1416" s="82"/>
      <c r="T1416" s="83"/>
      <c r="U1416" s="84"/>
      <c r="V1416" s="51"/>
      <c r="W1416" s="85"/>
      <c r="X1416" s="70"/>
      <c r="Y1416" s="71"/>
      <c r="Z1416" s="54"/>
    </row>
    <row r="1417" ht="18.0" hidden="1" customHeight="1">
      <c r="A1417" s="4" t="s">
        <v>7180</v>
      </c>
      <c r="B1417" s="71" t="s">
        <v>3769</v>
      </c>
      <c r="C1417" s="39">
        <v>84.0</v>
      </c>
      <c r="D1417" s="40"/>
      <c r="E1417" s="41"/>
      <c r="F1417" s="59"/>
      <c r="G1417" s="55"/>
      <c r="H1417" s="56">
        <v>0.92</v>
      </c>
      <c r="I1417" s="56">
        <v>1.3</v>
      </c>
      <c r="J1417" s="56" t="s">
        <v>2827</v>
      </c>
      <c r="K1417" s="56">
        <v>1.05</v>
      </c>
      <c r="L1417" s="56">
        <v>0.99</v>
      </c>
      <c r="M1417" s="56">
        <v>0.98</v>
      </c>
      <c r="N1417" s="77">
        <v>0.86</v>
      </c>
      <c r="O1417" s="28"/>
      <c r="P1417" s="29"/>
      <c r="Q1417" s="28"/>
      <c r="R1417" s="28"/>
      <c r="S1417" s="48">
        <v>1.13</v>
      </c>
      <c r="T1417" s="49"/>
      <c r="U1417" s="50"/>
      <c r="V1417" s="51"/>
      <c r="W1417" s="86"/>
      <c r="X1417" s="70"/>
      <c r="Y1417" s="53"/>
      <c r="Z1417" s="54"/>
    </row>
    <row r="1418" ht="18.0" hidden="1" customHeight="1">
      <c r="A1418" s="4" t="s">
        <v>7181</v>
      </c>
      <c r="B1418" s="71" t="s">
        <v>3131</v>
      </c>
      <c r="C1418" s="39">
        <v>4.0</v>
      </c>
      <c r="D1418" s="40"/>
      <c r="E1418" s="41"/>
      <c r="F1418" s="59"/>
      <c r="G1418" s="55"/>
      <c r="H1418" s="56">
        <v>14.07</v>
      </c>
      <c r="I1418" s="56" t="s">
        <v>2802</v>
      </c>
      <c r="J1418" s="59">
        <v>13.76</v>
      </c>
      <c r="K1418" s="56">
        <v>14.55</v>
      </c>
      <c r="L1418" s="56">
        <v>16.17</v>
      </c>
      <c r="M1418" s="56">
        <v>13.93</v>
      </c>
      <c r="N1418" s="60" t="s">
        <v>2802</v>
      </c>
      <c r="O1418" s="47" t="s">
        <v>7182</v>
      </c>
      <c r="P1418" s="29"/>
      <c r="Q1418" s="61" t="s">
        <v>7183</v>
      </c>
      <c r="R1418" s="47" t="s">
        <v>7184</v>
      </c>
      <c r="S1418" s="48"/>
      <c r="T1418" s="49"/>
      <c r="U1418" s="50"/>
      <c r="V1418" s="51"/>
      <c r="W1418" s="86"/>
      <c r="X1418" s="70"/>
      <c r="Y1418" s="53"/>
      <c r="Z1418" s="54"/>
    </row>
    <row r="1419" ht="18.0" hidden="1" customHeight="1">
      <c r="A1419" s="4" t="s">
        <v>7181</v>
      </c>
      <c r="B1419" s="71" t="s">
        <v>3131</v>
      </c>
      <c r="C1419" s="39">
        <v>8.0</v>
      </c>
      <c r="D1419" s="40"/>
      <c r="E1419" s="41"/>
      <c r="F1419" s="59"/>
      <c r="G1419" s="106"/>
      <c r="H1419" s="56">
        <v>42.54</v>
      </c>
      <c r="I1419" s="56" t="s">
        <v>2827</v>
      </c>
      <c r="J1419" s="56">
        <v>25.55</v>
      </c>
      <c r="K1419" s="56">
        <v>25.55</v>
      </c>
      <c r="L1419" s="56">
        <v>28.0</v>
      </c>
      <c r="M1419" s="59" t="s">
        <v>2802</v>
      </c>
      <c r="N1419" s="60"/>
      <c r="O1419" s="28"/>
      <c r="P1419" s="29"/>
      <c r="Q1419" s="28"/>
      <c r="R1419" s="28"/>
      <c r="S1419" s="48"/>
      <c r="T1419" s="49"/>
      <c r="U1419" s="50"/>
      <c r="V1419" s="51"/>
      <c r="W1419" s="86"/>
      <c r="X1419" s="70"/>
      <c r="Y1419" s="53"/>
      <c r="Z1419" s="54"/>
    </row>
    <row r="1420" ht="18.0" hidden="1" customHeight="1">
      <c r="A1420" s="4" t="s">
        <v>7185</v>
      </c>
      <c r="B1420" s="71" t="s">
        <v>3131</v>
      </c>
      <c r="C1420" s="39">
        <v>56.0</v>
      </c>
      <c r="D1420" s="40"/>
      <c r="E1420" s="41"/>
      <c r="F1420" s="59"/>
      <c r="G1420" s="55"/>
      <c r="H1420" s="56">
        <v>12.0</v>
      </c>
      <c r="I1420" s="56">
        <v>4.44</v>
      </c>
      <c r="J1420" s="59">
        <v>4.43</v>
      </c>
      <c r="K1420" s="56"/>
      <c r="L1420" s="56" t="s">
        <v>2802</v>
      </c>
      <c r="M1420" s="56" t="s">
        <v>2802</v>
      </c>
      <c r="N1420" s="60" t="s">
        <v>7186</v>
      </c>
      <c r="O1420" s="47" t="s">
        <v>7187</v>
      </c>
      <c r="P1420" s="29"/>
      <c r="Q1420" s="47" t="s">
        <v>7188</v>
      </c>
      <c r="R1420" s="47" t="s">
        <v>7189</v>
      </c>
      <c r="S1420" s="48"/>
      <c r="T1420" s="49"/>
      <c r="U1420" s="50"/>
      <c r="V1420" s="54"/>
      <c r="W1420" s="52"/>
      <c r="X1420" s="70"/>
      <c r="Y1420" s="53"/>
      <c r="Z1420" s="54"/>
    </row>
    <row r="1421" ht="18.0" hidden="1" customHeight="1">
      <c r="A1421" s="4" t="s">
        <v>7190</v>
      </c>
      <c r="B1421" s="67" t="s">
        <v>7191</v>
      </c>
      <c r="C1421" s="39">
        <v>56.0</v>
      </c>
      <c r="D1421" s="40"/>
      <c r="E1421" s="41"/>
      <c r="F1421" s="59"/>
      <c r="G1421" s="55"/>
      <c r="H1421" s="56">
        <v>26.38</v>
      </c>
      <c r="I1421" s="56">
        <v>25.98</v>
      </c>
      <c r="J1421" s="59">
        <v>25.09</v>
      </c>
      <c r="K1421" s="56">
        <v>26.29</v>
      </c>
      <c r="L1421" s="57" t="s">
        <v>2802</v>
      </c>
      <c r="M1421" s="56">
        <v>25.1</v>
      </c>
      <c r="N1421" s="60">
        <v>25.1</v>
      </c>
      <c r="O1421" s="28"/>
      <c r="P1421" s="29"/>
      <c r="Q1421" s="28"/>
      <c r="R1421" s="28"/>
      <c r="S1421" s="48">
        <v>26.6</v>
      </c>
      <c r="T1421" s="49"/>
      <c r="U1421" s="50"/>
      <c r="V1421" s="51"/>
      <c r="W1421" s="86"/>
      <c r="X1421" s="70"/>
      <c r="Y1421" s="53"/>
      <c r="Z1421" s="54"/>
    </row>
    <row r="1422" ht="18.0" hidden="1" customHeight="1">
      <c r="A1422" s="4" t="s">
        <v>7192</v>
      </c>
      <c r="B1422" s="71" t="s">
        <v>7193</v>
      </c>
      <c r="C1422" s="39">
        <v>28.0</v>
      </c>
      <c r="D1422" s="40"/>
      <c r="E1422" s="63"/>
      <c r="F1422" s="59"/>
      <c r="G1422" s="55">
        <v>1.0</v>
      </c>
      <c r="H1422" s="56">
        <v>26.6</v>
      </c>
      <c r="I1422" s="56">
        <v>26.55</v>
      </c>
      <c r="J1422" s="60">
        <v>26.0</v>
      </c>
      <c r="K1422" s="60" t="s">
        <v>7194</v>
      </c>
      <c r="L1422" s="59">
        <v>26.0</v>
      </c>
      <c r="M1422" s="56">
        <v>26.14</v>
      </c>
      <c r="N1422" s="101" t="s">
        <v>2802</v>
      </c>
      <c r="O1422" s="47" t="s">
        <v>7195</v>
      </c>
      <c r="P1422" s="29"/>
      <c r="Q1422" s="61" t="s">
        <v>7196</v>
      </c>
      <c r="R1422" s="47" t="s">
        <v>7197</v>
      </c>
      <c r="S1422" s="48">
        <v>26.6</v>
      </c>
      <c r="T1422" s="49"/>
      <c r="U1422" s="50"/>
      <c r="V1422" s="51"/>
      <c r="W1422" s="86"/>
      <c r="X1422" s="70"/>
      <c r="Y1422" s="53"/>
      <c r="Z1422" s="54"/>
    </row>
    <row r="1423" ht="18.0" hidden="1" customHeight="1">
      <c r="A1423" s="4" t="s">
        <v>1777</v>
      </c>
      <c r="B1423" s="5">
        <v>3850120.0</v>
      </c>
      <c r="C1423" s="39"/>
      <c r="D1423" s="40"/>
      <c r="E1423" s="41"/>
      <c r="F1423" s="59" t="s">
        <v>2899</v>
      </c>
      <c r="G1423" s="55">
        <v>9.0</v>
      </c>
      <c r="H1423" s="56">
        <v>26.6</v>
      </c>
      <c r="I1423" s="56" t="s">
        <v>2802</v>
      </c>
      <c r="J1423" s="59">
        <v>25.74</v>
      </c>
      <c r="K1423" s="56">
        <v>26.33</v>
      </c>
      <c r="L1423" s="57">
        <v>25.9</v>
      </c>
      <c r="M1423" s="57">
        <v>25.79</v>
      </c>
      <c r="N1423" s="56" t="s">
        <v>2802</v>
      </c>
      <c r="O1423" s="47" t="s">
        <v>7198</v>
      </c>
      <c r="P1423" s="29"/>
      <c r="Q1423" s="61" t="s">
        <v>7199</v>
      </c>
      <c r="R1423" s="47" t="s">
        <v>7200</v>
      </c>
      <c r="S1423" s="48">
        <v>26.6</v>
      </c>
      <c r="T1423" s="49"/>
      <c r="U1423" s="50"/>
      <c r="V1423" s="51"/>
      <c r="W1423" s="86"/>
      <c r="X1423" s="70"/>
      <c r="Y1423" s="53"/>
      <c r="Z1423" s="54"/>
    </row>
    <row r="1424" ht="18.0" hidden="1" customHeight="1">
      <c r="A1424" s="4" t="s">
        <v>1778</v>
      </c>
      <c r="B1424" s="5">
        <v>3850138.0</v>
      </c>
      <c r="C1424" s="39"/>
      <c r="D1424" s="40"/>
      <c r="E1424" s="41"/>
      <c r="F1424" s="59" t="s">
        <v>2899</v>
      </c>
      <c r="G1424" s="55">
        <v>30.0</v>
      </c>
      <c r="H1424" s="56">
        <v>26.6</v>
      </c>
      <c r="I1424" s="56">
        <v>26.16</v>
      </c>
      <c r="J1424" s="59">
        <v>26.0</v>
      </c>
      <c r="K1424" s="56">
        <v>26.2</v>
      </c>
      <c r="L1424" s="56">
        <v>26.4</v>
      </c>
      <c r="M1424" s="57" t="s">
        <v>2802</v>
      </c>
      <c r="N1424" s="60">
        <v>26.18</v>
      </c>
      <c r="O1424" s="47" t="s">
        <v>7201</v>
      </c>
      <c r="P1424" s="29"/>
      <c r="Q1424" s="47" t="s">
        <v>7202</v>
      </c>
      <c r="R1424" s="47" t="s">
        <v>7203</v>
      </c>
      <c r="S1424" s="48">
        <v>26.6</v>
      </c>
      <c r="T1424" s="49">
        <v>0.0</v>
      </c>
      <c r="U1424" s="50">
        <f>S1424*(1-T1424)</f>
        <v>26.6</v>
      </c>
      <c r="V1424" s="51"/>
      <c r="W1424" s="86"/>
      <c r="X1424" s="70"/>
      <c r="Y1424" s="53"/>
      <c r="Z1424" s="54"/>
    </row>
    <row r="1425" ht="18.0" hidden="1" customHeight="1">
      <c r="A1425" s="4" t="s">
        <v>7204</v>
      </c>
      <c r="B1425" s="71"/>
      <c r="C1425" s="39">
        <v>28.0</v>
      </c>
      <c r="D1425" s="40"/>
      <c r="E1425" s="41"/>
      <c r="F1425" s="59"/>
      <c r="G1425" s="55">
        <v>4.0</v>
      </c>
      <c r="H1425" s="56">
        <v>0.79</v>
      </c>
      <c r="I1425" s="56">
        <v>0.27</v>
      </c>
      <c r="J1425" s="56">
        <v>0.25</v>
      </c>
      <c r="K1425" s="59">
        <v>0.18</v>
      </c>
      <c r="L1425" s="56" t="s">
        <v>2802</v>
      </c>
      <c r="M1425" s="56">
        <v>0.52</v>
      </c>
      <c r="N1425" s="60">
        <v>0.54</v>
      </c>
      <c r="O1425" s="47" t="s">
        <v>7205</v>
      </c>
      <c r="P1425" s="29"/>
      <c r="Q1425" s="61" t="s">
        <v>7206</v>
      </c>
      <c r="R1425" s="47" t="s">
        <v>7207</v>
      </c>
      <c r="S1425" s="48">
        <v>0.3</v>
      </c>
      <c r="T1425" s="49"/>
      <c r="U1425" s="50"/>
      <c r="V1425" s="51"/>
      <c r="W1425" s="86"/>
      <c r="X1425" s="70"/>
      <c r="Y1425" s="53"/>
      <c r="Z1425" s="54"/>
    </row>
    <row r="1426" ht="18.0" hidden="1" customHeight="1">
      <c r="A1426" s="4" t="s">
        <v>7208</v>
      </c>
      <c r="B1426" s="71"/>
      <c r="C1426" s="39">
        <v>1000.0</v>
      </c>
      <c r="D1426" s="40"/>
      <c r="E1426" s="41"/>
      <c r="F1426" s="59"/>
      <c r="G1426" s="55"/>
      <c r="H1426" s="56">
        <v>8.85</v>
      </c>
      <c r="I1426" s="56">
        <v>6.49</v>
      </c>
      <c r="J1426" s="56" t="s">
        <v>2802</v>
      </c>
      <c r="K1426" s="56">
        <v>8.86</v>
      </c>
      <c r="L1426" s="56">
        <v>13.95</v>
      </c>
      <c r="M1426" s="59">
        <v>6.47</v>
      </c>
      <c r="N1426" s="60" t="s">
        <v>2827</v>
      </c>
      <c r="O1426" s="28"/>
      <c r="P1426" s="29"/>
      <c r="Q1426" s="28"/>
      <c r="R1426" s="28"/>
      <c r="S1426" s="48">
        <v>5.49</v>
      </c>
      <c r="T1426" s="49"/>
      <c r="U1426" s="50"/>
      <c r="V1426" s="51"/>
      <c r="W1426" s="86"/>
      <c r="X1426" s="70"/>
      <c r="Y1426" s="53"/>
      <c r="Z1426" s="54"/>
    </row>
    <row r="1427" ht="18.0" hidden="1" customHeight="1">
      <c r="A1427" s="4" t="s">
        <v>7209</v>
      </c>
      <c r="B1427" s="115">
        <v>0.0116</v>
      </c>
      <c r="C1427" s="39" t="s">
        <v>3103</v>
      </c>
      <c r="D1427" s="40"/>
      <c r="E1427" s="41"/>
      <c r="F1427" s="59"/>
      <c r="G1427" s="55">
        <v>3.0</v>
      </c>
      <c r="H1427" s="56" t="s">
        <v>2802</v>
      </c>
      <c r="I1427" s="56">
        <v>3.99</v>
      </c>
      <c r="J1427" s="56" t="s">
        <v>2802</v>
      </c>
      <c r="K1427" s="59">
        <v>3.99</v>
      </c>
      <c r="L1427" s="56" t="s">
        <v>2802</v>
      </c>
      <c r="M1427" s="60">
        <v>3.84</v>
      </c>
      <c r="N1427" s="60" t="s">
        <v>2802</v>
      </c>
      <c r="O1427" s="47" t="s">
        <v>7210</v>
      </c>
      <c r="P1427" s="29"/>
      <c r="Q1427" s="61" t="s">
        <v>7211</v>
      </c>
      <c r="R1427" s="47" t="s">
        <v>7212</v>
      </c>
      <c r="S1427" s="48">
        <v>4.63</v>
      </c>
      <c r="T1427" s="49"/>
      <c r="U1427" s="50"/>
      <c r="V1427" s="51"/>
      <c r="W1427" s="86"/>
      <c r="X1427" s="70"/>
      <c r="Y1427" s="53"/>
      <c r="Z1427" s="54"/>
    </row>
    <row r="1428" ht="18.0" hidden="1" customHeight="1">
      <c r="A1428" s="4" t="s">
        <v>7213</v>
      </c>
      <c r="B1428" s="115">
        <v>0.0232</v>
      </c>
      <c r="C1428" s="39" t="s">
        <v>3103</v>
      </c>
      <c r="D1428" s="40"/>
      <c r="E1428" s="41"/>
      <c r="F1428" s="147"/>
      <c r="G1428" s="55">
        <v>1.0</v>
      </c>
      <c r="H1428" s="56">
        <v>9.94</v>
      </c>
      <c r="I1428" s="56" t="s">
        <v>2802</v>
      </c>
      <c r="J1428" s="56" t="s">
        <v>2802</v>
      </c>
      <c r="K1428" s="56">
        <v>9.84</v>
      </c>
      <c r="L1428" s="60">
        <v>10.3</v>
      </c>
      <c r="M1428" s="56" t="s">
        <v>2802</v>
      </c>
      <c r="N1428" s="64">
        <v>9.74</v>
      </c>
      <c r="O1428" s="28"/>
      <c r="P1428" s="29"/>
      <c r="Q1428" s="28"/>
      <c r="R1428" s="28"/>
      <c r="S1428" s="48">
        <v>3.31</v>
      </c>
      <c r="T1428" s="49"/>
      <c r="U1428" s="50"/>
      <c r="V1428" s="51"/>
      <c r="W1428" s="86"/>
      <c r="X1428" s="70"/>
      <c r="Y1428" s="53"/>
      <c r="Z1428" s="54"/>
    </row>
    <row r="1429" ht="18.0" hidden="1" customHeight="1">
      <c r="A1429" s="4" t="s">
        <v>7214</v>
      </c>
      <c r="B1429" s="71" t="s">
        <v>3208</v>
      </c>
      <c r="C1429" s="39">
        <v>28.0</v>
      </c>
      <c r="D1429" s="40"/>
      <c r="E1429" s="41"/>
      <c r="F1429" s="59"/>
      <c r="G1429" s="55">
        <v>2.0</v>
      </c>
      <c r="H1429" s="56">
        <v>1.44</v>
      </c>
      <c r="I1429" s="56">
        <v>1.23</v>
      </c>
      <c r="J1429" s="56">
        <v>1.06</v>
      </c>
      <c r="K1429" s="56">
        <v>1.79</v>
      </c>
      <c r="L1429" s="56">
        <v>1.19</v>
      </c>
      <c r="M1429" s="59">
        <v>1.01</v>
      </c>
      <c r="N1429" s="60">
        <v>1.06</v>
      </c>
      <c r="O1429" s="28"/>
      <c r="P1429" s="29"/>
      <c r="Q1429" s="28"/>
      <c r="R1429" s="28"/>
      <c r="S1429" s="48">
        <v>1.58</v>
      </c>
      <c r="T1429" s="49"/>
      <c r="U1429" s="50"/>
      <c r="V1429" s="51"/>
      <c r="W1429" s="86"/>
      <c r="X1429" s="70"/>
      <c r="Y1429" s="53"/>
      <c r="Z1429" s="54"/>
    </row>
    <row r="1430" ht="15.0" hidden="1" customHeight="1">
      <c r="A1430" s="4" t="s">
        <v>1787</v>
      </c>
      <c r="B1430" s="5">
        <v>1079136.0</v>
      </c>
      <c r="C1430" s="39"/>
      <c r="D1430" s="40"/>
      <c r="E1430" s="41"/>
      <c r="F1430" s="59"/>
      <c r="G1430" s="55">
        <v>26.0</v>
      </c>
      <c r="H1430" s="56" t="s">
        <v>5705</v>
      </c>
      <c r="I1430" s="56" t="s">
        <v>7215</v>
      </c>
      <c r="J1430" s="59">
        <v>0.99</v>
      </c>
      <c r="K1430" s="60">
        <v>0.77</v>
      </c>
      <c r="L1430" s="59">
        <v>0.7</v>
      </c>
      <c r="M1430" s="56" t="s">
        <v>3612</v>
      </c>
      <c r="N1430" s="56" t="s">
        <v>2802</v>
      </c>
      <c r="O1430" s="47" t="s">
        <v>7216</v>
      </c>
      <c r="P1430" s="29"/>
      <c r="Q1430" s="47" t="s">
        <v>7217</v>
      </c>
      <c r="R1430" s="47" t="s">
        <v>7218</v>
      </c>
      <c r="S1430" s="48">
        <v>0.31</v>
      </c>
      <c r="T1430" s="49"/>
      <c r="U1430" s="50"/>
      <c r="V1430" s="51"/>
      <c r="W1430" s="86"/>
      <c r="X1430" s="70"/>
      <c r="Y1430" s="53"/>
      <c r="Z1430" s="54"/>
    </row>
    <row r="1431" ht="18.0" hidden="1" customHeight="1">
      <c r="A1431" s="4" t="s">
        <v>1788</v>
      </c>
      <c r="B1431" s="5">
        <v>1079144.0</v>
      </c>
      <c r="C1431" s="39"/>
      <c r="D1431" s="40"/>
      <c r="E1431" s="41"/>
      <c r="F1431" s="59"/>
      <c r="G1431" s="55">
        <v>24.0</v>
      </c>
      <c r="H1431" s="56">
        <v>1.1</v>
      </c>
      <c r="I1431" s="56">
        <v>1.15</v>
      </c>
      <c r="J1431" s="57">
        <v>0.85</v>
      </c>
      <c r="K1431" s="57">
        <v>1.84</v>
      </c>
      <c r="L1431" s="64">
        <v>0.75</v>
      </c>
      <c r="M1431" s="56">
        <v>0.84</v>
      </c>
      <c r="N1431" s="56" t="s">
        <v>2802</v>
      </c>
      <c r="O1431" s="47" t="s">
        <v>7219</v>
      </c>
      <c r="P1431" s="29"/>
      <c r="Q1431" s="61" t="s">
        <v>7220</v>
      </c>
      <c r="R1431" s="47" t="s">
        <v>7221</v>
      </c>
      <c r="S1431" s="48"/>
      <c r="T1431" s="49"/>
      <c r="U1431" s="50"/>
      <c r="V1431" s="51"/>
      <c r="W1431" s="86"/>
      <c r="X1431" s="70"/>
      <c r="Y1431" s="53"/>
      <c r="Z1431" s="54"/>
    </row>
    <row r="1432" ht="18.0" hidden="1" customHeight="1">
      <c r="A1432" s="4" t="s">
        <v>1789</v>
      </c>
      <c r="B1432" s="5">
        <v>1079151.0</v>
      </c>
      <c r="C1432" s="39"/>
      <c r="D1432" s="40"/>
      <c r="E1432" s="41"/>
      <c r="F1432" s="59"/>
      <c r="G1432" s="106">
        <v>10.0</v>
      </c>
      <c r="H1432" s="56">
        <v>2.16</v>
      </c>
      <c r="I1432" s="56">
        <v>0.67</v>
      </c>
      <c r="J1432" s="59">
        <v>0.61</v>
      </c>
      <c r="K1432" s="57">
        <v>2.02</v>
      </c>
      <c r="L1432" s="60">
        <v>0.65</v>
      </c>
      <c r="M1432" s="56">
        <v>0.89</v>
      </c>
      <c r="N1432" s="56" t="s">
        <v>2802</v>
      </c>
      <c r="O1432" s="47" t="s">
        <v>7222</v>
      </c>
      <c r="P1432" s="29"/>
      <c r="Q1432" s="61" t="s">
        <v>7223</v>
      </c>
      <c r="R1432" s="47" t="s">
        <v>7224</v>
      </c>
      <c r="S1432" s="48">
        <v>1.82</v>
      </c>
      <c r="T1432" s="49"/>
      <c r="U1432" s="50"/>
      <c r="V1432" s="51"/>
      <c r="W1432" s="86"/>
      <c r="X1432" s="70"/>
      <c r="Y1432" s="53"/>
      <c r="Z1432" s="54"/>
    </row>
    <row r="1433" ht="18.0" hidden="1" customHeight="1">
      <c r="A1433" s="4" t="s">
        <v>7225</v>
      </c>
      <c r="B1433" s="71"/>
      <c r="C1433" s="39">
        <v>1.0</v>
      </c>
      <c r="D1433" s="40"/>
      <c r="E1433" s="41"/>
      <c r="F1433" s="59"/>
      <c r="G1433" s="55">
        <v>1.0</v>
      </c>
      <c r="H1433" s="56"/>
      <c r="I1433" s="56">
        <v>2.43</v>
      </c>
      <c r="J1433" s="56"/>
      <c r="K1433" s="56"/>
      <c r="L1433" s="57"/>
      <c r="M1433" s="56"/>
      <c r="N1433" s="60"/>
      <c r="O1433" s="28"/>
      <c r="P1433" s="29"/>
      <c r="Q1433" s="28"/>
      <c r="R1433" s="28"/>
      <c r="S1433" s="48"/>
      <c r="T1433" s="49"/>
      <c r="U1433" s="50"/>
      <c r="V1433" s="54"/>
      <c r="W1433" s="52"/>
      <c r="X1433" s="70"/>
      <c r="Y1433" s="53"/>
      <c r="Z1433" s="54"/>
    </row>
    <row r="1434" ht="18.0" hidden="1" customHeight="1">
      <c r="A1434" s="4" t="s">
        <v>7226</v>
      </c>
      <c r="B1434" s="71" t="s">
        <v>3376</v>
      </c>
      <c r="C1434" s="39">
        <v>6.0</v>
      </c>
      <c r="D1434" s="40"/>
      <c r="E1434" s="63"/>
      <c r="F1434" s="243"/>
      <c r="G1434" s="106">
        <v>2.0</v>
      </c>
      <c r="H1434" s="56" t="s">
        <v>2802</v>
      </c>
      <c r="I1434" s="56" t="s">
        <v>7227</v>
      </c>
      <c r="J1434" s="60" t="s">
        <v>7227</v>
      </c>
      <c r="K1434" s="56" t="s">
        <v>7227</v>
      </c>
      <c r="L1434" s="56">
        <v>11.0</v>
      </c>
      <c r="M1434" s="56" t="s">
        <v>7228</v>
      </c>
      <c r="N1434" s="59" t="s">
        <v>7229</v>
      </c>
      <c r="O1434" s="47" t="s">
        <v>7230</v>
      </c>
      <c r="P1434" s="29"/>
      <c r="Q1434" s="61" t="s">
        <v>7231</v>
      </c>
      <c r="R1434" s="47" t="s">
        <v>7232</v>
      </c>
      <c r="S1434" s="48">
        <v>17.27</v>
      </c>
      <c r="T1434" s="49"/>
      <c r="U1434" s="50"/>
      <c r="V1434" s="51"/>
      <c r="W1434" s="86"/>
      <c r="X1434" s="70"/>
      <c r="Y1434" s="53"/>
      <c r="Z1434" s="54"/>
    </row>
    <row r="1435" ht="18.0" hidden="1" customHeight="1">
      <c r="A1435" s="4" t="s">
        <v>7226</v>
      </c>
      <c r="B1435" s="71" t="s">
        <v>3288</v>
      </c>
      <c r="C1435" s="39">
        <v>6.0</v>
      </c>
      <c r="D1435" s="40"/>
      <c r="E1435" s="41"/>
      <c r="F1435" s="59"/>
      <c r="G1435" s="106"/>
      <c r="H1435" s="56" t="s">
        <v>7233</v>
      </c>
      <c r="I1435" s="56" t="s">
        <v>7234</v>
      </c>
      <c r="J1435" s="56" t="s">
        <v>7235</v>
      </c>
      <c r="K1435" s="59" t="s">
        <v>7236</v>
      </c>
      <c r="L1435" s="56" t="s">
        <v>7237</v>
      </c>
      <c r="M1435" s="56" t="s">
        <v>7238</v>
      </c>
      <c r="N1435" s="56" t="s">
        <v>7239</v>
      </c>
      <c r="O1435" s="47" t="s">
        <v>7240</v>
      </c>
      <c r="P1435" s="29"/>
      <c r="Q1435" s="47" t="s">
        <v>7241</v>
      </c>
      <c r="R1435" s="47" t="s">
        <v>7242</v>
      </c>
      <c r="S1435" s="48">
        <v>36.0</v>
      </c>
      <c r="T1435" s="49"/>
      <c r="U1435" s="50"/>
      <c r="V1435" s="51"/>
      <c r="W1435" s="86"/>
      <c r="X1435" s="70"/>
      <c r="Y1435" s="53"/>
      <c r="Z1435" s="54"/>
    </row>
    <row r="1436" ht="18.0" hidden="1" customHeight="1">
      <c r="A1436" s="4" t="s">
        <v>7243</v>
      </c>
      <c r="B1436" s="71" t="s">
        <v>3288</v>
      </c>
      <c r="C1436" s="39">
        <v>28.0</v>
      </c>
      <c r="D1436" s="40"/>
      <c r="E1436" s="41"/>
      <c r="F1436" s="59"/>
      <c r="G1436" s="55">
        <v>1.0</v>
      </c>
      <c r="H1436" s="56">
        <v>1.48</v>
      </c>
      <c r="I1436" s="56">
        <v>0.99</v>
      </c>
      <c r="J1436" s="56">
        <v>1.06</v>
      </c>
      <c r="K1436" s="56">
        <v>1.07</v>
      </c>
      <c r="L1436" s="60">
        <v>1.18</v>
      </c>
      <c r="M1436" s="56">
        <v>1.03</v>
      </c>
      <c r="N1436" s="56">
        <v>1.07</v>
      </c>
      <c r="O1436" s="47" t="s">
        <v>7244</v>
      </c>
      <c r="P1436" s="29"/>
      <c r="Q1436" s="61" t="s">
        <v>7245</v>
      </c>
      <c r="R1436" s="47" t="s">
        <v>7246</v>
      </c>
      <c r="S1436" s="48"/>
      <c r="T1436" s="49"/>
      <c r="U1436" s="50"/>
      <c r="V1436" s="51"/>
      <c r="W1436" s="86"/>
      <c r="X1436" s="70"/>
      <c r="Y1436" s="53"/>
      <c r="Z1436" s="54"/>
    </row>
    <row r="1437" ht="18.0" hidden="1" customHeight="1">
      <c r="A1437" s="4" t="s">
        <v>7243</v>
      </c>
      <c r="B1437" s="71" t="s">
        <v>3419</v>
      </c>
      <c r="C1437" s="39">
        <v>28.0</v>
      </c>
      <c r="D1437" s="40"/>
      <c r="E1437" s="41"/>
      <c r="F1437" s="59"/>
      <c r="G1437" s="55">
        <v>4.0</v>
      </c>
      <c r="H1437" s="56">
        <v>1.19</v>
      </c>
      <c r="I1437" s="56">
        <v>0.6</v>
      </c>
      <c r="J1437" s="59">
        <v>0.55</v>
      </c>
      <c r="K1437" s="56">
        <v>0.78</v>
      </c>
      <c r="L1437" s="60">
        <v>0.65</v>
      </c>
      <c r="M1437" s="60">
        <v>0.61</v>
      </c>
      <c r="N1437" s="56">
        <v>0.8</v>
      </c>
      <c r="O1437" s="47" t="s">
        <v>7247</v>
      </c>
      <c r="P1437" s="29"/>
      <c r="Q1437" s="61" t="s">
        <v>7248</v>
      </c>
      <c r="R1437" s="47" t="s">
        <v>7249</v>
      </c>
      <c r="S1437" s="48"/>
      <c r="T1437" s="49"/>
      <c r="U1437" s="50"/>
      <c r="V1437" s="51"/>
      <c r="W1437" s="86"/>
      <c r="X1437" s="70"/>
      <c r="Y1437" s="53"/>
      <c r="Z1437" s="54"/>
    </row>
    <row r="1438" ht="18.0" hidden="1" customHeight="1">
      <c r="A1438" s="4" t="s">
        <v>1827</v>
      </c>
      <c r="B1438" s="5">
        <v>1075662.0</v>
      </c>
      <c r="C1438" s="39"/>
      <c r="D1438" s="40"/>
      <c r="E1438" s="41"/>
      <c r="F1438" s="59"/>
      <c r="G1438" s="55">
        <v>16.0</v>
      </c>
      <c r="H1438" s="56">
        <v>1.32</v>
      </c>
      <c r="I1438" s="56">
        <v>1.68</v>
      </c>
      <c r="J1438" s="56">
        <v>0.63</v>
      </c>
      <c r="K1438" s="56" t="s">
        <v>2802</v>
      </c>
      <c r="L1438" s="58">
        <v>0.53</v>
      </c>
      <c r="M1438" s="56">
        <v>0.4</v>
      </c>
      <c r="N1438" s="56" t="s">
        <v>2802</v>
      </c>
      <c r="O1438" s="61" t="s">
        <v>7250</v>
      </c>
      <c r="P1438" s="29"/>
      <c r="Q1438" s="47" t="s">
        <v>7251</v>
      </c>
      <c r="R1438" s="47" t="s">
        <v>7252</v>
      </c>
      <c r="S1438" s="48"/>
      <c r="T1438" s="49"/>
      <c r="U1438" s="50"/>
      <c r="V1438" s="51"/>
      <c r="W1438" s="86"/>
      <c r="X1438" s="70"/>
      <c r="Y1438" s="53"/>
      <c r="Z1438" s="54"/>
    </row>
    <row r="1439" ht="18.0" hidden="1" customHeight="1">
      <c r="A1439" s="4" t="s">
        <v>1830</v>
      </c>
      <c r="B1439" s="5">
        <v>1075654.0</v>
      </c>
      <c r="C1439" s="39"/>
      <c r="D1439" s="40"/>
      <c r="E1439" s="41"/>
      <c r="F1439" s="59" t="s">
        <v>2899</v>
      </c>
      <c r="G1439" s="55">
        <v>16.0</v>
      </c>
      <c r="H1439" s="56">
        <v>0.99</v>
      </c>
      <c r="I1439" s="56">
        <v>0.75</v>
      </c>
      <c r="J1439" s="57">
        <v>0.55</v>
      </c>
      <c r="K1439" s="56" t="s">
        <v>2809</v>
      </c>
      <c r="L1439" s="59">
        <v>0.53</v>
      </c>
      <c r="M1439" s="56" t="s">
        <v>2802</v>
      </c>
      <c r="N1439" s="56" t="s">
        <v>2802</v>
      </c>
      <c r="O1439" s="47" t="s">
        <v>7253</v>
      </c>
      <c r="P1439" s="29"/>
      <c r="Q1439" s="47" t="s">
        <v>7254</v>
      </c>
      <c r="R1439" s="47" t="s">
        <v>7255</v>
      </c>
      <c r="S1439" s="48"/>
      <c r="T1439" s="49"/>
      <c r="U1439" s="50"/>
      <c r="V1439" s="51"/>
      <c r="W1439" s="86"/>
      <c r="X1439" s="70"/>
      <c r="Y1439" s="53"/>
      <c r="Z1439" s="54"/>
    </row>
    <row r="1440" ht="18.0" hidden="1" customHeight="1">
      <c r="A1440" s="4" t="s">
        <v>7256</v>
      </c>
      <c r="B1440" s="71" t="s">
        <v>3414</v>
      </c>
      <c r="C1440" s="39">
        <v>84.0</v>
      </c>
      <c r="D1440" s="40"/>
      <c r="E1440" s="41"/>
      <c r="F1440" s="59"/>
      <c r="G1440" s="55"/>
      <c r="H1440" s="56">
        <v>6.38</v>
      </c>
      <c r="I1440" s="56">
        <v>5.43</v>
      </c>
      <c r="J1440" s="56">
        <v>5.07</v>
      </c>
      <c r="K1440" s="59">
        <v>5.28</v>
      </c>
      <c r="L1440" s="56" t="s">
        <v>2827</v>
      </c>
      <c r="M1440" s="56" t="s">
        <v>2802</v>
      </c>
      <c r="N1440" s="56" t="s">
        <v>7257</v>
      </c>
      <c r="O1440" s="47" t="s">
        <v>7258</v>
      </c>
      <c r="P1440" s="29"/>
      <c r="Q1440" s="47" t="s">
        <v>7259</v>
      </c>
      <c r="R1440" s="61" t="s">
        <v>7260</v>
      </c>
      <c r="S1440" s="48">
        <v>6.89</v>
      </c>
      <c r="T1440" s="49"/>
      <c r="U1440" s="50"/>
      <c r="V1440" s="51"/>
      <c r="W1440" s="86"/>
      <c r="X1440" s="70"/>
      <c r="Y1440" s="53"/>
      <c r="Z1440" s="54"/>
    </row>
    <row r="1441" ht="15.75" hidden="1" customHeight="1">
      <c r="A1441" s="244" t="s">
        <v>7261</v>
      </c>
      <c r="B1441" s="245">
        <v>0.01</v>
      </c>
      <c r="C1441" s="246" t="s">
        <v>4154</v>
      </c>
      <c r="D1441" s="247"/>
      <c r="E1441" s="47"/>
      <c r="F1441" s="47"/>
      <c r="G1441" s="47"/>
      <c r="H1441" s="91"/>
      <c r="I1441" s="91"/>
      <c r="J1441" s="91">
        <v>2.94</v>
      </c>
      <c r="K1441" s="91"/>
      <c r="L1441" s="91"/>
      <c r="M1441" s="91"/>
      <c r="N1441" s="91"/>
      <c r="O1441" s="47"/>
      <c r="P1441" s="29"/>
      <c r="Q1441" s="47"/>
      <c r="R1441" s="47"/>
      <c r="S1441" s="248"/>
      <c r="T1441" s="249"/>
      <c r="U1441" s="250"/>
      <c r="V1441" s="251"/>
      <c r="W1441" s="90"/>
      <c r="X1441" s="251"/>
      <c r="Y1441" s="252"/>
      <c r="Z1441" s="253"/>
    </row>
    <row r="1442" ht="15.75" customHeight="1">
      <c r="B1442" s="47"/>
      <c r="C1442" s="246"/>
      <c r="D1442" s="247"/>
      <c r="E1442" s="47"/>
      <c r="F1442" s="47"/>
      <c r="G1442" s="47"/>
      <c r="H1442" s="91"/>
      <c r="I1442" s="91"/>
      <c r="J1442" s="91"/>
      <c r="K1442" s="91"/>
      <c r="L1442" s="91"/>
      <c r="M1442" s="91"/>
      <c r="N1442" s="91"/>
      <c r="O1442" s="47"/>
      <c r="P1442" s="29"/>
      <c r="Q1442" s="47"/>
      <c r="R1442" s="47"/>
      <c r="S1442" s="248"/>
      <c r="T1442" s="249"/>
      <c r="U1442" s="250"/>
      <c r="V1442" s="251"/>
      <c r="W1442" s="90"/>
      <c r="X1442" s="251"/>
      <c r="Y1442" s="252"/>
      <c r="Z1442" s="253"/>
    </row>
    <row r="1443" ht="15.75" customHeight="1">
      <c r="B1443" s="47"/>
      <c r="C1443" s="246"/>
      <c r="D1443" s="247"/>
      <c r="E1443" s="47"/>
      <c r="F1443" s="47"/>
      <c r="G1443" s="47"/>
      <c r="H1443" s="91"/>
      <c r="I1443" s="91"/>
      <c r="J1443" s="91"/>
      <c r="K1443" s="91"/>
      <c r="L1443" s="91"/>
      <c r="M1443" s="91"/>
      <c r="N1443" s="91"/>
      <c r="O1443" s="47"/>
      <c r="P1443" s="29"/>
      <c r="Q1443" s="47"/>
      <c r="R1443" s="47"/>
      <c r="S1443" s="248"/>
      <c r="T1443" s="249"/>
      <c r="U1443" s="250"/>
      <c r="V1443" s="251"/>
      <c r="W1443" s="90"/>
      <c r="X1443" s="251"/>
      <c r="Y1443" s="252"/>
      <c r="Z1443" s="253"/>
    </row>
    <row r="1444" ht="15.75" customHeight="1">
      <c r="B1444" s="47"/>
      <c r="C1444" s="246"/>
      <c r="D1444" s="247"/>
      <c r="E1444" s="47"/>
      <c r="F1444" s="47"/>
      <c r="G1444" s="47"/>
      <c r="H1444" s="91"/>
      <c r="I1444" s="91"/>
      <c r="J1444" s="91"/>
      <c r="K1444" s="91"/>
      <c r="L1444" s="91"/>
      <c r="M1444" s="91"/>
      <c r="N1444" s="91"/>
      <c r="O1444" s="47"/>
      <c r="P1444" s="29"/>
      <c r="Q1444" s="47"/>
      <c r="R1444" s="47"/>
      <c r="S1444" s="248"/>
      <c r="T1444" s="249"/>
      <c r="U1444" s="250"/>
      <c r="V1444" s="251"/>
      <c r="W1444" s="90"/>
      <c r="X1444" s="251"/>
      <c r="Y1444" s="252"/>
      <c r="Z1444" s="253"/>
    </row>
    <row r="1445" ht="15.75" customHeight="1">
      <c r="B1445" s="47"/>
      <c r="C1445" s="246"/>
      <c r="D1445" s="247"/>
      <c r="E1445" s="47"/>
      <c r="F1445" s="47"/>
      <c r="G1445" s="47"/>
      <c r="H1445" s="91"/>
      <c r="I1445" s="91"/>
      <c r="J1445" s="91"/>
      <c r="K1445" s="91"/>
      <c r="L1445" s="91"/>
      <c r="M1445" s="91"/>
      <c r="N1445" s="91"/>
      <c r="O1445" s="47"/>
      <c r="P1445" s="29"/>
      <c r="Q1445" s="47"/>
      <c r="R1445" s="47"/>
      <c r="S1445" s="248"/>
      <c r="T1445" s="249"/>
      <c r="U1445" s="250"/>
      <c r="V1445" s="251"/>
      <c r="W1445" s="90"/>
      <c r="X1445" s="251"/>
      <c r="Y1445" s="252"/>
      <c r="Z1445" s="253"/>
    </row>
    <row r="1446" ht="15.75" customHeight="1">
      <c r="B1446" s="47"/>
      <c r="C1446" s="246"/>
      <c r="D1446" s="247"/>
      <c r="E1446" s="47"/>
      <c r="F1446" s="47"/>
      <c r="G1446" s="47"/>
      <c r="H1446" s="91"/>
      <c r="I1446" s="91"/>
      <c r="J1446" s="91"/>
      <c r="K1446" s="91"/>
      <c r="L1446" s="91"/>
      <c r="M1446" s="91"/>
      <c r="N1446" s="91"/>
      <c r="O1446" s="47"/>
      <c r="P1446" s="29"/>
      <c r="Q1446" s="47"/>
      <c r="R1446" s="47"/>
      <c r="S1446" s="248"/>
      <c r="T1446" s="249"/>
      <c r="U1446" s="250"/>
      <c r="V1446" s="251"/>
      <c r="W1446" s="90"/>
      <c r="X1446" s="251"/>
      <c r="Y1446" s="252"/>
      <c r="Z1446" s="253"/>
    </row>
    <row r="1447" ht="15.75" customHeight="1">
      <c r="B1447" s="47"/>
      <c r="C1447" s="246"/>
      <c r="D1447" s="247"/>
      <c r="E1447" s="47"/>
      <c r="F1447" s="47"/>
      <c r="G1447" s="47"/>
      <c r="H1447" s="91"/>
      <c r="I1447" s="91"/>
      <c r="J1447" s="91"/>
      <c r="K1447" s="91"/>
      <c r="L1447" s="91"/>
      <c r="M1447" s="91"/>
      <c r="N1447" s="91"/>
      <c r="O1447" s="47"/>
      <c r="P1447" s="29"/>
      <c r="Q1447" s="47"/>
      <c r="R1447" s="47"/>
      <c r="S1447" s="248"/>
      <c r="T1447" s="249"/>
      <c r="U1447" s="250"/>
      <c r="V1447" s="251"/>
      <c r="W1447" s="90"/>
      <c r="X1447" s="251"/>
      <c r="Y1447" s="252"/>
      <c r="Z1447" s="253"/>
    </row>
    <row r="1448" ht="15.75" customHeight="1">
      <c r="B1448" s="47"/>
      <c r="C1448" s="246"/>
      <c r="D1448" s="247"/>
      <c r="E1448" s="47"/>
      <c r="F1448" s="47"/>
      <c r="G1448" s="47"/>
      <c r="H1448" s="91"/>
      <c r="I1448" s="91"/>
      <c r="J1448" s="91"/>
      <c r="K1448" s="91"/>
      <c r="L1448" s="91"/>
      <c r="M1448" s="91"/>
      <c r="N1448" s="91"/>
      <c r="O1448" s="47"/>
      <c r="P1448" s="29"/>
      <c r="Q1448" s="47"/>
      <c r="R1448" s="47"/>
      <c r="S1448" s="248"/>
      <c r="T1448" s="249"/>
      <c r="U1448" s="250"/>
      <c r="V1448" s="251"/>
      <c r="W1448" s="90"/>
      <c r="X1448" s="251"/>
      <c r="Y1448" s="252"/>
      <c r="Z1448" s="253"/>
    </row>
    <row r="1449" ht="15.75" customHeight="1">
      <c r="B1449" s="47"/>
      <c r="C1449" s="246"/>
      <c r="D1449" s="247"/>
      <c r="E1449" s="47"/>
      <c r="F1449" s="47"/>
      <c r="G1449" s="47"/>
      <c r="H1449" s="91"/>
      <c r="I1449" s="91"/>
      <c r="J1449" s="91">
        <f>7*48</f>
        <v>336</v>
      </c>
      <c r="K1449" s="91"/>
      <c r="L1449" s="91"/>
      <c r="M1449" s="91"/>
      <c r="N1449" s="91"/>
      <c r="O1449" s="47"/>
      <c r="P1449" s="29"/>
      <c r="Q1449" s="47"/>
      <c r="R1449" s="47"/>
      <c r="S1449" s="248"/>
      <c r="T1449" s="249"/>
      <c r="U1449" s="250"/>
      <c r="V1449" s="251"/>
      <c r="W1449" s="90"/>
      <c r="X1449" s="251"/>
      <c r="Y1449" s="252"/>
      <c r="Z1449" s="253"/>
    </row>
    <row r="1450" ht="15.75" customHeight="1">
      <c r="B1450" s="47"/>
      <c r="C1450" s="246"/>
      <c r="D1450" s="247"/>
      <c r="E1450" s="47"/>
      <c r="F1450" s="47"/>
      <c r="G1450" s="47"/>
      <c r="H1450" s="91"/>
      <c r="I1450" s="91"/>
      <c r="J1450" s="91"/>
      <c r="K1450" s="91"/>
      <c r="L1450" s="91"/>
      <c r="M1450" s="91"/>
      <c r="N1450" s="91"/>
      <c r="O1450" s="47"/>
      <c r="P1450" s="29"/>
      <c r="Q1450" s="47"/>
      <c r="R1450" s="47"/>
      <c r="S1450" s="248"/>
      <c r="T1450" s="249"/>
      <c r="U1450" s="250"/>
      <c r="V1450" s="251"/>
      <c r="W1450" s="90"/>
      <c r="X1450" s="251"/>
      <c r="Y1450" s="252"/>
      <c r="Z1450" s="253"/>
    </row>
    <row r="1451" ht="15.75" customHeight="1">
      <c r="B1451" s="47"/>
      <c r="C1451" s="246"/>
      <c r="D1451" s="247"/>
      <c r="E1451" s="47"/>
      <c r="F1451" s="47"/>
      <c r="G1451" s="47"/>
      <c r="H1451" s="91"/>
      <c r="I1451" s="91"/>
      <c r="J1451" s="91">
        <f>3750/500</f>
        <v>7.5</v>
      </c>
      <c r="K1451" s="91"/>
      <c r="L1451" s="91"/>
      <c r="M1451" s="91"/>
      <c r="N1451" s="91"/>
      <c r="O1451" s="47"/>
      <c r="P1451" s="29"/>
      <c r="Q1451" s="47"/>
      <c r="R1451" s="47"/>
      <c r="S1451" s="248"/>
      <c r="T1451" s="249"/>
      <c r="U1451" s="250"/>
      <c r="V1451" s="251"/>
      <c r="W1451" s="90"/>
      <c r="X1451" s="251"/>
      <c r="Y1451" s="252"/>
      <c r="Z1451" s="253"/>
    </row>
  </sheetData>
  <autoFilter ref="$A$1:$Z$1441">
    <filterColumn colId="3">
      <customFilters>
        <customFilter operator="notEqual" val=" "/>
      </customFilters>
    </filterColumn>
  </autoFilter>
  <conditionalFormatting sqref="F10:G11 F35:G35 F135:G135 F299:G300 F492:G500 F502:G503 F584:G586 F611:G617 F637:G645 F655:G659 F664:G673 F685:G686 F689:G690 F692:G700 F713:G714 F718:G722 F776:G778 F784:G785 F799:G818 F838:G839 F891:G891 F1232:G1232 S10:S11 S35 S135 S380:S390 S572:S690 S692:S828 S830 S833:S840 S842:S862 S931 S981:S992 S994:S1000 S1002:S1026 S1028:S1030 S1032:S1067 S1079:S1094 S1096:S1129 S1133:S1202 S1204:S1205 S1207 S1232:S1257 S1259:S1294 S1317:S1339 U10:U11 U135 U539:U567 U577:U632 U637:U673 U685:U687 U689:U690 U692:U700 U702:U708 U715:U739 U748:U840 U842:U858 U891 U931 U981:U1000 U1002:U1026 U1028:U1030 U1032:U1069 U1079:U1094 U1096:U1130 U1132:U1202 U1204:U1205 U1207 U1211:U1214 U1216:U1257 U1259:U1298 U1317:U1339 U1395 W10:Z11 W19 W38:W39 W135:Z135 W486:Z503 W539:Z567 W577:Z599 W606:W688 W689:Z690 W692:Z700 W701:W720 W722:W747 W748:Z791 W792:W889 W891:Z891 W922:W971 W981:Z992 W1002:Z1026 W1029:W1077 W1079:Z1094 W1095:W1132 W1133:Z1202 W1204:Z1205 W1207:Z1207 W1216:W1277 W1296:Z1296 W1298:Z1298 W1317:Z1336 W1337:W1356 X606:Z632 X637:Z673 X686:Z687 X702:Z708 X713:Z718 X735:Z737 X802:Z830 X833:Z840 X842:Z852 X854:Z854 X931:Z931 X993:Z1000 X1029:Z1030 X1032:Z1067 X1096:Z1129 X1232:Z1232 X1234:Z1257 X1259:Z1274 X1337:Z1339">
    <cfRule type="cellIs" dxfId="0" priority="1" stopIfTrue="1" operator="lessThanOrEqual">
      <formula>#REF!</formula>
    </cfRule>
  </conditionalFormatting>
  <conditionalFormatting sqref="C442:C444 F348:G350 F387:G390 F468:G477 F486:G489 F492:G500 F526:G535 F596:G598 F606:G609 F664:G673 F692:G700 F718:G722 F780:G785 F791:G791 F799:G818 F838:G839 F891:G891 F1232:G1232 F1352:G1352 S348:S350 S367:S372 S380:S390 S468:S477 S486:S503 S692:S828 S833:S840 S842:S862 S864:S885 S888 S890:S917 S1002:S1026 S1032:S1067 S1079:S1094 S1096:S1129 S1231:S1257 S1259:S1294 S1317:S1339 S1352 S1362 S1372 S1395 U358:Z359 U487:U503 U520:U537 U637:U673 U692:U700 U702:U708 U715:U739 U748:U840 U842:U858 U890:U917 U1002:U1026 U1032:U1069 U1079:U1094 U1096:U1130 U1211:U1214 U1216:U1257 U1259:U1298 U1317:U1339 U1362 U1372 U1395 W19 W38:W39 W486:Z503 W520:Z537 W645:W688 W692:W791 W802:Z830 W831:W851 W852:Z854 W855:W889 W890:Z917 W918:W971 W1002:Z1026 W1032:Z1067 W1079:Z1094 W1095 W1096:Z1129 W1130:W1137 W1227:W1276 W1298:Z1298 W1317:Z1336 W1337:W1356 W1359:W1387 W1395:Z1395 X600:Z605 X645:Z673 X692:Z700 X702:Z708 X715:Z718 X721:Z721 X748:Z791 X833:Z840 X842:Z843 X855:Z876 X888:Z889 X1230:Z1257 X1259:Z1274 X1362:Z1362 X1372:Z1372">
    <cfRule type="cellIs" dxfId="0" priority="2" stopIfTrue="1" operator="lessThan">
      <formula>0.12</formula>
    </cfRule>
  </conditionalFormatting>
  <conditionalFormatting sqref="F442:G444 F820:G821 W1028:Z1028">
    <cfRule type="cellIs" dxfId="0" priority="3" stopIfTrue="1" operator="lessThanOrEqual">
      <formula>#REF!</formula>
    </cfRule>
  </conditionalFormatting>
  <conditionalFormatting sqref="F538:G540 F652:G659 F740:G755 F767:G778 F896:G896 S919:S937 S1071:S1077 S1207 S1209 U741 U919:U946 U1071:U1077 U1207:U1209 W787:W806 W919:Z937 W1071:Z1077 W1193:W1206 X735:Z737 X741:Z747 X1207:Z1211">
    <cfRule type="cellIs" dxfId="0" priority="4" stopIfTrue="1" operator="lessThan">
      <formula>0.12</formula>
    </cfRule>
  </conditionalFormatting>
  <conditionalFormatting sqref="F299:G300 F637:G645 F685:G686 F689:G690 F713:G714 F784:G785 U685:U687 U689:U690 W637:Z642 W689:Z690 X643:Z645 X713:Z714">
    <cfRule type="cellIs" dxfId="0" priority="5" stopIfTrue="1" operator="lessThan">
      <formula>0.12</formula>
    </cfRule>
  </conditionalFormatting>
  <conditionalFormatting sqref="F348:G350 F486:G489 F526:G535 F606:G609 F780:G785 F791:G791 F896:G896 S348:S350 S367:S372 S486:S503 S520:S567 S891 S1071:S1077 U487:U503 U520:U521 U1071:U1077 W520:Z521 W1071:Z1077 W1193:W1214 W1359:W1387 W1395 X600:Z605 X852:Z876 X888:Z889">
    <cfRule type="cellIs" dxfId="0" priority="6" stopIfTrue="1" operator="lessThanOrEqual">
      <formula>#REF!</formula>
    </cfRule>
  </conditionalFormatting>
  <conditionalFormatting sqref="F1046:G1046">
    <cfRule type="cellIs" dxfId="0" priority="7" stopIfTrue="1" operator="lessThan">
      <formula>0.12</formula>
    </cfRule>
  </conditionalFormatting>
  <conditionalFormatting sqref="F1046:G1046">
    <cfRule type="cellIs" dxfId="0" priority="8" stopIfTrue="1" operator="lessThanOrEqual">
      <formula>#REF!</formula>
    </cfRule>
  </conditionalFormatting>
  <conditionalFormatting sqref="F397:G399 F408:G410 F416:G416 F448:G450 F455:G463 F484:G484 F505:G513 F516:G516 F518:G518 F572:G574 F579:G582 F588:G590 F621:G623 F625:G632 F649:G650 F661:G661 F677:G678 F680:G683 F702:G702 F704:G710 F724:G725 F730:G731 F737:G737 F757:G765 F788:G788 F796:G796 F1181:G1181 F1386:G1387 S362:S363 S376:S378 S397:S399 S408:S410 S416 S442:S444 S448:S450 S455:S463 S484 S516:S518 S939:S946 S948:S951 S1211:S1214 S1216:S1229 S1386:S1387 U358:U359 U516:U518 U634 U675:U683 U948:U951 W358:Z359 W516:Z518 W634:Z634 W675:Z676 W939:Z946 W948:Z951 W953:Z970 W978:W1000 W1212:Z1214 W1216:Z1229 W1389:W1390 X831:Z832">
    <cfRule type="cellIs" dxfId="0" priority="9" stopIfTrue="1" operator="lessThanOrEqual">
      <formula>#REF!</formula>
    </cfRule>
  </conditionalFormatting>
  <conditionalFormatting sqref="F446:G446 F538:G540 F544:G567 F582:G582 F740:G755 F767:G775 S446 S1207 S1209 S1248 S1301:S1313 U725 U1207:U1209 U1248 U1300:U1313 W725:Z725 W821 W1248:Z1248 W1276:Z1293 W1294:W1315 X741:Z747 X1207:Z1211 X1295:Z1313">
    <cfRule type="cellIs" dxfId="0" priority="10" stopIfTrue="1" operator="lessThanOrEqual">
      <formula>#REF!</formula>
    </cfRule>
  </conditionalFormatting>
  <conditionalFormatting sqref="S505:S514 S864:S886 S888 S1069 S1296:S1299 S1348 U505:U514 U572:U575 U710:U713 U741:U746 U860:U886">
    <cfRule type="cellIs" dxfId="0" priority="11" stopIfTrue="1" operator="lessThanOrEqual">
      <formula>#REF!</formula>
    </cfRule>
  </conditionalFormatting>
  <conditionalFormatting sqref="F7:G7 F387:G390 F404:G406 F412:G414 F418:G440 F468:G477 F480:G482 F522:G522 F596:G598 F652:G654 F721:G721 F1085:G1085 F1352:G1352 S7 S404:S406 S412:S414 S418:S440 S468:S477 S480:S482 S890:S917 S919:S937 S953:S976 S978:S979 S1231:S1232 S1315 S1350:S1358 S1362 S1372 S1395 U522:U537 U721 U890:U917 U919:U946 U953:U976 U978:U979 U1085 U1231:U1232 U1315 U1343:U1358 U1362 U1372 U1395 W16 W522:Z537 W890:Z917 W918 W919:Z937 W971:Z976 W978:Z979 W1085:Z1085 W1231:W1232 W1315:Z1315 W1355:Z1358 W1362:Z1362 W1372:Z1372 W1394:W1397 X1230:Z1233 X1275:Z1275 X1351:Z1354 X1395:Z1395">
    <cfRule type="cellIs" dxfId="0" priority="12" stopIfTrue="1" operator="lessThanOrEqual">
      <formula>#REF!</formula>
    </cfRule>
  </conditionalFormatting>
  <conditionalFormatting sqref="W353">
    <cfRule type="cellIs" dxfId="0" priority="13" stopIfTrue="1" operator="lessThan">
      <formula>0.12</formula>
    </cfRule>
  </conditionalFormatting>
  <conditionalFormatting sqref="W353">
    <cfRule type="cellIs" dxfId="0" priority="14" stopIfTrue="1" operator="lessThanOrEqual">
      <formula>#REF!</formula>
    </cfRule>
  </conditionalFormatting>
  <conditionalFormatting sqref="W358:W359">
    <cfRule type="cellIs" dxfId="0" priority="15" stopIfTrue="1" operator="lessThanOrEqual">
      <formula>#REF!</formula>
    </cfRule>
  </conditionalFormatting>
  <conditionalFormatting sqref="S981:S992 U981:U1000 W978:W1000 X981:Z992">
    <cfRule type="cellIs" dxfId="0" priority="16" stopIfTrue="1" operator="lessThan">
      <formula>0.12</formula>
    </cfRule>
  </conditionalFormatting>
  <conditionalFormatting sqref="S978:S979 U978:U979 W978:Z979 W1053:W1077">
    <cfRule type="cellIs" dxfId="0" priority="17" stopIfTrue="1" operator="lessThan">
      <formula>0.12</formula>
    </cfRule>
  </conditionalFormatting>
  <conditionalFormatting sqref="F7:G7 F10:G11 F35:G35 F135:G135 F404:G406 F412:G414 F418:G440 F442:S444 F480:G482 F522:G522 F584:G586 F611:G617 F820:G821 F1085:G1085 S7 S10:S11 S35 S135 S404:S406 S412:S414 S418:S440 S446 S480:S482 S520:S567 S572:S690 S931 S953:S976 S1133:S1202 S1315 S1350:S1358 U10:U11 U135 U539:U567 U577:U632 U931 U953:U976 U1085 U1132:U1202 U1315 U1343:U1358 W10:Z11 W16 W135:Z135 W539:Z567 W577:Z599 W606:Z632 W633:W644 W931:Z931 W971:Z976 W1085:Z1085 W1133:Z1202 W1315:Z1315 W1355:Z1358 W1394:W1397 X1275:Z1275 X1351:Z1354">
    <cfRule type="cellIs" dxfId="0" priority="18" stopIfTrue="1" operator="lessThan">
      <formula>0.12</formula>
    </cfRule>
  </conditionalFormatting>
  <conditionalFormatting sqref="W505:Z514 W572:Z575 W678:Z683 W685:Z685 W710:Z710 W712:Z712 W721:W722 W724:Z726 W728:Z728 W734:Z734 W738:Z740 W799:Z799 W877:Z877 W885:Z886 W1069:Z1069 W1294:Z1294 W1340:Z1340 W1343:Z1343 W1350:Z1350 X538:Z538 X677:Z677 X709:Z709 X711:Z711 X719:Z723 X727:Z727 X729:Z733 X792:Z798 X800:Z801 X878:Z884 X938:Z938 X1068:Z1068 X1130:Z1130 X1132:Z1132 X1341:Z1342 X1344:Z1349">
    <cfRule type="cellIs" dxfId="0" priority="19" stopIfTrue="1" operator="lessThanOrEqual">
      <formula>#REF!</formula>
    </cfRule>
  </conditionalFormatting>
  <conditionalFormatting sqref="W505:Z514 W572:Z575 W678:Z683 W685:Z687 W710:Z710 W712:Z712 W722:Z722 W724:Z726 W728:Z728 W734:Z734 W738:Z740 W799:Z799 W877:Z877 W885:Z886 W1069:Z1069 W1340:Z1340 W1343:Z1343 W1350:Z1350 X538:Z538 X677:Z677 X709:Z709 X711:Z711 X719:Z721 X723:Z723 X727:Z727 X729:Z733 X792:Z798 X800:Z801 X878:Z884 X938:Z938 X1068:Z1068 X1130:Z1130 X1132:Z1132 X1341:Z1342 X1344:Z1349">
    <cfRule type="cellIs" dxfId="0" priority="20" stopIfTrue="1" operator="lessThan">
      <formula>0.12</formula>
    </cfRule>
  </conditionalFormatting>
  <conditionalFormatting sqref="F397:G399 F408:G410 F416:G416 F446:G446 F448:G450 F455:G463 F484:G484 F505:G513 F516:G516 F518:G518 F572:G574 F579:G582 F588:G590 F621:G623 F625:G632 F649:G650 F661:G661 F677:G678 F680:G683 F702:G702 F704:G710 F724:G725 F730:G731 F737:G737 F757:G765 F788:G788 F796:G796 F1181:G1181 F1386:G1387 S362:S363 S376:S378 S397:S399 S408:S410 S416 S448:S450 S455:S463 S484 S516:S518 S830 S939:S946 S948:S951 S1211:S1214 S1216:S1229 S1386:S1387 U516:U518 U634 U675:U683 U948:U951 W516:Z518 W634:Z634 W675:Z676 W844:Z852 W854:Z854 W939:Z946 W948:Z951 W953:Z970 W1212:Z1214 W1216:Z1229 W1389:W1390 X831:Z832">
    <cfRule type="cellIs" dxfId="0" priority="21" stopIfTrue="1" operator="lessThan">
      <formula>0.12</formula>
    </cfRule>
  </conditionalFormatting>
  <conditionalFormatting sqref="F502:G503 F544:G567 F582:G582 S505:S514 S886 S1069 S1296:S1299 S1301:S1313 S1348 U505:U514 U572:U575 U710:U713 U725 U742:U746 U860:U886 U1300:U1313 W725:Z725 W1276:Z1294 W1295:W1315 X1295:Z1313">
    <cfRule type="cellIs" dxfId="0" priority="22" stopIfTrue="1" operator="lessThan">
      <formula>0.12</formula>
    </cfRule>
  </conditionalFormatting>
  <conditionalFormatting sqref="X134:X135">
    <cfRule type="cellIs" dxfId="0" priority="23" stopIfTrue="1" operator="lessThan">
      <formula>0.12</formula>
    </cfRule>
  </conditionalFormatting>
  <conditionalFormatting sqref="X134:X135">
    <cfRule type="cellIs" dxfId="0" priority="24" stopIfTrue="1" operator="lessThanOrEqual">
      <formula>#REF!</formula>
    </cfRule>
  </conditionalFormatting>
  <conditionalFormatting sqref="X330">
    <cfRule type="cellIs" dxfId="0" priority="25" stopIfTrue="1" operator="lessThan">
      <formula>0.12</formula>
    </cfRule>
  </conditionalFormatting>
  <conditionalFormatting sqref="X330">
    <cfRule type="cellIs" dxfId="0" priority="26" stopIfTrue="1" operator="lessThanOrEqual">
      <formula>#REF!</formula>
    </cfRule>
  </conditionalFormatting>
  <conditionalFormatting sqref="X1338">
    <cfRule type="cellIs" dxfId="0" priority="27" stopIfTrue="1" operator="lessThan">
      <formula>0.12</formula>
    </cfRule>
  </conditionalFormatting>
  <conditionalFormatting sqref="X1338">
    <cfRule type="cellIs" dxfId="0" priority="28" stopIfTrue="1" operator="lessThanOrEqual">
      <formula>#REF!</formula>
    </cfRule>
  </conditionalFormatting>
  <conditionalFormatting sqref="S994:S1000 S1028:S1030 S1204:S1205 S1207 U1028:U1030 U1204:U1205 U1207 W1028:Z1028 W1029:W1033 W1204:Z1205 W1207:Z1207 W1208:W1214 W1216:W1226 X993:Z1000 X1029:Z1030 X1337:Z1339">
    <cfRule type="cellIs" dxfId="0" priority="29" stopIfTrue="1" operator="lessThan">
      <formula>0.12</formula>
    </cfRule>
  </conditionalFormatting>
  <conditionalFormatting sqref="Y353:Z353">
    <cfRule type="cellIs" dxfId="0" priority="30" stopIfTrue="1" operator="lessThan">
      <formula>0.12</formula>
    </cfRule>
  </conditionalFormatting>
  <conditionalFormatting sqref="Y353:Z353">
    <cfRule type="cellIs" dxfId="0" priority="31" stopIfTrue="1" operator="lessThanOrEqual">
      <formula>#REF!</formula>
    </cfRule>
  </conditionalFormatting>
  <conditionalFormatting sqref="Y1374:Z1375">
    <cfRule type="cellIs" dxfId="0" priority="32" stopIfTrue="1" operator="lessThan">
      <formula>0.12</formula>
    </cfRule>
  </conditionalFormatting>
  <conditionalFormatting sqref="Y1374:Z1375">
    <cfRule type="cellIs" dxfId="0" priority="33" stopIfTrue="1" operator="lessThanOrEqual">
      <formula>#REF!</formula>
    </cfRule>
  </conditionalFormatting>
  <printOptions/>
  <pageMargins bottom="0.7480314960629921" footer="0.0" header="0.0" left="0.7086614173228347" right="0.7086614173228347" top="0.7480314960629921"/>
  <pageSetup paperSize="9"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