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hya\Desktop\DS completed asssignments\"/>
    </mc:Choice>
  </mc:AlternateContent>
  <xr:revisionPtr revIDLastSave="0" documentId="13_ncr:1_{1DE70D8B-8DE2-49F8-ACD5-AC87A83C28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26" i="1"/>
  <c r="F9" i="3"/>
  <c r="M23" i="1"/>
  <c r="M19" i="1"/>
  <c r="M18" i="1"/>
  <c r="F11" i="3"/>
  <c r="F10" i="3"/>
  <c r="E9" i="3"/>
  <c r="E11" i="3"/>
  <c r="E10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3" i="3"/>
  <c r="E4" i="3"/>
  <c r="E2" i="3"/>
  <c r="D5" i="3"/>
  <c r="D4" i="3"/>
  <c r="D3" i="3"/>
  <c r="D2" i="3"/>
  <c r="C5" i="3"/>
  <c r="C4" i="3"/>
  <c r="C3" i="3"/>
  <c r="C2" i="3"/>
  <c r="B5" i="3"/>
  <c r="B4" i="3"/>
  <c r="B3" i="3"/>
  <c r="B2" i="3"/>
  <c r="M10" i="1"/>
  <c r="M22" i="1"/>
  <c r="M21" i="1"/>
  <c r="M17" i="1"/>
  <c r="M16" i="1"/>
  <c r="M12" i="1"/>
  <c r="M11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<sst xmlns="http://schemas.openxmlformats.org/spreadsheetml/2006/main" count="826" uniqueCount="74">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</sst>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0" borderId="1" xfId="0" applyFont="1" applyBorder="1" applyAlignment="1">
      <alignment horizontal="left"/>
    </xf>
    <xf numFmtId="0" fontId="0" fillId="5" borderId="1" xfId="0" applyFill="1" applyBorder="1" applyAlignment="1">
      <alignment horizontal="center" vertical="center" wrapText="1"/>
    </xf>
    <xf numFmtId="0" fontId="6" fillId="6" borderId="1" xfId="0" applyFont="1" applyFill="1" applyBorder="1"/>
    <xf numFmtId="14" fontId="0" fillId="0" borderId="0" xfId="0" applyNumberFormat="1"/>
    <xf numFmtId="0" fontId="7" fillId="7" borderId="1" xfId="0" applyFont="1" applyFill="1" applyBorder="1" applyAlignment="1">
      <alignment horizontal="left"/>
    </xf>
    <xf numFmtId="0" fontId="0" fillId="7" borderId="1" xfId="0" applyFill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C1" workbookViewId="0">
      <selection activeCell="M14" sqref="M14"/>
    </sheetView>
  </sheetViews>
  <sheetFormatPr defaultRowHeight="14.4" x14ac:dyDescent="0.3"/>
  <cols>
    <col min="1" max="1" width="17" customWidth="1"/>
    <col min="2" max="2" width="11.77734375" customWidth="1"/>
    <col min="3" max="3" width="17.44140625" customWidth="1"/>
    <col min="4" max="4" width="17.5546875" customWidth="1"/>
    <col min="5" max="5" width="43.44140625" customWidth="1"/>
    <col min="7" max="7" width="13.33203125" customWidth="1"/>
    <col min="10" max="10" width="25.44140625" customWidth="1"/>
    <col min="12" max="12" width="19.109375" customWidth="1"/>
    <col min="13" max="14" width="10.33203125" bestFit="1" customWidth="1"/>
    <col min="15" max="15" width="11.88671875" customWidth="1"/>
  </cols>
  <sheetData>
    <row r="1" spans="1:13" x14ac:dyDescent="0.3">
      <c r="A1" s="17" t="s">
        <v>25</v>
      </c>
      <c r="B1" s="17" t="s">
        <v>1</v>
      </c>
      <c r="C1" s="17" t="s">
        <v>6</v>
      </c>
      <c r="D1" s="17" t="s">
        <v>7</v>
      </c>
      <c r="E1" s="17" t="s">
        <v>11</v>
      </c>
      <c r="F1" s="17" t="s">
        <v>42</v>
      </c>
      <c r="G1" s="17" t="s">
        <v>12</v>
      </c>
      <c r="J1" s="14" t="s">
        <v>71</v>
      </c>
      <c r="K1" s="2"/>
      <c r="L1" s="2"/>
      <c r="M1" s="18" t="s">
        <v>72</v>
      </c>
    </row>
    <row r="2" spans="1:13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J2" s="2"/>
      <c r="K2" s="15"/>
      <c r="L2" s="2"/>
      <c r="M2" s="2"/>
    </row>
    <row r="3" spans="1:13" ht="15.6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J3" s="16" t="s">
        <v>31</v>
      </c>
      <c r="K3" s="2"/>
      <c r="L3" s="2"/>
      <c r="M3" s="2">
        <f>COUNTIF(G:G,G2)</f>
        <v>4</v>
      </c>
    </row>
    <row r="4" spans="1:13" ht="15.6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J4" s="16" t="s">
        <v>32</v>
      </c>
      <c r="K4" s="2"/>
      <c r="L4" s="2"/>
      <c r="M4" s="2">
        <f>COUNTIF(D:D,D12)</f>
        <v>5</v>
      </c>
    </row>
    <row r="5" spans="1:13" ht="15.6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J5" s="16" t="s">
        <v>33</v>
      </c>
      <c r="K5" s="2"/>
      <c r="L5" s="2"/>
      <c r="M5" s="2">
        <f>COUNTIF(F:F,F4)</f>
        <v>8</v>
      </c>
    </row>
    <row r="6" spans="1:13" ht="15.6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J6" s="16" t="s">
        <v>34</v>
      </c>
      <c r="K6" s="2"/>
      <c r="L6" s="2"/>
      <c r="M6" s="2">
        <f>COUNTIF(C:C,C3)</f>
        <v>6</v>
      </c>
    </row>
    <row r="7" spans="1:13" ht="15.6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J7" s="16" t="s">
        <v>26</v>
      </c>
      <c r="K7" s="2"/>
      <c r="L7" s="2"/>
      <c r="M7" s="2">
        <f>COUNTIF(E:E,"&lt;="&amp;20)</f>
        <v>9</v>
      </c>
    </row>
    <row r="8" spans="1:13" ht="15.6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J8" s="16"/>
      <c r="K8" s="2"/>
      <c r="L8" s="2"/>
      <c r="M8" s="2"/>
    </row>
    <row r="9" spans="1:13" ht="15.6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J9" s="16"/>
      <c r="K9" s="15"/>
      <c r="L9" s="2"/>
      <c r="M9" s="2"/>
    </row>
    <row r="10" spans="1:13" ht="15.6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J10" s="16" t="s">
        <v>23</v>
      </c>
      <c r="K10" s="2"/>
      <c r="L10" s="2"/>
      <c r="M10" s="2">
        <f>SUMIF(D:D,D6,E:E)</f>
        <v>105</v>
      </c>
    </row>
    <row r="11" spans="1:13" ht="15.6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J11" s="16" t="s">
        <v>24</v>
      </c>
      <c r="K11" s="2"/>
      <c r="L11" s="2"/>
      <c r="M11" s="2">
        <f>SUMIF(D:D,D3,E:E)</f>
        <v>164</v>
      </c>
    </row>
    <row r="12" spans="1:13" ht="15.6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J12" s="16" t="s">
        <v>30</v>
      </c>
      <c r="K12" s="2"/>
      <c r="L12" s="2"/>
      <c r="M12" s="2">
        <f>SUMIF(F:F,F2,E:E)</f>
        <v>156</v>
      </c>
    </row>
    <row r="13" spans="1:13" ht="15.6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J13" s="16" t="s">
        <v>40</v>
      </c>
      <c r="K13" s="2"/>
      <c r="L13" s="2"/>
      <c r="M13" s="2">
        <f>SUMIF(F:F,"truc*",E:E)</f>
        <v>511</v>
      </c>
    </row>
    <row r="14" spans="1:13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3" t="s">
        <v>41</v>
      </c>
      <c r="G14" s="2" t="s">
        <v>21</v>
      </c>
    </row>
    <row r="15" spans="1:13" ht="15.6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J15" s="2"/>
      <c r="K15" s="2"/>
      <c r="L15" s="16"/>
      <c r="M15" s="2"/>
    </row>
    <row r="16" spans="1:13" ht="15.6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J16" s="16" t="s">
        <v>35</v>
      </c>
      <c r="K16" s="2"/>
      <c r="L16" s="2"/>
      <c r="M16" s="2">
        <f>COUNTIFS(D:D,D12,G:G,G2)</f>
        <v>2</v>
      </c>
    </row>
    <row r="17" spans="1:15" ht="15.6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J17" s="16" t="s">
        <v>36</v>
      </c>
      <c r="K17" s="2"/>
      <c r="L17" s="2"/>
      <c r="M17" s="2">
        <f>COUNTIFS(C:C,C3,F:F,F7)</f>
        <v>2</v>
      </c>
    </row>
    <row r="18" spans="1:15" ht="15.6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J18" s="16" t="s">
        <v>37</v>
      </c>
      <c r="K18" s="21"/>
      <c r="L18" s="21"/>
      <c r="M18" s="2">
        <f>COUNTIFS(G:G,G2,A:A,"&gt;"&amp;DAY(B5))</f>
        <v>4</v>
      </c>
    </row>
    <row r="19" spans="1:15" ht="15.6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J19" s="20" t="s">
        <v>38</v>
      </c>
      <c r="K19" s="15"/>
      <c r="L19" s="2"/>
      <c r="M19" s="21">
        <f>COUNTIFS(B:B,"&gt;="&amp;B5,B:B,"&lt;="&amp;B18)</f>
        <v>14</v>
      </c>
      <c r="N19" s="19"/>
    </row>
    <row r="20" spans="1:15" ht="15.6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J20" s="16"/>
      <c r="K20" s="2"/>
      <c r="L20" s="2"/>
      <c r="M20" s="2"/>
      <c r="N20" s="19"/>
    </row>
    <row r="21" spans="1:15" ht="15.6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J21" s="16" t="s">
        <v>27</v>
      </c>
      <c r="K21" s="2"/>
      <c r="L21" s="2"/>
      <c r="M21" s="2">
        <f>SUMIFS(E:E,D:D,D12,G:G,G5)</f>
        <v>25</v>
      </c>
    </row>
    <row r="22" spans="1:15" ht="15.6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J22" s="16" t="s">
        <v>29</v>
      </c>
      <c r="K22" s="2"/>
      <c r="L22" s="2"/>
      <c r="M22" s="2">
        <f>SUMIFS(E:E,G:G,G10,F:F,F7)</f>
        <v>75</v>
      </c>
    </row>
    <row r="23" spans="1:15" ht="15.6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  <c r="J23" s="16" t="s">
        <v>39</v>
      </c>
      <c r="K23" s="2"/>
      <c r="L23" s="2"/>
      <c r="M23" s="2">
        <f>SUMIFS(E:E,B:B,"&gt;="&amp;B5,B:B,"&lt;="&amp;B18)</f>
        <v>309</v>
      </c>
    </row>
    <row r="24" spans="1:15" ht="15.6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J24" s="16"/>
      <c r="K24" s="2"/>
      <c r="L24" s="2"/>
      <c r="M24" s="2"/>
    </row>
    <row r="25" spans="1:15" ht="15.6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J25" s="16"/>
      <c r="K25" s="21"/>
      <c r="L25" s="21"/>
      <c r="M25" s="2"/>
    </row>
    <row r="26" spans="1:15" ht="15.6" x14ac:dyDescent="0.3">
      <c r="J26" s="20" t="s">
        <v>28</v>
      </c>
      <c r="K26" s="2"/>
      <c r="L26" s="2"/>
      <c r="M26" s="21">
        <f>SUMIF(G:G,G3,E:E)+SUMIF(G:G,G20,E:E)+SUMIF(G:G,G19,E:E)</f>
        <v>386</v>
      </c>
      <c r="O26" s="2"/>
    </row>
    <row r="27" spans="1:15" x14ac:dyDescent="0.3">
      <c r="O27" s="2"/>
    </row>
    <row r="28" spans="1:15" x14ac:dyDescent="0.3">
      <c r="O28" s="2"/>
    </row>
    <row r="29" spans="1:15" x14ac:dyDescent="0.3">
      <c r="N29" t="s">
        <v>73</v>
      </c>
    </row>
  </sheetData>
  <autoFilter ref="A1:G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10" sqref="F1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2" t="s">
        <v>45</v>
      </c>
      <c r="B2" s="2">
        <f>COUNTIF(B16:B241,B27)</f>
        <v>71</v>
      </c>
      <c r="C2" s="2">
        <f>SUMIF(B16:B241,B16,E16:E241)</f>
        <v>717</v>
      </c>
      <c r="D2" s="2">
        <f>COUNTIFS(B16:B241,B16,D16:D241,D16)</f>
        <v>42</v>
      </c>
      <c r="E2" s="2">
        <f>COUNTIFS(B16:B241,B16,D16:D241,D17)</f>
        <v>29</v>
      </c>
      <c r="F2" s="2">
        <f>SUMIFS(E15:E241,D15:D241,D16,B15:B241,B232)</f>
        <v>414</v>
      </c>
    </row>
    <row r="3" spans="1:6" x14ac:dyDescent="0.3">
      <c r="A3" s="6" t="s">
        <v>43</v>
      </c>
      <c r="B3" s="2">
        <f>COUNTIF(B16:B241,A3)</f>
        <v>46</v>
      </c>
      <c r="C3" s="2">
        <f>SUMIF(B16:B241,A3,E16:E241)</f>
        <v>1934</v>
      </c>
      <c r="D3" s="2">
        <f>COUNTIFS(B16:B241,A3,D16:D241,D16)</f>
        <v>31</v>
      </c>
      <c r="E3" s="2">
        <f>COUNTIFS(B16:B241,A3,D16:D241,D17)</f>
        <v>15</v>
      </c>
      <c r="F3" s="2">
        <f>SUMIFS(E15:E241,D15:D241,D16,B15:B241,A3)</f>
        <v>1350</v>
      </c>
    </row>
    <row r="4" spans="1:6" x14ac:dyDescent="0.3">
      <c r="A4" s="7" t="s">
        <v>44</v>
      </c>
      <c r="B4" s="2">
        <f>COUNTIF(B16:B241,A4)</f>
        <v>50</v>
      </c>
      <c r="C4" s="2">
        <f>SUMIF(B16:B241,A4,E16:E241)</f>
        <v>1650</v>
      </c>
      <c r="D4" s="2">
        <f>COUNTIFS(B16:B241,A4,D16:D241,D16)</f>
        <v>35</v>
      </c>
      <c r="E4" s="2">
        <f>COUNTIFS(B16:B241,A4,D16:D241,D17)</f>
        <v>15</v>
      </c>
      <c r="F4" s="2">
        <f>SUMIFS(E15:E241,D15:D241,D16,B15:B241,A4)</f>
        <v>1155</v>
      </c>
    </row>
    <row r="5" spans="1:6" x14ac:dyDescent="0.3">
      <c r="A5" s="2" t="s">
        <v>48</v>
      </c>
      <c r="B5" s="2">
        <f>COUNTIF(B16:B241,A5)</f>
        <v>32</v>
      </c>
      <c r="C5" s="2">
        <f>SUMIF(B16:B241,A5,E16:E241)</f>
        <v>1119</v>
      </c>
      <c r="D5" s="2">
        <f>COUNTIFS(B16:B241,A5,D16:D241,D16)</f>
        <v>21</v>
      </c>
      <c r="E5" s="2">
        <f>COUNTIFS(B16:B241,A5,D16:D241,D17)</f>
        <v>11</v>
      </c>
      <c r="F5" s="2">
        <f>SUMIFS(E15:E241,D15:D241,D16,B15:B241,A5)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2">
        <f>COUNTIF(C16:C241,C171)</f>
        <v>25</v>
      </c>
      <c r="C9" s="2">
        <f>SUMIF(C15:C241,C16,E15:E241)</f>
        <v>688</v>
      </c>
      <c r="D9" s="2">
        <f>COUNTIFS(C15:C241,C188,B15:B241,B232)</f>
        <v>7</v>
      </c>
      <c r="E9" s="2">
        <f>COUNTIFS(C15:C241,A9,B15:B241,B26)</f>
        <v>1</v>
      </c>
      <c r="F9" s="2">
        <f>SUMIFS(E15:E241,A15:A241,"&gt;="&amp;A104,A15:A241,"&lt;="&amp;A196,B15:B241,B232,C15:C241,C227)</f>
        <v>31</v>
      </c>
    </row>
    <row r="10" spans="1:6" x14ac:dyDescent="0.3">
      <c r="A10" s="6" t="s">
        <v>50</v>
      </c>
      <c r="B10" s="2">
        <f>COUNTIF(C15:C241,C17)</f>
        <v>31</v>
      </c>
      <c r="C10" s="2">
        <f>SUMIF(C15:C241,A10,E15:E241)</f>
        <v>965</v>
      </c>
      <c r="D10" s="2">
        <f>COUNTIFS(C15:C241,A10,B15:B241,B232)</f>
        <v>8</v>
      </c>
      <c r="E10" s="2">
        <f>COUNTIFS(C15:C241,A10,B15:B241,B26)</f>
        <v>1</v>
      </c>
      <c r="F10" s="2">
        <f>SUMIFS(E15:E241,A15:A241,"&gt;="&amp;A104,A15:A241,"&lt;="&amp;A196,B15:B241,B232,C15:C241,A10)</f>
        <v>24</v>
      </c>
    </row>
    <row r="11" spans="1:6" x14ac:dyDescent="0.3">
      <c r="A11" s="6" t="s">
        <v>52</v>
      </c>
      <c r="B11" s="2">
        <f>COUNTIF(C15:C241,A11)</f>
        <v>23</v>
      </c>
      <c r="C11" s="2">
        <f>SUMIF(C15:C241,A11,E15:E241)</f>
        <v>701</v>
      </c>
      <c r="D11" s="2">
        <f>COUNTIFS(C15:C241,A11,B15:B241,B232)</f>
        <v>5</v>
      </c>
      <c r="E11" s="2">
        <f>COUNTIFS(C15:C241,A11,B15:B241,B26)</f>
        <v>1</v>
      </c>
      <c r="F11" s="2">
        <f>SUMIFS(E15:E241,A15:A241,"&gt;="&amp;A104,A15:A241,"&lt;="&amp;A196,B15:B241,B232,C15:C241,A11)</f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2" t="s">
        <v>61</v>
      </c>
      <c r="B14" s="22"/>
      <c r="C14" s="22"/>
      <c r="D14" s="22"/>
      <c r="E14" s="22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2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2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2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2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2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2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2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2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2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2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2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2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2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2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2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2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2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2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2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2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2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2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2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2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2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2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2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2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2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2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2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2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2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2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2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2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2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2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2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2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2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2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2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2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2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2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2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2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2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2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2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2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2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2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2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2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2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2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2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2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2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2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2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2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2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2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2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2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2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2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2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2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2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2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2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2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2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2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2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2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2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2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2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2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2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2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2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2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2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2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2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2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2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2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2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2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2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2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2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2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2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2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2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2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2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2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2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2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2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2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2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2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2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2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2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2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2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2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2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2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2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2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2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2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2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2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2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2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2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Sathya</cp:lastModifiedBy>
  <dcterms:created xsi:type="dcterms:W3CDTF">2013-06-05T17:23:06Z</dcterms:created>
  <dcterms:modified xsi:type="dcterms:W3CDTF">2022-10-15T13:04:19Z</dcterms:modified>
</cp:coreProperties>
</file>