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29" i="1" l="1"/>
  <c r="E29" i="1"/>
  <c r="C29" i="1"/>
  <c r="I28" i="1"/>
  <c r="D27" i="1"/>
  <c r="E27" i="1"/>
  <c r="F27" i="1"/>
  <c r="G27" i="1"/>
  <c r="H27" i="1"/>
  <c r="I27" i="1"/>
  <c r="C27" i="1"/>
  <c r="I26" i="1"/>
  <c r="D25" i="1"/>
  <c r="E25" i="1"/>
  <c r="F25" i="1"/>
  <c r="G25" i="1"/>
  <c r="H25" i="1"/>
  <c r="I25" i="1"/>
  <c r="C25" i="1"/>
  <c r="D24" i="1"/>
  <c r="E24" i="1"/>
  <c r="F24" i="1"/>
  <c r="G24" i="1"/>
  <c r="H24" i="1"/>
  <c r="I24" i="1"/>
  <c r="C24" i="1"/>
  <c r="D23" i="1"/>
  <c r="E23" i="1"/>
  <c r="F23" i="1"/>
  <c r="G23" i="1"/>
  <c r="H23" i="1"/>
  <c r="I23" i="1"/>
  <c r="C23" i="1"/>
  <c r="D20" i="1"/>
  <c r="G20" i="1"/>
  <c r="H20" i="1"/>
  <c r="C20" i="1"/>
  <c r="H8" i="1"/>
  <c r="H9" i="1"/>
  <c r="H7" i="1"/>
  <c r="H10" i="1" s="1"/>
  <c r="G8" i="1"/>
  <c r="G9" i="1"/>
  <c r="G7" i="1"/>
  <c r="G10" i="1" s="1"/>
  <c r="D4" i="1"/>
  <c r="D5" i="1"/>
  <c r="D3" i="1"/>
  <c r="F4" i="1"/>
  <c r="F5" i="1"/>
  <c r="E4" i="1"/>
  <c r="E5" i="1"/>
  <c r="E3" i="1"/>
  <c r="D6" i="1"/>
  <c r="D10" i="1" s="1"/>
  <c r="C4" i="1"/>
  <c r="C5" i="1"/>
  <c r="C3" i="1"/>
  <c r="C6" i="1" s="1"/>
  <c r="C10" i="1" s="1"/>
  <c r="I16" i="1"/>
  <c r="I20" i="1" s="1"/>
  <c r="F16" i="1"/>
  <c r="F20" i="1" s="1"/>
  <c r="E16" i="1"/>
  <c r="E20" i="1" s="1"/>
  <c r="E6" i="1"/>
  <c r="E10" i="1" s="1"/>
  <c r="F6" i="1"/>
  <c r="F10" i="1" s="1"/>
  <c r="I6" i="1"/>
  <c r="I10" i="1" s="1"/>
</calcChain>
</file>

<file path=xl/sharedStrings.xml><?xml version="1.0" encoding="utf-8"?>
<sst xmlns="http://schemas.openxmlformats.org/spreadsheetml/2006/main" count="56" uniqueCount="33">
  <si>
    <t>Rénumération</t>
  </si>
  <si>
    <t>Type 1</t>
  </si>
  <si>
    <t>Type 2</t>
  </si>
  <si>
    <t>Type 3</t>
  </si>
  <si>
    <t>R &amp; D</t>
  </si>
  <si>
    <t>Commerce</t>
  </si>
  <si>
    <t>Structure</t>
  </si>
  <si>
    <t>Total</t>
  </si>
  <si>
    <t>Ingénieur</t>
  </si>
  <si>
    <t>Analystes</t>
  </si>
  <si>
    <t>Programmeurs</t>
  </si>
  <si>
    <t>Total Production</t>
  </si>
  <si>
    <t>Attachés administatifs</t>
  </si>
  <si>
    <t>Ingénieurs commerciaux</t>
  </si>
  <si>
    <t>Cadres de direction</t>
  </si>
  <si>
    <t>Effectif Total</t>
  </si>
  <si>
    <t>1. A l'aide des documents 1 et 2, déterminez : Le montant des rémunérations brutes affectées à chaque catégorie de client et à gauche centre d'activité. Le montant des chargesde personnel pour chaque type de client et chaque centre d'intérêt</t>
  </si>
  <si>
    <t>Salaires bruts</t>
  </si>
  <si>
    <t>Charges sur salaires</t>
  </si>
  <si>
    <t>Charges de personnel</t>
  </si>
  <si>
    <t>Frais de développement</t>
  </si>
  <si>
    <t>Coût total</t>
  </si>
  <si>
    <t>Chiffres d'affaires</t>
  </si>
  <si>
    <t>Résultat par activité</t>
  </si>
  <si>
    <t>Taux de résultat</t>
  </si>
  <si>
    <t>2. Après avoir pris en compte les frais de développement, calculez le coût total par type de clients et par centre d'activité; vérifiez le calcul du taux de résultat par type de client.</t>
  </si>
  <si>
    <t xml:space="preserve"> = 60% du salaires bruts</t>
  </si>
  <si>
    <r>
      <rPr>
        <b/>
        <sz val="11"/>
        <color theme="1"/>
        <rFont val="Calibri"/>
        <family val="2"/>
        <scheme val="minor"/>
      </rPr>
      <t>Charge de personne</t>
    </r>
    <r>
      <rPr>
        <sz val="11"/>
        <color theme="1"/>
        <rFont val="Calibri"/>
        <family val="2"/>
        <scheme val="minor"/>
      </rPr>
      <t xml:space="preserve">l </t>
    </r>
  </si>
  <si>
    <r>
      <rPr>
        <b/>
        <sz val="11"/>
        <color theme="1"/>
        <rFont val="Calibri"/>
        <family val="2"/>
        <scheme val="minor"/>
      </rPr>
      <t>Coût total</t>
    </r>
    <r>
      <rPr>
        <sz val="11"/>
        <color theme="1"/>
        <rFont val="Calibri"/>
        <family val="2"/>
        <scheme val="minor"/>
      </rPr>
      <t xml:space="preserve"> </t>
    </r>
  </si>
  <si>
    <t xml:space="preserve"> = Salaires bruts + Charges sur Salaires</t>
  </si>
  <si>
    <t>Résultat</t>
  </si>
  <si>
    <t xml:space="preserve"> = Chiffre d'affaires - Coût total</t>
  </si>
  <si>
    <t xml:space="preserve"> = Frais de dév + Charge de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</si>
</sst>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" fontId="0" fillId="0" borderId="1" xfId="0" applyNumberFormat="1" applyBorder="1"/>
    <xf numFmtId="1" fontId="1" fillId="0" borderId="1" xfId="0" applyNumberFormat="1" applyFont="1" applyBorder="1"/>
    <xf numFmtId="0" fontId="0" fillId="0" borderId="1" xfId="0" applyFon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9" xfId="0" applyNumberFormat="1" applyFont="1" applyBorder="1"/>
    <xf numFmtId="1" fontId="1" fillId="0" borderId="10" xfId="0" applyNumberFormat="1" applyFont="1" applyBorder="1"/>
    <xf numFmtId="0" fontId="1" fillId="0" borderId="1" xfId="0" applyFont="1" applyFill="1" applyBorder="1"/>
    <xf numFmtId="9" fontId="1" fillId="0" borderId="1" xfId="0" applyNumberFormat="1" applyFont="1" applyBorder="1"/>
    <xf numFmtId="0" fontId="0" fillId="0" borderId="0" xfId="0" applyFont="1" applyFill="1" applyBorder="1" applyAlignment="1">
      <alignment horizontal="center" vertical="top" wrapText="1"/>
    </xf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topLeftCell="A16" workbookViewId="0">
      <selection activeCell="F35" sqref="F35"/>
    </sheetView>
  </sheetViews>
  <sheetFormatPr baseColWidth="10" defaultColWidth="9.140625" defaultRowHeight="15" x14ac:dyDescent="0.25"/>
  <cols>
    <col min="2" max="2" width="24.85546875" customWidth="1"/>
    <col min="3" max="6" width="10.7109375" customWidth="1"/>
    <col min="7" max="7" width="11.85546875" customWidth="1"/>
    <col min="8" max="8" width="11.28515625" customWidth="1"/>
    <col min="9" max="9" width="9.85546875" customWidth="1"/>
    <col min="11" max="11" width="32.140625" customWidth="1"/>
    <col min="14" max="14" width="12.7109375" customWidth="1"/>
  </cols>
  <sheetData>
    <row r="2" spans="2:1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0" t="s">
        <v>16</v>
      </c>
    </row>
    <row r="3" spans="2:11" x14ac:dyDescent="0.25">
      <c r="B3" s="1" t="s">
        <v>8</v>
      </c>
      <c r="C3" s="7">
        <f>I3*C13/I13</f>
        <v>1239130.4347826086</v>
      </c>
      <c r="D3" s="11">
        <f>I3*D13/I13</f>
        <v>165217.39130434784</v>
      </c>
      <c r="E3" s="11">
        <f>I3*E13/I13</f>
        <v>413043.47826086957</v>
      </c>
      <c r="F3" s="8">
        <v>82610</v>
      </c>
      <c r="G3" s="13"/>
      <c r="H3" s="13"/>
      <c r="I3" s="13">
        <v>1900000</v>
      </c>
      <c r="K3" s="20"/>
    </row>
    <row r="4" spans="2:11" x14ac:dyDescent="0.25">
      <c r="B4" s="1" t="s">
        <v>9</v>
      </c>
      <c r="C4" s="9">
        <f t="shared" ref="C4:C5" si="0">I4*C14/I14</f>
        <v>200000</v>
      </c>
      <c r="D4" s="12">
        <f t="shared" ref="D4:D5" si="1">I4*D14/I14</f>
        <v>50000</v>
      </c>
      <c r="E4" s="12">
        <f t="shared" ref="E4:E5" si="2">I4*E14/I14</f>
        <v>125000</v>
      </c>
      <c r="F4" s="10">
        <f t="shared" ref="F4:F5" si="3">I4*F14/I14</f>
        <v>25000</v>
      </c>
      <c r="G4" s="14"/>
      <c r="H4" s="14"/>
      <c r="I4" s="14">
        <v>400000</v>
      </c>
      <c r="K4" s="20"/>
    </row>
    <row r="5" spans="2:11" x14ac:dyDescent="0.25">
      <c r="B5" s="1" t="s">
        <v>10</v>
      </c>
      <c r="C5" s="9">
        <f t="shared" si="0"/>
        <v>88000</v>
      </c>
      <c r="D5" s="12">
        <f t="shared" si="1"/>
        <v>22000</v>
      </c>
      <c r="E5" s="12">
        <f t="shared" si="2"/>
        <v>88000</v>
      </c>
      <c r="F5" s="10">
        <f t="shared" si="3"/>
        <v>22000</v>
      </c>
      <c r="G5" s="14"/>
      <c r="H5" s="14"/>
      <c r="I5" s="15">
        <v>220000</v>
      </c>
      <c r="K5" s="20"/>
    </row>
    <row r="6" spans="2:11" x14ac:dyDescent="0.25">
      <c r="B6" s="3" t="s">
        <v>11</v>
      </c>
      <c r="C6" s="16">
        <f>SUM(C3:C5)</f>
        <v>1527130.4347826086</v>
      </c>
      <c r="D6" s="5">
        <f t="shared" ref="D6:F6" si="4">SUM(D3:D5)</f>
        <v>237217.39130434784</v>
      </c>
      <c r="E6" s="5">
        <f t="shared" si="4"/>
        <v>626043.47826086963</v>
      </c>
      <c r="F6" s="17">
        <f t="shared" si="4"/>
        <v>129610</v>
      </c>
      <c r="G6" s="3"/>
      <c r="H6" s="3"/>
      <c r="I6" s="3">
        <f>SUM(I3:I5)</f>
        <v>2520000</v>
      </c>
      <c r="K6" s="20"/>
    </row>
    <row r="7" spans="2:11" x14ac:dyDescent="0.25">
      <c r="B7" s="1" t="s">
        <v>12</v>
      </c>
      <c r="C7" s="13"/>
      <c r="D7" s="13"/>
      <c r="E7" s="13"/>
      <c r="F7" s="13"/>
      <c r="G7" s="13">
        <f>I7*G17/I17</f>
        <v>32000</v>
      </c>
      <c r="H7" s="13">
        <f>I7*H17/I17</f>
        <v>32000</v>
      </c>
      <c r="I7" s="13">
        <v>64000</v>
      </c>
      <c r="K7" s="20"/>
    </row>
    <row r="8" spans="2:11" x14ac:dyDescent="0.25">
      <c r="B8" s="1" t="s">
        <v>13</v>
      </c>
      <c r="C8" s="14"/>
      <c r="D8" s="14"/>
      <c r="E8" s="14"/>
      <c r="F8" s="14"/>
      <c r="G8" s="14">
        <f t="shared" ref="G8:G9" si="5">I8*G18/I18</f>
        <v>120000</v>
      </c>
      <c r="H8" s="14">
        <f t="shared" ref="H8:H9" si="6">I8*H18/I18</f>
        <v>40000</v>
      </c>
      <c r="I8" s="14">
        <v>160000</v>
      </c>
      <c r="K8" s="20"/>
    </row>
    <row r="9" spans="2:11" x14ac:dyDescent="0.25">
      <c r="B9" s="6" t="s">
        <v>14</v>
      </c>
      <c r="C9" s="15"/>
      <c r="D9" s="15"/>
      <c r="E9" s="15"/>
      <c r="F9" s="15"/>
      <c r="G9" s="15">
        <f t="shared" si="5"/>
        <v>60000</v>
      </c>
      <c r="H9" s="15">
        <f t="shared" si="6"/>
        <v>60000</v>
      </c>
      <c r="I9" s="15">
        <v>120000</v>
      </c>
      <c r="K9" s="20"/>
    </row>
    <row r="10" spans="2:11" x14ac:dyDescent="0.25">
      <c r="B10" s="3" t="s">
        <v>7</v>
      </c>
      <c r="C10" s="5">
        <f>SUM(C6:C9)</f>
        <v>1527130.4347826086</v>
      </c>
      <c r="D10" s="5">
        <f t="shared" ref="D10:F10" si="7">SUM(D6:D9)</f>
        <v>237217.39130434784</v>
      </c>
      <c r="E10" s="5">
        <f t="shared" si="7"/>
        <v>626043.47826086963</v>
      </c>
      <c r="F10" s="5">
        <f t="shared" si="7"/>
        <v>129610</v>
      </c>
      <c r="G10" s="3">
        <f>SUM(G3:G9)</f>
        <v>212000</v>
      </c>
      <c r="H10" s="3">
        <f>SUM(H3:H9)</f>
        <v>132000</v>
      </c>
      <c r="I10" s="3">
        <f>SUM(I6:I9)</f>
        <v>2864000</v>
      </c>
      <c r="K10" s="20"/>
    </row>
    <row r="11" spans="2:11" x14ac:dyDescent="0.25">
      <c r="K11" s="20"/>
    </row>
    <row r="12" spans="2:11" ht="24.95" customHeight="1" x14ac:dyDescent="0.25">
      <c r="B12" s="1"/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K12" s="20"/>
    </row>
    <row r="13" spans="2:11" x14ac:dyDescent="0.25">
      <c r="B13" s="1" t="s">
        <v>8</v>
      </c>
      <c r="C13" s="13">
        <v>30</v>
      </c>
      <c r="D13" s="13">
        <v>4</v>
      </c>
      <c r="E13" s="13">
        <v>10</v>
      </c>
      <c r="F13" s="13">
        <v>2</v>
      </c>
      <c r="G13" s="13"/>
      <c r="H13" s="13"/>
      <c r="I13" s="13">
        <v>46</v>
      </c>
      <c r="K13" s="20"/>
    </row>
    <row r="14" spans="2:11" x14ac:dyDescent="0.25">
      <c r="B14" s="1" t="s">
        <v>9</v>
      </c>
      <c r="C14" s="14">
        <v>8</v>
      </c>
      <c r="D14" s="14">
        <v>2</v>
      </c>
      <c r="E14" s="14">
        <v>5</v>
      </c>
      <c r="F14" s="14">
        <v>1</v>
      </c>
      <c r="G14" s="14"/>
      <c r="H14" s="14"/>
      <c r="I14" s="14">
        <v>16</v>
      </c>
      <c r="K14" s="20"/>
    </row>
    <row r="15" spans="2:11" x14ac:dyDescent="0.25">
      <c r="B15" s="1" t="s">
        <v>10</v>
      </c>
      <c r="C15" s="15">
        <v>4</v>
      </c>
      <c r="D15" s="15">
        <v>1</v>
      </c>
      <c r="E15" s="15">
        <v>4</v>
      </c>
      <c r="F15" s="15">
        <v>1</v>
      </c>
      <c r="G15" s="15"/>
      <c r="H15" s="15"/>
      <c r="I15" s="15">
        <v>10</v>
      </c>
      <c r="K15" s="20"/>
    </row>
    <row r="16" spans="2:11" x14ac:dyDescent="0.25">
      <c r="B16" s="3" t="s">
        <v>11</v>
      </c>
      <c r="C16" s="3">
        <v>42</v>
      </c>
      <c r="D16" s="3">
        <v>7</v>
      </c>
      <c r="E16" s="3">
        <f t="shared" ref="E16" si="8">SUM(E13:E15)</f>
        <v>19</v>
      </c>
      <c r="F16" s="3">
        <f t="shared" ref="F16" si="9">SUM(F13:F15)</f>
        <v>4</v>
      </c>
      <c r="G16" s="3"/>
      <c r="H16" s="3"/>
      <c r="I16" s="3">
        <f>SUM(I13:I15)</f>
        <v>72</v>
      </c>
      <c r="K16" s="20"/>
    </row>
    <row r="17" spans="2:11" x14ac:dyDescent="0.25">
      <c r="B17" s="1" t="s">
        <v>12</v>
      </c>
      <c r="C17" s="13"/>
      <c r="D17" s="13"/>
      <c r="E17" s="13"/>
      <c r="F17" s="13"/>
      <c r="G17" s="13">
        <v>2</v>
      </c>
      <c r="H17" s="13">
        <v>2</v>
      </c>
      <c r="I17" s="13">
        <v>4</v>
      </c>
      <c r="K17" s="20"/>
    </row>
    <row r="18" spans="2:11" x14ac:dyDescent="0.25">
      <c r="B18" s="1" t="s">
        <v>13</v>
      </c>
      <c r="C18" s="14"/>
      <c r="D18" s="14"/>
      <c r="E18" s="14"/>
      <c r="F18" s="14"/>
      <c r="G18" s="14">
        <v>3</v>
      </c>
      <c r="H18" s="14">
        <v>1</v>
      </c>
      <c r="I18" s="14">
        <v>4</v>
      </c>
      <c r="K18" s="20"/>
    </row>
    <row r="19" spans="2:11" x14ac:dyDescent="0.25">
      <c r="B19" s="1" t="s">
        <v>14</v>
      </c>
      <c r="C19" s="15"/>
      <c r="D19" s="15"/>
      <c r="E19" s="15"/>
      <c r="F19" s="15"/>
      <c r="G19" s="15">
        <v>1</v>
      </c>
      <c r="H19" s="15">
        <v>1</v>
      </c>
      <c r="I19" s="15">
        <v>2</v>
      </c>
      <c r="K19" s="20"/>
    </row>
    <row r="20" spans="2:11" x14ac:dyDescent="0.25">
      <c r="B20" s="3" t="s">
        <v>15</v>
      </c>
      <c r="C20" s="3">
        <f>SUM(C16:C19)</f>
        <v>42</v>
      </c>
      <c r="D20" s="3">
        <f t="shared" ref="D20:I20" si="10">SUM(D16:D19)</f>
        <v>7</v>
      </c>
      <c r="E20" s="3">
        <f t="shared" si="10"/>
        <v>19</v>
      </c>
      <c r="F20" s="3">
        <f t="shared" si="10"/>
        <v>4</v>
      </c>
      <c r="G20" s="3">
        <f t="shared" si="10"/>
        <v>6</v>
      </c>
      <c r="H20" s="3">
        <f t="shared" si="10"/>
        <v>4</v>
      </c>
      <c r="I20" s="3">
        <f t="shared" si="10"/>
        <v>82</v>
      </c>
      <c r="K20" s="20"/>
    </row>
    <row r="22" spans="2:11" x14ac:dyDescent="0.25">
      <c r="B22" s="1"/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K22" s="20" t="s">
        <v>25</v>
      </c>
    </row>
    <row r="23" spans="2:11" x14ac:dyDescent="0.25">
      <c r="B23" s="1" t="s">
        <v>17</v>
      </c>
      <c r="C23" s="11">
        <f>C10</f>
        <v>1527130.4347826086</v>
      </c>
      <c r="D23" s="11">
        <f t="shared" ref="D23:I23" si="11">D10</f>
        <v>237217.39130434784</v>
      </c>
      <c r="E23" s="11">
        <f t="shared" si="11"/>
        <v>626043.47826086963</v>
      </c>
      <c r="F23" s="11">
        <f t="shared" si="11"/>
        <v>129610</v>
      </c>
      <c r="G23" s="11">
        <f t="shared" si="11"/>
        <v>212000</v>
      </c>
      <c r="H23" s="11">
        <f t="shared" si="11"/>
        <v>132000</v>
      </c>
      <c r="I23" s="11">
        <f t="shared" si="11"/>
        <v>2864000</v>
      </c>
      <c r="K23" s="20"/>
    </row>
    <row r="24" spans="2:11" x14ac:dyDescent="0.25">
      <c r="B24" s="1" t="s">
        <v>18</v>
      </c>
      <c r="C24" s="12">
        <f>C23*60/100</f>
        <v>916278.26086956519</v>
      </c>
      <c r="D24" s="12">
        <f t="shared" ref="D24:I24" si="12">D23*60/100</f>
        <v>142330.4347826087</v>
      </c>
      <c r="E24" s="12">
        <f t="shared" si="12"/>
        <v>375626.08695652179</v>
      </c>
      <c r="F24" s="12">
        <f t="shared" si="12"/>
        <v>77766</v>
      </c>
      <c r="G24" s="12">
        <f t="shared" si="12"/>
        <v>127200</v>
      </c>
      <c r="H24" s="12">
        <f t="shared" si="12"/>
        <v>79200</v>
      </c>
      <c r="I24" s="12">
        <f t="shared" si="12"/>
        <v>1718400</v>
      </c>
      <c r="K24" s="20"/>
    </row>
    <row r="25" spans="2:11" x14ac:dyDescent="0.25">
      <c r="B25" s="3" t="s">
        <v>19</v>
      </c>
      <c r="C25" s="5">
        <f>SUM(C23:C24)</f>
        <v>2443408.6956521738</v>
      </c>
      <c r="D25" s="5">
        <f t="shared" ref="D25:I25" si="13">SUM(D23:D24)</f>
        <v>379547.82608695654</v>
      </c>
      <c r="E25" s="5">
        <f t="shared" si="13"/>
        <v>1001669.5652173914</v>
      </c>
      <c r="F25" s="5">
        <f t="shared" si="13"/>
        <v>207376</v>
      </c>
      <c r="G25" s="5">
        <f t="shared" si="13"/>
        <v>339200</v>
      </c>
      <c r="H25" s="5">
        <f t="shared" si="13"/>
        <v>211200</v>
      </c>
      <c r="I25" s="5">
        <f t="shared" si="13"/>
        <v>4582400</v>
      </c>
      <c r="K25" s="20"/>
    </row>
    <row r="26" spans="2:11" x14ac:dyDescent="0.25">
      <c r="B26" s="1" t="s">
        <v>20</v>
      </c>
      <c r="C26" s="13">
        <v>80000</v>
      </c>
      <c r="D26" s="13">
        <v>20000</v>
      </c>
      <c r="E26" s="13">
        <v>90000</v>
      </c>
      <c r="F26" s="13">
        <v>10000</v>
      </c>
      <c r="G26" s="13">
        <v>30000</v>
      </c>
      <c r="H26" s="13">
        <v>30000</v>
      </c>
      <c r="I26" s="13">
        <f>SUM(C26:H26)</f>
        <v>260000</v>
      </c>
      <c r="K26" s="20"/>
    </row>
    <row r="27" spans="2:11" x14ac:dyDescent="0.25">
      <c r="B27" s="3" t="s">
        <v>21</v>
      </c>
      <c r="C27" s="4">
        <f>SUM(C25:C26)</f>
        <v>2523408.6956521738</v>
      </c>
      <c r="D27" s="4">
        <f t="shared" ref="D27:I27" si="14">SUM(D25:D26)</f>
        <v>399547.82608695654</v>
      </c>
      <c r="E27" s="4">
        <f t="shared" si="14"/>
        <v>1091669.5652173914</v>
      </c>
      <c r="F27" s="4">
        <f t="shared" si="14"/>
        <v>217376</v>
      </c>
      <c r="G27" s="4">
        <f t="shared" si="14"/>
        <v>369200</v>
      </c>
      <c r="H27" s="4">
        <f t="shared" si="14"/>
        <v>241200</v>
      </c>
      <c r="I27" s="4">
        <f t="shared" si="14"/>
        <v>4842400</v>
      </c>
      <c r="K27" s="20"/>
    </row>
    <row r="28" spans="2:11" x14ac:dyDescent="0.25">
      <c r="B28" s="1" t="s">
        <v>22</v>
      </c>
      <c r="C28" s="15">
        <v>3900000</v>
      </c>
      <c r="D28" s="15">
        <v>620000</v>
      </c>
      <c r="E28" s="15">
        <v>2200000</v>
      </c>
      <c r="F28" s="15"/>
      <c r="G28" s="15"/>
      <c r="H28" s="15"/>
      <c r="I28" s="15">
        <f>SUM(C28:H28)</f>
        <v>6720000</v>
      </c>
      <c r="K28" s="20"/>
    </row>
    <row r="29" spans="2:11" x14ac:dyDescent="0.25">
      <c r="B29" s="3" t="s">
        <v>23</v>
      </c>
      <c r="C29" s="5">
        <f>C28-C27</f>
        <v>1376591.3043478262</v>
      </c>
      <c r="D29" s="5">
        <f t="shared" ref="D29:E29" si="15">D28-D27</f>
        <v>220452.17391304346</v>
      </c>
      <c r="E29" s="5">
        <f t="shared" si="15"/>
        <v>1108330.4347826086</v>
      </c>
      <c r="F29" s="3"/>
      <c r="G29" s="3"/>
      <c r="H29" s="3"/>
      <c r="I29" s="3"/>
      <c r="K29" s="20"/>
    </row>
    <row r="30" spans="2:11" x14ac:dyDescent="0.25">
      <c r="B30" s="18" t="s">
        <v>24</v>
      </c>
      <c r="C30" s="19">
        <v>0.35</v>
      </c>
      <c r="D30" s="19">
        <v>0.36</v>
      </c>
      <c r="E30" s="19">
        <v>0.5</v>
      </c>
      <c r="F30" s="3"/>
      <c r="G30" s="3"/>
      <c r="H30" s="3"/>
      <c r="I30" s="3"/>
      <c r="K30" s="20"/>
    </row>
    <row r="33" spans="2:3" ht="15" customHeight="1" x14ac:dyDescent="0.25">
      <c r="B33" s="23" t="s">
        <v>18</v>
      </c>
      <c r="C33" s="21" t="s">
        <v>26</v>
      </c>
    </row>
    <row r="34" spans="2:3" x14ac:dyDescent="0.25">
      <c r="B34" s="21" t="s">
        <v>27</v>
      </c>
      <c r="C34" s="21" t="s">
        <v>29</v>
      </c>
    </row>
    <row r="35" spans="2:3" x14ac:dyDescent="0.25">
      <c r="B35" s="22" t="s">
        <v>28</v>
      </c>
      <c r="C35" t="s">
        <v>32</v>
      </c>
    </row>
    <row r="36" spans="2:3" x14ac:dyDescent="0.25">
      <c r="B36" s="24" t="s">
        <v>30</v>
      </c>
      <c r="C36" t="s">
        <v>31</v>
      </c>
    </row>
  </sheetData>
  <mergeCells count="2">
    <mergeCell ref="K22:K30"/>
    <mergeCell ref="K2:K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2013-11-20T14:04:42Z</dcterms:modified>
</cp:coreProperties>
</file>