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gruti\Desktop\excel prep\"/>
    </mc:Choice>
  </mc:AlternateContent>
  <xr:revisionPtr revIDLastSave="0" documentId="13_ncr:1_{EF8F76F2-5947-4BF7-BE1C-B7E5A9EEC9EB}" xr6:coauthVersionLast="47" xr6:coauthVersionMax="47" xr10:uidLastSave="{00000000-0000-0000-0000-000000000000}"/>
  <bookViews>
    <workbookView xWindow="-108" yWindow="-108" windowWidth="23256" windowHeight="12456" activeTab="2" xr2:uid="{D705781F-B696-49DD-8CAF-135D04A4BBDF}"/>
  </bookViews>
  <sheets>
    <sheet name="Sheet1" sheetId="1" r:id="rId1"/>
    <sheet name="sumif" sheetId="3" r:id="rId2"/>
    <sheet name="data validation" sheetId="4" r:id="rId3"/>
    <sheet name="formula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3" l="1" a="1"/>
  <c r="M2" i="3" s="1"/>
  <c r="L2" i="3"/>
  <c r="K2" i="3"/>
  <c r="J2" i="3"/>
  <c r="I2" i="3"/>
  <c r="H2" i="3"/>
  <c r="B18" i="1"/>
  <c r="C18" i="1" s="1"/>
  <c r="A18" i="1"/>
  <c r="D18" i="1" s="1"/>
  <c r="L6" i="1"/>
  <c r="L7" i="1"/>
  <c r="L8" i="1"/>
  <c r="L9" i="1"/>
  <c r="L10" i="1"/>
  <c r="L11" i="1"/>
  <c r="L12" i="1"/>
  <c r="L13" i="1"/>
  <c r="L14" i="1"/>
  <c r="L5" i="1"/>
  <c r="K6" i="1"/>
  <c r="K7" i="1"/>
  <c r="K8" i="1"/>
  <c r="K9" i="1"/>
  <c r="K10" i="1"/>
  <c r="K11" i="1"/>
  <c r="K12" i="1"/>
  <c r="K13" i="1"/>
  <c r="K14" i="1"/>
  <c r="K5" i="1"/>
  <c r="J5" i="1"/>
  <c r="J6" i="1"/>
  <c r="J7" i="1"/>
  <c r="J8" i="1"/>
  <c r="J9" i="1"/>
  <c r="J10" i="1"/>
  <c r="J11" i="1"/>
  <c r="J12" i="1"/>
  <c r="J13" i="1"/>
  <c r="J14" i="1"/>
  <c r="I6" i="1"/>
  <c r="I7" i="1"/>
  <c r="I8" i="1"/>
  <c r="I9" i="1"/>
  <c r="I10" i="1"/>
  <c r="I11" i="1"/>
  <c r="I12" i="1"/>
  <c r="I13" i="1"/>
  <c r="I14" i="1"/>
  <c r="I5" i="1"/>
  <c r="F5" i="2"/>
  <c r="B7" i="2"/>
  <c r="A7" i="2"/>
  <c r="J18" i="1" l="1"/>
  <c r="H18" i="1" s="1"/>
  <c r="I18" i="1"/>
  <c r="F18" i="1"/>
  <c r="E18" i="1"/>
  <c r="G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<sst xmlns="http://schemas.openxmlformats.org/spreadsheetml/2006/main" count="206" uniqueCount="62">
  <si>
    <t>June Month Expenses</t>
  </si>
  <si>
    <t>Date</t>
  </si>
  <si>
    <t>Category</t>
  </si>
  <si>
    <t>Sub-cat</t>
  </si>
  <si>
    <t>Payment</t>
  </si>
  <si>
    <t>Price</t>
  </si>
  <si>
    <t>1st Jan 2023</t>
  </si>
  <si>
    <t>Food</t>
  </si>
  <si>
    <t>Zomato</t>
  </si>
  <si>
    <t>upi</t>
  </si>
  <si>
    <t>2nd Jan 2023</t>
  </si>
  <si>
    <t>Clothes</t>
  </si>
  <si>
    <t>Ajio</t>
  </si>
  <si>
    <t>cash</t>
  </si>
  <si>
    <t>3rd Jan 2023</t>
  </si>
  <si>
    <t>4th Jan 2023</t>
  </si>
  <si>
    <t>5th Jan 2023</t>
  </si>
  <si>
    <t>6th Jan 2023</t>
  </si>
  <si>
    <t>7th Jan 2023</t>
  </si>
  <si>
    <t>8th Jan 2023</t>
  </si>
  <si>
    <t>9th Jan 2023</t>
  </si>
  <si>
    <t>10th Jan 2023</t>
  </si>
  <si>
    <t>Glosery</t>
  </si>
  <si>
    <t>Shop</t>
  </si>
  <si>
    <t>S no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</si>
  <si>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</si>
  <si>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</si>
  <si>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</si>
  <si>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</si>
  <si>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</si>
  <si>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</si>
  <si>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</si>
  <si>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</si>
  <si>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</si>
  <si>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</si>
  <si>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flash fun</t>
  </si>
  <si>
    <t>add</t>
  </si>
  <si>
    <t>sub</t>
  </si>
  <si>
    <t>div</t>
  </si>
  <si>
    <t>multi</t>
  </si>
  <si>
    <t>condtions</t>
  </si>
  <si>
    <t>if</t>
  </si>
  <si>
    <t>AND</t>
  </si>
  <si>
    <t>OR</t>
  </si>
  <si>
    <t xml:space="preserve"> </t>
  </si>
  <si>
    <t>today</t>
  </si>
  <si>
    <t>now</t>
  </si>
  <si>
    <t>day</t>
  </si>
  <si>
    <t>year</t>
  </si>
  <si>
    <t>month</t>
  </si>
  <si>
    <t>hour</t>
  </si>
  <si>
    <t>date</t>
  </si>
  <si>
    <t>secs</t>
  </si>
  <si>
    <t>date+3 day</t>
  </si>
  <si>
    <t>date+3 month</t>
  </si>
  <si>
    <t>sum</t>
  </si>
  <si>
    <t>sumif</t>
  </si>
  <si>
    <t>count</t>
  </si>
  <si>
    <t>countif</t>
  </si>
  <si>
    <t>countifs</t>
  </si>
  <si>
    <t>sumifs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</si>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</sst>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695E29-7CD1-4A36-A2EF-57BEDF106CC0}" name="Table1" displayName="Table1" ref="B4:G14" totalsRowShown="0" headerRowDxfId="21" dataDxfId="20">
  <autoFilter ref="B4:G14" xr:uid="{52695E29-7CD1-4A36-A2EF-57BEDF106CC0}"/>
  <tableColumns count="6">
    <tableColumn id="1" xr3:uid="{EC9A5087-610A-429D-9344-290A716FFB90}" name="Date" dataDxfId="19"/>
    <tableColumn id="2" xr3:uid="{19A05F9F-CDFA-451E-8CD5-FEB316B59035}" name="Category" dataDxfId="18"/>
    <tableColumn id="3" xr3:uid="{B537E9CF-10F1-4619-AF1C-65D7E01F9619}" name="Sub-cat" dataDxfId="17"/>
    <tableColumn id="4" xr3:uid="{717365F8-E37A-43C2-85BF-64ECB42FEF76}" name="Payment" dataDxfId="16"/>
    <tableColumn id="5" xr3:uid="{2895E5FF-A06B-4654-964F-A59896323D78}" name="Price" dataDxfId="15" dataCellStyle="Comma"/>
    <tableColumn id="6" xr3:uid="{DB37D76F-9801-471E-B6AB-02648A5543EC}" name="flash fun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D57F9-AAC8-4BE7-8B3F-E31C90A45B6C}" name="Table13" displayName="Table13" ref="B1:M11" totalsRowShown="0" headerRowDxfId="13" dataDxfId="12">
  <autoFilter ref="B1:M11" xr:uid="{A2FD57F9-AAC8-4BE7-8B3F-E31C90A45B6C}"/>
  <tableColumns count="12">
    <tableColumn id="1" xr3:uid="{E1BF6D25-56C0-4E76-9333-F1D97F8A7173}" name="Date" dataDxfId="11"/>
    <tableColumn id="2" xr3:uid="{5A418411-38BC-4087-9B17-F79271327DC3}" name="Category" dataDxfId="10"/>
    <tableColumn id="3" xr3:uid="{AAA6851F-E774-4B10-AB24-B60F6FD1959D}" name="Sub-cat" dataDxfId="9"/>
    <tableColumn id="4" xr3:uid="{6F837FE6-3A89-4193-9324-1798F5888E22}" name="Payment" dataDxfId="8"/>
    <tableColumn id="5" xr3:uid="{79EA0E13-3C91-410C-912F-FADFFAD66381}" name="Price" dataDxfId="7" dataCellStyle="Comma"/>
    <tableColumn id="6" xr3:uid="{F520B613-8280-4ACD-B677-7CBF0D609407}" name="flash fun" dataDxfId="6"/>
    <tableColumn id="7" xr3:uid="{21B31D94-6B2D-49EE-9D7C-082BB8052445}" name="sum" dataDxfId="5">
      <calculatedColumnFormula>SUM(F:F)</calculatedColumnFormula>
    </tableColumn>
    <tableColumn id="8" xr3:uid="{BAB8E5A5-0AF6-4411-AD38-716EF90AFD15}" name="sumif" dataDxfId="4">
      <calculatedColumnFormula>SUMIF(E:E,"cash",F:F)</calculatedColumnFormula>
    </tableColumn>
    <tableColumn id="9" xr3:uid="{F89E0F5F-E775-4793-ABB1-4EDF4265878F}" name="sumifs" dataDxfId="3">
      <calculatedColumnFormula>SUMIFS(F:F,E:E,"upi",C:C,"food")</calculatedColumnFormula>
    </tableColumn>
    <tableColumn id="10" xr3:uid="{8CEF0C88-06A4-443C-A6E5-181316B9A93F}" name="count" dataDxfId="2">
      <calculatedColumnFormula>COUNT(E:E,F:F)</calculatedColumnFormula>
    </tableColumn>
    <tableColumn id="11" xr3:uid="{E5A21412-936C-418E-B6CA-466CA1006153}" name="countif" dataDxfId="1">
      <calculatedColumnFormula>COUNTIF(E:E, "cash")</calculatedColumnFormula>
    </tableColumn>
    <tableColumn id="12" xr3:uid="{FFC66C6F-70AC-42DF-B442-03DA51E75A46}" name="countifs" dataDxfId="0">
      <calculatedColumnFormula array="1">COUNTIFS(E:E,"upi",C:C, food)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5D3B-55C0-4F30-AAF1-73088E135B54}">
  <sheetPr codeName="Sheet1"/>
  <dimension ref="A1:L1829"/>
  <sheetViews>
    <sheetView zoomScale="145" zoomScaleNormal="145" workbookViewId="0">
      <selection activeCell="A3" sqref="A3:G15"/>
    </sheetView>
  </sheetViews>
  <sheetFormatPr defaultRowHeight="14.4" x14ac:dyDescent="0.3"/>
  <cols>
    <col min="1" max="1" width="9.88671875" bestFit="1" customWidth="1"/>
    <col min="2" max="2" width="15.33203125" bestFit="1" customWidth="1"/>
    <col min="3" max="3" width="10.77734375" bestFit="1" customWidth="1"/>
    <col min="4" max="4" width="9.6640625" bestFit="1" customWidth="1"/>
    <col min="5" max="5" width="10.77734375" bestFit="1" customWidth="1"/>
    <col min="6" max="6" width="10.109375" bestFit="1" customWidth="1"/>
    <col min="7" max="7" width="9.88671875" bestFit="1" customWidth="1"/>
    <col min="9" max="10" width="9.88671875" bestFit="1" customWidth="1"/>
  </cols>
  <sheetData>
    <row r="1" spans="1:12" ht="14.4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2" ht="14.4" customHeight="1" x14ac:dyDescent="0.3">
      <c r="A2" s="10"/>
      <c r="B2" s="10"/>
      <c r="C2" s="10"/>
      <c r="D2" s="10"/>
      <c r="E2" s="10"/>
      <c r="F2" s="10"/>
      <c r="G2" s="10"/>
      <c r="H2" s="10"/>
      <c r="I2" s="10"/>
    </row>
    <row r="4" spans="1:12" x14ac:dyDescent="0.3">
      <c r="A4" s="2" t="s">
        <v>24</v>
      </c>
      <c r="B4" s="6" t="s">
        <v>1</v>
      </c>
      <c r="C4" s="1" t="s">
        <v>2</v>
      </c>
      <c r="D4" s="1" t="s">
        <v>3</v>
      </c>
      <c r="E4" s="1" t="s">
        <v>4</v>
      </c>
      <c r="F4" s="5" t="s">
        <v>5</v>
      </c>
      <c r="G4" s="1" t="s">
        <v>35</v>
      </c>
      <c r="I4" t="s">
        <v>40</v>
      </c>
      <c r="J4" t="s">
        <v>41</v>
      </c>
      <c r="K4" t="s">
        <v>42</v>
      </c>
      <c r="L4" t="s">
        <v>43</v>
      </c>
    </row>
    <row r="5" spans="1:12" x14ac:dyDescent="0.3">
      <c r="A5" s="3">
        <v>1</v>
      </c>
      <c r="B5" s="6" t="s">
        <v>6</v>
      </c>
      <c r="C5" s="1" t="s">
        <v>7</v>
      </c>
      <c r="D5" s="1" t="s">
        <v>8</v>
      </c>
      <c r="E5" s="1" t="s">
        <v>9</v>
      </c>
      <c r="F5" s="5">
        <v>1999</v>
      </c>
      <c r="G5" s="1" t="s">
        <v>25</v>
      </c>
      <c r="I5" t="b">
        <f>Table1[[#This Row],[Price]]&gt;1702</f>
        <v>1</v>
      </c>
      <c r="J5" t="str">
        <f>IF(Table1[[#This Row],[Price]]&gt;1999,"good", "no good")</f>
        <v>no good</v>
      </c>
      <c r="K5" t="str">
        <f>IF(AND(C6 ="Clothes",E8="cash"), "yes","no")</f>
        <v>yes</v>
      </c>
      <c r="L5" t="str">
        <f>IF(OR(E6="Food",F6 = "cash"), "yes","no")</f>
        <v>no</v>
      </c>
    </row>
    <row r="6" spans="1:12" x14ac:dyDescent="0.3">
      <c r="A6" s="4">
        <v>2</v>
      </c>
      <c r="B6" s="6" t="s">
        <v>10</v>
      </c>
      <c r="C6" s="1" t="s">
        <v>11</v>
      </c>
      <c r="D6" s="1" t="s">
        <v>12</v>
      </c>
      <c r="E6" s="1" t="s">
        <v>13</v>
      </c>
      <c r="F6" s="5">
        <v>1900</v>
      </c>
      <c r="G6" s="1" t="s">
        <v>26</v>
      </c>
      <c r="I6" t="b">
        <f>Table1[[#This Row],[Price]]&gt;1702</f>
        <v>1</v>
      </c>
      <c r="J6" t="str">
        <f t="shared" ref="J6:J14" si="0">IF(F9&gt;1702,"good", "no good")</f>
        <v>no good</v>
      </c>
      <c r="K6" t="str">
        <f t="shared" ref="K6:K14" si="1">IF(AND(C7 ="Clothes",E9="cash"), "yes","no")</f>
        <v>no</v>
      </c>
      <c r="L6" t="str">
        <f t="shared" ref="L6:L14" si="2">IF(OR(E7="Food",F7 = "cash"), "yes","no")</f>
        <v>no</v>
      </c>
    </row>
    <row r="7" spans="1:12" x14ac:dyDescent="0.3">
      <c r="A7" s="3">
        <v>3</v>
      </c>
      <c r="B7" s="6" t="s">
        <v>14</v>
      </c>
      <c r="C7" s="1" t="s">
        <v>7</v>
      </c>
      <c r="D7" s="1" t="s">
        <v>8</v>
      </c>
      <c r="E7" s="1" t="s">
        <v>9</v>
      </c>
      <c r="F7" s="5">
        <v>1801</v>
      </c>
      <c r="G7" s="1" t="s">
        <v>27</v>
      </c>
      <c r="I7" t="b">
        <f>Table1[[#This Row],[Price]]&gt;1702</f>
        <v>1</v>
      </c>
      <c r="J7" t="str">
        <f t="shared" si="0"/>
        <v>no good</v>
      </c>
      <c r="K7" t="str">
        <f t="shared" si="1"/>
        <v>yes</v>
      </c>
      <c r="L7" t="str">
        <f t="shared" si="2"/>
        <v>no</v>
      </c>
    </row>
    <row r="8" spans="1:12" x14ac:dyDescent="0.3">
      <c r="A8" s="4">
        <v>4</v>
      </c>
      <c r="B8" s="6" t="s">
        <v>15</v>
      </c>
      <c r="C8" s="1" t="s">
        <v>11</v>
      </c>
      <c r="D8" s="1" t="s">
        <v>12</v>
      </c>
      <c r="E8" s="1" t="s">
        <v>13</v>
      </c>
      <c r="F8" s="5">
        <v>1702</v>
      </c>
      <c r="G8" s="1" t="s">
        <v>28</v>
      </c>
      <c r="I8" t="b">
        <f>Table1[[#This Row],[Price]]&gt;1702</f>
        <v>0</v>
      </c>
      <c r="J8" t="str">
        <f t="shared" si="0"/>
        <v>no good</v>
      </c>
      <c r="K8" t="str">
        <f t="shared" si="1"/>
        <v>no</v>
      </c>
      <c r="L8" t="str">
        <f t="shared" si="2"/>
        <v>no</v>
      </c>
    </row>
    <row r="9" spans="1:12" x14ac:dyDescent="0.3">
      <c r="A9" s="3">
        <v>5</v>
      </c>
      <c r="B9" s="6" t="s">
        <v>16</v>
      </c>
      <c r="C9" s="1" t="s">
        <v>22</v>
      </c>
      <c r="D9" s="1" t="s">
        <v>23</v>
      </c>
      <c r="E9" s="1" t="s">
        <v>9</v>
      </c>
      <c r="F9" s="5">
        <v>1603</v>
      </c>
      <c r="G9" s="1" t="s">
        <v>29</v>
      </c>
      <c r="I9" t="b">
        <f>Table1[[#This Row],[Price]]&gt;1702</f>
        <v>0</v>
      </c>
      <c r="J9" t="str">
        <f t="shared" si="0"/>
        <v>no good</v>
      </c>
      <c r="K9" t="str">
        <f t="shared" si="1"/>
        <v>yes</v>
      </c>
      <c r="L9" t="str">
        <f t="shared" si="2"/>
        <v>no</v>
      </c>
    </row>
    <row r="10" spans="1:12" x14ac:dyDescent="0.3">
      <c r="A10" s="4">
        <v>6</v>
      </c>
      <c r="B10" s="6" t="s">
        <v>17</v>
      </c>
      <c r="C10" s="1" t="s">
        <v>11</v>
      </c>
      <c r="D10" s="1" t="s">
        <v>12</v>
      </c>
      <c r="E10" s="1" t="s">
        <v>13</v>
      </c>
      <c r="F10" s="5">
        <v>1504</v>
      </c>
      <c r="G10" s="1" t="s">
        <v>30</v>
      </c>
      <c r="I10" t="b">
        <f>Table1[[#This Row],[Price]]&gt;1702</f>
        <v>0</v>
      </c>
      <c r="J10" t="str">
        <f t="shared" si="0"/>
        <v>no good</v>
      </c>
      <c r="K10" t="str">
        <f t="shared" si="1"/>
        <v>no</v>
      </c>
      <c r="L10" t="str">
        <f t="shared" si="2"/>
        <v>no</v>
      </c>
    </row>
    <row r="11" spans="1:12" x14ac:dyDescent="0.3">
      <c r="A11" s="3">
        <v>7</v>
      </c>
      <c r="B11" s="6" t="s">
        <v>18</v>
      </c>
      <c r="C11" s="1" t="s">
        <v>7</v>
      </c>
      <c r="D11" s="1" t="s">
        <v>8</v>
      </c>
      <c r="E11" s="1" t="s">
        <v>9</v>
      </c>
      <c r="F11" s="5">
        <v>1405</v>
      </c>
      <c r="G11" s="1" t="s">
        <v>31</v>
      </c>
      <c r="I11" t="b">
        <f>Table1[[#This Row],[Price]]&gt;1702</f>
        <v>0</v>
      </c>
      <c r="J11" t="str">
        <f t="shared" si="0"/>
        <v>no good</v>
      </c>
      <c r="K11" t="str">
        <f t="shared" si="1"/>
        <v>no</v>
      </c>
      <c r="L11" t="str">
        <f t="shared" si="2"/>
        <v>no</v>
      </c>
    </row>
    <row r="12" spans="1:12" x14ac:dyDescent="0.3">
      <c r="A12" s="4">
        <v>8</v>
      </c>
      <c r="B12" s="6" t="s">
        <v>19</v>
      </c>
      <c r="C12" s="1" t="s">
        <v>22</v>
      </c>
      <c r="D12" s="1" t="s">
        <v>23</v>
      </c>
      <c r="E12" s="1" t="s">
        <v>13</v>
      </c>
      <c r="F12" s="5">
        <v>1306</v>
      </c>
      <c r="G12" s="1" t="s">
        <v>32</v>
      </c>
      <c r="I12" t="b">
        <f>Table1[[#This Row],[Price]]&gt;1702</f>
        <v>0</v>
      </c>
      <c r="J12" t="str">
        <f t="shared" si="0"/>
        <v>no good</v>
      </c>
      <c r="K12" t="str">
        <f t="shared" si="1"/>
        <v>no</v>
      </c>
      <c r="L12" t="str">
        <f t="shared" si="2"/>
        <v>no</v>
      </c>
    </row>
    <row r="13" spans="1:12" x14ac:dyDescent="0.3">
      <c r="A13" s="3">
        <v>9</v>
      </c>
      <c r="B13" s="6" t="s">
        <v>20</v>
      </c>
      <c r="C13" s="1" t="s">
        <v>7</v>
      </c>
      <c r="D13" s="1" t="s">
        <v>8</v>
      </c>
      <c r="E13" s="1" t="s">
        <v>9</v>
      </c>
      <c r="F13" s="5">
        <v>1207</v>
      </c>
      <c r="G13" s="1" t="s">
        <v>33</v>
      </c>
      <c r="I13" t="b">
        <f>Table1[[#This Row],[Price]]&gt;1702</f>
        <v>0</v>
      </c>
      <c r="J13" t="str">
        <f t="shared" si="0"/>
        <v>no good</v>
      </c>
      <c r="K13" t="str">
        <f t="shared" si="1"/>
        <v>no</v>
      </c>
      <c r="L13" t="str">
        <f t="shared" si="2"/>
        <v>no</v>
      </c>
    </row>
    <row r="14" spans="1:12" x14ac:dyDescent="0.3">
      <c r="A14" s="4">
        <v>10</v>
      </c>
      <c r="B14" s="6" t="s">
        <v>21</v>
      </c>
      <c r="C14" s="1" t="s">
        <v>11</v>
      </c>
      <c r="D14" s="1" t="s">
        <v>12</v>
      </c>
      <c r="E14" s="1" t="s">
        <v>13</v>
      </c>
      <c r="F14" s="5">
        <v>1108</v>
      </c>
      <c r="G14" s="1" t="s">
        <v>34</v>
      </c>
      <c r="I14" t="b">
        <f>Table1[[#This Row],[Price]]&gt;1702</f>
        <v>0</v>
      </c>
      <c r="J14" t="str">
        <f t="shared" si="0"/>
        <v>good</v>
      </c>
      <c r="K14" t="str">
        <f t="shared" si="1"/>
        <v>no</v>
      </c>
      <c r="L14" t="str">
        <f t="shared" si="2"/>
        <v>no</v>
      </c>
    </row>
    <row r="15" spans="1:12" x14ac:dyDescent="0.3">
      <c r="B15" s="7"/>
    </row>
    <row r="17" spans="1:10" x14ac:dyDescent="0.3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54</v>
      </c>
      <c r="J17" t="s">
        <v>53</v>
      </c>
    </row>
    <row r="18" spans="1:10" x14ac:dyDescent="0.3">
      <c r="A18" s="8">
        <f ca="1">TODAY()</f>
        <v>45456</v>
      </c>
      <c r="B18" s="9">
        <f ca="1">NOW()</f>
        <v>45456.664923958335</v>
      </c>
      <c r="C18">
        <f ca="1">DAY(B18)</f>
        <v>13</v>
      </c>
      <c r="D18">
        <f ca="1">YEAR(A18)</f>
        <v>2024</v>
      </c>
      <c r="E18">
        <f ca="1">MONTH(B18)</f>
        <v>6</v>
      </c>
      <c r="F18">
        <f ca="1">HOUR(B18)</f>
        <v>15</v>
      </c>
      <c r="G18" s="8">
        <f ca="1">DATE(D18,E18,C18)</f>
        <v>45456</v>
      </c>
      <c r="H18">
        <f ca="1">_xlfn.SEC(J18)</f>
        <v>7.5236633938225381</v>
      </c>
      <c r="I18" s="8">
        <f ca="1">A18-3</f>
        <v>45453</v>
      </c>
      <c r="J18" s="8">
        <f ca="1">A18-2</f>
        <v>45454</v>
      </c>
    </row>
    <row r="1100" spans="10:10" x14ac:dyDescent="0.3">
      <c r="J1100" t="s">
        <v>44</v>
      </c>
    </row>
    <row r="1222" spans="12:12" x14ac:dyDescent="0.3">
      <c r="L1222" t="s">
        <v>44</v>
      </c>
    </row>
    <row r="1319" spans="1:1" x14ac:dyDescent="0.3">
      <c r="A1319" t="s">
        <v>44</v>
      </c>
    </row>
    <row r="1829" spans="9:9" x14ac:dyDescent="0.3">
      <c r="I1829" t="s">
        <v>44</v>
      </c>
    </row>
  </sheetData>
  <mergeCells count="1">
    <mergeCell ref="A1:I2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8705-EDEB-4A8C-A7F7-7A799EE409E6}">
  <sheetPr codeName="Sheet2"/>
  <dimension ref="A1:M1819"/>
  <sheetViews>
    <sheetView topLeftCell="A6" zoomScale="220" zoomScaleNormal="220" workbookViewId="0">
      <selection sqref="A1:G11"/>
    </sheetView>
  </sheetViews>
  <sheetFormatPr defaultRowHeight="14.4" x14ac:dyDescent="0.3"/>
  <sheetData>
    <row r="1" spans="1:13" x14ac:dyDescent="0.3">
      <c r="A1" s="2" t="s">
        <v>24</v>
      </c>
      <c r="B1" s="6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35</v>
      </c>
      <c r="H1" s="1" t="s">
        <v>55</v>
      </c>
      <c r="I1" s="1" t="s">
        <v>56</v>
      </c>
      <c r="J1" s="1" t="s">
        <v>60</v>
      </c>
      <c r="K1" s="1" t="s">
        <v>57</v>
      </c>
      <c r="L1" s="1" t="s">
        <v>58</v>
      </c>
      <c r="M1" s="1" t="s">
        <v>59</v>
      </c>
    </row>
    <row r="2" spans="1:13" x14ac:dyDescent="0.3">
      <c r="A2" s="3">
        <v>1</v>
      </c>
      <c r="B2" s="6" t="s">
        <v>6</v>
      </c>
      <c r="C2" s="1" t="s">
        <v>7</v>
      </c>
      <c r="D2" s="1" t="s">
        <v>8</v>
      </c>
      <c r="E2" s="1" t="s">
        <v>9</v>
      </c>
      <c r="F2" s="5">
        <v>1999</v>
      </c>
      <c r="G2" s="1" t="s">
        <v>25</v>
      </c>
      <c r="H2" s="11">
        <f t="shared" ref="H2:H11" si="0">SUM(F:F)</f>
        <v>15535</v>
      </c>
      <c r="I2" s="1">
        <f t="shared" ref="I2:I11" si="1">SUMIF(E:E,"cash",F:F)</f>
        <v>7520</v>
      </c>
      <c r="J2" s="1">
        <f t="shared" ref="J2:J11" si="2">SUMIFS(F:F,E:E,"upi",C:C,"food")</f>
        <v>6412</v>
      </c>
      <c r="K2" s="1">
        <f t="shared" ref="K2:K11" si="3">COUNT(E:E,F:F)</f>
        <v>10</v>
      </c>
      <c r="L2" s="1">
        <f>COUNTIF(E:E, "cash")</f>
        <v>5</v>
      </c>
      <c r="M2" s="1" cm="1">
        <f t="array" ref="M2">COUNTIFS(E:E,"upi",C:C, food)</f>
        <v>0</v>
      </c>
    </row>
    <row r="3" spans="1:13" x14ac:dyDescent="0.3">
      <c r="A3" s="4">
        <v>2</v>
      </c>
      <c r="B3" s="6" t="s">
        <v>10</v>
      </c>
      <c r="C3" s="1" t="s">
        <v>11</v>
      </c>
      <c r="D3" s="1" t="s">
        <v>12</v>
      </c>
      <c r="E3" s="1" t="s">
        <v>13</v>
      </c>
      <c r="F3" s="5">
        <v>1900</v>
      </c>
      <c r="G3" s="1" t="s">
        <v>26</v>
      </c>
      <c r="H3" s="11"/>
      <c r="I3" s="1"/>
      <c r="J3" s="1"/>
      <c r="K3" s="1"/>
      <c r="L3" s="1"/>
      <c r="M3" s="1"/>
    </row>
    <row r="4" spans="1:13" x14ac:dyDescent="0.3">
      <c r="A4" s="3">
        <v>3</v>
      </c>
      <c r="B4" s="6" t="s">
        <v>14</v>
      </c>
      <c r="C4" s="1" t="s">
        <v>7</v>
      </c>
      <c r="D4" s="1" t="s">
        <v>8</v>
      </c>
      <c r="E4" s="1" t="s">
        <v>9</v>
      </c>
      <c r="F4" s="5">
        <v>1801</v>
      </c>
      <c r="G4" s="1" t="s">
        <v>27</v>
      </c>
      <c r="H4" s="11"/>
      <c r="I4" s="1"/>
      <c r="J4" s="1"/>
      <c r="K4" s="1"/>
      <c r="L4" s="1"/>
      <c r="M4" s="1"/>
    </row>
    <row r="5" spans="1:13" x14ac:dyDescent="0.3">
      <c r="A5" s="4">
        <v>4</v>
      </c>
      <c r="B5" s="6" t="s">
        <v>15</v>
      </c>
      <c r="C5" s="1" t="s">
        <v>11</v>
      </c>
      <c r="D5" s="1" t="s">
        <v>12</v>
      </c>
      <c r="E5" s="1" t="s">
        <v>13</v>
      </c>
      <c r="F5" s="5">
        <v>1702</v>
      </c>
      <c r="G5" s="1" t="s">
        <v>28</v>
      </c>
      <c r="H5" s="11"/>
      <c r="I5" s="1"/>
      <c r="J5" s="1"/>
      <c r="K5" s="1"/>
      <c r="L5" s="1"/>
      <c r="M5" s="1"/>
    </row>
    <row r="6" spans="1:13" x14ac:dyDescent="0.3">
      <c r="A6" s="3">
        <v>5</v>
      </c>
      <c r="B6" s="6" t="s">
        <v>16</v>
      </c>
      <c r="C6" s="1" t="s">
        <v>22</v>
      </c>
      <c r="D6" s="1" t="s">
        <v>23</v>
      </c>
      <c r="E6" s="1" t="s">
        <v>9</v>
      </c>
      <c r="F6" s="5">
        <v>1603</v>
      </c>
      <c r="G6" s="1" t="s">
        <v>29</v>
      </c>
      <c r="H6" s="11"/>
      <c r="I6" s="1"/>
      <c r="J6" s="1"/>
      <c r="K6" s="1"/>
      <c r="L6" s="1"/>
      <c r="M6" s="1"/>
    </row>
    <row r="7" spans="1:13" x14ac:dyDescent="0.3">
      <c r="A7" s="4">
        <v>6</v>
      </c>
      <c r="B7" s="6" t="s">
        <v>17</v>
      </c>
      <c r="C7" s="1" t="s">
        <v>11</v>
      </c>
      <c r="D7" s="1" t="s">
        <v>12</v>
      </c>
      <c r="E7" s="1" t="s">
        <v>13</v>
      </c>
      <c r="F7" s="5">
        <v>1504</v>
      </c>
      <c r="G7" s="1" t="s">
        <v>30</v>
      </c>
      <c r="H7" s="11"/>
      <c r="I7" s="1"/>
      <c r="J7" s="1"/>
      <c r="K7" s="1"/>
      <c r="L7" s="1"/>
      <c r="M7" s="1"/>
    </row>
    <row r="8" spans="1:13" x14ac:dyDescent="0.3">
      <c r="A8" s="3">
        <v>7</v>
      </c>
      <c r="B8" s="6" t="s">
        <v>18</v>
      </c>
      <c r="C8" s="1" t="s">
        <v>7</v>
      </c>
      <c r="D8" s="1" t="s">
        <v>8</v>
      </c>
      <c r="E8" s="1" t="s">
        <v>9</v>
      </c>
      <c r="F8" s="5">
        <v>1405</v>
      </c>
      <c r="G8" s="1" t="s">
        <v>31</v>
      </c>
      <c r="H8" s="11"/>
      <c r="I8" s="1"/>
      <c r="J8" s="1"/>
      <c r="K8" s="1"/>
      <c r="L8" s="1"/>
      <c r="M8" s="1"/>
    </row>
    <row r="9" spans="1:13" x14ac:dyDescent="0.3">
      <c r="A9" s="4">
        <v>8</v>
      </c>
      <c r="B9" s="6" t="s">
        <v>19</v>
      </c>
      <c r="C9" s="1" t="s">
        <v>22</v>
      </c>
      <c r="D9" s="1" t="s">
        <v>23</v>
      </c>
      <c r="E9" s="1" t="s">
        <v>13</v>
      </c>
      <c r="F9" s="5">
        <v>1306</v>
      </c>
      <c r="G9" s="1" t="s">
        <v>32</v>
      </c>
      <c r="H9" s="11"/>
      <c r="I9" s="1"/>
      <c r="J9" s="1"/>
      <c r="K9" s="1"/>
      <c r="L9" s="1"/>
      <c r="M9" s="1"/>
    </row>
    <row r="10" spans="1:13" x14ac:dyDescent="0.3">
      <c r="A10" s="3">
        <v>9</v>
      </c>
      <c r="B10" s="6" t="s">
        <v>20</v>
      </c>
      <c r="C10" s="1" t="s">
        <v>7</v>
      </c>
      <c r="D10" s="1" t="s">
        <v>8</v>
      </c>
      <c r="E10" s="1" t="s">
        <v>9</v>
      </c>
      <c r="F10" s="5">
        <v>1207</v>
      </c>
      <c r="G10" s="1" t="s">
        <v>33</v>
      </c>
      <c r="H10" s="11"/>
      <c r="I10" s="1"/>
      <c r="J10" s="1"/>
      <c r="K10" s="1"/>
      <c r="L10" s="1"/>
      <c r="M10" s="1"/>
    </row>
    <row r="11" spans="1:13" x14ac:dyDescent="0.3">
      <c r="A11" s="4">
        <v>10</v>
      </c>
      <c r="B11" s="6" t="s">
        <v>21</v>
      </c>
      <c r="C11" s="1" t="s">
        <v>11</v>
      </c>
      <c r="D11" s="1" t="s">
        <v>12</v>
      </c>
      <c r="E11" s="1" t="s">
        <v>13</v>
      </c>
      <c r="F11" s="5">
        <v>1108</v>
      </c>
      <c r="G11" s="1" t="s">
        <v>34</v>
      </c>
      <c r="H11" s="11"/>
      <c r="I11" s="1"/>
      <c r="J11" s="1"/>
      <c r="K11" s="1"/>
      <c r="L11" s="1"/>
      <c r="M11" s="1"/>
    </row>
    <row r="12" spans="1:13" x14ac:dyDescent="0.3">
      <c r="B12" s="7"/>
    </row>
    <row r="779" spans="8:8" x14ac:dyDescent="0.3">
      <c r="H779" t="s">
        <v>44</v>
      </c>
    </row>
    <row r="1819" spans="8:8" x14ac:dyDescent="0.3">
      <c r="H1819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F17F-1E78-4F86-9B35-59F9EC4B9553}">
  <sheetPr codeName="Sheet3"/>
  <dimension ref="A1:H3037"/>
  <sheetViews>
    <sheetView tabSelected="1" topLeftCell="A5248" zoomScale="190" zoomScaleNormal="190" workbookViewId="0">
      <selection activeCell="H5250" sqref="H5250"/>
    </sheetView>
  </sheetViews>
  <sheetFormatPr defaultRowHeight="14.4" x14ac:dyDescent="0.3"/>
  <cols>
    <col min="1" max="1" width="4.6640625" bestFit="1" customWidth="1"/>
    <col min="2" max="2" width="12.5546875" style="7" bestFit="1" customWidth="1"/>
    <col min="3" max="3" width="8.5546875" bestFit="1" customWidth="1"/>
    <col min="4" max="4" width="7.44140625" bestFit="1" customWidth="1"/>
    <col min="5" max="5" width="8.5546875" bestFit="1" customWidth="1"/>
    <col min="6" max="6" width="5.109375" bestFit="1" customWidth="1"/>
    <col min="7" max="7" width="8.33203125" bestFit="1" customWidth="1"/>
    <col min="8" max="8" width="5.77734375" style="7" bestFit="1" customWidth="1"/>
  </cols>
  <sheetData>
    <row r="1" spans="1:8" x14ac:dyDescent="0.3">
      <c r="A1" s="2" t="s">
        <v>24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35</v>
      </c>
      <c r="H1" s="15" t="s">
        <v>61</v>
      </c>
    </row>
    <row r="2" spans="1:8" x14ac:dyDescent="0.3">
      <c r="A2" s="3">
        <v>1</v>
      </c>
      <c r="B2" s="13" t="s">
        <v>6</v>
      </c>
      <c r="C2" s="3" t="s">
        <v>7</v>
      </c>
      <c r="D2" s="3" t="s">
        <v>8</v>
      </c>
      <c r="E2" s="3" t="s">
        <v>9</v>
      </c>
      <c r="F2" s="3">
        <v>1999</v>
      </c>
      <c r="G2" s="3" t="s">
        <v>25</v>
      </c>
      <c r="H2" s="7">
        <v>12</v>
      </c>
    </row>
    <row r="3" spans="1:8" x14ac:dyDescent="0.3">
      <c r="A3" s="4">
        <v>2</v>
      </c>
      <c r="B3" s="14" t="s">
        <v>10</v>
      </c>
      <c r="C3" s="4" t="s">
        <v>11</v>
      </c>
      <c r="D3" s="4" t="s">
        <v>12</v>
      </c>
      <c r="E3" s="4" t="s">
        <v>13</v>
      </c>
      <c r="F3" s="4">
        <v>1900</v>
      </c>
      <c r="G3" s="4" t="s">
        <v>26</v>
      </c>
    </row>
    <row r="4" spans="1:8" x14ac:dyDescent="0.3">
      <c r="A4" s="3">
        <v>3</v>
      </c>
      <c r="B4" s="13" t="s">
        <v>14</v>
      </c>
      <c r="C4" s="3" t="s">
        <v>7</v>
      </c>
      <c r="D4" s="3" t="s">
        <v>8</v>
      </c>
      <c r="E4" s="3" t="s">
        <v>9</v>
      </c>
      <c r="F4" s="3">
        <v>1801</v>
      </c>
      <c r="G4" s="3" t="s">
        <v>27</v>
      </c>
    </row>
    <row r="5" spans="1:8" x14ac:dyDescent="0.3">
      <c r="A5" s="4">
        <v>4</v>
      </c>
      <c r="B5" s="14" t="s">
        <v>15</v>
      </c>
      <c r="C5" s="4" t="s">
        <v>11</v>
      </c>
      <c r="D5" s="4" t="s">
        <v>12</v>
      </c>
      <c r="E5" s="4" t="s">
        <v>13</v>
      </c>
      <c r="F5" s="4">
        <v>1702</v>
      </c>
      <c r="G5" s="4" t="s">
        <v>28</v>
      </c>
    </row>
    <row r="6" spans="1:8" x14ac:dyDescent="0.3">
      <c r="A6" s="3">
        <v>5</v>
      </c>
      <c r="B6" s="13" t="s">
        <v>16</v>
      </c>
      <c r="C6" s="3" t="s">
        <v>22</v>
      </c>
      <c r="D6" s="3" t="s">
        <v>23</v>
      </c>
      <c r="E6" s="3" t="s">
        <v>9</v>
      </c>
      <c r="F6" s="3">
        <v>1603</v>
      </c>
      <c r="G6" s="3" t="s">
        <v>29</v>
      </c>
    </row>
    <row r="7" spans="1:8" x14ac:dyDescent="0.3">
      <c r="A7" s="4">
        <v>6</v>
      </c>
      <c r="B7" s="14" t="s">
        <v>17</v>
      </c>
      <c r="C7" s="4" t="s">
        <v>11</v>
      </c>
      <c r="D7" s="4" t="s">
        <v>12</v>
      </c>
      <c r="E7" s="4" t="s">
        <v>13</v>
      </c>
      <c r="F7" s="4">
        <v>1504</v>
      </c>
      <c r="G7" s="4" t="s">
        <v>30</v>
      </c>
    </row>
    <row r="8" spans="1:8" x14ac:dyDescent="0.3">
      <c r="A8" s="3">
        <v>7</v>
      </c>
      <c r="B8" s="13" t="s">
        <v>18</v>
      </c>
      <c r="C8" s="3" t="s">
        <v>7</v>
      </c>
      <c r="D8" s="3" t="s">
        <v>8</v>
      </c>
      <c r="E8" s="3" t="s">
        <v>9</v>
      </c>
      <c r="F8" s="3">
        <v>1405</v>
      </c>
      <c r="G8" s="3" t="s">
        <v>31</v>
      </c>
    </row>
    <row r="9" spans="1:8" x14ac:dyDescent="0.3">
      <c r="A9" s="4">
        <v>8</v>
      </c>
      <c r="B9" s="14" t="s">
        <v>19</v>
      </c>
      <c r="C9" s="4" t="s">
        <v>22</v>
      </c>
      <c r="D9" s="4" t="s">
        <v>23</v>
      </c>
      <c r="E9" s="4" t="s">
        <v>13</v>
      </c>
      <c r="F9" s="4">
        <v>1306</v>
      </c>
      <c r="G9" s="4" t="s">
        <v>32</v>
      </c>
    </row>
    <row r="10" spans="1:8" x14ac:dyDescent="0.3">
      <c r="A10" s="3">
        <v>9</v>
      </c>
      <c r="B10" s="13" t="s">
        <v>20</v>
      </c>
      <c r="C10" s="3" t="s">
        <v>7</v>
      </c>
      <c r="D10" s="3" t="s">
        <v>8</v>
      </c>
      <c r="E10" s="3" t="s">
        <v>9</v>
      </c>
      <c r="F10" s="3">
        <v>1207</v>
      </c>
      <c r="G10" s="3" t="s">
        <v>33</v>
      </c>
    </row>
    <row r="11" spans="1:8" x14ac:dyDescent="0.3">
      <c r="A11" s="4">
        <v>10</v>
      </c>
      <c r="B11" s="14" t="s">
        <v>21</v>
      </c>
      <c r="C11" s="4" t="s">
        <v>11</v>
      </c>
      <c r="D11" s="4" t="s">
        <v>12</v>
      </c>
      <c r="E11" s="4" t="s">
        <v>13</v>
      </c>
      <c r="F11" s="4">
        <v>1108</v>
      </c>
      <c r="G11" s="4" t="s">
        <v>34</v>
      </c>
    </row>
    <row r="290" spans="8:8" x14ac:dyDescent="0.3">
      <c r="H290" s="7" t="s">
        <v>44</v>
      </c>
    </row>
    <row r="1415" spans="8:8" x14ac:dyDescent="0.3">
      <c r="H1415" s="7" t="s">
        <v>44</v>
      </c>
    </row>
    <row r="3037" spans="8:8" x14ac:dyDescent="0.3">
      <c r="H3037" s="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87F2-CB07-424C-A1FE-779D9C4C9931}">
  <sheetPr codeName="Sheet4"/>
  <dimension ref="A3:F7"/>
  <sheetViews>
    <sheetView zoomScale="160" zoomScaleNormal="160" workbookViewId="0">
      <selection activeCell="C16" sqref="C16"/>
    </sheetView>
  </sheetViews>
  <sheetFormatPr defaultRowHeight="14.4" x14ac:dyDescent="0.3"/>
  <sheetData>
    <row r="3" spans="1:6" x14ac:dyDescent="0.3">
      <c r="A3" s="1" t="s">
        <v>36</v>
      </c>
      <c r="B3" s="1" t="s">
        <v>37</v>
      </c>
      <c r="C3" s="1" t="s">
        <v>38</v>
      </c>
      <c r="D3" s="1" t="s">
        <v>39</v>
      </c>
    </row>
    <row r="4" spans="1:6" x14ac:dyDescent="0.3">
      <c r="A4" s="1"/>
      <c r="B4" s="1"/>
      <c r="C4" s="1"/>
      <c r="D4" s="1"/>
    </row>
    <row r="5" spans="1:6" x14ac:dyDescent="0.3">
      <c r="A5" s="1">
        <v>10</v>
      </c>
      <c r="B5" s="1">
        <v>45</v>
      </c>
      <c r="C5" s="1">
        <v>24</v>
      </c>
      <c r="D5" s="1">
        <v>45</v>
      </c>
      <c r="F5">
        <f>C5*A5</f>
        <v>240</v>
      </c>
    </row>
    <row r="6" spans="1:6" x14ac:dyDescent="0.3">
      <c r="A6" s="1">
        <v>20</v>
      </c>
      <c r="B6" s="1">
        <v>86</v>
      </c>
      <c r="C6" s="1">
        <v>78</v>
      </c>
      <c r="D6" s="1">
        <v>56</v>
      </c>
    </row>
    <row r="7" spans="1:6" x14ac:dyDescent="0.3">
      <c r="A7">
        <f>SUM(A5:A6)</f>
        <v>30</v>
      </c>
      <c r="B7">
        <f>B5*B8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sumif</vt:lpstr>
      <vt:lpstr>data validation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jagruti2702@outlook.com</dc:creator>
  <cp:lastModifiedBy>jagruti2702@outlook.com</cp:lastModifiedBy>
  <dcterms:created xsi:type="dcterms:W3CDTF">2024-06-12T14:18:24Z</dcterms:created>
  <dcterms:modified xsi:type="dcterms:W3CDTF">2024-06-13T10:27:29Z</dcterms:modified>
</cp:coreProperties>
</file>