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alamo 2012 GRC 2339097.2339115" sheetId="1" r:id="rId1"/>
  </sheets>
  <calcPr calcId="144525"/>
</workbook>
</file>

<file path=xl/calcChain.xml><?xml version="1.0" encoding="utf-8"?>
<calcChain xmlns="http://schemas.openxmlformats.org/spreadsheetml/2006/main">
  <c r="C22" i="1" l="1"/>
  <c r="O23" i="1"/>
  <c r="E23" i="1" s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D36" i="1"/>
  <c r="D41" i="1" s="1"/>
  <c r="D42" i="1" s="1"/>
  <c r="E36" i="1"/>
  <c r="F36" i="1"/>
  <c r="F41" i="1" s="1"/>
  <c r="F42" i="1" s="1"/>
  <c r="G36" i="1"/>
  <c r="H36" i="1"/>
  <c r="H41" i="1" s="1"/>
  <c r="H42" i="1" s="1"/>
  <c r="I36" i="1"/>
  <c r="J36" i="1"/>
  <c r="J41" i="1" s="1"/>
  <c r="J42" i="1" s="1"/>
  <c r="K36" i="1"/>
  <c r="L36" i="1"/>
  <c r="L41" i="1" s="1"/>
  <c r="L42" i="1" s="1"/>
  <c r="C36" i="1"/>
  <c r="K41" i="1"/>
  <c r="K42" i="1" s="1"/>
  <c r="I41" i="1"/>
  <c r="I42" i="1" s="1"/>
  <c r="G41" i="1"/>
  <c r="G42" i="1" s="1"/>
  <c r="E41" i="1"/>
  <c r="E42" i="1" s="1"/>
  <c r="D22" i="1"/>
  <c r="E22" i="1"/>
  <c r="F22" i="1"/>
  <c r="G22" i="1"/>
  <c r="H22" i="1"/>
  <c r="I22" i="1"/>
  <c r="J22" i="1"/>
  <c r="K22" i="1"/>
  <c r="L22" i="1"/>
  <c r="C41" i="1" l="1"/>
  <c r="C42" i="1" s="1"/>
  <c r="L23" i="1"/>
  <c r="J23" i="1"/>
  <c r="H23" i="1"/>
  <c r="F23" i="1"/>
  <c r="D23" i="1"/>
  <c r="C23" i="1"/>
  <c r="K23" i="1"/>
  <c r="I23" i="1"/>
  <c r="G23" i="1"/>
  <c r="D20" i="1"/>
  <c r="E20" i="1"/>
  <c r="F20" i="1"/>
  <c r="G20" i="1"/>
  <c r="H20" i="1"/>
  <c r="I20" i="1"/>
  <c r="J20" i="1"/>
  <c r="K20" i="1"/>
  <c r="L20" i="1"/>
  <c r="C20" i="1"/>
  <c r="D19" i="1"/>
  <c r="E19" i="1"/>
  <c r="F19" i="1"/>
  <c r="G19" i="1"/>
  <c r="H19" i="1"/>
  <c r="I19" i="1"/>
  <c r="J19" i="1"/>
  <c r="K19" i="1"/>
  <c r="L19" i="1"/>
  <c r="C19" i="1"/>
  <c r="D18" i="1"/>
  <c r="E18" i="1"/>
  <c r="F18" i="1"/>
  <c r="G18" i="1"/>
  <c r="H18" i="1"/>
  <c r="I18" i="1"/>
  <c r="J18" i="1"/>
  <c r="K18" i="1"/>
  <c r="L18" i="1"/>
  <c r="C18" i="1"/>
  <c r="C21" i="1" s="1"/>
  <c r="C57" i="1" l="1"/>
  <c r="C58" i="1"/>
  <c r="C59" i="1"/>
  <c r="K21" i="1"/>
  <c r="K57" i="1"/>
  <c r="K58" i="1"/>
  <c r="K59" i="1"/>
  <c r="K56" i="1"/>
  <c r="I21" i="1"/>
  <c r="I57" i="1"/>
  <c r="I58" i="1"/>
  <c r="I59" i="1"/>
  <c r="I56" i="1"/>
  <c r="I61" i="1" s="1"/>
  <c r="I62" i="1" s="1"/>
  <c r="G57" i="1"/>
  <c r="G58" i="1"/>
  <c r="G59" i="1"/>
  <c r="G56" i="1"/>
  <c r="G61" i="1" s="1"/>
  <c r="G62" i="1" s="1"/>
  <c r="E57" i="1"/>
  <c r="E58" i="1"/>
  <c r="E59" i="1"/>
  <c r="E56" i="1"/>
  <c r="E61" i="1" s="1"/>
  <c r="E62" i="1" s="1"/>
  <c r="L21" i="1"/>
  <c r="L56" i="1"/>
  <c r="L57" i="1"/>
  <c r="L58" i="1"/>
  <c r="L59" i="1"/>
  <c r="J21" i="1"/>
  <c r="J56" i="1"/>
  <c r="J57" i="1"/>
  <c r="J58" i="1"/>
  <c r="J59" i="1"/>
  <c r="H21" i="1"/>
  <c r="H56" i="1"/>
  <c r="H57" i="1"/>
  <c r="H58" i="1"/>
  <c r="H59" i="1"/>
  <c r="F56" i="1"/>
  <c r="F57" i="1"/>
  <c r="F58" i="1"/>
  <c r="F59" i="1"/>
  <c r="D56" i="1"/>
  <c r="D57" i="1"/>
  <c r="D58" i="1"/>
  <c r="D59" i="1"/>
  <c r="C56" i="1"/>
  <c r="C61" i="1" s="1"/>
  <c r="C62" i="1" s="1"/>
  <c r="G21" i="1"/>
  <c r="E21" i="1"/>
  <c r="F21" i="1"/>
  <c r="D21" i="1"/>
  <c r="D61" i="1" l="1"/>
  <c r="D62" i="1" s="1"/>
  <c r="J61" i="1"/>
  <c r="J62" i="1" s="1"/>
  <c r="K61" i="1"/>
  <c r="K62" i="1" s="1"/>
  <c r="F61" i="1"/>
  <c r="F62" i="1" s="1"/>
  <c r="H61" i="1"/>
  <c r="H62" i="1" s="1"/>
  <c r="L61" i="1"/>
  <c r="L62" i="1" s="1"/>
</calcChain>
</file>

<file path=xl/sharedStrings.xml><?xml version="1.0" encoding="utf-8"?>
<sst xmlns="http://schemas.openxmlformats.org/spreadsheetml/2006/main" count="110" uniqueCount="34">
  <si>
    <t>Paul</t>
  </si>
  <si>
    <t>Anne</t>
  </si>
  <si>
    <t>Mary</t>
  </si>
  <si>
    <t>John</t>
  </si>
  <si>
    <t>Sample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</si>
  <si>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</si>
  <si>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</si>
  <si>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</si>
  <si>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</si>
  <si>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</si>
  <si>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</si>
  <si>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</si>
  <si>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</si>
  <si>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</si>
  <si>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</si>
  <si>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</si>
  <si>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Mean</t>
  </si>
  <si>
    <t>Std Dev</t>
  </si>
  <si>
    <t>Purity</t>
  </si>
  <si>
    <t>Vars</t>
  </si>
  <si>
    <t>R</t>
  </si>
  <si>
    <t>completeness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</si>
  <si>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</si>
  <si>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r>
      <t>m(p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</si>
  <si>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d(p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</si>
  <si>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purity(p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</si>
  <si>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completeness(p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</si>
  <si>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w</t>
    </r>
    <r>
      <rPr>
        <vertAlign val="subscript"/>
        <sz val="11"/>
        <color theme="1"/>
        <rFont val="Calibri"/>
        <family val="2"/>
        <scheme val="minor"/>
      </rPr>
      <t>j</t>
    </r>
  </si>
  <si>
    <t>Calculations  (2 of 3) - logical sufficency</t>
  </si>
  <si>
    <t>ê</t>
  </si>
  <si>
    <t>Calculations  (1 of 3)</t>
  </si>
  <si>
    <r>
      <t>ls</t>
    </r>
    <r>
      <rPr>
        <b/>
        <i/>
        <vertAlign val="subscript"/>
        <sz val="11"/>
        <color theme="1"/>
        <rFont val="Calibri"/>
        <family val="2"/>
        <scheme val="minor"/>
      </rPr>
      <t>g</t>
    </r>
  </si>
  <si>
    <r>
      <t>gs</t>
    </r>
    <r>
      <rPr>
        <b/>
        <vertAlign val="subscript"/>
        <sz val="11"/>
        <color theme="1"/>
        <rFont val="Calibri"/>
        <family val="2"/>
        <scheme val="minor"/>
      </rPr>
      <t>g</t>
    </r>
  </si>
  <si>
    <t>Calculations  (3 of 3) - group sufficency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</si>
</sst>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164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2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3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2"/>
  <sheetViews>
    <sheetView tabSelected="1" workbookViewId="0">
      <selection activeCell="B9" sqref="B9"/>
    </sheetView>
  </sheetViews>
  <sheetFormatPr defaultRowHeight="15" x14ac:dyDescent="0.25"/>
  <cols>
    <col min="1" max="1" width="15" style="1" bestFit="1" customWidth="1"/>
    <col min="2" max="2" width="13.7109375" style="1" bestFit="1" customWidth="1"/>
    <col min="3" max="16384" width="9.140625" style="1"/>
  </cols>
  <sheetData>
    <row r="2" spans="1:15" s="3" customFormat="1" x14ac:dyDescent="0.25">
      <c r="A2" s="3" t="s">
        <v>4</v>
      </c>
    </row>
    <row r="4" spans="1:15" s="2" customFormat="1" x14ac:dyDescent="0.25"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N4" s="11" t="s">
        <v>19</v>
      </c>
    </row>
    <row r="5" spans="1:15" x14ac:dyDescent="0.25">
      <c r="B5" s="5" t="s">
        <v>0</v>
      </c>
      <c r="C5" s="6">
        <v>10</v>
      </c>
      <c r="D5" s="6">
        <v>4</v>
      </c>
      <c r="E5" s="6">
        <v>3</v>
      </c>
      <c r="F5" s="6">
        <v>6</v>
      </c>
      <c r="G5" s="6">
        <v>10</v>
      </c>
      <c r="H5" s="6">
        <v>9</v>
      </c>
      <c r="I5" s="6">
        <v>6</v>
      </c>
      <c r="J5" s="6">
        <v>8</v>
      </c>
      <c r="K5" s="6">
        <v>10</v>
      </c>
      <c r="L5" s="6">
        <v>8</v>
      </c>
      <c r="N5" s="12" t="s">
        <v>20</v>
      </c>
      <c r="O5" s="13">
        <v>40</v>
      </c>
    </row>
    <row r="6" spans="1:15" ht="18" x14ac:dyDescent="0.35">
      <c r="B6" s="5" t="s">
        <v>1</v>
      </c>
      <c r="C6" s="6">
        <v>4</v>
      </c>
      <c r="D6" s="6">
        <v>9</v>
      </c>
      <c r="E6" s="6">
        <v>8</v>
      </c>
      <c r="F6" s="6">
        <v>9</v>
      </c>
      <c r="G6" s="6">
        <v>7</v>
      </c>
      <c r="H6" s="6">
        <v>9</v>
      </c>
      <c r="I6" s="6">
        <v>6</v>
      </c>
      <c r="J6" s="6">
        <v>9</v>
      </c>
      <c r="K6" s="6">
        <v>3</v>
      </c>
      <c r="L6" s="6">
        <v>8</v>
      </c>
      <c r="N6" s="12" t="s">
        <v>22</v>
      </c>
      <c r="O6" s="13">
        <v>10</v>
      </c>
    </row>
    <row r="7" spans="1:15" x14ac:dyDescent="0.25">
      <c r="B7" s="5" t="s">
        <v>2</v>
      </c>
      <c r="C7" s="6">
        <v>10</v>
      </c>
      <c r="D7" s="6">
        <v>5</v>
      </c>
      <c r="E7" s="6">
        <v>2</v>
      </c>
      <c r="F7" s="6">
        <v>7</v>
      </c>
      <c r="G7" s="6">
        <v>9</v>
      </c>
      <c r="H7" s="6">
        <v>7</v>
      </c>
      <c r="I7" s="6">
        <v>5</v>
      </c>
      <c r="J7" s="6">
        <v>6</v>
      </c>
      <c r="K7" s="6">
        <v>7</v>
      </c>
      <c r="L7" s="6">
        <v>6</v>
      </c>
    </row>
    <row r="8" spans="1:15" x14ac:dyDescent="0.25">
      <c r="B8" s="5" t="s">
        <v>3</v>
      </c>
      <c r="C8" s="6">
        <v>7</v>
      </c>
      <c r="D8" s="6">
        <v>6</v>
      </c>
      <c r="E8" s="6">
        <v>9</v>
      </c>
      <c r="F8" s="6">
        <v>8</v>
      </c>
      <c r="G8" s="6">
        <v>6</v>
      </c>
      <c r="H8" s="6">
        <v>6</v>
      </c>
      <c r="I8" s="6">
        <v>10</v>
      </c>
      <c r="J8" s="6">
        <v>9</v>
      </c>
      <c r="K8" s="6">
        <v>9</v>
      </c>
      <c r="L8" s="6">
        <v>9</v>
      </c>
    </row>
    <row r="10" spans="1:15" s="3" customFormat="1" x14ac:dyDescent="0.25">
      <c r="A10" s="3" t="s">
        <v>30</v>
      </c>
    </row>
    <row r="11" spans="1:15" s="2" customFormat="1" x14ac:dyDescent="0.25"/>
    <row r="12" spans="1:15" s="2" customFormat="1" x14ac:dyDescent="0.25">
      <c r="C12" s="4" t="s">
        <v>5</v>
      </c>
      <c r="D12" s="4" t="s">
        <v>6</v>
      </c>
      <c r="E12" s="4" t="s">
        <v>7</v>
      </c>
      <c r="F12" s="4" t="s">
        <v>8</v>
      </c>
      <c r="G12" s="4" t="s">
        <v>9</v>
      </c>
      <c r="H12" s="4" t="s">
        <v>10</v>
      </c>
      <c r="I12" s="4" t="s">
        <v>11</v>
      </c>
      <c r="J12" s="4" t="s">
        <v>12</v>
      </c>
      <c r="K12" s="4" t="s">
        <v>13</v>
      </c>
      <c r="L12" s="4" t="s">
        <v>14</v>
      </c>
    </row>
    <row r="13" spans="1:15" x14ac:dyDescent="0.25">
      <c r="B13" s="5" t="s">
        <v>0</v>
      </c>
      <c r="C13" s="6">
        <v>10</v>
      </c>
      <c r="D13" s="6">
        <v>4</v>
      </c>
      <c r="E13" s="6">
        <v>3</v>
      </c>
      <c r="F13" s="6">
        <v>6</v>
      </c>
      <c r="G13" s="6">
        <v>10</v>
      </c>
      <c r="H13" s="6">
        <v>9</v>
      </c>
      <c r="I13" s="6">
        <v>6</v>
      </c>
      <c r="J13" s="6">
        <v>8</v>
      </c>
      <c r="K13" s="6">
        <v>10</v>
      </c>
      <c r="L13" s="6">
        <v>8</v>
      </c>
    </row>
    <row r="14" spans="1:15" x14ac:dyDescent="0.25">
      <c r="B14" s="5" t="s">
        <v>1</v>
      </c>
      <c r="C14" s="6">
        <v>4</v>
      </c>
      <c r="D14" s="6">
        <v>9</v>
      </c>
      <c r="E14" s="6">
        <v>8</v>
      </c>
      <c r="F14" s="6">
        <v>9</v>
      </c>
      <c r="G14" s="6">
        <v>7</v>
      </c>
      <c r="H14" s="6">
        <v>9</v>
      </c>
      <c r="I14" s="6">
        <v>6</v>
      </c>
      <c r="J14" s="6">
        <v>9</v>
      </c>
      <c r="K14" s="6">
        <v>3</v>
      </c>
      <c r="L14" s="6">
        <v>8</v>
      </c>
    </row>
    <row r="15" spans="1:15" x14ac:dyDescent="0.25">
      <c r="B15" s="5" t="s">
        <v>2</v>
      </c>
      <c r="C15" s="6">
        <v>10</v>
      </c>
      <c r="D15" s="6">
        <v>5</v>
      </c>
      <c r="E15" s="6">
        <v>2</v>
      </c>
      <c r="F15" s="6">
        <v>7</v>
      </c>
      <c r="G15" s="6">
        <v>9</v>
      </c>
      <c r="H15" s="6">
        <v>7</v>
      </c>
      <c r="I15" s="6">
        <v>5</v>
      </c>
      <c r="J15" s="6">
        <v>6</v>
      </c>
      <c r="K15" s="6">
        <v>7</v>
      </c>
      <c r="L15" s="6">
        <v>6</v>
      </c>
    </row>
    <row r="16" spans="1:15" x14ac:dyDescent="0.25">
      <c r="B16" s="5" t="s">
        <v>3</v>
      </c>
      <c r="C16" s="6">
        <v>7</v>
      </c>
      <c r="D16" s="6">
        <v>6</v>
      </c>
      <c r="E16" s="6">
        <v>9</v>
      </c>
      <c r="F16" s="6">
        <v>8</v>
      </c>
      <c r="G16" s="6">
        <v>6</v>
      </c>
      <c r="H16" s="6">
        <v>6</v>
      </c>
      <c r="I16" s="6">
        <v>10</v>
      </c>
      <c r="J16" s="6">
        <v>9</v>
      </c>
      <c r="K16" s="6">
        <v>9</v>
      </c>
      <c r="L16" s="6">
        <v>9</v>
      </c>
    </row>
    <row r="18" spans="1:16" s="2" customFormat="1" x14ac:dyDescent="0.25">
      <c r="B18" s="8" t="s">
        <v>15</v>
      </c>
      <c r="C18" s="9">
        <f>SUM(C13:C16)</f>
        <v>31</v>
      </c>
      <c r="D18" s="9">
        <f t="shared" ref="D18:L18" si="0">SUM(D13:D16)</f>
        <v>24</v>
      </c>
      <c r="E18" s="9">
        <f t="shared" si="0"/>
        <v>22</v>
      </c>
      <c r="F18" s="9">
        <f t="shared" si="0"/>
        <v>30</v>
      </c>
      <c r="G18" s="9">
        <f t="shared" si="0"/>
        <v>32</v>
      </c>
      <c r="H18" s="9">
        <f t="shared" si="0"/>
        <v>31</v>
      </c>
      <c r="I18" s="9">
        <f t="shared" si="0"/>
        <v>27</v>
      </c>
      <c r="J18" s="9">
        <f t="shared" si="0"/>
        <v>32</v>
      </c>
      <c r="K18" s="9">
        <f t="shared" si="0"/>
        <v>29</v>
      </c>
      <c r="L18" s="9">
        <f t="shared" si="0"/>
        <v>31</v>
      </c>
    </row>
    <row r="19" spans="1:16" s="2" customFormat="1" x14ac:dyDescent="0.25">
      <c r="A19" s="10" t="s">
        <v>23</v>
      </c>
      <c r="B19" s="7" t="s">
        <v>16</v>
      </c>
      <c r="C19" s="14">
        <f>AVERAGE(C13:C16)</f>
        <v>7.75</v>
      </c>
      <c r="D19" s="14">
        <f t="shared" ref="D19:L19" si="1">AVERAGE(D13:D16)</f>
        <v>6</v>
      </c>
      <c r="E19" s="14">
        <f t="shared" si="1"/>
        <v>5.5</v>
      </c>
      <c r="F19" s="14">
        <f t="shared" si="1"/>
        <v>7.5</v>
      </c>
      <c r="G19" s="14">
        <f t="shared" si="1"/>
        <v>8</v>
      </c>
      <c r="H19" s="14">
        <f t="shared" si="1"/>
        <v>7.75</v>
      </c>
      <c r="I19" s="14">
        <f t="shared" si="1"/>
        <v>6.75</v>
      </c>
      <c r="J19" s="14">
        <f t="shared" si="1"/>
        <v>8</v>
      </c>
      <c r="K19" s="14">
        <f t="shared" si="1"/>
        <v>7.25</v>
      </c>
      <c r="L19" s="14">
        <f t="shared" si="1"/>
        <v>7.75</v>
      </c>
    </row>
    <row r="20" spans="1:16" s="2" customFormat="1" x14ac:dyDescent="0.25">
      <c r="A20" s="10" t="s">
        <v>24</v>
      </c>
      <c r="B20" s="7" t="s">
        <v>17</v>
      </c>
      <c r="C20" s="30">
        <f t="shared" ref="C20:L20" si="2">_xlfn.STDEV.S(C13:C16)</f>
        <v>2.8722813232690143</v>
      </c>
      <c r="D20" s="30">
        <f t="shared" si="2"/>
        <v>2.1602468994692869</v>
      </c>
      <c r="E20" s="30">
        <f t="shared" si="2"/>
        <v>3.5118845842842465</v>
      </c>
      <c r="F20" s="30">
        <f t="shared" si="2"/>
        <v>1.2909944487358056</v>
      </c>
      <c r="G20" s="30">
        <f t="shared" si="2"/>
        <v>1.8257418583505538</v>
      </c>
      <c r="H20" s="30">
        <f t="shared" si="2"/>
        <v>1.5</v>
      </c>
      <c r="I20" s="30">
        <f t="shared" si="2"/>
        <v>2.2173557826083452</v>
      </c>
      <c r="J20" s="30">
        <f t="shared" si="2"/>
        <v>1.4142135623730951</v>
      </c>
      <c r="K20" s="30">
        <f t="shared" si="2"/>
        <v>3.0956959368344519</v>
      </c>
      <c r="L20" s="30">
        <f t="shared" si="2"/>
        <v>1.2583057392117916</v>
      </c>
    </row>
    <row r="21" spans="1:16" x14ac:dyDescent="0.25">
      <c r="A21" s="10" t="s">
        <v>25</v>
      </c>
      <c r="B21" s="15" t="s">
        <v>18</v>
      </c>
      <c r="C21" s="16">
        <f t="shared" ref="C21:L21" si="3">(C18-C$20)/$O$5</f>
        <v>0.7031929669182746</v>
      </c>
      <c r="D21" s="16">
        <f t="shared" si="3"/>
        <v>0.54599382751326786</v>
      </c>
      <c r="E21" s="16">
        <f t="shared" si="3"/>
        <v>0.46220288539289384</v>
      </c>
      <c r="F21" s="16">
        <f t="shared" si="3"/>
        <v>0.71772513878160482</v>
      </c>
      <c r="G21" s="16">
        <f t="shared" si="3"/>
        <v>0.75435645354123615</v>
      </c>
      <c r="H21" s="16">
        <f t="shared" si="3"/>
        <v>0.73750000000000004</v>
      </c>
      <c r="I21" s="16">
        <f t="shared" si="3"/>
        <v>0.6195661054347914</v>
      </c>
      <c r="J21" s="16">
        <f t="shared" si="3"/>
        <v>0.76464466094067263</v>
      </c>
      <c r="K21" s="16">
        <f t="shared" si="3"/>
        <v>0.64760760157913866</v>
      </c>
      <c r="L21" s="16">
        <f t="shared" si="3"/>
        <v>0.74354235651970524</v>
      </c>
    </row>
    <row r="22" spans="1:16" ht="18" x14ac:dyDescent="0.35">
      <c r="A22" s="10" t="s">
        <v>26</v>
      </c>
      <c r="B22" s="7" t="s">
        <v>21</v>
      </c>
      <c r="C22" s="14">
        <f t="shared" ref="C22:L22" si="4">((($O$22*SQRT(C13))+($O$22*SQRT(C14))+($O$22*SQRT(C15))+($O$22*SQRT(C16))))/(SQRT(10)*4)</f>
        <v>0.86727888964193789</v>
      </c>
      <c r="D22" s="14">
        <f t="shared" si="4"/>
        <v>0.76571057012805521</v>
      </c>
      <c r="E22" s="14">
        <f t="shared" si="4"/>
        <v>0.70951166051388836</v>
      </c>
      <c r="F22" s="14">
        <f t="shared" si="4"/>
        <v>0.86359179620649706</v>
      </c>
      <c r="G22" s="14">
        <f t="shared" si="4"/>
        <v>0.88998499845651802</v>
      </c>
      <c r="H22" s="14">
        <f t="shared" si="4"/>
        <v>0.87715582296914663</v>
      </c>
      <c r="I22" s="14">
        <f t="shared" si="4"/>
        <v>0.81407502991737857</v>
      </c>
      <c r="J22" s="14">
        <f t="shared" si="4"/>
        <v>0.89159761408560656</v>
      </c>
      <c r="K22" s="14">
        <f t="shared" si="4"/>
        <v>0.83326647052243874</v>
      </c>
      <c r="L22" s="14">
        <f t="shared" si="4"/>
        <v>0.87803358732295722</v>
      </c>
      <c r="N22" s="24" t="s">
        <v>27</v>
      </c>
      <c r="O22" s="23">
        <v>1</v>
      </c>
    </row>
    <row r="23" spans="1:16" ht="18" x14ac:dyDescent="0.35">
      <c r="A23" s="10" t="s">
        <v>26</v>
      </c>
      <c r="B23" s="25" t="s">
        <v>21</v>
      </c>
      <c r="C23" s="26">
        <f t="shared" ref="C23:L23" si="5">((($O$23*SQRT(C13))+($O$23*SQRT(C14))+($O$23*SQRT(C15))+($O$23*SQRT(C16))))/(SQRT(10)*4)</f>
        <v>0.21681972241048447</v>
      </c>
      <c r="D23" s="26">
        <f t="shared" si="5"/>
        <v>0.1914276425320138</v>
      </c>
      <c r="E23" s="26">
        <f t="shared" si="5"/>
        <v>0.17737791512847209</v>
      </c>
      <c r="F23" s="26">
        <f t="shared" si="5"/>
        <v>0.21589794905162427</v>
      </c>
      <c r="G23" s="26">
        <f t="shared" si="5"/>
        <v>0.2224962496141295</v>
      </c>
      <c r="H23" s="26">
        <f t="shared" si="5"/>
        <v>0.21928895574228666</v>
      </c>
      <c r="I23" s="26">
        <f t="shared" si="5"/>
        <v>0.20351875747934464</v>
      </c>
      <c r="J23" s="26">
        <f t="shared" si="5"/>
        <v>0.22289940352140164</v>
      </c>
      <c r="K23" s="26">
        <f t="shared" si="5"/>
        <v>0.20831661763060969</v>
      </c>
      <c r="L23" s="26">
        <f t="shared" si="5"/>
        <v>0.21950839683073931</v>
      </c>
      <c r="N23" s="13" t="s">
        <v>27</v>
      </c>
      <c r="O23" s="13">
        <f>1/4</f>
        <v>0.25</v>
      </c>
    </row>
    <row r="25" spans="1:16" s="3" customFormat="1" x14ac:dyDescent="0.25">
      <c r="A25" s="3" t="s">
        <v>28</v>
      </c>
    </row>
    <row r="26" spans="1:16" s="2" customFormat="1" x14ac:dyDescent="0.25"/>
    <row r="27" spans="1:16" s="2" customFormat="1" x14ac:dyDescent="0.25">
      <c r="C27" s="4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  <c r="M27" s="17"/>
      <c r="N27" s="18"/>
      <c r="O27" s="17"/>
      <c r="P27" s="17"/>
    </row>
    <row r="28" spans="1:16" x14ac:dyDescent="0.25">
      <c r="B28" s="5" t="s">
        <v>0</v>
      </c>
      <c r="C28" s="6">
        <v>10</v>
      </c>
      <c r="D28" s="6">
        <v>4</v>
      </c>
      <c r="E28" s="6">
        <v>3</v>
      </c>
      <c r="F28" s="6">
        <v>6</v>
      </c>
      <c r="G28" s="6">
        <v>10</v>
      </c>
      <c r="H28" s="6">
        <v>9</v>
      </c>
      <c r="I28" s="6">
        <v>6</v>
      </c>
      <c r="J28" s="6">
        <v>8</v>
      </c>
      <c r="K28" s="6">
        <v>10</v>
      </c>
      <c r="L28" s="6">
        <v>8</v>
      </c>
      <c r="M28" s="19"/>
      <c r="N28" s="20"/>
      <c r="O28" s="19"/>
      <c r="P28" s="19"/>
    </row>
    <row r="29" spans="1:16" x14ac:dyDescent="0.25">
      <c r="B29" s="5" t="s">
        <v>1</v>
      </c>
      <c r="C29" s="6">
        <v>4</v>
      </c>
      <c r="D29" s="6">
        <v>9</v>
      </c>
      <c r="E29" s="6">
        <v>8</v>
      </c>
      <c r="F29" s="6">
        <v>9</v>
      </c>
      <c r="G29" s="6">
        <v>7</v>
      </c>
      <c r="H29" s="6">
        <v>9</v>
      </c>
      <c r="I29" s="6">
        <v>6</v>
      </c>
      <c r="J29" s="6">
        <v>9</v>
      </c>
      <c r="K29" s="6">
        <v>3</v>
      </c>
      <c r="L29" s="6">
        <v>8</v>
      </c>
      <c r="M29" s="19"/>
      <c r="N29" s="20"/>
      <c r="O29" s="19"/>
      <c r="P29" s="19"/>
    </row>
    <row r="30" spans="1:16" x14ac:dyDescent="0.25">
      <c r="B30" s="5" t="s">
        <v>2</v>
      </c>
      <c r="C30" s="6">
        <v>10</v>
      </c>
      <c r="D30" s="6">
        <v>5</v>
      </c>
      <c r="E30" s="6">
        <v>2</v>
      </c>
      <c r="F30" s="6">
        <v>7</v>
      </c>
      <c r="G30" s="6">
        <v>9</v>
      </c>
      <c r="H30" s="6">
        <v>7</v>
      </c>
      <c r="I30" s="6">
        <v>5</v>
      </c>
      <c r="J30" s="6">
        <v>6</v>
      </c>
      <c r="K30" s="6">
        <v>7</v>
      </c>
      <c r="L30" s="6">
        <v>6</v>
      </c>
      <c r="M30" s="19"/>
      <c r="N30" s="19"/>
      <c r="O30" s="19"/>
      <c r="P30" s="19"/>
    </row>
    <row r="31" spans="1:16" x14ac:dyDescent="0.25">
      <c r="B31" s="5" t="s">
        <v>3</v>
      </c>
      <c r="C31" s="6">
        <v>7</v>
      </c>
      <c r="D31" s="6">
        <v>6</v>
      </c>
      <c r="E31" s="6">
        <v>9</v>
      </c>
      <c r="F31" s="6">
        <v>8</v>
      </c>
      <c r="G31" s="6">
        <v>6</v>
      </c>
      <c r="H31" s="6">
        <v>6</v>
      </c>
      <c r="I31" s="6">
        <v>10</v>
      </c>
      <c r="J31" s="6">
        <v>9</v>
      </c>
      <c r="K31" s="6">
        <v>9</v>
      </c>
      <c r="L31" s="6">
        <v>9</v>
      </c>
      <c r="M31" s="19"/>
      <c r="N31" s="19"/>
      <c r="O31" s="19"/>
      <c r="P31" s="19"/>
    </row>
    <row r="32" spans="1:16" x14ac:dyDescent="0.25">
      <c r="B32" s="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19"/>
    </row>
    <row r="33" spans="1:16" x14ac:dyDescent="0.25">
      <c r="B33" s="5"/>
      <c r="C33" s="31" t="s">
        <v>29</v>
      </c>
      <c r="D33" s="32"/>
      <c r="E33" s="32"/>
      <c r="F33" s="32"/>
      <c r="G33" s="32"/>
      <c r="H33" s="32"/>
      <c r="I33" s="32"/>
      <c r="J33" s="32"/>
      <c r="K33" s="32"/>
      <c r="L33" s="32"/>
      <c r="M33" s="19"/>
      <c r="N33" s="19"/>
      <c r="O33" s="19"/>
      <c r="P33" s="19"/>
    </row>
    <row r="34" spans="1:16" x14ac:dyDescent="0.25">
      <c r="B34" s="5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6" s="2" customFormat="1" x14ac:dyDescent="0.25">
      <c r="C35" s="4" t="s">
        <v>5</v>
      </c>
      <c r="D35" s="4" t="s">
        <v>6</v>
      </c>
      <c r="E35" s="4" t="s">
        <v>7</v>
      </c>
      <c r="F35" s="4" t="s">
        <v>8</v>
      </c>
      <c r="G35" s="4" t="s">
        <v>9</v>
      </c>
      <c r="H35" s="4" t="s">
        <v>10</v>
      </c>
      <c r="I35" s="4" t="s">
        <v>11</v>
      </c>
      <c r="J35" s="4" t="s">
        <v>12</v>
      </c>
      <c r="K35" s="4" t="s">
        <v>13</v>
      </c>
      <c r="L35" s="4" t="s">
        <v>14</v>
      </c>
    </row>
    <row r="36" spans="1:16" x14ac:dyDescent="0.25">
      <c r="B36" s="5" t="s">
        <v>0</v>
      </c>
      <c r="C36" s="21">
        <f>IF(ISERROR(C28/($O$6-C28)),C28,C28/($O$6-C28))</f>
        <v>10</v>
      </c>
      <c r="D36" s="21">
        <f t="shared" ref="D36:L36" si="6">IF(ISERROR(D28/($O$6-D28)),D28,D28/($O$6-D28))</f>
        <v>0.66666666666666663</v>
      </c>
      <c r="E36" s="21">
        <f t="shared" si="6"/>
        <v>0.42857142857142855</v>
      </c>
      <c r="F36" s="21">
        <f t="shared" si="6"/>
        <v>1.5</v>
      </c>
      <c r="G36" s="21">
        <f t="shared" si="6"/>
        <v>10</v>
      </c>
      <c r="H36" s="21">
        <f t="shared" si="6"/>
        <v>9</v>
      </c>
      <c r="I36" s="21">
        <f t="shared" si="6"/>
        <v>1.5</v>
      </c>
      <c r="J36" s="21">
        <f t="shared" si="6"/>
        <v>4</v>
      </c>
      <c r="K36" s="21">
        <f t="shared" si="6"/>
        <v>10</v>
      </c>
      <c r="L36" s="21">
        <f t="shared" si="6"/>
        <v>4</v>
      </c>
    </row>
    <row r="37" spans="1:16" x14ac:dyDescent="0.25">
      <c r="B37" s="5" t="s">
        <v>1</v>
      </c>
      <c r="C37" s="21">
        <f t="shared" ref="C37:L37" si="7">IF(ISERROR(C29/($O$6-C29)),C29,C29/($O$6-C29))</f>
        <v>0.66666666666666663</v>
      </c>
      <c r="D37" s="21">
        <f t="shared" si="7"/>
        <v>9</v>
      </c>
      <c r="E37" s="21">
        <f t="shared" si="7"/>
        <v>4</v>
      </c>
      <c r="F37" s="21">
        <f t="shared" si="7"/>
        <v>9</v>
      </c>
      <c r="G37" s="21">
        <f t="shared" si="7"/>
        <v>2.3333333333333335</v>
      </c>
      <c r="H37" s="21">
        <f t="shared" si="7"/>
        <v>9</v>
      </c>
      <c r="I37" s="21">
        <f t="shared" si="7"/>
        <v>1.5</v>
      </c>
      <c r="J37" s="21">
        <f t="shared" si="7"/>
        <v>9</v>
      </c>
      <c r="K37" s="21">
        <f t="shared" si="7"/>
        <v>0.42857142857142855</v>
      </c>
      <c r="L37" s="21">
        <f t="shared" si="7"/>
        <v>4</v>
      </c>
    </row>
    <row r="38" spans="1:16" x14ac:dyDescent="0.25">
      <c r="B38" s="5" t="s">
        <v>2</v>
      </c>
      <c r="C38" s="21">
        <f t="shared" ref="C38:L38" si="8">IF(ISERROR(C30/($O$6-C30)),C30,C30/($O$6-C30))</f>
        <v>10</v>
      </c>
      <c r="D38" s="21">
        <f t="shared" si="8"/>
        <v>1</v>
      </c>
      <c r="E38" s="21">
        <f t="shared" si="8"/>
        <v>0.25</v>
      </c>
      <c r="F38" s="21">
        <f t="shared" si="8"/>
        <v>2.3333333333333335</v>
      </c>
      <c r="G38" s="21">
        <f t="shared" si="8"/>
        <v>9</v>
      </c>
      <c r="H38" s="21">
        <f t="shared" si="8"/>
        <v>2.3333333333333335</v>
      </c>
      <c r="I38" s="21">
        <f t="shared" si="8"/>
        <v>1</v>
      </c>
      <c r="J38" s="21">
        <f t="shared" si="8"/>
        <v>1.5</v>
      </c>
      <c r="K38" s="21">
        <f t="shared" si="8"/>
        <v>2.3333333333333335</v>
      </c>
      <c r="L38" s="21">
        <f t="shared" si="8"/>
        <v>1.5</v>
      </c>
    </row>
    <row r="39" spans="1:16" x14ac:dyDescent="0.25">
      <c r="B39" s="5" t="s">
        <v>3</v>
      </c>
      <c r="C39" s="21">
        <f t="shared" ref="C39:L39" si="9">IF(ISERROR(C31/($O$6-C31)),C31,C31/($O$6-C31))</f>
        <v>2.3333333333333335</v>
      </c>
      <c r="D39" s="21">
        <f t="shared" si="9"/>
        <v>1.5</v>
      </c>
      <c r="E39" s="21">
        <f t="shared" si="9"/>
        <v>9</v>
      </c>
      <c r="F39" s="21">
        <f t="shared" si="9"/>
        <v>4</v>
      </c>
      <c r="G39" s="21">
        <f t="shared" si="9"/>
        <v>1.5</v>
      </c>
      <c r="H39" s="21">
        <f t="shared" si="9"/>
        <v>1.5</v>
      </c>
      <c r="I39" s="21">
        <f t="shared" si="9"/>
        <v>10</v>
      </c>
      <c r="J39" s="21">
        <f t="shared" si="9"/>
        <v>9</v>
      </c>
      <c r="K39" s="21">
        <f t="shared" si="9"/>
        <v>9</v>
      </c>
      <c r="L39" s="21">
        <f t="shared" si="9"/>
        <v>9</v>
      </c>
    </row>
    <row r="41" spans="1:16" s="2" customFormat="1" x14ac:dyDescent="0.25">
      <c r="B41" s="8" t="s">
        <v>15</v>
      </c>
      <c r="C41" s="22">
        <f>SUM(C36:C39)</f>
        <v>22.999999999999996</v>
      </c>
      <c r="D41" s="22">
        <f t="shared" ref="D41:L41" si="10">SUM(D36:D39)</f>
        <v>12.166666666666666</v>
      </c>
      <c r="E41" s="22">
        <f t="shared" si="10"/>
        <v>13.678571428571429</v>
      </c>
      <c r="F41" s="22">
        <f t="shared" si="10"/>
        <v>16.833333333333336</v>
      </c>
      <c r="G41" s="22">
        <f t="shared" si="10"/>
        <v>22.833333333333336</v>
      </c>
      <c r="H41" s="22">
        <f t="shared" si="10"/>
        <v>21.833333333333332</v>
      </c>
      <c r="I41" s="22">
        <f t="shared" si="10"/>
        <v>14</v>
      </c>
      <c r="J41" s="22">
        <f t="shared" si="10"/>
        <v>23.5</v>
      </c>
      <c r="K41" s="22">
        <f t="shared" si="10"/>
        <v>21.761904761904763</v>
      </c>
      <c r="L41" s="22">
        <f t="shared" si="10"/>
        <v>18.5</v>
      </c>
    </row>
    <row r="42" spans="1:16" ht="18" x14ac:dyDescent="0.35">
      <c r="B42" s="7" t="s">
        <v>31</v>
      </c>
      <c r="C42" s="14">
        <f>C41/$O$5</f>
        <v>0.57499999999999996</v>
      </c>
      <c r="D42" s="14">
        <f t="shared" ref="D42:L42" si="11">D41/$O$5</f>
        <v>0.30416666666666664</v>
      </c>
      <c r="E42" s="14">
        <f t="shared" si="11"/>
        <v>0.34196428571428572</v>
      </c>
      <c r="F42" s="14">
        <f t="shared" si="11"/>
        <v>0.42083333333333339</v>
      </c>
      <c r="G42" s="14">
        <f t="shared" si="11"/>
        <v>0.57083333333333341</v>
      </c>
      <c r="H42" s="14">
        <f t="shared" si="11"/>
        <v>0.54583333333333328</v>
      </c>
      <c r="I42" s="14">
        <f t="shared" si="11"/>
        <v>0.35</v>
      </c>
      <c r="J42" s="14">
        <f t="shared" si="11"/>
        <v>0.58750000000000002</v>
      </c>
      <c r="K42" s="14">
        <f t="shared" si="11"/>
        <v>0.54404761904761911</v>
      </c>
      <c r="L42" s="14">
        <f t="shared" si="11"/>
        <v>0.46250000000000002</v>
      </c>
    </row>
    <row r="45" spans="1:16" s="3" customFormat="1" x14ac:dyDescent="0.25">
      <c r="A45" s="3" t="s">
        <v>33</v>
      </c>
    </row>
    <row r="46" spans="1:16" s="2" customFormat="1" x14ac:dyDescent="0.25"/>
    <row r="47" spans="1:16" s="2" customFormat="1" x14ac:dyDescent="0.25">
      <c r="C47" s="4" t="s">
        <v>5</v>
      </c>
      <c r="D47" s="4" t="s">
        <v>6</v>
      </c>
      <c r="E47" s="4" t="s">
        <v>7</v>
      </c>
      <c r="F47" s="4" t="s">
        <v>8</v>
      </c>
      <c r="G47" s="4" t="s">
        <v>9</v>
      </c>
      <c r="H47" s="4" t="s">
        <v>10</v>
      </c>
      <c r="I47" s="4" t="s">
        <v>11</v>
      </c>
      <c r="J47" s="4" t="s">
        <v>12</v>
      </c>
      <c r="K47" s="4" t="s">
        <v>13</v>
      </c>
      <c r="L47" s="4" t="s">
        <v>14</v>
      </c>
      <c r="M47" s="17"/>
      <c r="N47" s="18"/>
      <c r="O47" s="17"/>
      <c r="P47" s="17"/>
    </row>
    <row r="48" spans="1:16" x14ac:dyDescent="0.25">
      <c r="B48" s="5" t="s">
        <v>0</v>
      </c>
      <c r="C48" s="6">
        <v>10</v>
      </c>
      <c r="D48" s="6">
        <v>4</v>
      </c>
      <c r="E48" s="6">
        <v>3</v>
      </c>
      <c r="F48" s="6">
        <v>6</v>
      </c>
      <c r="G48" s="6">
        <v>10</v>
      </c>
      <c r="H48" s="6">
        <v>9</v>
      </c>
      <c r="I48" s="6">
        <v>6</v>
      </c>
      <c r="J48" s="6">
        <v>8</v>
      </c>
      <c r="K48" s="6">
        <v>10</v>
      </c>
      <c r="L48" s="6">
        <v>8</v>
      </c>
      <c r="M48" s="19"/>
      <c r="N48" s="20"/>
      <c r="O48" s="19"/>
      <c r="P48" s="19"/>
    </row>
    <row r="49" spans="2:16" x14ac:dyDescent="0.25">
      <c r="B49" s="5" t="s">
        <v>1</v>
      </c>
      <c r="C49" s="6">
        <v>4</v>
      </c>
      <c r="D49" s="6">
        <v>9</v>
      </c>
      <c r="E49" s="6">
        <v>8</v>
      </c>
      <c r="F49" s="6">
        <v>9</v>
      </c>
      <c r="G49" s="6">
        <v>7</v>
      </c>
      <c r="H49" s="6">
        <v>9</v>
      </c>
      <c r="I49" s="6">
        <v>6</v>
      </c>
      <c r="J49" s="6">
        <v>9</v>
      </c>
      <c r="K49" s="6">
        <v>3</v>
      </c>
      <c r="L49" s="6">
        <v>8</v>
      </c>
      <c r="M49" s="19"/>
      <c r="N49" s="20"/>
      <c r="O49" s="19"/>
      <c r="P49" s="19"/>
    </row>
    <row r="50" spans="2:16" x14ac:dyDescent="0.25">
      <c r="B50" s="5" t="s">
        <v>2</v>
      </c>
      <c r="C50" s="6">
        <v>10</v>
      </c>
      <c r="D50" s="6">
        <v>5</v>
      </c>
      <c r="E50" s="6">
        <v>2</v>
      </c>
      <c r="F50" s="6">
        <v>7</v>
      </c>
      <c r="G50" s="6">
        <v>9</v>
      </c>
      <c r="H50" s="6">
        <v>7</v>
      </c>
      <c r="I50" s="6">
        <v>5</v>
      </c>
      <c r="J50" s="6">
        <v>6</v>
      </c>
      <c r="K50" s="6">
        <v>7</v>
      </c>
      <c r="L50" s="6">
        <v>6</v>
      </c>
      <c r="M50" s="19"/>
      <c r="N50" s="19"/>
      <c r="O50" s="19"/>
      <c r="P50" s="19"/>
    </row>
    <row r="51" spans="2:16" x14ac:dyDescent="0.25">
      <c r="B51" s="5" t="s">
        <v>3</v>
      </c>
      <c r="C51" s="6">
        <v>7</v>
      </c>
      <c r="D51" s="6">
        <v>6</v>
      </c>
      <c r="E51" s="6">
        <v>9</v>
      </c>
      <c r="F51" s="6">
        <v>8</v>
      </c>
      <c r="G51" s="6">
        <v>6</v>
      </c>
      <c r="H51" s="6">
        <v>6</v>
      </c>
      <c r="I51" s="6">
        <v>10</v>
      </c>
      <c r="J51" s="6">
        <v>9</v>
      </c>
      <c r="K51" s="6">
        <v>9</v>
      </c>
      <c r="L51" s="6">
        <v>9</v>
      </c>
      <c r="M51" s="19"/>
      <c r="N51" s="19"/>
      <c r="O51" s="19"/>
      <c r="P51" s="19"/>
    </row>
    <row r="52" spans="2:16" x14ac:dyDescent="0.25">
      <c r="B52" s="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9"/>
      <c r="N52" s="19"/>
      <c r="O52" s="19"/>
      <c r="P52" s="19"/>
    </row>
    <row r="53" spans="2:16" x14ac:dyDescent="0.25">
      <c r="B53" s="5"/>
      <c r="C53" s="31" t="s">
        <v>29</v>
      </c>
      <c r="D53" s="32"/>
      <c r="E53" s="32"/>
      <c r="F53" s="32"/>
      <c r="G53" s="32"/>
      <c r="H53" s="32"/>
      <c r="I53" s="32"/>
      <c r="J53" s="32"/>
      <c r="K53" s="32"/>
      <c r="L53" s="32"/>
      <c r="M53" s="19"/>
      <c r="N53" s="19"/>
      <c r="O53" s="19"/>
      <c r="P53" s="19"/>
    </row>
    <row r="54" spans="2:16" x14ac:dyDescent="0.25">
      <c r="B54" s="5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2:16" x14ac:dyDescent="0.25">
      <c r="C55" s="4" t="s">
        <v>5</v>
      </c>
      <c r="D55" s="4" t="s">
        <v>6</v>
      </c>
      <c r="E55" s="4" t="s">
        <v>7</v>
      </c>
      <c r="F55" s="4" t="s">
        <v>8</v>
      </c>
      <c r="G55" s="4" t="s">
        <v>9</v>
      </c>
      <c r="H55" s="4" t="s">
        <v>10</v>
      </c>
      <c r="I55" s="4" t="s">
        <v>11</v>
      </c>
      <c r="J55" s="4" t="s">
        <v>12</v>
      </c>
      <c r="K55" s="4" t="s">
        <v>13</v>
      </c>
      <c r="L55" s="4" t="s">
        <v>14</v>
      </c>
    </row>
    <row r="56" spans="2:16" x14ac:dyDescent="0.25">
      <c r="B56" s="5" t="s">
        <v>0</v>
      </c>
      <c r="C56" s="29">
        <f t="shared" ref="C56:L56" si="12">((C48+1)/(C$18+2))/(($O$6-C48+1)/(($O$6-C$48)+($O$6-C$49)+($O$6-C$50)+($O$6-C$51)+2))</f>
        <v>3.6666666666666665</v>
      </c>
      <c r="D56" s="29">
        <f t="shared" si="12"/>
        <v>0.49450549450549453</v>
      </c>
      <c r="E56" s="29">
        <f t="shared" si="12"/>
        <v>0.41666666666666663</v>
      </c>
      <c r="F56" s="29">
        <f t="shared" si="12"/>
        <v>0.52500000000000002</v>
      </c>
      <c r="G56" s="29">
        <f t="shared" si="12"/>
        <v>3.2352941176470589</v>
      </c>
      <c r="H56" s="29">
        <f t="shared" si="12"/>
        <v>1.6666666666666667</v>
      </c>
      <c r="I56" s="29">
        <f t="shared" si="12"/>
        <v>0.72413793103448287</v>
      </c>
      <c r="J56" s="29">
        <f t="shared" si="12"/>
        <v>0.88235294117647067</v>
      </c>
      <c r="K56" s="29">
        <f t="shared" si="12"/>
        <v>4.612903225806452</v>
      </c>
      <c r="L56" s="29">
        <f t="shared" si="12"/>
        <v>1</v>
      </c>
    </row>
    <row r="57" spans="2:16" x14ac:dyDescent="0.25">
      <c r="B57" s="5" t="s">
        <v>1</v>
      </c>
      <c r="C57" s="29">
        <f t="shared" ref="C57:L57" si="13">((C49+1)/(C$18+2))/(($O$6-C49+1)/(($O$6-C$48)+($O$6-C$49)+($O$6-C$50)+($O$6-C$51)+2))</f>
        <v>0.23809523809523811</v>
      </c>
      <c r="D57" s="29">
        <f t="shared" si="13"/>
        <v>3.4615384615384621</v>
      </c>
      <c r="E57" s="29">
        <f t="shared" si="13"/>
        <v>2.5</v>
      </c>
      <c r="F57" s="29">
        <f t="shared" si="13"/>
        <v>1.875</v>
      </c>
      <c r="G57" s="29">
        <f t="shared" si="13"/>
        <v>0.58823529411764697</v>
      </c>
      <c r="H57" s="29">
        <f t="shared" si="13"/>
        <v>1.6666666666666667</v>
      </c>
      <c r="I57" s="29">
        <f t="shared" si="13"/>
        <v>0.72413793103448287</v>
      </c>
      <c r="J57" s="29">
        <f t="shared" si="13"/>
        <v>1.4705882352941175</v>
      </c>
      <c r="K57" s="29">
        <f t="shared" si="13"/>
        <v>0.20967741935483869</v>
      </c>
      <c r="L57" s="29">
        <f t="shared" si="13"/>
        <v>1</v>
      </c>
    </row>
    <row r="58" spans="2:16" x14ac:dyDescent="0.25">
      <c r="B58" s="5" t="s">
        <v>2</v>
      </c>
      <c r="C58" s="29">
        <f t="shared" ref="C58:L58" si="14">((C50+1)/(C$18+2))/(($O$6-C50+1)/(($O$6-C$48)+($O$6-C$49)+($O$6-C$50)+($O$6-C$51)+2))</f>
        <v>3.6666666666666665</v>
      </c>
      <c r="D58" s="29">
        <f t="shared" si="14"/>
        <v>0.6923076923076924</v>
      </c>
      <c r="E58" s="29">
        <f t="shared" si="14"/>
        <v>0.27777777777777779</v>
      </c>
      <c r="F58" s="29">
        <f t="shared" si="14"/>
        <v>0.75</v>
      </c>
      <c r="G58" s="29">
        <f t="shared" si="14"/>
        <v>1.4705882352941175</v>
      </c>
      <c r="H58" s="29">
        <f t="shared" si="14"/>
        <v>0.66666666666666663</v>
      </c>
      <c r="I58" s="29">
        <f t="shared" si="14"/>
        <v>0.51724137931034475</v>
      </c>
      <c r="J58" s="29">
        <f t="shared" si="14"/>
        <v>0.41176470588235292</v>
      </c>
      <c r="K58" s="29">
        <f t="shared" si="14"/>
        <v>0.83870967741935476</v>
      </c>
      <c r="L58" s="29">
        <f t="shared" si="14"/>
        <v>0.46666666666666667</v>
      </c>
    </row>
    <row r="59" spans="2:16" x14ac:dyDescent="0.25">
      <c r="B59" s="5" t="s">
        <v>3</v>
      </c>
      <c r="C59" s="29">
        <f t="shared" ref="C59:L59" si="15">((C51+1)/(C$18+2))/(($O$6-C51+1)/(($O$6-C$48)+($O$6-C$49)+($O$6-C$50)+($O$6-C$51)+2))</f>
        <v>0.66666666666666663</v>
      </c>
      <c r="D59" s="29">
        <f t="shared" si="15"/>
        <v>0.96923076923076912</v>
      </c>
      <c r="E59" s="29">
        <f t="shared" si="15"/>
        <v>4.166666666666667</v>
      </c>
      <c r="F59" s="29">
        <f t="shared" si="15"/>
        <v>1.125</v>
      </c>
      <c r="G59" s="29">
        <f t="shared" si="15"/>
        <v>0.41176470588235292</v>
      </c>
      <c r="H59" s="29">
        <f t="shared" si="15"/>
        <v>0.46666666666666667</v>
      </c>
      <c r="I59" s="29">
        <f t="shared" si="15"/>
        <v>5.6896551724137927</v>
      </c>
      <c r="J59" s="29">
        <f t="shared" si="15"/>
        <v>1.4705882352941175</v>
      </c>
      <c r="K59" s="29">
        <f t="shared" si="15"/>
        <v>2.096774193548387</v>
      </c>
      <c r="L59" s="29">
        <f t="shared" si="15"/>
        <v>1.6666666666666667</v>
      </c>
    </row>
    <row r="60" spans="2:16" x14ac:dyDescent="0.25"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6" s="2" customFormat="1" x14ac:dyDescent="0.25">
      <c r="B61" s="8" t="s">
        <v>15</v>
      </c>
      <c r="C61" s="28">
        <f>SUM(C56:C59)</f>
        <v>8.2380952380952372</v>
      </c>
      <c r="D61" s="28">
        <f t="shared" ref="D61:L61" si="16">SUM(D56:D59)</f>
        <v>5.6175824175824181</v>
      </c>
      <c r="E61" s="28">
        <f t="shared" si="16"/>
        <v>7.3611111111111107</v>
      </c>
      <c r="F61" s="28">
        <f t="shared" si="16"/>
        <v>4.2750000000000004</v>
      </c>
      <c r="G61" s="28">
        <f t="shared" si="16"/>
        <v>5.7058823529411766</v>
      </c>
      <c r="H61" s="28">
        <f t="shared" si="16"/>
        <v>4.4666666666666668</v>
      </c>
      <c r="I61" s="28">
        <f t="shared" si="16"/>
        <v>7.6551724137931032</v>
      </c>
      <c r="J61" s="28">
        <f t="shared" si="16"/>
        <v>4.2352941176470589</v>
      </c>
      <c r="K61" s="28">
        <f t="shared" si="16"/>
        <v>7.7580645161290329</v>
      </c>
      <c r="L61" s="28">
        <f t="shared" si="16"/>
        <v>4.1333333333333337</v>
      </c>
    </row>
    <row r="62" spans="2:16" ht="18" x14ac:dyDescent="0.35">
      <c r="B62" s="4" t="s">
        <v>32</v>
      </c>
      <c r="C62" s="14">
        <f>C61/4</f>
        <v>2.0595238095238093</v>
      </c>
      <c r="D62" s="14">
        <f t="shared" ref="D62" si="17">D61/4</f>
        <v>1.4043956043956045</v>
      </c>
      <c r="E62" s="14">
        <f t="shared" ref="E62" si="18">E61/4</f>
        <v>1.8402777777777777</v>
      </c>
      <c r="F62" s="14">
        <f t="shared" ref="F62" si="19">F61/4</f>
        <v>1.0687500000000001</v>
      </c>
      <c r="G62" s="14">
        <f t="shared" ref="G62" si="20">G61/4</f>
        <v>1.4264705882352942</v>
      </c>
      <c r="H62" s="14">
        <f t="shared" ref="H62" si="21">H61/4</f>
        <v>1.1166666666666667</v>
      </c>
      <c r="I62" s="14">
        <f t="shared" ref="I62" si="22">I61/4</f>
        <v>1.9137931034482758</v>
      </c>
      <c r="J62" s="14">
        <f t="shared" ref="J62" si="23">J61/4</f>
        <v>1.0588235294117647</v>
      </c>
      <c r="K62" s="14">
        <f t="shared" ref="K62" si="24">K61/4</f>
        <v>1.9395161290322582</v>
      </c>
      <c r="L62" s="14">
        <f t="shared" ref="L62" si="25">L61/4</f>
        <v>1.0333333333333334</v>
      </c>
    </row>
  </sheetData>
  <sortState ref="N11:O20">
    <sortCondition descending="1" ref="N11:N20"/>
  </sortState>
  <mergeCells count="2">
    <mergeCell ref="C33:L33"/>
    <mergeCell ref="C53:L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Salamo 2012 GRC 2339097.2339115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sisux</dc:creator>
  <cp:lastModifiedBy>sisux</cp:lastModifiedBy>
  <dcterms:created xsi:type="dcterms:W3CDTF">2013-08-22T23:50:40Z</dcterms:created>
  <dcterms:modified xsi:type="dcterms:W3CDTF">2013-08-31T23:33:10Z</dcterms:modified>
</cp:coreProperties>
</file>