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Midterm/"/>
    </mc:Choice>
  </mc:AlternateContent>
  <xr:revisionPtr revIDLastSave="8" documentId="8_{A4F30779-9331-4D77-963F-8B32C0D25676}" xr6:coauthVersionLast="47" xr6:coauthVersionMax="47" xr10:uidLastSave="{DAD1B78B-F0A3-498D-9A1D-DE0A2E19063C}"/>
  <bookViews>
    <workbookView minimized="1" xWindow="4630" yWindow="4320" windowWidth="17610" windowHeight="10100" tabRatio="820" xr2:uid="{72F31863-14A6-4BB1-BE5C-F03A02813C88}"/>
  </bookViews>
  <sheets>
    <sheet name="FAT16" sheetId="53" r:id="rId1"/>
    <sheet name="FAT32" sheetId="54" r:id="rId2"/>
    <sheet name="FAT16 - Scenario 3" sheetId="57" state="hidden" r:id="rId3"/>
    <sheet name="FAT16 - Scenario 4" sheetId="5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53" l="1"/>
  <c r="B19" i="53"/>
  <c r="B18" i="53"/>
  <c r="B17" i="53"/>
  <c r="B16" i="53"/>
  <c r="F22" i="54"/>
  <c r="I12" i="53" l="1"/>
  <c r="F12" i="53"/>
  <c r="B23" i="53"/>
  <c r="D22" i="53"/>
  <c r="I13" i="53"/>
  <c r="D24" i="53" s="1"/>
  <c r="F24" i="53" s="1"/>
  <c r="B24" i="57"/>
  <c r="B21" i="57"/>
  <c r="B20" i="57"/>
  <c r="B19" i="57"/>
  <c r="B18" i="57"/>
  <c r="C17" i="57"/>
  <c r="C18" i="57" s="1"/>
  <c r="C19" i="57" s="1"/>
  <c r="C20" i="57" s="1"/>
  <c r="C21" i="57" s="1"/>
  <c r="C22" i="57" s="1"/>
  <c r="B17" i="57"/>
  <c r="B16" i="57"/>
  <c r="I13" i="57"/>
  <c r="D24" i="57" s="1"/>
  <c r="F24" i="57" s="1"/>
  <c r="E13" i="57"/>
  <c r="F12" i="57" s="1"/>
  <c r="G12" i="57" s="1"/>
  <c r="B23" i="57" s="1"/>
  <c r="I12" i="57"/>
  <c r="D23" i="57" s="1"/>
  <c r="F23" i="57" s="1"/>
  <c r="E12" i="57"/>
  <c r="F11" i="57" s="1"/>
  <c r="G11" i="57" s="1"/>
  <c r="B22" i="57" s="1"/>
  <c r="I11" i="57"/>
  <c r="D22" i="57" s="1"/>
  <c r="F22" i="57" s="1"/>
  <c r="E11" i="57"/>
  <c r="B24" i="56"/>
  <c r="B21" i="56"/>
  <c r="B20" i="56"/>
  <c r="B19" i="56"/>
  <c r="B18" i="56"/>
  <c r="C17" i="56"/>
  <c r="C18" i="56" s="1"/>
  <c r="C19" i="56" s="1"/>
  <c r="C20" i="56" s="1"/>
  <c r="C21" i="56" s="1"/>
  <c r="C22" i="56" s="1"/>
  <c r="B17" i="56"/>
  <c r="B16" i="56"/>
  <c r="I13" i="56"/>
  <c r="D24" i="56" s="1"/>
  <c r="F24" i="56" s="1"/>
  <c r="E13" i="56"/>
  <c r="F12" i="56" s="1"/>
  <c r="G12" i="56" s="1"/>
  <c r="B23" i="56" s="1"/>
  <c r="I12" i="56"/>
  <c r="D23" i="56" s="1"/>
  <c r="F23" i="56" s="1"/>
  <c r="E12" i="56"/>
  <c r="F11" i="56" s="1"/>
  <c r="G11" i="56" s="1"/>
  <c r="B22" i="56" s="1"/>
  <c r="I11" i="56"/>
  <c r="D22" i="56" s="1"/>
  <c r="F22" i="56" s="1"/>
  <c r="E11" i="56"/>
  <c r="B21" i="54"/>
  <c r="B20" i="54"/>
  <c r="B19" i="54"/>
  <c r="B18" i="54"/>
  <c r="B17" i="54"/>
  <c r="B16" i="54"/>
  <c r="C17" i="54" s="1"/>
  <c r="I13" i="54"/>
  <c r="D24" i="54" s="1"/>
  <c r="F24" i="54" s="1"/>
  <c r="I12" i="54"/>
  <c r="D23" i="54" s="1"/>
  <c r="F23" i="54" s="1"/>
  <c r="F11" i="54"/>
  <c r="G11" i="54" s="1"/>
  <c r="I11" i="54"/>
  <c r="D22" i="54" s="1"/>
  <c r="E12" i="53"/>
  <c r="B24" i="53"/>
  <c r="E11" i="53"/>
  <c r="B21" i="53"/>
  <c r="C17" i="53"/>
  <c r="C18" i="53" s="1"/>
  <c r="C19" i="53" s="1"/>
  <c r="C20" i="53" s="1"/>
  <c r="I11" i="53"/>
  <c r="F22" i="53" s="1"/>
  <c r="F12" i="54" l="1"/>
  <c r="G12" i="54" s="1"/>
  <c r="D23" i="53"/>
  <c r="F23" i="53" s="1"/>
  <c r="B22" i="54"/>
  <c r="C18" i="54"/>
  <c r="C19" i="54" s="1"/>
  <c r="C20" i="54" s="1"/>
  <c r="C23" i="57"/>
  <c r="E22" i="57"/>
  <c r="C23" i="56"/>
  <c r="E22" i="56"/>
  <c r="C21" i="53"/>
  <c r="C22" i="53" s="1"/>
  <c r="G12" i="53"/>
  <c r="F11" i="53"/>
  <c r="G11" i="53" s="1"/>
  <c r="B22" i="53" s="1"/>
  <c r="C23" i="53" l="1"/>
  <c r="E22" i="53"/>
  <c r="C21" i="54"/>
  <c r="C22" i="54" s="1"/>
  <c r="C23" i="54" s="1"/>
  <c r="C24" i="54" s="1"/>
  <c r="C24" i="57"/>
  <c r="E24" i="57" s="1"/>
  <c r="E23" i="57"/>
  <c r="C24" i="56"/>
  <c r="E24" i="56" s="1"/>
  <c r="E23" i="56"/>
  <c r="C24" i="53"/>
  <c r="E24" i="54" l="1"/>
  <c r="E22" i="54"/>
  <c r="E23" i="54"/>
  <c r="E23" i="53"/>
  <c r="E24" i="53" l="1"/>
</calcChain>
</file>

<file path=xl/sharedStrings.xml><?xml version="1.0" encoding="utf-8"?>
<sst xmlns="http://schemas.openxmlformats.org/spreadsheetml/2006/main" count="238" uniqueCount="64">
  <si>
    <t>Description</t>
  </si>
  <si>
    <t>FAT</t>
  </si>
  <si>
    <t>Filename</t>
  </si>
  <si>
    <t>File Size</t>
  </si>
  <si>
    <t>Root Directory</t>
  </si>
  <si>
    <t>Status</t>
  </si>
  <si>
    <t># Sectors</t>
  </si>
  <si>
    <t>File Size (Sectors)</t>
  </si>
  <si>
    <t>Ext</t>
  </si>
  <si>
    <t># Clusters</t>
  </si>
  <si>
    <t>Sectors to Partition</t>
  </si>
  <si>
    <t>Reserved Sectors</t>
  </si>
  <si>
    <t>FAT #1 Length</t>
  </si>
  <si>
    <t>FAT #2 Length</t>
  </si>
  <si>
    <t>Root Directory Length</t>
  </si>
  <si>
    <t>Data Area Buffer</t>
  </si>
  <si>
    <t>File #1</t>
  </si>
  <si>
    <t>File #2</t>
  </si>
  <si>
    <t>File #3</t>
  </si>
  <si>
    <t>Start</t>
  </si>
  <si>
    <t>Allocated (Sectors)</t>
  </si>
  <si>
    <t>File Length (Sectors)</t>
  </si>
  <si>
    <t>Bytes/Sec</t>
  </si>
  <si>
    <t>Value</t>
  </si>
  <si>
    <t>Sec/Cluster</t>
  </si>
  <si>
    <t>Sec/FAT</t>
  </si>
  <si>
    <t>0x1C</t>
  </si>
  <si>
    <t>Sectors Before Partition</t>
  </si>
  <si>
    <t>Root Directory Sectors</t>
  </si>
  <si>
    <t>Boot Sector</t>
  </si>
  <si>
    <t>Structure</t>
  </si>
  <si>
    <t>0xB</t>
  </si>
  <si>
    <t>Size</t>
  </si>
  <si>
    <t>0xD</t>
  </si>
  <si>
    <t>Start Location</t>
  </si>
  <si>
    <t>0xE</t>
  </si>
  <si>
    <t>0x16</t>
  </si>
  <si>
    <t>Recovery Command</t>
  </si>
  <si>
    <t>Skip</t>
  </si>
  <si>
    <t>Count</t>
  </si>
  <si>
    <t>Confirmation Command</t>
  </si>
  <si>
    <t>Cluster Start (Hex)</t>
  </si>
  <si>
    <t>Cluster Start (Dec)</t>
  </si>
  <si>
    <t>hexdump -C -s $(( ?*512 )) -n $(( 1*512 )) fat16.dd</t>
  </si>
  <si>
    <t>dd if=fat16.dd of=? bs=512 skip=? count=?</t>
  </si>
  <si>
    <t>Deleted</t>
  </si>
  <si>
    <t>ZIP</t>
  </si>
  <si>
    <t>CA256</t>
  </si>
  <si>
    <t>FC187</t>
  </si>
  <si>
    <t>dd if=Project1.dd of=CA256.zip bs=512 skip=2496 count=90</t>
  </si>
  <si>
    <t>1C</t>
  </si>
  <si>
    <t>dd if=Project1.dd of=FC187.zip bs=512 skip=2588 count=75</t>
  </si>
  <si>
    <t>hexdump -C -s $(( 2452*512 )) -n $(( 32*512 )) Project1.dd</t>
  </si>
  <si>
    <t>CEB27.zip</t>
  </si>
  <si>
    <t>Intructions.docx.gpg</t>
  </si>
  <si>
    <t>Itinerary.xls.gpg</t>
  </si>
  <si>
    <t>gpg</t>
  </si>
  <si>
    <t>hexdump -C -s $(( 407427*512 )) -n $(( 1*512 )) Project1.dd</t>
  </si>
  <si>
    <t xml:space="preserve"> </t>
  </si>
  <si>
    <t>0x6</t>
  </si>
  <si>
    <t>0x6B</t>
  </si>
  <si>
    <t>0x84</t>
  </si>
  <si>
    <t>same as above or using Active Disk editor</t>
  </si>
  <si>
    <t>dd if=Project1.dd of=CEB27.zip.gpg bs=512 skip=407431 count=101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</si>
</sst>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29"/>
  <sheetViews>
    <sheetView tabSelected="1" zoomScale="60" zoomScaleNormal="60" workbookViewId="0">
      <selection activeCell="B28" sqref="B28"/>
    </sheetView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.453125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>
        <v>0</v>
      </c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>
        <v>4</v>
      </c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>
        <v>4</v>
      </c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>
        <v>200</v>
      </c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>
        <v>32</v>
      </c>
      <c r="C7" s="15" t="s">
        <v>4</v>
      </c>
      <c r="D7" s="9"/>
      <c r="E7" s="9"/>
    </row>
    <row r="8" spans="1:11" x14ac:dyDescent="0.4">
      <c r="A8" s="15" t="s">
        <v>15</v>
      </c>
      <c r="B8" s="15">
        <v>12</v>
      </c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16"/>
    </row>
    <row r="11" spans="1:11" x14ac:dyDescent="0.4">
      <c r="A11" s="3" t="s">
        <v>47</v>
      </c>
      <c r="B11" s="3" t="s">
        <v>46</v>
      </c>
      <c r="C11" s="3" t="s">
        <v>45</v>
      </c>
      <c r="D11" s="3">
        <v>5</v>
      </c>
      <c r="E11" s="4">
        <f>HEX2DEC(D11)</f>
        <v>5</v>
      </c>
      <c r="F11" s="4">
        <f>E12-E11</f>
        <v>23</v>
      </c>
      <c r="G11" s="6">
        <f>F11*B4</f>
        <v>92</v>
      </c>
      <c r="H11" s="6">
        <v>45826</v>
      </c>
      <c r="I11" s="6">
        <f>_xlfn.CEILING.MATH(H11/512)</f>
        <v>90</v>
      </c>
      <c r="K11" s="17"/>
    </row>
    <row r="12" spans="1:11" x14ac:dyDescent="0.4">
      <c r="A12" s="3" t="s">
        <v>48</v>
      </c>
      <c r="B12" s="3" t="s">
        <v>46</v>
      </c>
      <c r="C12" s="3" t="s">
        <v>45</v>
      </c>
      <c r="D12" s="3" t="s">
        <v>50</v>
      </c>
      <c r="E12" s="4">
        <f t="shared" ref="E12" si="0">HEX2DEC(D12)</f>
        <v>28</v>
      </c>
      <c r="F12" s="4">
        <f>E13-E12</f>
        <v>-28</v>
      </c>
      <c r="G12" s="6">
        <f>F12*B5</f>
        <v>-112</v>
      </c>
      <c r="H12" s="6">
        <v>38197</v>
      </c>
      <c r="I12" s="6">
        <f>_xlfn.CEILING.MATH(H12/512)</f>
        <v>75</v>
      </c>
      <c r="K12" s="17"/>
    </row>
    <row r="13" spans="1:11" x14ac:dyDescent="0.4">
      <c r="A13" s="3"/>
      <c r="B13" s="3"/>
      <c r="C13" s="3"/>
      <c r="D13" s="3"/>
      <c r="E13" s="4"/>
      <c r="F13" s="13"/>
      <c r="G13" s="10"/>
      <c r="H13" s="6"/>
      <c r="I13" s="6">
        <f>_xlfn.CEILING.MATH(H13/512)</f>
        <v>0</v>
      </c>
      <c r="K13" s="17"/>
    </row>
    <row r="14" spans="1:11" ht="11.25" customHeight="1" x14ac:dyDescent="0.4">
      <c r="K14" s="17"/>
    </row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0</v>
      </c>
      <c r="C16" s="15">
        <v>0</v>
      </c>
      <c r="D16" s="9"/>
    </row>
    <row r="17" spans="1:11" x14ac:dyDescent="0.4">
      <c r="A17" s="15" t="s">
        <v>11</v>
      </c>
      <c r="B17" s="7">
        <f>B5</f>
        <v>4</v>
      </c>
      <c r="C17" s="7">
        <f>C16+B16</f>
        <v>0</v>
      </c>
      <c r="D17" s="10"/>
    </row>
    <row r="18" spans="1:11" x14ac:dyDescent="0.4">
      <c r="A18" s="15" t="s">
        <v>12</v>
      </c>
      <c r="B18" s="7">
        <f>B6</f>
        <v>200</v>
      </c>
      <c r="C18" s="7">
        <f t="shared" ref="C18:C21" si="1">C17+B17</f>
        <v>4</v>
      </c>
      <c r="D18" s="10"/>
    </row>
    <row r="19" spans="1:11" x14ac:dyDescent="0.4">
      <c r="A19" s="3" t="s">
        <v>13</v>
      </c>
      <c r="B19" s="6">
        <f>B6</f>
        <v>200</v>
      </c>
      <c r="C19" s="7">
        <f t="shared" si="1"/>
        <v>204</v>
      </c>
      <c r="D19" s="10"/>
    </row>
    <row r="20" spans="1:11" x14ac:dyDescent="0.4">
      <c r="A20" s="5" t="s">
        <v>14</v>
      </c>
      <c r="B20" s="4">
        <f>B7</f>
        <v>32</v>
      </c>
      <c r="C20" s="7">
        <f t="shared" si="1"/>
        <v>404</v>
      </c>
      <c r="D20" s="10"/>
    </row>
    <row r="21" spans="1:11" x14ac:dyDescent="0.4">
      <c r="A21" s="3" t="s">
        <v>15</v>
      </c>
      <c r="B21" s="6">
        <f>B4*3</f>
        <v>12</v>
      </c>
      <c r="C21" s="7">
        <f t="shared" si="1"/>
        <v>436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92</v>
      </c>
      <c r="C22" s="7">
        <f>C21+B21</f>
        <v>448</v>
      </c>
      <c r="D22" s="6">
        <f>I11</f>
        <v>90</v>
      </c>
      <c r="E22" s="15">
        <f>C22*512</f>
        <v>229376</v>
      </c>
      <c r="F22" s="15">
        <f>D22*512</f>
        <v>46080</v>
      </c>
      <c r="G22" s="18" t="s">
        <v>52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-112</v>
      </c>
      <c r="C23" s="7">
        <f>C22+B22</f>
        <v>540</v>
      </c>
      <c r="D23" s="6">
        <f>I12</f>
        <v>75</v>
      </c>
      <c r="E23" s="15">
        <f t="shared" ref="E23:F24" si="2">C23*512</f>
        <v>276480</v>
      </c>
      <c r="F23" s="15">
        <f t="shared" si="2"/>
        <v>38400</v>
      </c>
      <c r="G23" s="18" t="s">
        <v>52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428</v>
      </c>
      <c r="D24" s="6">
        <f>I13</f>
        <v>0</v>
      </c>
      <c r="E24" s="15">
        <f t="shared" si="2"/>
        <v>219136</v>
      </c>
      <c r="F24" s="15">
        <f t="shared" si="2"/>
        <v>0</v>
      </c>
      <c r="G24" s="18"/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49</v>
      </c>
      <c r="H27" s="18"/>
      <c r="I27" s="18"/>
      <c r="J27" s="18"/>
      <c r="K27" s="18"/>
    </row>
    <row r="28" spans="1:11" x14ac:dyDescent="0.4">
      <c r="G28" s="18" t="s">
        <v>51</v>
      </c>
      <c r="H28" s="18"/>
      <c r="I28" s="18"/>
      <c r="J28" s="18"/>
      <c r="K28" s="18"/>
    </row>
    <row r="29" spans="1:11" x14ac:dyDescent="0.4">
      <c r="G29" s="18"/>
      <c r="H29" s="18"/>
      <c r="I29" s="18"/>
      <c r="J29" s="18"/>
      <c r="K29" s="18"/>
    </row>
  </sheetData>
  <mergeCells count="8">
    <mergeCell ref="G27:K27"/>
    <mergeCell ref="G28:K28"/>
    <mergeCell ref="G29:K29"/>
    <mergeCell ref="G21:K21"/>
    <mergeCell ref="G22:K22"/>
    <mergeCell ref="G23:K23"/>
    <mergeCell ref="G24:K24"/>
    <mergeCell ref="G26:K26"/>
  </mergeCells>
  <pageMargins left="0.7" right="0.7" top="0.75" bottom="0.75" header="0.3" footer="0.3"/>
  <pageSetup orientation="portrait" r:id="rId1"/>
  <ignoredErrors>
    <ignoredError sqref="C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2B13-2EFD-489C-AC87-BC68845C5EC1}">
  <dimension ref="A1:K29"/>
  <sheetViews>
    <sheetView zoomScale="70" zoomScaleNormal="70" workbookViewId="0">
      <selection activeCell="B6" sqref="B6"/>
    </sheetView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>
        <v>405503</v>
      </c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>
        <v>4</v>
      </c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>
        <v>4</v>
      </c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>
        <v>946</v>
      </c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>
        <v>1</v>
      </c>
      <c r="C7" s="15" t="s">
        <v>4</v>
      </c>
      <c r="D7" s="9"/>
      <c r="E7" s="9"/>
    </row>
    <row r="8" spans="1:11" x14ac:dyDescent="0.4">
      <c r="A8" s="15" t="s">
        <v>15</v>
      </c>
      <c r="B8" s="15">
        <v>3</v>
      </c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 t="s">
        <v>53</v>
      </c>
      <c r="B11" s="3" t="s">
        <v>56</v>
      </c>
      <c r="C11" s="3" t="s">
        <v>45</v>
      </c>
      <c r="D11" s="3" t="s">
        <v>59</v>
      </c>
      <c r="E11" s="4">
        <v>6</v>
      </c>
      <c r="F11" s="4">
        <f>E12-E11</f>
        <v>101</v>
      </c>
      <c r="G11" s="6">
        <f>F11*$B$4</f>
        <v>404</v>
      </c>
      <c r="H11" s="6">
        <v>51481</v>
      </c>
      <c r="I11" s="6">
        <f>_xlfn.CEILING.MATH(H11/512)</f>
        <v>101</v>
      </c>
      <c r="K11" s="2"/>
    </row>
    <row r="12" spans="1:11" x14ac:dyDescent="0.4">
      <c r="A12" s="3" t="s">
        <v>54</v>
      </c>
      <c r="B12" s="3" t="s">
        <v>56</v>
      </c>
      <c r="C12" s="3" t="s">
        <v>45</v>
      </c>
      <c r="D12" s="3" t="s">
        <v>60</v>
      </c>
      <c r="E12" s="4">
        <v>107</v>
      </c>
      <c r="F12" s="4" t="b">
        <f>B24=E13-E12</f>
        <v>0</v>
      </c>
      <c r="G12" s="6">
        <f t="shared" ref="G12" si="0">F12*$B$4</f>
        <v>0</v>
      </c>
      <c r="H12" s="6">
        <v>12493</v>
      </c>
      <c r="I12" s="6">
        <f t="shared" ref="I12:I13" si="1">_xlfn.CEILING.MATH(H12/512)</f>
        <v>25</v>
      </c>
      <c r="K12" s="2"/>
    </row>
    <row r="13" spans="1:11" x14ac:dyDescent="0.4">
      <c r="A13" s="3" t="s">
        <v>55</v>
      </c>
      <c r="B13" s="3" t="s">
        <v>56</v>
      </c>
      <c r="C13" s="3" t="s">
        <v>45</v>
      </c>
      <c r="D13" s="3" t="s">
        <v>61</v>
      </c>
      <c r="E13" s="4">
        <v>132</v>
      </c>
      <c r="F13" s="13"/>
      <c r="G13" s="10"/>
      <c r="H13" s="6">
        <v>7591</v>
      </c>
      <c r="I13" s="6">
        <f t="shared" si="1"/>
        <v>15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405503</v>
      </c>
      <c r="C16" s="15">
        <v>0</v>
      </c>
      <c r="D16" s="9"/>
    </row>
    <row r="17" spans="1:11" x14ac:dyDescent="0.4">
      <c r="A17" s="15" t="s">
        <v>11</v>
      </c>
      <c r="B17" s="7">
        <f>B5</f>
        <v>4</v>
      </c>
      <c r="C17" s="7">
        <f>C16+B16</f>
        <v>405503</v>
      </c>
      <c r="D17" s="10"/>
    </row>
    <row r="18" spans="1:11" x14ac:dyDescent="0.4">
      <c r="A18" s="15" t="s">
        <v>12</v>
      </c>
      <c r="B18" s="7">
        <f>B6</f>
        <v>946</v>
      </c>
      <c r="C18" s="7">
        <f t="shared" ref="C18:C21" si="2">C17+B17</f>
        <v>405507</v>
      </c>
      <c r="D18" s="10"/>
      <c r="K18" s="1" t="s">
        <v>58</v>
      </c>
    </row>
    <row r="19" spans="1:11" x14ac:dyDescent="0.4">
      <c r="A19" s="3" t="s">
        <v>13</v>
      </c>
      <c r="B19" s="6">
        <f>B6</f>
        <v>946</v>
      </c>
      <c r="C19" s="7">
        <f t="shared" si="2"/>
        <v>406453</v>
      </c>
      <c r="D19" s="10"/>
    </row>
    <row r="20" spans="1:11" x14ac:dyDescent="0.4">
      <c r="A20" s="5" t="s">
        <v>14</v>
      </c>
      <c r="B20" s="4">
        <f>B7</f>
        <v>1</v>
      </c>
      <c r="C20" s="7">
        <f t="shared" si="2"/>
        <v>407399</v>
      </c>
      <c r="D20" s="10"/>
    </row>
    <row r="21" spans="1:11" x14ac:dyDescent="0.4">
      <c r="A21" s="3" t="s">
        <v>15</v>
      </c>
      <c r="B21" s="6">
        <f>B4*3</f>
        <v>12</v>
      </c>
      <c r="C21" s="7">
        <f t="shared" si="2"/>
        <v>407400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404</v>
      </c>
      <c r="C22" s="7">
        <f>C21+B21</f>
        <v>407412</v>
      </c>
      <c r="D22" s="6">
        <f>I11</f>
        <v>101</v>
      </c>
      <c r="E22" s="15">
        <f>C22*512</f>
        <v>208594944</v>
      </c>
      <c r="F22" s="15">
        <f>D22*512</f>
        <v>51712</v>
      </c>
      <c r="G22" s="18" t="s">
        <v>57</v>
      </c>
      <c r="H22" s="18"/>
      <c r="I22" s="18"/>
      <c r="J22" s="18"/>
      <c r="K22" s="18"/>
    </row>
    <row r="23" spans="1:11" x14ac:dyDescent="0.4">
      <c r="A23" s="3" t="s">
        <v>17</v>
      </c>
      <c r="B23" s="6">
        <v>25</v>
      </c>
      <c r="C23" s="7">
        <f>C22+B22</f>
        <v>407816</v>
      </c>
      <c r="D23" s="6">
        <f>I12</f>
        <v>25</v>
      </c>
      <c r="E23" s="15">
        <f t="shared" ref="E23:F24" si="3">C23*512</f>
        <v>208801792</v>
      </c>
      <c r="F23" s="15">
        <f t="shared" si="3"/>
        <v>12800</v>
      </c>
      <c r="G23" s="18" t="s">
        <v>62</v>
      </c>
      <c r="H23" s="18"/>
      <c r="I23" s="18"/>
      <c r="J23" s="18"/>
      <c r="K23" s="18"/>
    </row>
    <row r="24" spans="1:11" x14ac:dyDescent="0.4">
      <c r="A24" s="3" t="s">
        <v>18</v>
      </c>
      <c r="B24" s="6">
        <v>15</v>
      </c>
      <c r="C24" s="7">
        <f>C23+B23</f>
        <v>407841</v>
      </c>
      <c r="D24" s="6">
        <f>I13</f>
        <v>15</v>
      </c>
      <c r="E24" s="15">
        <f t="shared" si="3"/>
        <v>208814592</v>
      </c>
      <c r="F24" s="15">
        <f t="shared" si="3"/>
        <v>7680</v>
      </c>
      <c r="G24" s="18" t="s">
        <v>62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63</v>
      </c>
      <c r="H27" s="18"/>
      <c r="I27" s="18"/>
      <c r="J27" s="18"/>
      <c r="K27" s="18"/>
    </row>
    <row r="28" spans="1:11" x14ac:dyDescent="0.4">
      <c r="G28" s="18" t="s">
        <v>63</v>
      </c>
      <c r="H28" s="18"/>
      <c r="I28" s="18"/>
      <c r="J28" s="18"/>
      <c r="K28" s="18"/>
    </row>
    <row r="29" spans="1:11" x14ac:dyDescent="0.4">
      <c r="G29" s="18" t="s">
        <v>63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0D2-BFE4-4ABA-AF3F-47E2B952455E}">
  <dimension ref="A1:K29"/>
  <sheetViews>
    <sheetView zoomScale="90" zoomScaleNormal="90" workbookViewId="0"/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/>
      <c r="C7" s="15" t="s">
        <v>4</v>
      </c>
      <c r="D7" s="9"/>
      <c r="E7" s="9"/>
    </row>
    <row r="8" spans="1:11" x14ac:dyDescent="0.4">
      <c r="A8" s="15" t="s">
        <v>15</v>
      </c>
      <c r="B8" s="15"/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4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4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0</v>
      </c>
      <c r="C16" s="15">
        <v>0</v>
      </c>
      <c r="D16" s="9"/>
    </row>
    <row r="17" spans="1:11" x14ac:dyDescent="0.4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4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4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4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4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44</v>
      </c>
      <c r="H27" s="18"/>
      <c r="I27" s="18"/>
      <c r="J27" s="18"/>
      <c r="K27" s="18"/>
    </row>
    <row r="28" spans="1:11" x14ac:dyDescent="0.4">
      <c r="G28" s="18" t="s">
        <v>44</v>
      </c>
      <c r="H28" s="18"/>
      <c r="I28" s="18"/>
      <c r="J28" s="18"/>
      <c r="K28" s="18"/>
    </row>
    <row r="29" spans="1:11" x14ac:dyDescent="0.4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8717-B8B2-4464-8994-1C316D8B9C70}">
  <dimension ref="A1:K29"/>
  <sheetViews>
    <sheetView zoomScale="90" zoomScaleNormal="90" workbookViewId="0"/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/>
      <c r="C7" s="15" t="s">
        <v>4</v>
      </c>
      <c r="D7" s="9"/>
      <c r="E7" s="9"/>
    </row>
    <row r="8" spans="1:11" x14ac:dyDescent="0.4">
      <c r="A8" s="15" t="s">
        <v>15</v>
      </c>
      <c r="B8" s="15"/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4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4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0</v>
      </c>
      <c r="C16" s="15">
        <v>0</v>
      </c>
      <c r="D16" s="9"/>
    </row>
    <row r="17" spans="1:11" x14ac:dyDescent="0.4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4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4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4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4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44</v>
      </c>
      <c r="H27" s="18"/>
      <c r="I27" s="18"/>
      <c r="J27" s="18"/>
      <c r="K27" s="18"/>
    </row>
    <row r="28" spans="1:11" x14ac:dyDescent="0.4">
      <c r="G28" s="18" t="s">
        <v>44</v>
      </c>
      <c r="H28" s="18"/>
      <c r="I28" s="18"/>
      <c r="J28" s="18"/>
      <c r="K28" s="18"/>
    </row>
    <row r="29" spans="1:11" x14ac:dyDescent="0.4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: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FAT16</vt:lpstr>
      <vt:lpstr>FAT32</vt:lpstr>
      <vt:lpstr>FAT16 - Scenario 3</vt:lpstr>
      <vt:lpstr>FAT16 - 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2021-10-22T18:53:45Z</dcterms:modified>
</cp:coreProperties>
</file>