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e69a66d6b3cf8/JobAaj/"/>
    </mc:Choice>
  </mc:AlternateContent>
  <xr:revisionPtr revIDLastSave="0" documentId="8_{EC8CA9C2-9F1C-42D8-9A8B-3B6DB2E6A514}" xr6:coauthVersionLast="47" xr6:coauthVersionMax="47" xr10:uidLastSave="{00000000-0000-0000-0000-000000000000}"/>
  <bookViews>
    <workbookView xWindow="-108" yWindow="-108" windowWidth="23256" windowHeight="12456" activeTab="2" xr2:uid="{00651A49-CA2E-4FE5-BACE-21016E509FE3}"/>
  </bookViews>
  <sheets>
    <sheet name="New Name " sheetId="1" r:id="rId1"/>
    <sheet name="The Work Surface" sheetId="2" r:id="rId2"/>
    <sheet name="Navigation" sheetId="3" r:id="rId3"/>
    <sheet name="First FIle" sheetId="4" r:id="rId4"/>
    <sheet name="Formatting" sheetId="5" r:id="rId5"/>
    <sheet name="Basic Math" sheetId="6" r:id="rId6"/>
    <sheet name="BODMAS Rule" sheetId="7" r:id="rId7"/>
    <sheet name="Employee Data" sheetId="15" r:id="rId8"/>
    <sheet name="Expenses" sheetId="17" r:id="rId9"/>
    <sheet name="Salary Details" sheetId="16" r:id="rId10"/>
    <sheet name="Worksheet Operations" sheetId="8" r:id="rId11"/>
    <sheet name="Autofill Data" sheetId="9" r:id="rId12"/>
    <sheet name="Columns &amp; Rows Action" sheetId="10" r:id="rId13"/>
    <sheet name="Ways to Navigate Smartly" sheetId="11" r:id="rId14"/>
    <sheet name="Cell Formatting" sheetId="12" r:id="rId15"/>
    <sheet name="Custom Number Formats" sheetId="13" r:id="rId16"/>
    <sheet name="FP &amp; Styles" sheetId="14" r:id="rId17"/>
    <sheet name="Own custom styles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3" l="1"/>
  <c r="K20" i="12" l="1"/>
  <c r="N20" i="12" s="1"/>
  <c r="J20" i="12"/>
  <c r="K19" i="12"/>
  <c r="N19" i="12" s="1"/>
  <c r="J19" i="12"/>
  <c r="K18" i="12"/>
  <c r="N18" i="12" s="1"/>
  <c r="J18" i="12"/>
  <c r="K17" i="12"/>
  <c r="N17" i="12" s="1"/>
  <c r="J17" i="12"/>
  <c r="K16" i="12"/>
  <c r="N16" i="12" s="1"/>
  <c r="J16" i="12"/>
  <c r="K15" i="12"/>
  <c r="N15" i="12" s="1"/>
  <c r="J15" i="12"/>
  <c r="K14" i="12"/>
  <c r="N14" i="12" s="1"/>
  <c r="J14" i="12"/>
  <c r="K13" i="12"/>
  <c r="N13" i="12" s="1"/>
  <c r="J13" i="12"/>
  <c r="J4" i="12"/>
  <c r="H5" i="11"/>
  <c r="H6" i="11"/>
  <c r="H2" i="11"/>
  <c r="I7" i="11" a="1"/>
  <c r="I7" i="11" s="1"/>
  <c r="L7" i="11" s="1"/>
  <c r="I9" i="11"/>
  <c r="L9" i="11" s="1"/>
  <c r="H9" i="11"/>
  <c r="I8" i="11"/>
  <c r="L8" i="11" s="1"/>
  <c r="H8" i="11"/>
  <c r="H7" i="11"/>
  <c r="I6" i="11"/>
  <c r="L6" i="11" s="1"/>
  <c r="I5" i="11"/>
  <c r="L5" i="11" s="1"/>
  <c r="I4" i="11"/>
  <c r="L4" i="11" s="1"/>
  <c r="H4" i="11"/>
  <c r="I3" i="11"/>
  <c r="L3" i="11" s="1"/>
  <c r="M3" i="11" s="1"/>
  <c r="H3" i="11"/>
  <c r="L2" i="11"/>
  <c r="M2" i="11" s="1" a="1"/>
  <c r="M2" i="11" s="1"/>
  <c r="H4" i="10"/>
  <c r="I4" i="10"/>
  <c r="L4" i="10" s="1"/>
  <c r="K9" i="12"/>
  <c r="N9" i="12" s="1"/>
  <c r="J9" i="12"/>
  <c r="K8" i="12"/>
  <c r="N8" i="12" s="1"/>
  <c r="J8" i="12"/>
  <c r="K7" i="12"/>
  <c r="N7" i="12" s="1"/>
  <c r="J7" i="12"/>
  <c r="K6" i="12"/>
  <c r="N6" i="12" s="1"/>
  <c r="J6" i="12"/>
  <c r="N5" i="12"/>
  <c r="K5" i="12"/>
  <c r="J5" i="12"/>
  <c r="K4" i="12"/>
  <c r="N4" i="12" s="1"/>
  <c r="K3" i="12"/>
  <c r="N3" i="12" s="1"/>
  <c r="J3" i="12"/>
  <c r="K2" i="12"/>
  <c r="N2" i="12" s="1"/>
  <c r="J2" i="12"/>
  <c r="I9" i="10"/>
  <c r="L9" i="10" s="1"/>
  <c r="H9" i="10"/>
  <c r="I8" i="10"/>
  <c r="L8" i="10" s="1"/>
  <c r="H8" i="10"/>
  <c r="I7" i="10"/>
  <c r="L7" i="10" s="1"/>
  <c r="H7" i="10"/>
  <c r="I6" i="10"/>
  <c r="L6" i="10" s="1"/>
  <c r="H6" i="10"/>
  <c r="I5" i="10"/>
  <c r="L5" i="10" s="1"/>
  <c r="H5" i="10"/>
  <c r="I3" i="10"/>
  <c r="L3" i="10" s="1"/>
  <c r="H3" i="10"/>
  <c r="I2" i="10"/>
  <c r="L2" i="10" s="1"/>
  <c r="H2" i="10"/>
  <c r="M6" i="11" l="1"/>
  <c r="M8" i="11"/>
  <c r="M4" i="11"/>
  <c r="M9" i="11"/>
  <c r="M7" i="11"/>
  <c r="M5" i="11"/>
  <c r="M4" i="10"/>
  <c r="M7" i="10"/>
  <c r="M3" i="10"/>
  <c r="M6" i="10"/>
  <c r="M5" i="10"/>
  <c r="M9" i="10"/>
  <c r="M8" i="10"/>
  <c r="M2" i="10"/>
  <c r="B19" i="7" l="1"/>
  <c r="B18" i="7"/>
  <c r="B13" i="7"/>
  <c r="E7" i="7"/>
  <c r="D7" i="7"/>
  <c r="C7" i="7"/>
  <c r="B11" i="7"/>
  <c r="B10" i="7"/>
  <c r="B9" i="7"/>
  <c r="B7" i="7"/>
  <c r="B16" i="6"/>
  <c r="B15" i="6"/>
  <c r="B14" i="6"/>
  <c r="B13" i="6"/>
  <c r="B12" i="6"/>
  <c r="C9" i="6"/>
  <c r="C8" i="6"/>
  <c r="C7" i="6"/>
  <c r="B9" i="6"/>
  <c r="B8" i="6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jayshree tawari</author>
  </authors>
  <commentList>
    <comment ref="B5" authorId="0" shapeId="0" xr:uid="{B2058D49-6AAB-45EA-9C34-FEC0CA481054}">
      <text>
        <r>
          <rPr>
            <b/>
            <sz val="9"/>
            <color indexed="81"/>
            <rFont val="Tahoma"/>
            <family val="2"/>
          </rPr>
          <t>jayshree tawari:</t>
        </r>
        <r>
          <rPr>
            <sz val="9"/>
            <color indexed="81"/>
            <rFont val="Tahoma"/>
            <family val="2"/>
          </rPr>
          <t xml:space="preserve">
Date may be incorrect</t>
        </r>
      </text>
    </comment>
    <comment ref="E6" authorId="0" shapeId="0" xr:uid="{8ACF5C89-B67D-449B-A62A-BD896162D999}">
      <text>
        <r>
          <rPr>
            <b/>
            <sz val="9"/>
            <color indexed="81"/>
            <rFont val="Tahoma"/>
            <family val="2"/>
          </rPr>
          <t>jayshree tawari:</t>
        </r>
        <r>
          <rPr>
            <sz val="9"/>
            <color indexed="81"/>
            <rFont val="Tahoma"/>
            <family val="2"/>
          </rPr>
          <t xml:space="preserve">
check price again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<sst xmlns="http://schemas.openxmlformats.org/spreadsheetml/2006/main" count="785" uniqueCount="149">
  <si>
    <t>EMP F NAME</t>
  </si>
  <si>
    <t>EMP L NAME</t>
  </si>
  <si>
    <t>EMP M NAME</t>
  </si>
  <si>
    <t>DOB</t>
  </si>
  <si>
    <t>ADDRESS</t>
  </si>
  <si>
    <t>PH NO.</t>
  </si>
  <si>
    <t>Dept No</t>
  </si>
  <si>
    <t>DEPT</t>
  </si>
  <si>
    <t>BASIC SAL</t>
  </si>
  <si>
    <t>GENDER</t>
  </si>
  <si>
    <t>City</t>
  </si>
  <si>
    <t>LALIT</t>
  </si>
  <si>
    <t>SHAH</t>
  </si>
  <si>
    <t>ASHOK</t>
  </si>
  <si>
    <t>PUNE</t>
  </si>
  <si>
    <t>HR</t>
  </si>
  <si>
    <t>male</t>
  </si>
  <si>
    <t>Pune</t>
  </si>
  <si>
    <t>SWAPNIL</t>
  </si>
  <si>
    <t>DESHMUKH</t>
  </si>
  <si>
    <t>ANIL</t>
  </si>
  <si>
    <t>MUMBAI</t>
  </si>
  <si>
    <t>MARKETING</t>
  </si>
  <si>
    <t>Mumbai</t>
  </si>
  <si>
    <t>SWATI</t>
  </si>
  <si>
    <t>RATGI</t>
  </si>
  <si>
    <t>VIPUL</t>
  </si>
  <si>
    <t>female</t>
  </si>
  <si>
    <t>Delhi</t>
  </si>
  <si>
    <t>SAPANA</t>
  </si>
  <si>
    <t>TAWARI</t>
  </si>
  <si>
    <t>PRITAK</t>
  </si>
  <si>
    <t>PRODUCTION</t>
  </si>
  <si>
    <t>Nagpur</t>
  </si>
  <si>
    <t>BHAVANA</t>
  </si>
  <si>
    <t>BHANDAEI</t>
  </si>
  <si>
    <t>PREEM</t>
  </si>
  <si>
    <t>BANGALORE</t>
  </si>
  <si>
    <t>KARTIK</t>
  </si>
  <si>
    <t>SHINDE</t>
  </si>
  <si>
    <t>PRAFUL</t>
  </si>
  <si>
    <t>FINANCE</t>
  </si>
  <si>
    <t>RAJ</t>
  </si>
  <si>
    <t>SHEGOKAR</t>
  </si>
  <si>
    <t>PAWAN</t>
  </si>
  <si>
    <t>TAMANA</t>
  </si>
  <si>
    <t>INGLE</t>
  </si>
  <si>
    <t>SUMIT</t>
  </si>
  <si>
    <t>ADMIN</t>
  </si>
  <si>
    <t>AARMAN</t>
  </si>
  <si>
    <t>KHAN</t>
  </si>
  <si>
    <t>SURESH</t>
  </si>
  <si>
    <t>ASHISH</t>
  </si>
  <si>
    <t>SHARMA</t>
  </si>
  <si>
    <t>MUKESH</t>
  </si>
  <si>
    <t>Full Name</t>
  </si>
  <si>
    <t>DOJ</t>
  </si>
  <si>
    <t>Department</t>
  </si>
  <si>
    <t>Salary</t>
  </si>
  <si>
    <t>Rajshree Shah</t>
  </si>
  <si>
    <t>Mukul Jain</t>
  </si>
  <si>
    <t>MKT</t>
  </si>
  <si>
    <t>Trupti Bhuyar</t>
  </si>
  <si>
    <t>Ramesh Sohani</t>
  </si>
  <si>
    <t>Admin</t>
  </si>
  <si>
    <t>Vikas Rathod</t>
  </si>
  <si>
    <t>Finance</t>
  </si>
  <si>
    <t>Qtr</t>
  </si>
  <si>
    <t>Salary Paid</t>
  </si>
  <si>
    <t>Qtr1</t>
  </si>
  <si>
    <t>Qtr2</t>
  </si>
  <si>
    <t>Qtr3</t>
  </si>
  <si>
    <t>Qtr4</t>
  </si>
  <si>
    <t>Total Salary Paid</t>
  </si>
  <si>
    <t>Add</t>
  </si>
  <si>
    <t>Substract</t>
  </si>
  <si>
    <t>Multiply</t>
  </si>
  <si>
    <t>Divide</t>
  </si>
  <si>
    <t>Power</t>
  </si>
  <si>
    <t xml:space="preserve">Next Year Estimate </t>
  </si>
  <si>
    <t>Sum</t>
  </si>
  <si>
    <t>Next Yr</t>
  </si>
  <si>
    <t>Div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</si>
  <si>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</si>
  <si>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</si>
  <si>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</si>
  <si>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</si>
  <si>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</si>
  <si>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</si>
  <si>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</si>
  <si>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</si>
  <si>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</si>
  <si>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</si>
  <si>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</si>
  <si>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</si>
  <si>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</si>
  <si>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Production</t>
  </si>
  <si>
    <t>Repeat the Number 1</t>
  </si>
  <si>
    <t>Series 1 - 12</t>
  </si>
  <si>
    <t>Months</t>
  </si>
  <si>
    <t>Week</t>
  </si>
  <si>
    <t>Date</t>
  </si>
  <si>
    <t>Date(month)</t>
  </si>
  <si>
    <t>Date(year)</t>
  </si>
  <si>
    <t>Time (copy cell</t>
  </si>
  <si>
    <t>Alphabets</t>
  </si>
  <si>
    <t>Double Click</t>
  </si>
  <si>
    <t>Your Name</t>
  </si>
  <si>
    <t>Series Formula</t>
  </si>
  <si>
    <t>Order ID</t>
  </si>
  <si>
    <t>Order Date</t>
  </si>
  <si>
    <t>Order_Source</t>
  </si>
  <si>
    <t>Product ID</t>
  </si>
  <si>
    <t>Price</t>
  </si>
  <si>
    <t>Quantity</t>
  </si>
  <si>
    <t>Cost</t>
  </si>
  <si>
    <t>Tot_cost</t>
  </si>
  <si>
    <t>Sales</t>
  </si>
  <si>
    <t>Discount</t>
  </si>
  <si>
    <t>Shiping Cost</t>
  </si>
  <si>
    <t>Tot_Amt</t>
  </si>
  <si>
    <t>Profit</t>
  </si>
  <si>
    <t>Order Priority</t>
  </si>
  <si>
    <t>IN-2020-26294</t>
  </si>
  <si>
    <t>Flipkart</t>
  </si>
  <si>
    <t>FUR-BEV-10001217</t>
  </si>
  <si>
    <t>High</t>
  </si>
  <si>
    <t>AU-2020-80165</t>
  </si>
  <si>
    <t>Referral</t>
  </si>
  <si>
    <t>Medium</t>
  </si>
  <si>
    <t>AU-2020-62657</t>
  </si>
  <si>
    <t>GE-2019-81848</t>
  </si>
  <si>
    <t>CH-2020-13412</t>
  </si>
  <si>
    <t>CH-2018-35467</t>
  </si>
  <si>
    <t>Snapdeal</t>
  </si>
  <si>
    <t>AU-2019-50745</t>
  </si>
  <si>
    <t>India Mart</t>
  </si>
  <si>
    <t>IN-2019-61959</t>
  </si>
  <si>
    <t>700O</t>
  </si>
  <si>
    <t>Customer_ID</t>
  </si>
  <si>
    <t>Contact number</t>
  </si>
  <si>
    <t>PB-25546</t>
  </si>
  <si>
    <t>BF-03491</t>
  </si>
  <si>
    <t>EJ-09999</t>
  </si>
  <si>
    <t>HR-14008</t>
  </si>
  <si>
    <t>AG-01268</t>
  </si>
  <si>
    <t>AW-01914</t>
  </si>
  <si>
    <t>GM-13008</t>
  </si>
  <si>
    <t>TS-33674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</si>
</sst>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₹&quot;\ #,##0.00;[Red]&quot;₹&quot;\ \-#,##0.00"/>
    <numFmt numFmtId="43" formatCode="_ * #,##0.00_ ;_ * \-#,##0.00_ ;_ * &quot;-&quot;??_ ;_ @_ "/>
    <numFmt numFmtId="164" formatCode="_ * #,##0_ ;_ * \-#,##0_ ;_ * &quot;-&quot;??_ ;_ @_ "/>
    <numFmt numFmtId="165" formatCode="\+\9\1\-##########"/>
    <numFmt numFmtId="166" formatCode="000&quot; qty&quot;"/>
    <numFmt numFmtId="167" formatCode="[$-14009]yyyy/mm/dd;@"/>
    <numFmt numFmtId="168" formatCode="0.000%"/>
    <numFmt numFmtId="169" formatCode="0.00_ ;[Red]\-0.00\ "/>
    <numFmt numFmtId="170" formatCode="#,##0.00\ [$₽-485];[Red]\-#,##0.00\ [$₽-485]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haroni"/>
      <charset val="177"/>
    </font>
    <font>
      <sz val="1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ndalus"/>
    </font>
    <font>
      <sz val="12"/>
      <name val="Arial Unicode MS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 Rounded MT Bold"/>
      <family val="2"/>
    </font>
    <font>
      <sz val="11"/>
      <color theme="4" tint="-0.499984740745262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Calibri"/>
      <family val="2"/>
    </font>
    <font>
      <sz val="11"/>
      <color rgb="FFFFFFFF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charset val="177"/>
      <scheme val="minor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3B4A1E"/>
        <bgColor indexed="0"/>
      </patternFill>
    </fill>
    <fill>
      <patternFill patternType="solid">
        <fgColor rgb="FF282828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FF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rgb="FF4E4F51"/>
      </left>
      <right style="medium">
        <color rgb="FF4E4F51"/>
      </right>
      <top style="medium">
        <color rgb="FF4E4F5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2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4" borderId="13">
      <alignment horizontal="center"/>
    </xf>
    <xf numFmtId="0" fontId="17" fillId="14" borderId="10"/>
    <xf numFmtId="0" fontId="20" fillId="15" borderId="0">
      <alignment horizontal="left" vertical="center"/>
    </xf>
    <xf numFmtId="0" fontId="21" fillId="16" borderId="11">
      <alignment vertical="top"/>
    </xf>
    <xf numFmtId="0" fontId="22" fillId="17" borderId="0">
      <alignment horizontal="left"/>
    </xf>
    <xf numFmtId="0" fontId="23" fillId="18" borderId="0">
      <alignment horizontal="left"/>
    </xf>
    <xf numFmtId="0" fontId="20" fillId="18" borderId="0">
      <alignment horizontal="left"/>
    </xf>
    <xf numFmtId="49" fontId="16" fillId="19" borderId="0">
      <alignment horizontal="left"/>
    </xf>
    <xf numFmtId="0" fontId="20" fillId="20" borderId="0">
      <alignment horizontal="left" vertical="top"/>
    </xf>
    <xf numFmtId="0" fontId="20" fillId="2" borderId="0"/>
    <xf numFmtId="0" fontId="22" fillId="21" borderId="0">
      <alignment horizontal="left"/>
    </xf>
    <xf numFmtId="0" fontId="20" fillId="22" borderId="0"/>
    <xf numFmtId="0" fontId="22" fillId="23" borderId="1">
      <alignment horizontal="left" vertical="top"/>
    </xf>
    <xf numFmtId="0" fontId="24" fillId="0" borderId="0"/>
    <xf numFmtId="0" fontId="25" fillId="0" borderId="0"/>
    <xf numFmtId="0" fontId="26" fillId="0" borderId="0"/>
    <xf numFmtId="0" fontId="22" fillId="24" borderId="0">
      <alignment horizontal="left"/>
    </xf>
    <xf numFmtId="0" fontId="22" fillId="25" borderId="1">
      <alignment vertical="top"/>
    </xf>
    <xf numFmtId="0" fontId="22" fillId="10" borderId="0">
      <alignment horizontal="left"/>
    </xf>
    <xf numFmtId="0" fontId="27" fillId="0" borderId="0">
      <alignment vertical="top"/>
    </xf>
    <xf numFmtId="0" fontId="22" fillId="26" borderId="0">
      <alignment horizontal="left"/>
    </xf>
    <xf numFmtId="0" fontId="28" fillId="26" borderId="12"/>
  </cellStyleXfs>
  <cellXfs count="72">
    <xf numFmtId="0" fontId="0" fillId="0" borderId="0" xfId="0"/>
    <xf numFmtId="165" fontId="0" fillId="0" borderId="0" xfId="0" applyNumberFormat="1"/>
    <xf numFmtId="15" fontId="0" fillId="0" borderId="0" xfId="0" applyNumberFormat="1"/>
    <xf numFmtId="4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3" fillId="0" borderId="3" xfId="0" applyFont="1" applyBorder="1"/>
    <xf numFmtId="14" fontId="3" fillId="0" borderId="3" xfId="0" applyNumberFormat="1" applyFont="1" applyBorder="1"/>
    <xf numFmtId="14" fontId="3" fillId="0" borderId="1" xfId="0" applyNumberFormat="1" applyFont="1" applyBorder="1"/>
    <xf numFmtId="0" fontId="0" fillId="0" borderId="4" xfId="0" applyBorder="1"/>
    <xf numFmtId="0" fontId="5" fillId="3" borderId="5" xfId="0" applyFont="1" applyFill="1" applyBorder="1"/>
    <xf numFmtId="15" fontId="0" fillId="0" borderId="1" xfId="0" applyNumberFormat="1" applyBorder="1"/>
    <xf numFmtId="164" fontId="0" fillId="0" borderId="0" xfId="1" applyNumberFormat="1" applyFont="1"/>
    <xf numFmtId="164" fontId="0" fillId="0" borderId="0" xfId="0" applyNumberFormat="1"/>
    <xf numFmtId="164" fontId="0" fillId="0" borderId="1" xfId="1" applyNumberFormat="1" applyFont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0" borderId="1" xfId="0" applyFont="1" applyBorder="1"/>
    <xf numFmtId="164" fontId="8" fillId="0" borderId="1" xfId="1" applyNumberFormat="1" applyFont="1" applyBorder="1"/>
    <xf numFmtId="0" fontId="4" fillId="5" borderId="4" xfId="0" applyFont="1" applyFill="1" applyBorder="1"/>
    <xf numFmtId="0" fontId="4" fillId="5" borderId="6" xfId="0" applyFont="1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6" xfId="0" applyBorder="1"/>
    <xf numFmtId="0" fontId="0" fillId="0" borderId="7" xfId="0" applyBorder="1"/>
    <xf numFmtId="0" fontId="10" fillId="7" borderId="8" xfId="0" applyFont="1" applyFill="1" applyBorder="1" applyAlignment="1">
      <alignment wrapText="1"/>
    </xf>
    <xf numFmtId="0" fontId="10" fillId="7" borderId="8" xfId="0" applyFont="1" applyFill="1" applyBorder="1"/>
    <xf numFmtId="0" fontId="11" fillId="8" borderId="1" xfId="0" applyFont="1" applyFill="1" applyBorder="1"/>
    <xf numFmtId="14" fontId="11" fillId="8" borderId="1" xfId="0" applyNumberFormat="1" applyFont="1" applyFill="1" applyBorder="1"/>
    <xf numFmtId="19" fontId="11" fillId="8" borderId="1" xfId="0" applyNumberFormat="1" applyFont="1" applyFill="1" applyBorder="1"/>
    <xf numFmtId="0" fontId="11" fillId="0" borderId="1" xfId="0" applyFont="1" applyBorder="1"/>
    <xf numFmtId="0" fontId="10" fillId="7" borderId="9" xfId="0" applyFont="1" applyFill="1" applyBorder="1"/>
    <xf numFmtId="0" fontId="12" fillId="9" borderId="1" xfId="0" applyFont="1" applyFill="1" applyBorder="1"/>
    <xf numFmtId="9" fontId="0" fillId="0" borderId="1" xfId="0" applyNumberFormat="1" applyBorder="1"/>
    <xf numFmtId="0" fontId="12" fillId="9" borderId="2" xfId="0" applyFont="1" applyFill="1" applyBorder="1"/>
    <xf numFmtId="0" fontId="0" fillId="10" borderId="1" xfId="0" applyFill="1" applyBorder="1"/>
    <xf numFmtId="0" fontId="15" fillId="0" borderId="1" xfId="0" applyFont="1" applyBorder="1"/>
    <xf numFmtId="0" fontId="2" fillId="11" borderId="1" xfId="0" applyFont="1" applyFill="1" applyBorder="1"/>
    <xf numFmtId="8" fontId="0" fillId="0" borderId="1" xfId="0" applyNumberFormat="1" applyBorder="1"/>
    <xf numFmtId="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9" fontId="0" fillId="0" borderId="0" xfId="0" applyNumberFormat="1"/>
    <xf numFmtId="8" fontId="0" fillId="0" borderId="0" xfId="0" applyNumberFormat="1"/>
    <xf numFmtId="0" fontId="17" fillId="14" borderId="10" xfId="0" applyFont="1" applyFill="1" applyBorder="1"/>
    <xf numFmtId="0" fontId="18" fillId="0" borderId="1" xfId="0" applyFont="1" applyBorder="1"/>
    <xf numFmtId="15" fontId="18" fillId="0" borderId="1" xfId="0" applyNumberFormat="1" applyFont="1" applyBorder="1"/>
    <xf numFmtId="165" fontId="18" fillId="0" borderId="1" xfId="0" applyNumberFormat="1" applyFont="1" applyBorder="1"/>
    <xf numFmtId="166" fontId="18" fillId="0" borderId="1" xfId="0" applyNumberFormat="1" applyFont="1" applyBorder="1"/>
    <xf numFmtId="4" fontId="18" fillId="0" borderId="1" xfId="0" applyNumberFormat="1" applyFont="1" applyBorder="1"/>
    <xf numFmtId="9" fontId="18" fillId="0" borderId="1" xfId="0" applyNumberFormat="1" applyFont="1" applyBorder="1"/>
    <xf numFmtId="8" fontId="18" fillId="0" borderId="1" xfId="0" applyNumberFormat="1" applyFont="1" applyBorder="1"/>
    <xf numFmtId="0" fontId="12" fillId="12" borderId="10" xfId="2" applyBorder="1"/>
    <xf numFmtId="0" fontId="1" fillId="13" borderId="1" xfId="3" applyBorder="1"/>
    <xf numFmtId="15" fontId="1" fillId="13" borderId="1" xfId="3" applyNumberFormat="1" applyBorder="1"/>
    <xf numFmtId="165" fontId="1" fillId="13" borderId="1" xfId="3" applyNumberFormat="1" applyBorder="1"/>
    <xf numFmtId="166" fontId="1" fillId="13" borderId="1" xfId="3" applyNumberFormat="1" applyBorder="1"/>
    <xf numFmtId="4" fontId="1" fillId="13" borderId="1" xfId="3" applyNumberFormat="1" applyBorder="1"/>
    <xf numFmtId="9" fontId="1" fillId="13" borderId="1" xfId="3" applyNumberFormat="1" applyBorder="1"/>
    <xf numFmtId="8" fontId="1" fillId="13" borderId="1" xfId="3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0" fontId="12" fillId="12" borderId="1" xfId="2" applyBorder="1"/>
    <xf numFmtId="0" fontId="19" fillId="4" borderId="13" xfId="4">
      <alignment horizontal="center"/>
    </xf>
    <xf numFmtId="0" fontId="17" fillId="14" borderId="10" xfId="5"/>
    <xf numFmtId="0" fontId="20" fillId="15" borderId="0" xfId="6">
      <alignment horizontal="left" vertical="center"/>
    </xf>
    <xf numFmtId="0" fontId="22" fillId="10" borderId="0" xfId="22">
      <alignment horizontal="left"/>
    </xf>
    <xf numFmtId="0" fontId="29" fillId="0" borderId="1" xfId="0" applyFont="1" applyBorder="1"/>
  </cellXfs>
  <cellStyles count="26">
    <cellStyle name="20% - Accent3" xfId="3" builtinId="38"/>
    <cellStyle name="Accent1" xfId="2" builtinId="29"/>
    <cellStyle name="Bark Green Format" xfId="6" xr:uid="{95F67023-AEC5-4632-97AB-254AB080E91B}"/>
    <cellStyle name="BlackWhite" xfId="7" xr:uid="{8FF9DBD6-F890-4C13-B6DC-B9599D40A434}"/>
    <cellStyle name="Blue Format" xfId="8" xr:uid="{390810E5-BE0E-4C79-94BA-D6732243A003}"/>
    <cellStyle name="BlueRed" xfId="9" xr:uid="{973FD708-6E0F-4957-B3E3-51B949EB165F}"/>
    <cellStyle name="BlueStyle" xfId="5" xr:uid="{33DFE7A1-B6C2-4CB9-B708-232CE6314161}"/>
    <cellStyle name="BlueWhite" xfId="10" xr:uid="{49DF5F71-954E-4E71-8010-F05EB55AE218}"/>
    <cellStyle name="Comma" xfId="1" builtinId="3"/>
    <cellStyle name="CreamBlack" xfId="11" xr:uid="{9A2B2D32-0370-4E55-9D0E-F2FDB90B37F0}"/>
    <cellStyle name="Dark Blue Format" xfId="12" xr:uid="{964151DB-70F0-41A1-9F55-F693E0699A67}"/>
    <cellStyle name="DarkBlueWhite" xfId="13" xr:uid="{807FC099-73EE-458E-A2BE-9D84CC0501D2}"/>
    <cellStyle name="Green FOrmat" xfId="14" xr:uid="{5665A1F9-7DF6-4952-881F-F3D829C95238}"/>
    <cellStyle name="GreenWhite" xfId="15" xr:uid="{4C4FCFBE-9D39-492B-90AD-24C063E0C5F8}"/>
    <cellStyle name="LightBlueBlack" xfId="16" xr:uid="{37C6C0FD-B964-4077-9C2A-E64132848803}"/>
    <cellStyle name="Normal" xfId="0" builtinId="0"/>
    <cellStyle name="Normal 2" xfId="17" xr:uid="{2F0F219F-E20F-4957-9583-8AB2E1DA5802}"/>
    <cellStyle name="Normal 2 2" xfId="18" xr:uid="{C1448995-2E54-4FB2-BF30-9EBF83452F8F}"/>
    <cellStyle name="Normal 7" xfId="19" xr:uid="{397368B1-0FA2-4ABF-8CCF-F98F5F896CE7}"/>
    <cellStyle name="Orange Format" xfId="20" xr:uid="{BC97D82D-96A5-4824-9583-F059B476DAA8}"/>
    <cellStyle name="OrangeStyle" xfId="4" xr:uid="{49B27367-4AF8-4886-A2E4-F291E56592A0}"/>
    <cellStyle name="Pink Format" xfId="21" xr:uid="{0165225A-2BB7-4FE9-8A1A-598577E6FBE8}"/>
    <cellStyle name="Red Format" xfId="22" xr:uid="{0E0D8997-BEEE-434E-AC3A-F8D7AB77639C}"/>
    <cellStyle name="Standard 2" xfId="23" xr:uid="{1AE62364-F544-4A4E-AF49-50A7911F139F}"/>
    <cellStyle name="Yellow Format" xfId="24" xr:uid="{7D2BCA79-68D2-4BB2-8EA6-9B9C247867FE}"/>
    <cellStyle name="YellowRed" xfId="25" xr:uid="{FA867986-9C1E-4663-88E3-3BA187DD9C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211A-22CD-4A56-8DE0-F1958B4CA825}">
  <dimension ref="A1"/>
  <sheetViews>
    <sheetView zoomScaleNormal="100" workbookViewId="0"/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D284-DCE4-429F-82A1-F30C45AAD606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5D97-5590-4A3D-B330-B3C61D5675FC}">
  <dimension ref="A1:K22"/>
  <sheetViews>
    <sheetView tabSelected="1" zoomScale="110" zoomScaleNormal="110" workbookViewId="0">
      <selection activeCell="M5" sqref="M5"/>
    </sheetView>
  </sheetViews>
  <sheetFormatPr defaultColWidth="8.85546875" defaultRowHeight="14.45"/>
  <cols>
    <col min="1" max="1" width="13.140625" bestFit="1" customWidth="1"/>
    <col min="2" max="2" width="12.85546875" bestFit="1" customWidth="1"/>
    <col min="3" max="3" width="14" bestFit="1" customWidth="1"/>
    <col min="4" max="4" width="10.28515625" bestFit="1" customWidth="1"/>
    <col min="5" max="5" width="11.28515625" bestFit="1" customWidth="1"/>
    <col min="6" max="6" width="11" bestFit="1" customWidth="1"/>
    <col min="7" max="7" width="8.7109375" bestFit="1" customWidth="1"/>
    <col min="8" max="8" width="12.28515625" bestFit="1" customWidth="1"/>
    <col min="9" max="9" width="10.140625" bestFit="1" customWidth="1"/>
    <col min="10" max="10" width="8.7109375" bestFit="1" customWidth="1"/>
    <col min="11" max="11" width="7.7109375" bestFit="1" customWidth="1"/>
  </cols>
  <sheetData>
    <row r="1" spans="1:11" ht="15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customHeight="1">
      <c r="A2" t="s">
        <v>11</v>
      </c>
      <c r="B2" t="s">
        <v>12</v>
      </c>
      <c r="C2" t="s">
        <v>13</v>
      </c>
      <c r="D2" s="5">
        <v>29222</v>
      </c>
      <c r="E2" t="s">
        <v>14</v>
      </c>
      <c r="F2">
        <v>9898999899</v>
      </c>
      <c r="G2">
        <v>1</v>
      </c>
      <c r="H2" t="s">
        <v>15</v>
      </c>
      <c r="I2">
        <v>10000</v>
      </c>
      <c r="J2" t="s">
        <v>16</v>
      </c>
      <c r="K2" t="s">
        <v>17</v>
      </c>
    </row>
    <row r="3" spans="1:11" ht="15.6" customHeight="1">
      <c r="A3" t="s">
        <v>18</v>
      </c>
      <c r="B3" t="s">
        <v>19</v>
      </c>
      <c r="C3" t="s">
        <v>20</v>
      </c>
      <c r="D3" s="5">
        <v>29984</v>
      </c>
      <c r="E3" t="s">
        <v>21</v>
      </c>
      <c r="F3">
        <v>7788996655</v>
      </c>
      <c r="G3">
        <v>2</v>
      </c>
      <c r="H3" t="s">
        <v>22</v>
      </c>
      <c r="I3">
        <v>23000</v>
      </c>
      <c r="J3" t="s">
        <v>16</v>
      </c>
      <c r="K3" t="s">
        <v>23</v>
      </c>
    </row>
    <row r="4" spans="1:11" ht="15.6" customHeight="1">
      <c r="A4" t="s">
        <v>24</v>
      </c>
      <c r="B4" t="s">
        <v>25</v>
      </c>
      <c r="C4" t="s">
        <v>26</v>
      </c>
      <c r="D4" s="5">
        <v>21976</v>
      </c>
      <c r="E4" t="s">
        <v>21</v>
      </c>
      <c r="F4">
        <v>9123456789</v>
      </c>
      <c r="G4">
        <v>1</v>
      </c>
      <c r="H4" t="s">
        <v>15</v>
      </c>
      <c r="I4">
        <v>27000</v>
      </c>
      <c r="J4" t="s">
        <v>27</v>
      </c>
      <c r="K4" t="s">
        <v>28</v>
      </c>
    </row>
    <row r="5" spans="1:11" ht="15.6" customHeight="1">
      <c r="A5" t="s">
        <v>29</v>
      </c>
      <c r="B5" t="s">
        <v>30</v>
      </c>
      <c r="C5" t="s">
        <v>31</v>
      </c>
      <c r="D5" s="5">
        <v>32242</v>
      </c>
      <c r="E5" t="s">
        <v>14</v>
      </c>
      <c r="F5">
        <v>9766778899</v>
      </c>
      <c r="G5">
        <v>3</v>
      </c>
      <c r="H5" t="s">
        <v>32</v>
      </c>
      <c r="I5">
        <v>17000</v>
      </c>
      <c r="J5" t="s">
        <v>27</v>
      </c>
      <c r="K5" t="s">
        <v>33</v>
      </c>
    </row>
    <row r="6" spans="1:11" ht="15.6" customHeight="1">
      <c r="D6" s="5"/>
    </row>
    <row r="7" spans="1:11" ht="15.6" customHeight="1">
      <c r="A7" t="s">
        <v>34</v>
      </c>
      <c r="B7" t="s">
        <v>35</v>
      </c>
      <c r="C7" t="s">
        <v>36</v>
      </c>
      <c r="D7" s="5">
        <v>29089</v>
      </c>
      <c r="E7" t="s">
        <v>37</v>
      </c>
      <c r="F7">
        <v>9654345676</v>
      </c>
      <c r="G7">
        <v>3</v>
      </c>
      <c r="H7" t="s">
        <v>32</v>
      </c>
      <c r="I7">
        <v>26000</v>
      </c>
      <c r="J7" t="s">
        <v>27</v>
      </c>
      <c r="K7" t="s">
        <v>17</v>
      </c>
    </row>
    <row r="8" spans="1:11" ht="15.6" customHeight="1">
      <c r="A8" t="s">
        <v>38</v>
      </c>
      <c r="B8" t="s">
        <v>39</v>
      </c>
      <c r="C8" t="s">
        <v>40</v>
      </c>
      <c r="D8" s="5">
        <v>32872</v>
      </c>
      <c r="E8" t="s">
        <v>21</v>
      </c>
      <c r="F8">
        <v>9090909090</v>
      </c>
      <c r="G8">
        <v>4</v>
      </c>
      <c r="H8" t="s">
        <v>41</v>
      </c>
      <c r="I8">
        <v>30000</v>
      </c>
      <c r="J8" t="s">
        <v>16</v>
      </c>
      <c r="K8" t="s">
        <v>23</v>
      </c>
    </row>
    <row r="9" spans="1:11" ht="15.6" customHeight="1">
      <c r="A9" t="s">
        <v>42</v>
      </c>
      <c r="B9" t="s">
        <v>43</v>
      </c>
      <c r="C9" t="s">
        <v>44</v>
      </c>
      <c r="D9" s="5">
        <v>28282</v>
      </c>
      <c r="E9" t="s">
        <v>37</v>
      </c>
      <c r="F9">
        <v>9455665544</v>
      </c>
      <c r="G9">
        <v>4</v>
      </c>
      <c r="H9" t="s">
        <v>41</v>
      </c>
      <c r="I9">
        <v>34000</v>
      </c>
      <c r="J9" t="s">
        <v>16</v>
      </c>
      <c r="K9" t="s">
        <v>28</v>
      </c>
    </row>
    <row r="10" spans="1:11" ht="15.6" customHeight="1">
      <c r="A10" t="s">
        <v>45</v>
      </c>
      <c r="B10" t="s">
        <v>46</v>
      </c>
      <c r="C10" t="s">
        <v>47</v>
      </c>
      <c r="D10" s="5">
        <v>32999</v>
      </c>
      <c r="E10" t="s">
        <v>21</v>
      </c>
      <c r="F10">
        <v>9687868584</v>
      </c>
      <c r="G10">
        <v>5</v>
      </c>
      <c r="H10" t="s">
        <v>48</v>
      </c>
      <c r="I10">
        <v>60000</v>
      </c>
      <c r="J10" t="s">
        <v>27</v>
      </c>
      <c r="K10" t="s">
        <v>33</v>
      </c>
    </row>
    <row r="11" spans="1:11" ht="15.6" customHeight="1">
      <c r="A11" t="s">
        <v>49</v>
      </c>
      <c r="B11" t="s">
        <v>50</v>
      </c>
      <c r="C11" t="s">
        <v>51</v>
      </c>
      <c r="D11" s="5">
        <v>30811</v>
      </c>
      <c r="E11" t="s">
        <v>37</v>
      </c>
      <c r="F11">
        <v>7676767676</v>
      </c>
      <c r="G11">
        <v>1</v>
      </c>
      <c r="H11" t="s">
        <v>15</v>
      </c>
      <c r="I11">
        <v>36000</v>
      </c>
      <c r="J11" t="s">
        <v>16</v>
      </c>
      <c r="K11" t="s">
        <v>17</v>
      </c>
    </row>
    <row r="12" spans="1:11" ht="15.6" customHeight="1">
      <c r="A12" t="s">
        <v>52</v>
      </c>
      <c r="B12" t="s">
        <v>53</v>
      </c>
      <c r="C12" t="s">
        <v>54</v>
      </c>
      <c r="D12" s="5">
        <v>32604</v>
      </c>
      <c r="E12" t="s">
        <v>37</v>
      </c>
      <c r="F12">
        <v>9898909098</v>
      </c>
      <c r="G12">
        <v>2</v>
      </c>
      <c r="H12" t="s">
        <v>22</v>
      </c>
      <c r="I12">
        <v>20000</v>
      </c>
      <c r="J12" t="s">
        <v>16</v>
      </c>
      <c r="K12" t="s">
        <v>23</v>
      </c>
    </row>
    <row r="13" spans="1:11" ht="15.6" customHeight="1">
      <c r="A13" t="s">
        <v>11</v>
      </c>
      <c r="B13" t="s">
        <v>12</v>
      </c>
      <c r="C13" t="s">
        <v>13</v>
      </c>
      <c r="D13" s="5">
        <v>29222</v>
      </c>
      <c r="E13" t="s">
        <v>14</v>
      </c>
      <c r="F13">
        <v>9898999899</v>
      </c>
      <c r="G13">
        <v>1</v>
      </c>
      <c r="H13" t="s">
        <v>15</v>
      </c>
      <c r="I13">
        <v>10000</v>
      </c>
      <c r="J13" t="s">
        <v>16</v>
      </c>
      <c r="K13" t="s">
        <v>28</v>
      </c>
    </row>
    <row r="14" spans="1:11" ht="15.6" customHeight="1">
      <c r="A14" t="s">
        <v>18</v>
      </c>
      <c r="B14" t="s">
        <v>19</v>
      </c>
      <c r="C14" t="s">
        <v>20</v>
      </c>
      <c r="D14" s="5">
        <v>29984</v>
      </c>
      <c r="E14" t="s">
        <v>21</v>
      </c>
      <c r="F14">
        <v>7788996655</v>
      </c>
      <c r="G14">
        <v>2</v>
      </c>
      <c r="H14" t="s">
        <v>22</v>
      </c>
      <c r="I14">
        <v>23000</v>
      </c>
      <c r="J14" t="s">
        <v>16</v>
      </c>
      <c r="K14" t="s">
        <v>33</v>
      </c>
    </row>
    <row r="15" spans="1:11" ht="15.6" customHeight="1">
      <c r="A15" t="s">
        <v>24</v>
      </c>
      <c r="B15" t="s">
        <v>25</v>
      </c>
      <c r="C15" t="s">
        <v>26</v>
      </c>
      <c r="D15" s="5">
        <v>21976</v>
      </c>
      <c r="E15" t="s">
        <v>21</v>
      </c>
      <c r="F15">
        <v>9123456789</v>
      </c>
      <c r="G15">
        <v>1</v>
      </c>
      <c r="H15" t="s">
        <v>15</v>
      </c>
      <c r="I15">
        <v>27000</v>
      </c>
      <c r="J15" t="s">
        <v>27</v>
      </c>
      <c r="K15" t="s">
        <v>17</v>
      </c>
    </row>
    <row r="16" spans="1:11" ht="15.6" customHeight="1">
      <c r="A16" t="s">
        <v>29</v>
      </c>
      <c r="B16" t="s">
        <v>30</v>
      </c>
      <c r="C16" t="s">
        <v>31</v>
      </c>
      <c r="D16" s="5">
        <v>32242</v>
      </c>
      <c r="E16" t="s">
        <v>14</v>
      </c>
      <c r="F16">
        <v>9766778899</v>
      </c>
      <c r="G16">
        <v>3</v>
      </c>
      <c r="H16" t="s">
        <v>32</v>
      </c>
      <c r="I16">
        <v>17000</v>
      </c>
      <c r="J16" t="s">
        <v>27</v>
      </c>
      <c r="K16" t="s">
        <v>23</v>
      </c>
    </row>
    <row r="17" spans="1:11" ht="15.6" customHeight="1">
      <c r="A17" t="s">
        <v>34</v>
      </c>
      <c r="B17" t="s">
        <v>35</v>
      </c>
      <c r="C17" t="s">
        <v>36</v>
      </c>
      <c r="D17" s="5">
        <v>28724</v>
      </c>
      <c r="E17" t="s">
        <v>37</v>
      </c>
      <c r="F17">
        <v>9654345676</v>
      </c>
      <c r="G17">
        <v>3</v>
      </c>
      <c r="H17" t="s">
        <v>32</v>
      </c>
      <c r="I17">
        <v>26000</v>
      </c>
      <c r="J17" t="s">
        <v>27</v>
      </c>
      <c r="K17" t="s">
        <v>28</v>
      </c>
    </row>
    <row r="18" spans="1:11" ht="15.6" customHeight="1">
      <c r="A18" t="s">
        <v>38</v>
      </c>
      <c r="B18" t="s">
        <v>39</v>
      </c>
      <c r="C18" t="s">
        <v>40</v>
      </c>
      <c r="D18" s="5">
        <v>32872</v>
      </c>
      <c r="E18" t="s">
        <v>21</v>
      </c>
      <c r="F18">
        <v>9090909090</v>
      </c>
      <c r="G18">
        <v>4</v>
      </c>
      <c r="H18" t="s">
        <v>41</v>
      </c>
      <c r="I18">
        <v>30000</v>
      </c>
      <c r="J18" t="s">
        <v>16</v>
      </c>
      <c r="K18" t="s">
        <v>33</v>
      </c>
    </row>
    <row r="19" spans="1:11" ht="15.6" customHeight="1">
      <c r="A19" t="s">
        <v>42</v>
      </c>
      <c r="B19" t="s">
        <v>43</v>
      </c>
      <c r="C19" t="s">
        <v>44</v>
      </c>
      <c r="D19" s="5">
        <v>28282</v>
      </c>
      <c r="E19" t="s">
        <v>37</v>
      </c>
      <c r="F19">
        <v>9455665544</v>
      </c>
      <c r="G19">
        <v>4</v>
      </c>
      <c r="H19" t="s">
        <v>41</v>
      </c>
      <c r="I19">
        <v>34000</v>
      </c>
      <c r="J19" t="s">
        <v>16</v>
      </c>
      <c r="K19" t="s">
        <v>17</v>
      </c>
    </row>
    <row r="20" spans="1:11" ht="15.6" customHeight="1">
      <c r="A20" t="s">
        <v>45</v>
      </c>
      <c r="B20" t="s">
        <v>46</v>
      </c>
      <c r="C20" t="s">
        <v>47</v>
      </c>
      <c r="D20" s="5">
        <v>32999</v>
      </c>
      <c r="E20" t="s">
        <v>21</v>
      </c>
      <c r="F20">
        <v>9687868584</v>
      </c>
      <c r="G20">
        <v>5</v>
      </c>
      <c r="H20" t="s">
        <v>48</v>
      </c>
      <c r="I20">
        <v>60000</v>
      </c>
      <c r="J20" t="s">
        <v>27</v>
      </c>
      <c r="K20" t="s">
        <v>23</v>
      </c>
    </row>
    <row r="21" spans="1:11" ht="15.6" customHeight="1">
      <c r="A21" t="s">
        <v>49</v>
      </c>
      <c r="B21" t="s">
        <v>50</v>
      </c>
      <c r="C21" t="s">
        <v>51</v>
      </c>
      <c r="D21" s="5">
        <v>30811</v>
      </c>
      <c r="E21" t="s">
        <v>37</v>
      </c>
      <c r="F21">
        <v>7676767676</v>
      </c>
      <c r="G21">
        <v>1</v>
      </c>
      <c r="H21" t="s">
        <v>15</v>
      </c>
      <c r="I21">
        <v>36000</v>
      </c>
      <c r="J21" t="s">
        <v>16</v>
      </c>
      <c r="K21" t="s">
        <v>28</v>
      </c>
    </row>
    <row r="22" spans="1:11" ht="15.6" customHeight="1">
      <c r="A22" t="s">
        <v>52</v>
      </c>
      <c r="B22" t="s">
        <v>53</v>
      </c>
      <c r="C22" t="s">
        <v>54</v>
      </c>
      <c r="D22" s="5">
        <v>32604</v>
      </c>
      <c r="E22" t="s">
        <v>37</v>
      </c>
      <c r="F22">
        <v>9898909098</v>
      </c>
      <c r="G22">
        <v>2</v>
      </c>
      <c r="H22" t="s">
        <v>22</v>
      </c>
      <c r="I22">
        <v>20000</v>
      </c>
      <c r="J22" t="s">
        <v>16</v>
      </c>
      <c r="K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3168-B739-4FA1-AEA8-2C13EA1F607B}">
  <dimension ref="A1:D6"/>
  <sheetViews>
    <sheetView workbookViewId="0">
      <selection sqref="A1:D1"/>
    </sheetView>
  </sheetViews>
  <sheetFormatPr defaultRowHeight="14.45"/>
  <cols>
    <col min="1" max="5" width="18.5703125" customWidth="1"/>
  </cols>
  <sheetData>
    <row r="1" spans="1:4" ht="15.6">
      <c r="A1" s="12" t="s">
        <v>55</v>
      </c>
      <c r="B1" s="12" t="s">
        <v>56</v>
      </c>
      <c r="C1" s="12" t="s">
        <v>57</v>
      </c>
      <c r="D1" s="12" t="s">
        <v>58</v>
      </c>
    </row>
    <row r="2" spans="1:4">
      <c r="A2" s="6" t="s">
        <v>59</v>
      </c>
      <c r="B2" s="13">
        <v>43892</v>
      </c>
      <c r="C2" s="6" t="s">
        <v>15</v>
      </c>
      <c r="D2" s="6">
        <v>23000</v>
      </c>
    </row>
    <row r="3" spans="1:4">
      <c r="A3" s="6" t="s">
        <v>60</v>
      </c>
      <c r="B3" s="13">
        <v>44565</v>
      </c>
      <c r="C3" s="6" t="s">
        <v>61</v>
      </c>
      <c r="D3" s="6">
        <v>37000</v>
      </c>
    </row>
    <row r="4" spans="1:4">
      <c r="A4" s="6" t="s">
        <v>62</v>
      </c>
      <c r="B4" s="13">
        <v>40668</v>
      </c>
      <c r="C4" s="6" t="s">
        <v>61</v>
      </c>
      <c r="D4" s="6">
        <v>31000</v>
      </c>
    </row>
    <row r="5" spans="1:4">
      <c r="A5" s="6" t="s">
        <v>63</v>
      </c>
      <c r="B5" s="13">
        <v>44762</v>
      </c>
      <c r="C5" s="6" t="s">
        <v>64</v>
      </c>
      <c r="D5" s="6">
        <v>54000</v>
      </c>
    </row>
    <row r="6" spans="1:4">
      <c r="A6" s="6" t="s">
        <v>65</v>
      </c>
      <c r="B6" s="13">
        <v>42274</v>
      </c>
      <c r="C6" s="6" t="s">
        <v>66</v>
      </c>
      <c r="D6" s="6">
        <v>45000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E1F3-6345-4122-A53D-370F5B743B8D}">
  <dimension ref="A1:D6"/>
  <sheetViews>
    <sheetView workbookViewId="0">
      <selection sqref="A1:D1"/>
    </sheetView>
  </sheetViews>
  <sheetFormatPr defaultRowHeight="14.45"/>
  <cols>
    <col min="1" max="1" width="20" bestFit="1" customWidth="1"/>
    <col min="2" max="2" width="15.5703125" bestFit="1" customWidth="1"/>
    <col min="3" max="3" width="14.140625" bestFit="1" customWidth="1"/>
    <col min="4" max="4" width="9" bestFit="1" customWidth="1"/>
  </cols>
  <sheetData>
    <row r="1" spans="1:4" ht="18">
      <c r="A1" s="71" t="s">
        <v>55</v>
      </c>
      <c r="B1" s="71" t="s">
        <v>56</v>
      </c>
      <c r="C1" s="71" t="s">
        <v>57</v>
      </c>
      <c r="D1" s="71" t="s">
        <v>58</v>
      </c>
    </row>
    <row r="2" spans="1:4" ht="21">
      <c r="A2" s="8" t="s">
        <v>59</v>
      </c>
      <c r="B2" s="9">
        <v>43892</v>
      </c>
      <c r="C2" s="8" t="s">
        <v>15</v>
      </c>
      <c r="D2" s="8">
        <v>23000</v>
      </c>
    </row>
    <row r="3" spans="1:4" ht="21">
      <c r="A3" s="7" t="s">
        <v>60</v>
      </c>
      <c r="B3" s="10">
        <v>44565</v>
      </c>
      <c r="C3" s="7" t="s">
        <v>61</v>
      </c>
      <c r="D3" s="7">
        <v>37000</v>
      </c>
    </row>
    <row r="4" spans="1:4" ht="21">
      <c r="A4" s="7" t="s">
        <v>62</v>
      </c>
      <c r="B4" s="10">
        <v>40668</v>
      </c>
      <c r="C4" s="7" t="s">
        <v>61</v>
      </c>
      <c r="D4" s="7">
        <v>31000</v>
      </c>
    </row>
    <row r="5" spans="1:4" ht="21">
      <c r="A5" s="7" t="s">
        <v>63</v>
      </c>
      <c r="B5" s="10">
        <v>44762</v>
      </c>
      <c r="C5" s="7" t="s">
        <v>64</v>
      </c>
      <c r="D5" s="7">
        <v>54000</v>
      </c>
    </row>
    <row r="6" spans="1:4" ht="21">
      <c r="A6" s="7" t="s">
        <v>65</v>
      </c>
      <c r="B6" s="10">
        <v>42274</v>
      </c>
      <c r="C6" s="7" t="s">
        <v>66</v>
      </c>
      <c r="D6" s="7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901-AE77-4DC5-8E20-1BF5C8201C1A}">
  <dimension ref="A1:C16"/>
  <sheetViews>
    <sheetView zoomScale="160" zoomScaleNormal="160" workbookViewId="0">
      <selection activeCell="F9" sqref="F9"/>
    </sheetView>
  </sheetViews>
  <sheetFormatPr defaultRowHeight="14.45"/>
  <cols>
    <col min="1" max="1" width="14.5703125" bestFit="1" customWidth="1"/>
    <col min="2" max="2" width="16.140625" bestFit="1" customWidth="1"/>
    <col min="3" max="3" width="10" bestFit="1" customWidth="1"/>
  </cols>
  <sheetData>
    <row r="1" spans="1:3">
      <c r="A1" s="18" t="s">
        <v>67</v>
      </c>
      <c r="B1" s="18" t="s">
        <v>68</v>
      </c>
    </row>
    <row r="2" spans="1:3">
      <c r="A2" s="19" t="s">
        <v>69</v>
      </c>
      <c r="B2" s="20">
        <v>1000000</v>
      </c>
    </row>
    <row r="3" spans="1:3">
      <c r="A3" s="19" t="s">
        <v>70</v>
      </c>
      <c r="B3" s="20">
        <v>1200000</v>
      </c>
    </row>
    <row r="4" spans="1:3">
      <c r="A4" s="19" t="s">
        <v>71</v>
      </c>
      <c r="B4" s="20">
        <v>900000</v>
      </c>
    </row>
    <row r="5" spans="1:3">
      <c r="A5" s="19" t="s">
        <v>72</v>
      </c>
      <c r="B5" s="20">
        <v>1000000</v>
      </c>
    </row>
    <row r="7" spans="1:3">
      <c r="A7" t="s">
        <v>73</v>
      </c>
      <c r="B7" s="14">
        <f>1000000+1200000+900000+1500000</f>
        <v>4600000</v>
      </c>
      <c r="C7">
        <f>1000000+1200000+900000+1500000</f>
        <v>4600000</v>
      </c>
    </row>
    <row r="8" spans="1:3">
      <c r="A8" t="s">
        <v>73</v>
      </c>
      <c r="B8" s="15">
        <f>B2+B3+B4+B5</f>
        <v>4100000</v>
      </c>
      <c r="C8" s="15">
        <f>B2+B3+B4+B5</f>
        <v>4100000</v>
      </c>
    </row>
    <row r="9" spans="1:3">
      <c r="A9" t="s">
        <v>73</v>
      </c>
      <c r="B9" s="15">
        <f>B2+B3+B4+B5</f>
        <v>4100000</v>
      </c>
      <c r="C9" s="15">
        <f>B2+B3+B4+B5</f>
        <v>4100000</v>
      </c>
    </row>
    <row r="10" spans="1:3">
      <c r="B10" s="15"/>
    </row>
    <row r="11" spans="1:3">
      <c r="B11" s="18">
        <v>10</v>
      </c>
      <c r="C11" s="18">
        <v>2</v>
      </c>
    </row>
    <row r="12" spans="1:3">
      <c r="A12" t="s">
        <v>74</v>
      </c>
      <c r="B12">
        <f>B11+C11</f>
        <v>12</v>
      </c>
    </row>
    <row r="13" spans="1:3">
      <c r="A13" t="s">
        <v>75</v>
      </c>
      <c r="B13">
        <f>B11-C11</f>
        <v>8</v>
      </c>
    </row>
    <row r="14" spans="1:3">
      <c r="A14" t="s">
        <v>76</v>
      </c>
      <c r="B14">
        <f>B11*C11</f>
        <v>20</v>
      </c>
    </row>
    <row r="15" spans="1:3">
      <c r="A15" t="s">
        <v>77</v>
      </c>
      <c r="B15">
        <f>B11/C11</f>
        <v>5</v>
      </c>
    </row>
    <row r="16" spans="1:3">
      <c r="A16" t="s">
        <v>78</v>
      </c>
      <c r="B16">
        <f>B11^C11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DD2E-5CA9-4FBC-B028-99517F25FCDA}">
  <dimension ref="A1:E19"/>
  <sheetViews>
    <sheetView zoomScale="120" zoomScaleNormal="120" workbookViewId="0">
      <selection activeCell="B20" sqref="B20"/>
    </sheetView>
  </sheetViews>
  <sheetFormatPr defaultRowHeight="14.45"/>
  <cols>
    <col min="1" max="1" width="17.42578125" bestFit="1" customWidth="1"/>
    <col min="2" max="2" width="16.140625" bestFit="1" customWidth="1"/>
    <col min="3" max="3" width="9.85546875" bestFit="1" customWidth="1"/>
    <col min="5" max="5" width="9.85546875" bestFit="1" customWidth="1"/>
  </cols>
  <sheetData>
    <row r="1" spans="1:5" ht="23.45">
      <c r="A1" s="17" t="s">
        <v>67</v>
      </c>
      <c r="B1" s="17" t="s">
        <v>68</v>
      </c>
    </row>
    <row r="2" spans="1:5">
      <c r="A2" s="6" t="s">
        <v>69</v>
      </c>
      <c r="B2" s="16">
        <v>1000000</v>
      </c>
    </row>
    <row r="3" spans="1:5">
      <c r="A3" s="6" t="s">
        <v>70</v>
      </c>
      <c r="B3" s="16">
        <v>1200000</v>
      </c>
    </row>
    <row r="4" spans="1:5">
      <c r="A4" s="6" t="s">
        <v>71</v>
      </c>
      <c r="B4" s="16">
        <v>900000</v>
      </c>
    </row>
    <row r="5" spans="1:5">
      <c r="A5" s="6" t="s">
        <v>72</v>
      </c>
      <c r="B5" s="16">
        <v>1500000</v>
      </c>
    </row>
    <row r="7" spans="1:5">
      <c r="A7" t="s">
        <v>79</v>
      </c>
      <c r="B7" s="15">
        <f>B2+B3+B4+B5*1%</f>
        <v>3115000</v>
      </c>
      <c r="C7" s="15">
        <f>B2+B3+B4</f>
        <v>3100000</v>
      </c>
      <c r="D7" s="15">
        <f>B5*1%</f>
        <v>15000</v>
      </c>
      <c r="E7" s="15">
        <f>C7+D7</f>
        <v>3115000</v>
      </c>
    </row>
    <row r="8" spans="1:5">
      <c r="B8" s="15"/>
    </row>
    <row r="9" spans="1:5">
      <c r="A9" t="s">
        <v>80</v>
      </c>
      <c r="B9" s="15">
        <f>B2+B3+B4+B5</f>
        <v>4600000</v>
      </c>
    </row>
    <row r="10" spans="1:5">
      <c r="A10" t="s">
        <v>81</v>
      </c>
      <c r="B10" s="15">
        <f>B9*1%</f>
        <v>46000</v>
      </c>
    </row>
    <row r="11" spans="1:5">
      <c r="B11" s="15">
        <f>B9+B10</f>
        <v>4646000</v>
      </c>
    </row>
    <row r="13" spans="1:5">
      <c r="B13" s="15">
        <f>(B2+B3+B4+B5)*1%+(B2+B3+B4+B5)</f>
        <v>4646000</v>
      </c>
    </row>
    <row r="15" spans="1:5">
      <c r="A15" t="s">
        <v>74</v>
      </c>
      <c r="B15">
        <v>10</v>
      </c>
      <c r="C15">
        <v>20</v>
      </c>
    </row>
    <row r="16" spans="1:5">
      <c r="A16" t="s">
        <v>82</v>
      </c>
      <c r="B16">
        <v>2</v>
      </c>
    </row>
    <row r="18" spans="2:2">
      <c r="B18">
        <f>B15+C15/2</f>
        <v>20</v>
      </c>
    </row>
    <row r="19" spans="2:2">
      <c r="B19">
        <f>(B15+C15)/B16</f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F51B-F510-46AB-9D4C-F9BF3A227A94}">
  <dimension ref="A1:D6"/>
  <sheetViews>
    <sheetView workbookViewId="0">
      <selection sqref="A1:D1"/>
    </sheetView>
  </sheetViews>
  <sheetFormatPr defaultRowHeight="14.45"/>
  <cols>
    <col min="1" max="4" width="18.85546875" customWidth="1"/>
  </cols>
  <sheetData>
    <row r="1" spans="1:4" ht="18">
      <c r="A1" s="71" t="s">
        <v>55</v>
      </c>
      <c r="B1" s="71" t="s">
        <v>56</v>
      </c>
      <c r="C1" s="71" t="s">
        <v>57</v>
      </c>
      <c r="D1" s="71" t="s">
        <v>58</v>
      </c>
    </row>
    <row r="2" spans="1:4" ht="21">
      <c r="A2" s="8" t="s">
        <v>59</v>
      </c>
      <c r="B2" s="9">
        <v>43892</v>
      </c>
      <c r="C2" s="8" t="s">
        <v>15</v>
      </c>
      <c r="D2" s="8">
        <v>23000</v>
      </c>
    </row>
    <row r="3" spans="1:4" ht="21">
      <c r="A3" s="7" t="s">
        <v>60</v>
      </c>
      <c r="B3" s="10">
        <v>44565</v>
      </c>
      <c r="C3" s="7" t="s">
        <v>61</v>
      </c>
      <c r="D3" s="7">
        <v>37000</v>
      </c>
    </row>
    <row r="4" spans="1:4" ht="21">
      <c r="A4" s="7" t="s">
        <v>62</v>
      </c>
      <c r="B4" s="10">
        <v>40668</v>
      </c>
      <c r="C4" s="7" t="s">
        <v>61</v>
      </c>
      <c r="D4" s="7">
        <v>31000</v>
      </c>
    </row>
    <row r="5" spans="1:4" ht="21">
      <c r="A5" s="7" t="s">
        <v>63</v>
      </c>
      <c r="B5" s="10">
        <v>44762</v>
      </c>
      <c r="C5" s="7" t="s">
        <v>64</v>
      </c>
      <c r="D5" s="7">
        <v>54000</v>
      </c>
    </row>
    <row r="6" spans="1:4" ht="21">
      <c r="A6" s="7" t="s">
        <v>65</v>
      </c>
      <c r="B6" s="10">
        <v>42274</v>
      </c>
      <c r="C6" s="7" t="s">
        <v>66</v>
      </c>
      <c r="D6" s="7">
        <v>45000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111-BB88-417A-9DC4-35AF13463595}">
  <dimension ref="A1:M5"/>
  <sheetViews>
    <sheetView workbookViewId="0"/>
  </sheetViews>
  <sheetFormatPr defaultRowHeight="14.45"/>
  <sheetData>
    <row r="1" spans="1:13">
      <c r="A1" s="21" t="s">
        <v>83</v>
      </c>
      <c r="B1" s="21" t="s">
        <v>84</v>
      </c>
      <c r="C1" s="21" t="s">
        <v>85</v>
      </c>
      <c r="D1" s="21" t="s">
        <v>86</v>
      </c>
      <c r="E1" s="21" t="s">
        <v>87</v>
      </c>
      <c r="F1" s="21" t="s">
        <v>88</v>
      </c>
      <c r="G1" s="21" t="s">
        <v>89</v>
      </c>
      <c r="H1" s="21" t="s">
        <v>90</v>
      </c>
      <c r="I1" s="21" t="s">
        <v>91</v>
      </c>
      <c r="J1" s="21" t="s">
        <v>92</v>
      </c>
      <c r="K1" s="21" t="s">
        <v>93</v>
      </c>
      <c r="L1" s="21" t="s">
        <v>94</v>
      </c>
      <c r="M1" s="22" t="s">
        <v>95</v>
      </c>
    </row>
    <row r="2" spans="1:13">
      <c r="A2" s="23" t="s">
        <v>15</v>
      </c>
      <c r="B2" s="23">
        <v>24600</v>
      </c>
      <c r="C2" s="23">
        <v>22200</v>
      </c>
      <c r="D2" s="23">
        <v>22500</v>
      </c>
      <c r="E2" s="23">
        <v>29200</v>
      </c>
      <c r="F2" s="23">
        <v>22300</v>
      </c>
      <c r="G2" s="23">
        <v>27100</v>
      </c>
      <c r="H2" s="23">
        <v>44400</v>
      </c>
      <c r="I2" s="23">
        <v>43200</v>
      </c>
      <c r="J2" s="23">
        <v>35000</v>
      </c>
      <c r="K2" s="23">
        <v>47100</v>
      </c>
      <c r="L2" s="23">
        <v>48600</v>
      </c>
      <c r="M2" s="24">
        <v>45300</v>
      </c>
    </row>
    <row r="3" spans="1:13">
      <c r="A3" s="11" t="s">
        <v>61</v>
      </c>
      <c r="B3" s="11">
        <v>27700</v>
      </c>
      <c r="C3" s="11">
        <v>36400</v>
      </c>
      <c r="D3" s="11">
        <v>31200</v>
      </c>
      <c r="E3" s="11">
        <v>21100</v>
      </c>
      <c r="F3" s="11">
        <v>44200</v>
      </c>
      <c r="G3" s="11">
        <v>48100</v>
      </c>
      <c r="H3" s="11">
        <v>36200</v>
      </c>
      <c r="I3" s="11">
        <v>49500</v>
      </c>
      <c r="J3" s="11">
        <v>20600</v>
      </c>
      <c r="K3" s="11">
        <v>23400</v>
      </c>
      <c r="L3" s="11">
        <v>43800</v>
      </c>
      <c r="M3" s="25">
        <v>32200</v>
      </c>
    </row>
    <row r="4" spans="1:13">
      <c r="A4" s="23" t="s">
        <v>48</v>
      </c>
      <c r="B4" s="23">
        <v>32200</v>
      </c>
      <c r="C4" s="23">
        <v>29500</v>
      </c>
      <c r="D4" s="23">
        <v>49500</v>
      </c>
      <c r="E4" s="23">
        <v>27400</v>
      </c>
      <c r="F4" s="23">
        <v>45700</v>
      </c>
      <c r="G4" s="23">
        <v>24500</v>
      </c>
      <c r="H4" s="23">
        <v>33700</v>
      </c>
      <c r="I4" s="23">
        <v>47900</v>
      </c>
      <c r="J4" s="23">
        <v>38900</v>
      </c>
      <c r="K4" s="23">
        <v>40900</v>
      </c>
      <c r="L4" s="23">
        <v>22300</v>
      </c>
      <c r="M4" s="24">
        <v>32200</v>
      </c>
    </row>
    <row r="5" spans="1:13">
      <c r="A5" s="26" t="s">
        <v>96</v>
      </c>
      <c r="B5" s="26">
        <v>20800</v>
      </c>
      <c r="C5" s="26">
        <v>33200</v>
      </c>
      <c r="D5" s="26">
        <v>43600</v>
      </c>
      <c r="E5" s="26">
        <v>34300</v>
      </c>
      <c r="F5" s="26">
        <v>30500</v>
      </c>
      <c r="G5" s="26">
        <v>33200</v>
      </c>
      <c r="H5" s="26">
        <v>49700</v>
      </c>
      <c r="I5" s="26">
        <v>41300</v>
      </c>
      <c r="J5" s="26">
        <v>26900</v>
      </c>
      <c r="K5" s="26">
        <v>30900</v>
      </c>
      <c r="L5" s="26">
        <v>42700</v>
      </c>
      <c r="M5" s="6">
        <v>30800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8A3A-9B93-436F-BE63-5B3357E00AD2}">
  <dimension ref="A1:B5"/>
  <sheetViews>
    <sheetView zoomScale="150" zoomScaleNormal="150" workbookViewId="0">
      <selection activeCell="C3" sqref="C3"/>
    </sheetView>
  </sheetViews>
  <sheetFormatPr defaultRowHeight="14.45"/>
  <cols>
    <col min="1" max="2" width="21.7109375" customWidth="1"/>
    <col min="3" max="3" width="18.7109375" customWidth="1"/>
  </cols>
  <sheetData>
    <row r="1" spans="1:2">
      <c r="A1" s="18" t="s">
        <v>67</v>
      </c>
      <c r="B1" s="18" t="s">
        <v>68</v>
      </c>
    </row>
    <row r="2" spans="1:2">
      <c r="A2" s="19" t="s">
        <v>69</v>
      </c>
      <c r="B2" s="20">
        <v>1000000</v>
      </c>
    </row>
    <row r="3" spans="1:2">
      <c r="A3" s="19" t="s">
        <v>70</v>
      </c>
      <c r="B3" s="20">
        <v>1200000</v>
      </c>
    </row>
    <row r="4" spans="1:2">
      <c r="A4" s="19" t="s">
        <v>71</v>
      </c>
      <c r="B4" s="20">
        <v>900000</v>
      </c>
    </row>
    <row r="5" spans="1:2">
      <c r="A5" s="19" t="s">
        <v>72</v>
      </c>
      <c r="B5" s="20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1287-31FD-4E57-B294-CCB1A0A3DAB2}">
  <dimension ref="A1"/>
  <sheetViews>
    <sheetView workbookViewId="0">
      <selection activeCell="K23" sqref="K23"/>
    </sheetView>
  </sheetViews>
  <sheetFormatPr defaultRowHeight="14.45"/>
  <cols>
    <col min="1" max="1" width="20" bestFit="1" customWidth="1"/>
    <col min="2" max="2" width="15.5703125" bestFit="1" customWidth="1"/>
    <col min="3" max="14" width="14.7109375" customWidth="1"/>
  </cols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A3CD-B505-4096-B3C0-19C19BEBE43E}">
  <dimension ref="A1:L112"/>
  <sheetViews>
    <sheetView zoomScale="110" zoomScaleNormal="110" workbookViewId="0"/>
  </sheetViews>
  <sheetFormatPr defaultRowHeight="14.45"/>
  <cols>
    <col min="1" max="1" width="16.5703125" customWidth="1"/>
    <col min="2" max="2" width="17.28515625" customWidth="1"/>
    <col min="3" max="3" width="15.5703125" customWidth="1"/>
    <col min="4" max="11" width="16.85546875" customWidth="1"/>
  </cols>
  <sheetData>
    <row r="1" spans="1:12" ht="31.15">
      <c r="A1" s="27" t="s">
        <v>97</v>
      </c>
      <c r="B1" s="27" t="s">
        <v>98</v>
      </c>
      <c r="C1" s="28" t="s">
        <v>99</v>
      </c>
      <c r="D1" s="28" t="s">
        <v>100</v>
      </c>
      <c r="E1" s="28" t="s">
        <v>101</v>
      </c>
      <c r="F1" s="28" t="s">
        <v>102</v>
      </c>
      <c r="G1" s="28" t="s">
        <v>103</v>
      </c>
      <c r="H1" s="28" t="s">
        <v>104</v>
      </c>
      <c r="I1" s="28" t="s">
        <v>105</v>
      </c>
      <c r="J1" s="28" t="s">
        <v>106</v>
      </c>
      <c r="K1" s="28" t="s">
        <v>107</v>
      </c>
      <c r="L1" s="33" t="s">
        <v>108</v>
      </c>
    </row>
    <row r="2" spans="1:12" ht="15.6">
      <c r="A2" s="29"/>
      <c r="B2" s="29"/>
      <c r="C2" s="29"/>
      <c r="D2" s="29"/>
      <c r="E2" s="30"/>
      <c r="F2" s="30"/>
      <c r="G2" s="30"/>
      <c r="H2" s="31"/>
      <c r="I2" s="29"/>
      <c r="J2" s="32"/>
      <c r="K2" s="32"/>
    </row>
    <row r="3" spans="1:12" ht="15.6">
      <c r="A3" s="29"/>
      <c r="B3" s="29"/>
      <c r="C3" s="29"/>
      <c r="D3" s="29"/>
      <c r="E3" s="30"/>
      <c r="F3" s="30"/>
      <c r="G3" s="30"/>
      <c r="H3" s="31"/>
      <c r="I3" s="29"/>
      <c r="J3" s="32"/>
      <c r="K3" s="32"/>
    </row>
    <row r="4" spans="1:12" ht="15.6">
      <c r="A4" s="29"/>
      <c r="B4" s="29"/>
      <c r="C4" s="29"/>
      <c r="D4" s="29"/>
      <c r="E4" s="30"/>
      <c r="F4" s="30"/>
      <c r="G4" s="30"/>
      <c r="H4" s="31"/>
      <c r="I4" s="29"/>
      <c r="J4" s="32"/>
      <c r="K4" s="32"/>
    </row>
    <row r="5" spans="1:12" ht="15.6">
      <c r="A5" s="29"/>
      <c r="B5" s="29"/>
      <c r="C5" s="29"/>
      <c r="D5" s="29"/>
      <c r="E5" s="30"/>
      <c r="F5" s="30"/>
      <c r="G5" s="30"/>
      <c r="H5" s="31"/>
      <c r="I5" s="29"/>
      <c r="J5" s="32"/>
      <c r="K5" s="32"/>
    </row>
    <row r="6" spans="1:12" ht="15.6">
      <c r="A6" s="29"/>
      <c r="B6" s="29"/>
      <c r="C6" s="29"/>
      <c r="D6" s="29"/>
      <c r="E6" s="30"/>
      <c r="F6" s="30"/>
      <c r="G6" s="30"/>
      <c r="H6" s="31"/>
      <c r="I6" s="29"/>
      <c r="J6" s="32"/>
      <c r="K6" s="32"/>
    </row>
    <row r="7" spans="1:12" ht="15.6">
      <c r="A7" s="29"/>
      <c r="B7" s="29"/>
      <c r="C7" s="29"/>
      <c r="D7" s="29"/>
      <c r="E7" s="30"/>
      <c r="F7" s="30"/>
      <c r="G7" s="30"/>
      <c r="H7" s="31"/>
      <c r="I7" s="29"/>
      <c r="J7" s="32"/>
      <c r="K7" s="32"/>
    </row>
    <row r="8" spans="1:12" ht="15.6">
      <c r="A8" s="29"/>
      <c r="B8" s="29"/>
      <c r="C8" s="29"/>
      <c r="D8" s="29"/>
      <c r="E8" s="30"/>
      <c r="F8" s="30"/>
      <c r="G8" s="30"/>
      <c r="H8" s="31"/>
      <c r="I8" s="29"/>
      <c r="J8" s="32"/>
      <c r="K8" s="32"/>
    </row>
    <row r="9" spans="1:12" ht="15.6">
      <c r="A9" s="29"/>
      <c r="B9" s="29"/>
      <c r="C9" s="29"/>
      <c r="D9" s="29"/>
      <c r="E9" s="30"/>
      <c r="F9" s="30"/>
      <c r="G9" s="30"/>
      <c r="H9" s="31"/>
      <c r="I9" s="29"/>
      <c r="J9" s="32"/>
      <c r="K9" s="32"/>
    </row>
    <row r="10" spans="1:12" ht="15.6">
      <c r="A10" s="29"/>
      <c r="B10" s="29"/>
      <c r="C10" s="29"/>
      <c r="D10" s="29"/>
      <c r="E10" s="30"/>
      <c r="F10" s="30"/>
      <c r="G10" s="30"/>
      <c r="H10" s="31"/>
      <c r="I10" s="29"/>
      <c r="J10" s="32"/>
      <c r="K10" s="32"/>
    </row>
    <row r="11" spans="1:12" ht="15.6">
      <c r="A11" s="29"/>
      <c r="B11" s="29"/>
      <c r="C11" s="29"/>
      <c r="D11" s="29"/>
      <c r="E11" s="30"/>
      <c r="F11" s="30"/>
      <c r="G11" s="30"/>
      <c r="H11" s="31"/>
      <c r="I11" s="29"/>
      <c r="J11" s="32"/>
      <c r="K11" s="32"/>
    </row>
    <row r="12" spans="1:12" ht="15.6">
      <c r="A12" s="29"/>
      <c r="B12" s="29"/>
      <c r="C12" s="29"/>
      <c r="D12" s="29"/>
      <c r="E12" s="30"/>
      <c r="F12" s="30"/>
      <c r="G12" s="30"/>
      <c r="H12" s="31"/>
      <c r="I12" s="29"/>
      <c r="J12" s="32"/>
      <c r="K12" s="32"/>
    </row>
    <row r="13" spans="1:12" ht="15.6">
      <c r="A13" s="29"/>
      <c r="B13" s="29"/>
      <c r="C13" s="29"/>
      <c r="D13" s="29"/>
      <c r="E13" s="30"/>
      <c r="F13" s="30"/>
      <c r="G13" s="30"/>
      <c r="H13" s="31"/>
      <c r="I13" s="29"/>
      <c r="J13" s="32"/>
      <c r="K13" s="32"/>
    </row>
    <row r="19" spans="6:6">
      <c r="F19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9778-45F4-4B20-9430-6229033BFF8C}">
  <dimension ref="A1:N9"/>
  <sheetViews>
    <sheetView zoomScale="120" zoomScaleNormal="120" workbookViewId="0"/>
  </sheetViews>
  <sheetFormatPr defaultRowHeight="14.45"/>
  <cols>
    <col min="1" max="1" width="13.85546875" bestFit="1" customWidth="1"/>
    <col min="2" max="2" width="10.28515625" bestFit="1" customWidth="1"/>
    <col min="3" max="3" width="12.7109375" bestFit="1" customWidth="1"/>
    <col min="4" max="4" width="17" bestFit="1" customWidth="1"/>
    <col min="5" max="5" width="7.28515625" customWidth="1"/>
    <col min="6" max="6" width="8.28515625" bestFit="1" customWidth="1"/>
    <col min="7" max="7" width="8.28515625" customWidth="1"/>
    <col min="8" max="8" width="8.28515625" bestFit="1" customWidth="1"/>
    <col min="9" max="9" width="9.85546875" customWidth="1"/>
    <col min="10" max="10" width="8.28515625" bestFit="1" customWidth="1"/>
    <col min="11" max="11" width="11.140625" bestFit="1" customWidth="1"/>
    <col min="12" max="12" width="16.5703125" customWidth="1"/>
    <col min="13" max="13" width="13.85546875" customWidth="1"/>
    <col min="14" max="14" width="12.42578125" bestFit="1" customWidth="1"/>
  </cols>
  <sheetData>
    <row r="1" spans="1:14">
      <c r="A1" s="34" t="s">
        <v>109</v>
      </c>
      <c r="B1" s="34" t="s">
        <v>110</v>
      </c>
      <c r="C1" s="34" t="s">
        <v>111</v>
      </c>
      <c r="D1" s="34" t="s">
        <v>112</v>
      </c>
      <c r="E1" s="36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119</v>
      </c>
      <c r="L1" s="34" t="s">
        <v>120</v>
      </c>
      <c r="M1" s="34" t="s">
        <v>121</v>
      </c>
      <c r="N1" s="34" t="s">
        <v>122</v>
      </c>
    </row>
    <row r="2" spans="1:14">
      <c r="A2" s="6" t="s">
        <v>123</v>
      </c>
      <c r="B2" s="13">
        <v>43882</v>
      </c>
      <c r="C2" s="6" t="s">
        <v>124</v>
      </c>
      <c r="D2" s="6" t="s">
        <v>125</v>
      </c>
      <c r="E2" s="6">
        <v>7623</v>
      </c>
      <c r="F2" s="6">
        <v>2</v>
      </c>
      <c r="G2" s="6">
        <v>7064</v>
      </c>
      <c r="H2" s="6">
        <f>G2*F2</f>
        <v>14128</v>
      </c>
      <c r="I2" s="6">
        <f t="shared" ref="I2:I9" si="0">F2*E2</f>
        <v>15246</v>
      </c>
      <c r="J2" s="35">
        <v>0.01</v>
      </c>
      <c r="K2" s="6">
        <v>38</v>
      </c>
      <c r="L2" s="6">
        <f>I2-(I2*J2)+K2</f>
        <v>15131.54</v>
      </c>
      <c r="M2" s="6">
        <f>L2-H2</f>
        <v>1003.5400000000009</v>
      </c>
      <c r="N2" s="6" t="s">
        <v>126</v>
      </c>
    </row>
    <row r="3" spans="1:14">
      <c r="A3" s="6" t="s">
        <v>127</v>
      </c>
      <c r="B3" s="13">
        <v>44122</v>
      </c>
      <c r="C3" s="6" t="s">
        <v>128</v>
      </c>
      <c r="D3" s="6" t="s">
        <v>125</v>
      </c>
      <c r="E3" s="6">
        <v>7327</v>
      </c>
      <c r="F3" s="6">
        <v>4</v>
      </c>
      <c r="G3" s="6">
        <v>6658</v>
      </c>
      <c r="H3" s="6">
        <f t="shared" ref="H3:H9" si="1">G3*F3</f>
        <v>26632</v>
      </c>
      <c r="I3" s="6">
        <f t="shared" si="0"/>
        <v>29308</v>
      </c>
      <c r="J3" s="35">
        <v>0.01</v>
      </c>
      <c r="K3" s="6">
        <v>95</v>
      </c>
      <c r="L3" s="6">
        <f t="shared" ref="L3:L9" si="2">I3-(I3*J3)+K3</f>
        <v>29109.919999999998</v>
      </c>
      <c r="M3" s="6">
        <f t="shared" ref="M3:M9" si="3">L3-H3</f>
        <v>2477.9199999999983</v>
      </c>
      <c r="N3" s="6" t="s">
        <v>129</v>
      </c>
    </row>
    <row r="4" spans="1:14">
      <c r="A4" s="6" t="s">
        <v>130</v>
      </c>
      <c r="B4" s="13">
        <v>44171</v>
      </c>
      <c r="C4" s="6" t="s">
        <v>128</v>
      </c>
      <c r="D4" s="6" t="s">
        <v>125</v>
      </c>
      <c r="E4" s="6">
        <v>7623</v>
      </c>
      <c r="F4" s="6">
        <v>2</v>
      </c>
      <c r="G4" s="6">
        <v>7064</v>
      </c>
      <c r="H4" s="6">
        <f t="shared" si="1"/>
        <v>14128</v>
      </c>
      <c r="I4" s="6">
        <f t="shared" si="0"/>
        <v>15246</v>
      </c>
      <c r="J4" s="35">
        <v>0</v>
      </c>
      <c r="K4" s="6">
        <v>69</v>
      </c>
      <c r="L4" s="6">
        <f t="shared" si="2"/>
        <v>15315</v>
      </c>
      <c r="M4" s="6">
        <f t="shared" si="3"/>
        <v>1187</v>
      </c>
      <c r="N4" s="6" t="s">
        <v>126</v>
      </c>
    </row>
    <row r="5" spans="1:14">
      <c r="A5" s="6" t="s">
        <v>131</v>
      </c>
      <c r="B5" s="13">
        <v>43592</v>
      </c>
      <c r="C5" s="6" t="s">
        <v>128</v>
      </c>
      <c r="D5" s="6" t="s">
        <v>125</v>
      </c>
      <c r="E5" s="6">
        <v>7623</v>
      </c>
      <c r="F5" s="6">
        <v>1</v>
      </c>
      <c r="G5" s="6">
        <v>7064</v>
      </c>
      <c r="H5" s="6">
        <f t="shared" si="1"/>
        <v>7064</v>
      </c>
      <c r="I5" s="6">
        <f t="shared" si="0"/>
        <v>7623</v>
      </c>
      <c r="J5" s="35">
        <v>0.01</v>
      </c>
      <c r="K5" s="6">
        <v>65</v>
      </c>
      <c r="L5" s="6">
        <f t="shared" si="2"/>
        <v>7611.77</v>
      </c>
      <c r="M5" s="6">
        <f t="shared" si="3"/>
        <v>547.77000000000044</v>
      </c>
      <c r="N5" s="6" t="s">
        <v>126</v>
      </c>
    </row>
    <row r="6" spans="1:14">
      <c r="A6" s="6" t="s">
        <v>132</v>
      </c>
      <c r="B6" s="13">
        <v>43922</v>
      </c>
      <c r="C6" s="6" t="s">
        <v>124</v>
      </c>
      <c r="D6" s="6" t="s">
        <v>125</v>
      </c>
      <c r="E6" s="6">
        <v>7623</v>
      </c>
      <c r="F6" s="6">
        <v>1</v>
      </c>
      <c r="G6" s="6">
        <v>7064</v>
      </c>
      <c r="H6" s="6">
        <f t="shared" si="1"/>
        <v>7064</v>
      </c>
      <c r="I6" s="6">
        <f t="shared" si="0"/>
        <v>7623</v>
      </c>
      <c r="J6" s="35">
        <v>0.02</v>
      </c>
      <c r="K6" s="6">
        <v>57</v>
      </c>
      <c r="L6" s="6">
        <f t="shared" si="2"/>
        <v>7527.54</v>
      </c>
      <c r="M6" s="6">
        <f t="shared" si="3"/>
        <v>463.53999999999996</v>
      </c>
      <c r="N6" s="6" t="s">
        <v>129</v>
      </c>
    </row>
    <row r="7" spans="1:14">
      <c r="A7" s="6" t="s">
        <v>133</v>
      </c>
      <c r="B7" s="13">
        <v>43250</v>
      </c>
      <c r="C7" s="6" t="s">
        <v>134</v>
      </c>
      <c r="D7" s="6" t="s">
        <v>125</v>
      </c>
      <c r="E7" s="6">
        <v>7474</v>
      </c>
      <c r="F7" s="6">
        <v>2</v>
      </c>
      <c r="G7" s="6">
        <v>6858</v>
      </c>
      <c r="H7" s="6">
        <f t="shared" si="1"/>
        <v>13716</v>
      </c>
      <c r="I7" s="6">
        <f t="shared" si="0"/>
        <v>14948</v>
      </c>
      <c r="J7" s="35">
        <v>0</v>
      </c>
      <c r="K7" s="6">
        <v>83</v>
      </c>
      <c r="L7" s="6">
        <f t="shared" si="2"/>
        <v>15031</v>
      </c>
      <c r="M7" s="6">
        <f t="shared" si="3"/>
        <v>1315</v>
      </c>
      <c r="N7" s="6" t="s">
        <v>129</v>
      </c>
    </row>
    <row r="8" spans="1:14">
      <c r="A8" s="6" t="s">
        <v>135</v>
      </c>
      <c r="B8" s="13">
        <v>43700</v>
      </c>
      <c r="C8" s="6" t="s">
        <v>136</v>
      </c>
      <c r="D8" s="6" t="s">
        <v>125</v>
      </c>
      <c r="E8" s="6">
        <v>7327</v>
      </c>
      <c r="F8" s="6">
        <v>4</v>
      </c>
      <c r="G8" s="6">
        <v>6658</v>
      </c>
      <c r="H8" s="6">
        <f t="shared" si="1"/>
        <v>26632</v>
      </c>
      <c r="I8" s="6">
        <f t="shared" si="0"/>
        <v>29308</v>
      </c>
      <c r="J8" s="35">
        <v>0</v>
      </c>
      <c r="K8" s="6">
        <v>43</v>
      </c>
      <c r="L8" s="6">
        <f t="shared" si="2"/>
        <v>29351</v>
      </c>
      <c r="M8" s="6">
        <f t="shared" si="3"/>
        <v>2719</v>
      </c>
      <c r="N8" s="6" t="s">
        <v>129</v>
      </c>
    </row>
    <row r="9" spans="1:14">
      <c r="A9" s="6" t="s">
        <v>137</v>
      </c>
      <c r="B9" s="13">
        <v>43491</v>
      </c>
      <c r="C9" s="6" t="s">
        <v>124</v>
      </c>
      <c r="D9" s="6" t="s">
        <v>125</v>
      </c>
      <c r="E9" s="6">
        <v>7623</v>
      </c>
      <c r="F9" s="6">
        <v>3</v>
      </c>
      <c r="G9" s="6">
        <v>7064</v>
      </c>
      <c r="H9" s="6">
        <f t="shared" si="1"/>
        <v>21192</v>
      </c>
      <c r="I9" s="6">
        <f t="shared" si="0"/>
        <v>22869</v>
      </c>
      <c r="J9" s="35">
        <v>0</v>
      </c>
      <c r="K9" s="6">
        <v>63</v>
      </c>
      <c r="L9" s="6">
        <f t="shared" si="2"/>
        <v>22932</v>
      </c>
      <c r="M9" s="6">
        <f t="shared" si="3"/>
        <v>1740</v>
      </c>
      <c r="N9" s="6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175E-C17A-4FE6-AF09-3739337A55F7}">
  <dimension ref="A1:N9"/>
  <sheetViews>
    <sheetView zoomScale="120" zoomScaleNormal="120" workbookViewId="0">
      <selection activeCell="H6" sqref="H6"/>
    </sheetView>
  </sheetViews>
  <sheetFormatPr defaultRowHeight="14.45"/>
  <cols>
    <col min="1" max="1" width="13.85546875" bestFit="1" customWidth="1"/>
    <col min="2" max="3" width="11.7109375" customWidth="1"/>
    <col min="4" max="4" width="17" bestFit="1" customWidth="1"/>
    <col min="5" max="5" width="11.7109375" customWidth="1"/>
    <col min="6" max="6" width="9" customWidth="1"/>
    <col min="7" max="7" width="7" customWidth="1"/>
    <col min="8" max="14" width="11.7109375" customWidth="1"/>
  </cols>
  <sheetData>
    <row r="1" spans="1:14">
      <c r="A1" s="34" t="s">
        <v>109</v>
      </c>
      <c r="B1" s="34" t="s">
        <v>110</v>
      </c>
      <c r="C1" s="34" t="s">
        <v>111</v>
      </c>
      <c r="D1" s="34" t="s">
        <v>112</v>
      </c>
      <c r="E1" s="36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119</v>
      </c>
      <c r="L1" s="34" t="s">
        <v>120</v>
      </c>
      <c r="M1" s="34" t="s">
        <v>121</v>
      </c>
      <c r="N1" s="34" t="s">
        <v>122</v>
      </c>
    </row>
    <row r="2" spans="1:14">
      <c r="A2" s="6" t="s">
        <v>123</v>
      </c>
      <c r="B2" s="13">
        <v>43882</v>
      </c>
      <c r="C2" s="6" t="s">
        <v>124</v>
      </c>
      <c r="D2" s="6" t="s">
        <v>125</v>
      </c>
      <c r="E2" s="6">
        <v>7623</v>
      </c>
      <c r="F2" s="6">
        <v>2</v>
      </c>
      <c r="G2" s="6">
        <v>7064</v>
      </c>
      <c r="H2" s="6">
        <f>G2*F2</f>
        <v>14128</v>
      </c>
      <c r="I2" s="6" t="s">
        <v>138</v>
      </c>
      <c r="J2" s="6">
        <v>0.01</v>
      </c>
      <c r="K2" s="6">
        <v>38</v>
      </c>
      <c r="L2" s="6" t="e">
        <f>I2-(I2*J2)+K2</f>
        <v>#VALUE!</v>
      </c>
      <c r="M2" s="6" t="e" cm="1">
        <f t="array" ref="M2">L2-H</f>
        <v>#VALUE!</v>
      </c>
      <c r="N2" s="6" t="s">
        <v>126</v>
      </c>
    </row>
    <row r="3" spans="1:14">
      <c r="A3" s="6" t="s">
        <v>127</v>
      </c>
      <c r="B3" s="13">
        <v>44122</v>
      </c>
      <c r="C3" s="6" t="s">
        <v>128</v>
      </c>
      <c r="D3" s="6" t="s">
        <v>125</v>
      </c>
      <c r="E3" s="6">
        <v>7327</v>
      </c>
      <c r="F3" s="6">
        <v>4</v>
      </c>
      <c r="G3" s="6">
        <v>6658</v>
      </c>
      <c r="H3" s="6">
        <f t="shared" ref="H3:H9" si="0">G3*F3</f>
        <v>26632</v>
      </c>
      <c r="I3" s="38">
        <f>F3*E3</f>
        <v>29308</v>
      </c>
      <c r="J3" s="38">
        <v>0.01</v>
      </c>
      <c r="K3" s="38">
        <v>95</v>
      </c>
      <c r="L3" s="6">
        <f t="shared" ref="L3:L8" si="1">I3-(I3*J3)+K3</f>
        <v>29109.919999999998</v>
      </c>
      <c r="M3" s="6">
        <f t="shared" ref="M3:M9" si="2">L3-H3</f>
        <v>2477.9199999999983</v>
      </c>
      <c r="N3" s="6" t="s">
        <v>129</v>
      </c>
    </row>
    <row r="4" spans="1:14">
      <c r="A4" s="6" t="s">
        <v>130</v>
      </c>
      <c r="B4" s="13">
        <v>44171</v>
      </c>
      <c r="C4" s="6" t="s">
        <v>128</v>
      </c>
      <c r="D4" s="6" t="s">
        <v>125</v>
      </c>
      <c r="E4" s="6">
        <v>7623</v>
      </c>
      <c r="F4" s="6">
        <v>2</v>
      </c>
      <c r="G4" s="6">
        <v>7064</v>
      </c>
      <c r="H4" s="6">
        <f t="shared" si="0"/>
        <v>14128</v>
      </c>
      <c r="I4" s="6">
        <f>F4*E4</f>
        <v>15246</v>
      </c>
      <c r="J4" s="6">
        <v>0</v>
      </c>
      <c r="K4" s="6">
        <v>69</v>
      </c>
      <c r="L4" s="6">
        <f t="shared" si="1"/>
        <v>15315</v>
      </c>
      <c r="M4" s="6">
        <f t="shared" si="2"/>
        <v>1187</v>
      </c>
      <c r="N4" s="6" t="s">
        <v>126</v>
      </c>
    </row>
    <row r="5" spans="1:14">
      <c r="A5" s="6" t="s">
        <v>131</v>
      </c>
      <c r="B5" s="13">
        <v>43592</v>
      </c>
      <c r="C5" s="6" t="s">
        <v>128</v>
      </c>
      <c r="D5" s="6"/>
      <c r="E5" s="6">
        <v>7623</v>
      </c>
      <c r="F5" s="6">
        <v>1</v>
      </c>
      <c r="G5" s="6">
        <v>7064</v>
      </c>
      <c r="H5" s="37">
        <f>G5*2</f>
        <v>14128</v>
      </c>
      <c r="I5" s="6">
        <f>F5*E5</f>
        <v>7623</v>
      </c>
      <c r="J5" s="6">
        <v>0.01</v>
      </c>
      <c r="K5" s="6"/>
      <c r="L5" s="6">
        <f t="shared" si="1"/>
        <v>7546.77</v>
      </c>
      <c r="M5" s="6">
        <f t="shared" si="2"/>
        <v>-6581.23</v>
      </c>
      <c r="N5" s="6" t="s">
        <v>126</v>
      </c>
    </row>
    <row r="6" spans="1:14">
      <c r="A6" s="6" t="s">
        <v>132</v>
      </c>
      <c r="B6" s="13">
        <v>43922</v>
      </c>
      <c r="C6" s="6" t="s">
        <v>124</v>
      </c>
      <c r="D6" s="6" t="s">
        <v>125</v>
      </c>
      <c r="E6" s="6">
        <v>7623</v>
      </c>
      <c r="F6" s="6">
        <v>1</v>
      </c>
      <c r="G6" s="6">
        <v>7064</v>
      </c>
      <c r="H6" s="6">
        <f>G6*F6</f>
        <v>7064</v>
      </c>
      <c r="I6" s="6">
        <f>F6*E6</f>
        <v>7623</v>
      </c>
      <c r="J6" s="6">
        <v>0.02</v>
      </c>
      <c r="K6" s="6">
        <v>57</v>
      </c>
      <c r="L6" s="6">
        <f t="shared" si="1"/>
        <v>7527.54</v>
      </c>
      <c r="M6" s="6">
        <f t="shared" si="2"/>
        <v>463.53999999999996</v>
      </c>
      <c r="N6" s="6" t="s">
        <v>129</v>
      </c>
    </row>
    <row r="7" spans="1:14">
      <c r="A7" s="6" t="s">
        <v>133</v>
      </c>
      <c r="B7" s="13">
        <v>43250</v>
      </c>
      <c r="C7" s="6" t="s">
        <v>134</v>
      </c>
      <c r="D7" s="6" t="s">
        <v>125</v>
      </c>
      <c r="E7" s="6">
        <v>7474</v>
      </c>
      <c r="F7" s="6">
        <v>2</v>
      </c>
      <c r="G7" s="6">
        <v>6858</v>
      </c>
      <c r="H7" s="6">
        <f t="shared" si="0"/>
        <v>13716</v>
      </c>
      <c r="I7" s="6" t="e" cm="1">
        <f t="array" ref="I7">F7*E</f>
        <v>#NAME?</v>
      </c>
      <c r="J7" s="6">
        <v>0</v>
      </c>
      <c r="K7" s="6">
        <v>83</v>
      </c>
      <c r="L7" s="6" t="e">
        <f t="shared" si="1"/>
        <v>#NAME?</v>
      </c>
      <c r="M7" s="6" t="e">
        <f t="shared" si="2"/>
        <v>#NAME?</v>
      </c>
      <c r="N7" s="6" t="s">
        <v>129</v>
      </c>
    </row>
    <row r="8" spans="1:14">
      <c r="A8" s="6" t="s">
        <v>135</v>
      </c>
      <c r="B8" s="13">
        <v>43700</v>
      </c>
      <c r="C8" s="6" t="s">
        <v>136</v>
      </c>
      <c r="D8" s="6" t="s">
        <v>125</v>
      </c>
      <c r="E8" s="6">
        <v>7327</v>
      </c>
      <c r="F8" s="6">
        <v>4</v>
      </c>
      <c r="G8" s="6">
        <v>6658</v>
      </c>
      <c r="H8" s="6">
        <f t="shared" si="0"/>
        <v>26632</v>
      </c>
      <c r="I8" s="6">
        <f>F8*E8</f>
        <v>29308</v>
      </c>
      <c r="J8" s="6">
        <v>0</v>
      </c>
      <c r="K8" s="6">
        <v>43</v>
      </c>
      <c r="L8" s="6">
        <f t="shared" si="1"/>
        <v>29351</v>
      </c>
      <c r="M8" s="6">
        <f t="shared" si="2"/>
        <v>2719</v>
      </c>
      <c r="N8" s="6" t="s">
        <v>129</v>
      </c>
    </row>
    <row r="9" spans="1:14">
      <c r="A9" s="6" t="s">
        <v>137</v>
      </c>
      <c r="B9" s="13">
        <v>43491</v>
      </c>
      <c r="C9" s="6" t="s">
        <v>124</v>
      </c>
      <c r="D9" s="6" t="s">
        <v>125</v>
      </c>
      <c r="E9" s="6"/>
      <c r="F9" s="6">
        <v>3</v>
      </c>
      <c r="G9" s="6">
        <v>7064</v>
      </c>
      <c r="H9" s="6">
        <f t="shared" si="0"/>
        <v>21192</v>
      </c>
      <c r="I9" s="6">
        <f>F9*E9</f>
        <v>0</v>
      </c>
      <c r="J9" s="6">
        <v>0</v>
      </c>
      <c r="K9" s="6">
        <v>63</v>
      </c>
      <c r="L9" s="6">
        <f>I9-(I9*2%)+K9</f>
        <v>63</v>
      </c>
      <c r="M9" s="6">
        <f t="shared" si="2"/>
        <v>-21129</v>
      </c>
      <c r="N9" s="6" t="s">
        <v>129</v>
      </c>
    </row>
  </sheetData>
  <dataValidations count="1">
    <dataValidation type="whole" operator="greaterThan" allowBlank="1" showInputMessage="1" showErrorMessage="1" sqref="K2:K9 F2:F9" xr:uid="{4A998F2C-15BC-4DFD-8F63-2A15BD46964D}">
      <formula1>0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843B-6873-471E-B78A-9B807AD6B138}">
  <dimension ref="A1:O20"/>
  <sheetViews>
    <sheetView zoomScale="120" zoomScaleNormal="120" workbookViewId="0">
      <selection activeCell="C9" sqref="C9"/>
    </sheetView>
  </sheetViews>
  <sheetFormatPr defaultRowHeight="14.45"/>
  <cols>
    <col min="1" max="1" width="13.85546875" bestFit="1" customWidth="1"/>
    <col min="2" max="2" width="11.28515625" bestFit="1" customWidth="1"/>
    <col min="3" max="3" width="13.7109375" bestFit="1" customWidth="1"/>
    <col min="4" max="4" width="13.140625" bestFit="1" customWidth="1"/>
    <col min="5" max="5" width="13.140625" customWidth="1"/>
    <col min="6" max="6" width="17" bestFit="1" customWidth="1"/>
    <col min="7" max="7" width="8" bestFit="1" customWidth="1"/>
    <col min="8" max="8" width="9.140625" bestFit="1" customWidth="1"/>
    <col min="9" max="9" width="8" bestFit="1" customWidth="1"/>
    <col min="10" max="10" width="9.140625" bestFit="1" customWidth="1"/>
    <col min="11" max="11" width="9" bestFit="1" customWidth="1"/>
    <col min="12" max="12" width="9.140625" bestFit="1" customWidth="1"/>
    <col min="13" max="13" width="12.42578125" bestFit="1" customWidth="1"/>
    <col min="14" max="14" width="10.42578125" bestFit="1" customWidth="1"/>
    <col min="15" max="15" width="13.7109375" bestFit="1" customWidth="1"/>
  </cols>
  <sheetData>
    <row r="1" spans="1:15" ht="15.6">
      <c r="A1" s="39" t="s">
        <v>109</v>
      </c>
      <c r="B1" s="39" t="s">
        <v>110</v>
      </c>
      <c r="C1" s="39" t="s">
        <v>111</v>
      </c>
      <c r="D1" s="39" t="s">
        <v>139</v>
      </c>
      <c r="E1" s="39" t="s">
        <v>140</v>
      </c>
      <c r="F1" s="39" t="s">
        <v>112</v>
      </c>
      <c r="G1" s="39" t="s">
        <v>113</v>
      </c>
      <c r="H1" s="39" t="s">
        <v>114</v>
      </c>
      <c r="I1" s="39" t="s">
        <v>115</v>
      </c>
      <c r="J1" s="39" t="s">
        <v>116</v>
      </c>
      <c r="K1" s="39" t="s">
        <v>117</v>
      </c>
      <c r="L1" s="39" t="s">
        <v>118</v>
      </c>
      <c r="M1" s="39" t="s">
        <v>119</v>
      </c>
      <c r="N1" s="39" t="s">
        <v>120</v>
      </c>
      <c r="O1" s="39" t="s">
        <v>122</v>
      </c>
    </row>
    <row r="2" spans="1:15">
      <c r="A2" s="6" t="s">
        <v>123</v>
      </c>
      <c r="B2" s="13">
        <v>43882</v>
      </c>
      <c r="C2" s="6" t="s">
        <v>124</v>
      </c>
      <c r="D2" s="6" t="s">
        <v>141</v>
      </c>
      <c r="E2" s="6">
        <v>906540050</v>
      </c>
      <c r="F2" s="6" t="s">
        <v>125</v>
      </c>
      <c r="G2" s="6">
        <v>7623</v>
      </c>
      <c r="H2" s="6">
        <v>2</v>
      </c>
      <c r="I2" s="6">
        <v>7064</v>
      </c>
      <c r="J2" s="41">
        <f>I2*H2</f>
        <v>14128</v>
      </c>
      <c r="K2" s="41">
        <f>H2*G2</f>
        <v>15246</v>
      </c>
      <c r="L2" s="35">
        <v>0.01</v>
      </c>
      <c r="M2" s="6">
        <v>38</v>
      </c>
      <c r="N2" s="40">
        <f>K2-(K2*L2)+M2</f>
        <v>15131.54</v>
      </c>
      <c r="O2" s="6" t="s">
        <v>126</v>
      </c>
    </row>
    <row r="3" spans="1:15">
      <c r="A3" s="6" t="s">
        <v>127</v>
      </c>
      <c r="B3" s="13">
        <v>44122</v>
      </c>
      <c r="C3" s="6" t="s">
        <v>128</v>
      </c>
      <c r="D3" s="6" t="s">
        <v>142</v>
      </c>
      <c r="E3" s="6">
        <v>956086801</v>
      </c>
      <c r="F3" s="6" t="s">
        <v>125</v>
      </c>
      <c r="G3" s="6">
        <v>7327</v>
      </c>
      <c r="H3" s="6">
        <v>4</v>
      </c>
      <c r="I3" s="6">
        <v>6658</v>
      </c>
      <c r="J3" s="41">
        <f t="shared" ref="J3:J9" si="0">I3*H3</f>
        <v>26632</v>
      </c>
      <c r="K3" s="41">
        <f t="shared" ref="K3:K9" si="1">H3*G3</f>
        <v>29308</v>
      </c>
      <c r="L3" s="35">
        <v>0.01</v>
      </c>
      <c r="M3" s="6">
        <v>95</v>
      </c>
      <c r="N3" s="40">
        <f t="shared" ref="N3:N9" si="2">K3-(K3*L3)+M3</f>
        <v>29109.919999999998</v>
      </c>
      <c r="O3" s="6" t="s">
        <v>129</v>
      </c>
    </row>
    <row r="4" spans="1:15">
      <c r="A4" s="6" t="s">
        <v>130</v>
      </c>
      <c r="B4" s="13">
        <v>44171</v>
      </c>
      <c r="C4" s="6" t="s">
        <v>128</v>
      </c>
      <c r="D4" s="6" t="s">
        <v>143</v>
      </c>
      <c r="E4" s="6">
        <v>923538602</v>
      </c>
      <c r="F4" s="6" t="s">
        <v>125</v>
      </c>
      <c r="G4" s="6">
        <v>7623</v>
      </c>
      <c r="H4" s="6">
        <v>2</v>
      </c>
      <c r="I4" s="6">
        <v>7623</v>
      </c>
      <c r="J4" s="41">
        <f>I4*H4</f>
        <v>15246</v>
      </c>
      <c r="K4" s="41">
        <f t="shared" si="1"/>
        <v>15246</v>
      </c>
      <c r="L4" s="35">
        <v>0</v>
      </c>
      <c r="M4" s="6">
        <v>69</v>
      </c>
      <c r="N4" s="40">
        <f t="shared" si="2"/>
        <v>15315</v>
      </c>
      <c r="O4" s="6" t="s">
        <v>126</v>
      </c>
    </row>
    <row r="5" spans="1:15">
      <c r="A5" s="6" t="s">
        <v>131</v>
      </c>
      <c r="B5" s="13">
        <v>43592</v>
      </c>
      <c r="C5" s="6" t="s">
        <v>128</v>
      </c>
      <c r="D5" s="6" t="s">
        <v>144</v>
      </c>
      <c r="E5" s="6">
        <v>959357348</v>
      </c>
      <c r="F5" s="6" t="s">
        <v>125</v>
      </c>
      <c r="G5" s="6">
        <v>7623</v>
      </c>
      <c r="H5" s="6">
        <v>1</v>
      </c>
      <c r="I5" s="6">
        <v>7064</v>
      </c>
      <c r="J5" s="41">
        <f t="shared" si="0"/>
        <v>7064</v>
      </c>
      <c r="K5" s="41">
        <f t="shared" si="1"/>
        <v>7623</v>
      </c>
      <c r="L5" s="35">
        <v>0.01</v>
      </c>
      <c r="M5" s="6">
        <v>65</v>
      </c>
      <c r="N5" s="40">
        <f t="shared" si="2"/>
        <v>7611.77</v>
      </c>
      <c r="O5" s="6" t="s">
        <v>126</v>
      </c>
    </row>
    <row r="6" spans="1:15">
      <c r="A6" s="6" t="s">
        <v>132</v>
      </c>
      <c r="B6" s="13">
        <v>43922</v>
      </c>
      <c r="C6" s="6" t="s">
        <v>124</v>
      </c>
      <c r="D6" s="6" t="s">
        <v>145</v>
      </c>
      <c r="E6" s="6">
        <v>924438448</v>
      </c>
      <c r="F6" s="6" t="s">
        <v>125</v>
      </c>
      <c r="G6" s="6">
        <v>7623</v>
      </c>
      <c r="H6" s="6">
        <v>1</v>
      </c>
      <c r="I6" s="6">
        <v>7064</v>
      </c>
      <c r="J6" s="41">
        <f t="shared" si="0"/>
        <v>7064</v>
      </c>
      <c r="K6" s="41">
        <f t="shared" si="1"/>
        <v>7623</v>
      </c>
      <c r="L6" s="35">
        <v>0.02</v>
      </c>
      <c r="M6" s="6">
        <v>57</v>
      </c>
      <c r="N6" s="40">
        <f t="shared" si="2"/>
        <v>7527.54</v>
      </c>
      <c r="O6" s="6" t="s">
        <v>129</v>
      </c>
    </row>
    <row r="7" spans="1:15">
      <c r="A7" s="6" t="s">
        <v>133</v>
      </c>
      <c r="B7" s="13">
        <v>43250</v>
      </c>
      <c r="C7" s="6" t="s">
        <v>134</v>
      </c>
      <c r="D7" s="6" t="s">
        <v>146</v>
      </c>
      <c r="E7" s="6">
        <v>994810273</v>
      </c>
      <c r="F7" s="6" t="s">
        <v>125</v>
      </c>
      <c r="G7" s="6">
        <v>7474</v>
      </c>
      <c r="H7" s="6">
        <v>2</v>
      </c>
      <c r="I7" s="6">
        <v>6858</v>
      </c>
      <c r="J7" s="41">
        <f t="shared" si="0"/>
        <v>13716</v>
      </c>
      <c r="K7" s="41">
        <f t="shared" si="1"/>
        <v>14948</v>
      </c>
      <c r="L7" s="35">
        <v>0</v>
      </c>
      <c r="M7" s="6">
        <v>83</v>
      </c>
      <c r="N7" s="40">
        <f t="shared" si="2"/>
        <v>15031</v>
      </c>
      <c r="O7" s="6" t="s">
        <v>129</v>
      </c>
    </row>
    <row r="8" spans="1:15">
      <c r="A8" s="6" t="s">
        <v>135</v>
      </c>
      <c r="B8" s="13">
        <v>43700</v>
      </c>
      <c r="C8" s="6" t="s">
        <v>136</v>
      </c>
      <c r="D8" s="6" t="s">
        <v>147</v>
      </c>
      <c r="E8" s="6">
        <v>985322345</v>
      </c>
      <c r="F8" s="6" t="s">
        <v>125</v>
      </c>
      <c r="G8" s="6">
        <v>7327</v>
      </c>
      <c r="H8" s="6">
        <v>4</v>
      </c>
      <c r="I8" s="6">
        <v>6658</v>
      </c>
      <c r="J8" s="41">
        <f t="shared" si="0"/>
        <v>26632</v>
      </c>
      <c r="K8" s="41">
        <f t="shared" si="1"/>
        <v>29308</v>
      </c>
      <c r="L8" s="35">
        <v>0</v>
      </c>
      <c r="M8" s="6">
        <v>43</v>
      </c>
      <c r="N8" s="40">
        <f t="shared" si="2"/>
        <v>29351</v>
      </c>
      <c r="O8" s="6" t="s">
        <v>129</v>
      </c>
    </row>
    <row r="9" spans="1:15">
      <c r="A9" s="6" t="s">
        <v>137</v>
      </c>
      <c r="B9" s="13">
        <v>43491</v>
      </c>
      <c r="C9" s="6" t="s">
        <v>124</v>
      </c>
      <c r="D9" s="6" t="s">
        <v>148</v>
      </c>
      <c r="E9" s="6">
        <v>893594027</v>
      </c>
      <c r="F9" s="6" t="s">
        <v>125</v>
      </c>
      <c r="G9" s="6">
        <v>7623</v>
      </c>
      <c r="H9" s="6">
        <v>3</v>
      </c>
      <c r="I9" s="6">
        <v>7064</v>
      </c>
      <c r="J9" s="41">
        <f t="shared" si="0"/>
        <v>21192</v>
      </c>
      <c r="K9" s="41">
        <f t="shared" si="1"/>
        <v>22869</v>
      </c>
      <c r="L9" s="35">
        <v>0</v>
      </c>
      <c r="M9" s="6">
        <v>63</v>
      </c>
      <c r="N9" s="40">
        <f t="shared" si="2"/>
        <v>22932</v>
      </c>
      <c r="O9" s="6" t="s">
        <v>129</v>
      </c>
    </row>
    <row r="12" spans="1:15">
      <c r="A12" t="s">
        <v>109</v>
      </c>
      <c r="B12" t="s">
        <v>110</v>
      </c>
      <c r="C12" t="s">
        <v>111</v>
      </c>
      <c r="D12" t="s">
        <v>139</v>
      </c>
      <c r="E12" t="s">
        <v>140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122</v>
      </c>
    </row>
    <row r="13" spans="1:15">
      <c r="A13" t="s">
        <v>123</v>
      </c>
      <c r="B13">
        <v>43882</v>
      </c>
      <c r="C13" t="s">
        <v>124</v>
      </c>
      <c r="D13" t="s">
        <v>141</v>
      </c>
      <c r="E13">
        <v>906540050</v>
      </c>
      <c r="F13" t="s">
        <v>125</v>
      </c>
      <c r="G13">
        <v>7623</v>
      </c>
      <c r="H13">
        <v>2</v>
      </c>
      <c r="I13">
        <v>7064</v>
      </c>
      <c r="J13">
        <f>I13*H13</f>
        <v>14128</v>
      </c>
      <c r="K13">
        <f>H13*G13</f>
        <v>15246</v>
      </c>
      <c r="L13">
        <v>0.01</v>
      </c>
      <c r="M13">
        <v>38</v>
      </c>
      <c r="N13">
        <f>K13-(K13*L13)+M13</f>
        <v>15131.54</v>
      </c>
      <c r="O13" t="s">
        <v>126</v>
      </c>
    </row>
    <row r="14" spans="1:15">
      <c r="A14" t="s">
        <v>127</v>
      </c>
      <c r="B14">
        <v>44122</v>
      </c>
      <c r="C14" t="s">
        <v>128</v>
      </c>
      <c r="D14" t="s">
        <v>142</v>
      </c>
      <c r="E14">
        <v>956086801</v>
      </c>
      <c r="F14" t="s">
        <v>125</v>
      </c>
      <c r="G14">
        <v>7327</v>
      </c>
      <c r="H14">
        <v>4</v>
      </c>
      <c r="I14">
        <v>6658</v>
      </c>
      <c r="J14">
        <f t="shared" ref="J14" si="3">I14*H14</f>
        <v>26632</v>
      </c>
      <c r="K14">
        <f t="shared" ref="K14:K20" si="4">H14*G14</f>
        <v>29308</v>
      </c>
      <c r="L14">
        <v>0.01</v>
      </c>
      <c r="M14">
        <v>95</v>
      </c>
      <c r="N14">
        <f t="shared" ref="N14:N20" si="5">K14-(K14*L14)+M14</f>
        <v>29109.919999999998</v>
      </c>
      <c r="O14" t="s">
        <v>129</v>
      </c>
    </row>
    <row r="15" spans="1:15">
      <c r="A15" t="s">
        <v>130</v>
      </c>
      <c r="B15">
        <v>44171</v>
      </c>
      <c r="C15" t="s">
        <v>128</v>
      </c>
      <c r="D15" t="s">
        <v>143</v>
      </c>
      <c r="E15">
        <v>923538602</v>
      </c>
      <c r="F15" t="s">
        <v>125</v>
      </c>
      <c r="G15">
        <v>7623</v>
      </c>
      <c r="H15">
        <v>2</v>
      </c>
      <c r="I15">
        <v>7623</v>
      </c>
      <c r="J15">
        <f>I15*H15</f>
        <v>15246</v>
      </c>
      <c r="K15">
        <f t="shared" si="4"/>
        <v>15246</v>
      </c>
      <c r="L15">
        <v>0</v>
      </c>
      <c r="M15">
        <v>69</v>
      </c>
      <c r="N15">
        <f t="shared" si="5"/>
        <v>15315</v>
      </c>
      <c r="O15" t="s">
        <v>126</v>
      </c>
    </row>
    <row r="16" spans="1:15">
      <c r="A16" t="s">
        <v>131</v>
      </c>
      <c r="B16">
        <v>43592</v>
      </c>
      <c r="C16" t="s">
        <v>128</v>
      </c>
      <c r="D16" t="s">
        <v>144</v>
      </c>
      <c r="E16">
        <v>959357348</v>
      </c>
      <c r="F16" t="s">
        <v>125</v>
      </c>
      <c r="G16">
        <v>7623</v>
      </c>
      <c r="H16">
        <v>1</v>
      </c>
      <c r="I16">
        <v>7064</v>
      </c>
      <c r="J16">
        <f t="shared" ref="J16:J20" si="6">I16*H16</f>
        <v>7064</v>
      </c>
      <c r="K16">
        <f t="shared" si="4"/>
        <v>7623</v>
      </c>
      <c r="L16">
        <v>0.01</v>
      </c>
      <c r="M16">
        <v>65</v>
      </c>
      <c r="N16">
        <f t="shared" si="5"/>
        <v>7611.77</v>
      </c>
      <c r="O16" t="s">
        <v>126</v>
      </c>
    </row>
    <row r="17" spans="1:15">
      <c r="A17" t="s">
        <v>132</v>
      </c>
      <c r="B17">
        <v>43922</v>
      </c>
      <c r="C17" t="s">
        <v>124</v>
      </c>
      <c r="D17" t="s">
        <v>145</v>
      </c>
      <c r="E17">
        <v>924438448</v>
      </c>
      <c r="F17" t="s">
        <v>125</v>
      </c>
      <c r="G17">
        <v>7623</v>
      </c>
      <c r="H17">
        <v>1</v>
      </c>
      <c r="I17">
        <v>7064</v>
      </c>
      <c r="J17">
        <f t="shared" si="6"/>
        <v>7064</v>
      </c>
      <c r="K17">
        <f t="shared" si="4"/>
        <v>7623</v>
      </c>
      <c r="L17">
        <v>0.02</v>
      </c>
      <c r="M17">
        <v>57</v>
      </c>
      <c r="N17">
        <f t="shared" si="5"/>
        <v>7527.54</v>
      </c>
      <c r="O17" t="s">
        <v>129</v>
      </c>
    </row>
    <row r="18" spans="1:15">
      <c r="A18" t="s">
        <v>133</v>
      </c>
      <c r="B18">
        <v>43250</v>
      </c>
      <c r="C18" t="s">
        <v>134</v>
      </c>
      <c r="D18" t="s">
        <v>146</v>
      </c>
      <c r="E18">
        <v>994810273</v>
      </c>
      <c r="F18" t="s">
        <v>125</v>
      </c>
      <c r="G18">
        <v>7474</v>
      </c>
      <c r="H18">
        <v>2</v>
      </c>
      <c r="I18">
        <v>6858</v>
      </c>
      <c r="J18">
        <f t="shared" si="6"/>
        <v>13716</v>
      </c>
      <c r="K18">
        <f t="shared" si="4"/>
        <v>14948</v>
      </c>
      <c r="L18">
        <v>0</v>
      </c>
      <c r="M18">
        <v>83</v>
      </c>
      <c r="N18">
        <f t="shared" si="5"/>
        <v>15031</v>
      </c>
      <c r="O18" t="s">
        <v>129</v>
      </c>
    </row>
    <row r="19" spans="1:15">
      <c r="A19" t="s">
        <v>135</v>
      </c>
      <c r="B19">
        <v>43700</v>
      </c>
      <c r="C19" t="s">
        <v>136</v>
      </c>
      <c r="D19" t="s">
        <v>147</v>
      </c>
      <c r="E19">
        <v>985322345</v>
      </c>
      <c r="F19" t="s">
        <v>125</v>
      </c>
      <c r="G19">
        <v>7327</v>
      </c>
      <c r="H19">
        <v>4</v>
      </c>
      <c r="I19">
        <v>6658</v>
      </c>
      <c r="J19">
        <f t="shared" si="6"/>
        <v>26632</v>
      </c>
      <c r="K19">
        <f t="shared" si="4"/>
        <v>29308</v>
      </c>
      <c r="L19">
        <v>0</v>
      </c>
      <c r="M19">
        <v>43</v>
      </c>
      <c r="N19">
        <f t="shared" si="5"/>
        <v>29351</v>
      </c>
      <c r="O19" t="s">
        <v>129</v>
      </c>
    </row>
    <row r="20" spans="1:15">
      <c r="A20" t="s">
        <v>137</v>
      </c>
      <c r="B20">
        <v>43491</v>
      </c>
      <c r="C20" t="s">
        <v>124</v>
      </c>
      <c r="D20" t="s">
        <v>148</v>
      </c>
      <c r="E20">
        <v>893594027</v>
      </c>
      <c r="F20" t="s">
        <v>125</v>
      </c>
      <c r="G20">
        <v>7623</v>
      </c>
      <c r="H20">
        <v>3</v>
      </c>
      <c r="I20">
        <v>7064</v>
      </c>
      <c r="J20">
        <f t="shared" si="6"/>
        <v>21192</v>
      </c>
      <c r="K20">
        <f t="shared" si="4"/>
        <v>22869</v>
      </c>
      <c r="L20">
        <v>0</v>
      </c>
      <c r="M20">
        <v>63</v>
      </c>
      <c r="N20">
        <f t="shared" si="5"/>
        <v>22932</v>
      </c>
      <c r="O20" t="s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B47F-4B79-41DA-BE9D-4F14EC71766C}">
  <dimension ref="A1:O20"/>
  <sheetViews>
    <sheetView zoomScale="120" zoomScaleNormal="120" workbookViewId="0">
      <selection activeCell="H16" sqref="H16"/>
    </sheetView>
  </sheetViews>
  <sheetFormatPr defaultRowHeight="14.45"/>
  <cols>
    <col min="1" max="1" width="13.85546875" bestFit="1" customWidth="1"/>
    <col min="2" max="2" width="11.28515625" bestFit="1" customWidth="1"/>
    <col min="3" max="3" width="13.7109375" bestFit="1" customWidth="1"/>
    <col min="4" max="4" width="13.140625" bestFit="1" customWidth="1"/>
    <col min="5" max="5" width="16.28515625" bestFit="1" customWidth="1"/>
    <col min="6" max="6" width="17" bestFit="1" customWidth="1"/>
    <col min="7" max="7" width="5.42578125" bestFit="1" customWidth="1"/>
    <col min="8" max="8" width="9.140625" bestFit="1" customWidth="1"/>
    <col min="9" max="9" width="5.140625" bestFit="1" customWidth="1"/>
    <col min="10" max="10" width="10.42578125" bestFit="1" customWidth="1"/>
    <col min="11" max="11" width="9" bestFit="1" customWidth="1"/>
    <col min="12" max="12" width="9.140625" bestFit="1" customWidth="1"/>
    <col min="13" max="13" width="12.42578125" bestFit="1" customWidth="1"/>
    <col min="14" max="14" width="10.42578125" bestFit="1" customWidth="1"/>
    <col min="15" max="15" width="13.7109375" bestFit="1" customWidth="1"/>
  </cols>
  <sheetData>
    <row r="1" spans="1:15" ht="15.6">
      <c r="A1" s="39" t="s">
        <v>109</v>
      </c>
      <c r="B1" s="39" t="s">
        <v>110</v>
      </c>
      <c r="C1" s="39" t="s">
        <v>111</v>
      </c>
      <c r="D1" s="39" t="s">
        <v>139</v>
      </c>
      <c r="E1" s="39" t="s">
        <v>140</v>
      </c>
      <c r="F1" s="67" t="s">
        <v>112</v>
      </c>
      <c r="G1" s="39" t="s">
        <v>113</v>
      </c>
      <c r="H1" s="39" t="s">
        <v>114</v>
      </c>
      <c r="I1" s="39" t="s">
        <v>115</v>
      </c>
      <c r="J1" s="39" t="s">
        <v>116</v>
      </c>
      <c r="K1" s="39" t="s">
        <v>117</v>
      </c>
      <c r="L1" s="39" t="s">
        <v>118</v>
      </c>
      <c r="M1" s="39" t="s">
        <v>119</v>
      </c>
      <c r="N1" s="39" t="s">
        <v>120</v>
      </c>
      <c r="O1" s="39" t="s">
        <v>122</v>
      </c>
    </row>
    <row r="2" spans="1:15">
      <c r="A2" s="6" t="s">
        <v>123</v>
      </c>
      <c r="B2" s="13">
        <v>43882</v>
      </c>
      <c r="C2" s="6" t="s">
        <v>124</v>
      </c>
      <c r="D2" s="6" t="s">
        <v>141</v>
      </c>
      <c r="E2" s="42">
        <v>906540050</v>
      </c>
      <c r="F2" s="6" t="s">
        <v>125</v>
      </c>
      <c r="G2" s="6">
        <v>7623</v>
      </c>
      <c r="H2" s="43">
        <v>2</v>
      </c>
      <c r="I2" s="6">
        <v>7064</v>
      </c>
      <c r="J2" s="41">
        <v>14128</v>
      </c>
      <c r="K2" s="41">
        <v>15246</v>
      </c>
      <c r="L2" s="35">
        <v>0.01</v>
      </c>
      <c r="M2" s="6">
        <v>38</v>
      </c>
      <c r="N2" s="40">
        <v>15131.54</v>
      </c>
      <c r="O2" s="6" t="s">
        <v>126</v>
      </c>
    </row>
    <row r="3" spans="1:15">
      <c r="A3" s="6" t="s">
        <v>127</v>
      </c>
      <c r="B3" s="13">
        <v>44122</v>
      </c>
      <c r="C3" s="6" t="s">
        <v>128</v>
      </c>
      <c r="D3" s="6" t="s">
        <v>142</v>
      </c>
      <c r="E3" s="42">
        <v>956086801</v>
      </c>
      <c r="F3" s="6" t="s">
        <v>125</v>
      </c>
      <c r="G3" s="6">
        <v>7327</v>
      </c>
      <c r="H3" s="43">
        <v>4</v>
      </c>
      <c r="I3" s="6">
        <v>6658</v>
      </c>
      <c r="J3" s="41">
        <v>26632</v>
      </c>
      <c r="K3" s="41">
        <v>29308</v>
      </c>
      <c r="L3" s="35">
        <v>0.01</v>
      </c>
      <c r="M3" s="6">
        <v>95</v>
      </c>
      <c r="N3" s="40">
        <v>29109.919999999998</v>
      </c>
      <c r="O3" s="6" t="s">
        <v>129</v>
      </c>
    </row>
    <row r="4" spans="1:15">
      <c r="A4" s="6" t="s">
        <v>130</v>
      </c>
      <c r="B4" s="13">
        <v>44171</v>
      </c>
      <c r="C4" s="6" t="s">
        <v>128</v>
      </c>
      <c r="D4" s="6" t="s">
        <v>143</v>
      </c>
      <c r="E4" s="42">
        <v>923538602</v>
      </c>
      <c r="F4" s="6" t="s">
        <v>125</v>
      </c>
      <c r="G4" s="6">
        <v>7623</v>
      </c>
      <c r="H4" s="43">
        <v>2</v>
      </c>
      <c r="I4" s="6">
        <v>7623</v>
      </c>
      <c r="J4" s="41">
        <v>15246</v>
      </c>
      <c r="K4" s="41">
        <v>15246</v>
      </c>
      <c r="L4" s="35">
        <v>0</v>
      </c>
      <c r="M4" s="6">
        <v>69</v>
      </c>
      <c r="N4" s="40">
        <v>15315</v>
      </c>
      <c r="O4" s="6" t="s">
        <v>126</v>
      </c>
    </row>
    <row r="5" spans="1:15">
      <c r="A5" s="6" t="s">
        <v>131</v>
      </c>
      <c r="B5" s="13">
        <v>43592</v>
      </c>
      <c r="C5" s="6" t="s">
        <v>128</v>
      </c>
      <c r="D5" s="6" t="s">
        <v>144</v>
      </c>
      <c r="E5" s="42">
        <v>959357348</v>
      </c>
      <c r="F5" s="6" t="s">
        <v>125</v>
      </c>
      <c r="G5" s="6">
        <v>7623</v>
      </c>
      <c r="H5" s="43">
        <v>1</v>
      </c>
      <c r="I5" s="6">
        <v>7064</v>
      </c>
      <c r="J5" s="41">
        <v>7064</v>
      </c>
      <c r="K5" s="41">
        <v>7623</v>
      </c>
      <c r="L5" s="35">
        <v>0.01</v>
      </c>
      <c r="M5" s="6">
        <v>65</v>
      </c>
      <c r="N5" s="40">
        <v>7611.77</v>
      </c>
      <c r="O5" s="6" t="s">
        <v>126</v>
      </c>
    </row>
    <row r="6" spans="1:15">
      <c r="A6" s="6" t="s">
        <v>132</v>
      </c>
      <c r="B6" s="13">
        <v>43922</v>
      </c>
      <c r="C6" s="6" t="s">
        <v>124</v>
      </c>
      <c r="D6" s="6" t="s">
        <v>145</v>
      </c>
      <c r="E6" s="42">
        <v>924438448</v>
      </c>
      <c r="F6" s="6" t="s">
        <v>125</v>
      </c>
      <c r="G6" s="6">
        <v>7623</v>
      </c>
      <c r="H6" s="43">
        <v>1</v>
      </c>
      <c r="I6" s="6">
        <v>7064</v>
      </c>
      <c r="J6" s="41">
        <v>7064</v>
      </c>
      <c r="K6" s="41">
        <v>7623</v>
      </c>
      <c r="L6" s="35">
        <v>0.02</v>
      </c>
      <c r="M6" s="6">
        <v>57</v>
      </c>
      <c r="N6" s="40">
        <v>7527.54</v>
      </c>
      <c r="O6" s="6" t="s">
        <v>129</v>
      </c>
    </row>
    <row r="7" spans="1:15">
      <c r="A7" s="6" t="s">
        <v>133</v>
      </c>
      <c r="B7" s="13">
        <v>43250</v>
      </c>
      <c r="C7" s="6" t="s">
        <v>134</v>
      </c>
      <c r="D7" s="6" t="s">
        <v>146</v>
      </c>
      <c r="E7" s="42">
        <v>994810273</v>
      </c>
      <c r="F7" s="6" t="s">
        <v>125</v>
      </c>
      <c r="G7" s="6">
        <v>7474</v>
      </c>
      <c r="H7" s="43">
        <v>2</v>
      </c>
      <c r="I7" s="6">
        <v>6858</v>
      </c>
      <c r="J7" s="41">
        <v>13716</v>
      </c>
      <c r="K7" s="41">
        <v>14948</v>
      </c>
      <c r="L7" s="35">
        <v>0</v>
      </c>
      <c r="M7" s="6">
        <v>83</v>
      </c>
      <c r="N7" s="40">
        <v>15031</v>
      </c>
      <c r="O7" s="6" t="s">
        <v>129</v>
      </c>
    </row>
    <row r="8" spans="1:15">
      <c r="A8" s="6" t="s">
        <v>135</v>
      </c>
      <c r="B8" s="13">
        <v>43700</v>
      </c>
      <c r="C8" s="6" t="s">
        <v>136</v>
      </c>
      <c r="D8" s="6" t="s">
        <v>147</v>
      </c>
      <c r="E8" s="42">
        <v>985322345</v>
      </c>
      <c r="F8" s="6" t="s">
        <v>125</v>
      </c>
      <c r="G8" s="6">
        <v>7327</v>
      </c>
      <c r="H8" s="43">
        <v>4</v>
      </c>
      <c r="I8" s="6">
        <v>6658</v>
      </c>
      <c r="J8" s="41">
        <v>26632</v>
      </c>
      <c r="K8" s="41">
        <v>29308</v>
      </c>
      <c r="L8" s="35">
        <v>0</v>
      </c>
      <c r="M8" s="6">
        <v>43</v>
      </c>
      <c r="N8" s="40">
        <v>29351</v>
      </c>
      <c r="O8" s="6" t="s">
        <v>129</v>
      </c>
    </row>
    <row r="9" spans="1:15">
      <c r="A9" s="6" t="s">
        <v>137</v>
      </c>
      <c r="B9" s="13">
        <v>43491</v>
      </c>
      <c r="C9" s="6" t="s">
        <v>124</v>
      </c>
      <c r="D9" s="6" t="s">
        <v>148</v>
      </c>
      <c r="E9" s="42">
        <v>893594027</v>
      </c>
      <c r="F9" s="6" t="s">
        <v>125</v>
      </c>
      <c r="G9" s="6">
        <v>7623</v>
      </c>
      <c r="H9" s="43">
        <v>3</v>
      </c>
      <c r="I9" s="6">
        <v>7064</v>
      </c>
      <c r="J9" s="41">
        <v>21192</v>
      </c>
      <c r="K9" s="41">
        <v>22869</v>
      </c>
      <c r="L9" s="35">
        <v>0</v>
      </c>
      <c r="M9" s="6">
        <v>63</v>
      </c>
      <c r="N9" s="40">
        <v>22932</v>
      </c>
      <c r="O9" s="6" t="s">
        <v>129</v>
      </c>
    </row>
    <row r="12" spans="1:15" ht="15.6">
      <c r="A12" s="39" t="s">
        <v>109</v>
      </c>
      <c r="B12" s="39" t="s">
        <v>110</v>
      </c>
      <c r="C12" s="39" t="s">
        <v>111</v>
      </c>
      <c r="D12" s="39" t="s">
        <v>139</v>
      </c>
      <c r="E12" s="39" t="s">
        <v>140</v>
      </c>
      <c r="F12" s="39" t="s">
        <v>112</v>
      </c>
      <c r="G12" s="39" t="s">
        <v>113</v>
      </c>
      <c r="H12" s="39" t="s">
        <v>114</v>
      </c>
      <c r="I12" s="39" t="s">
        <v>115</v>
      </c>
      <c r="J12" s="39" t="s">
        <v>116</v>
      </c>
      <c r="K12" s="39" t="s">
        <v>117</v>
      </c>
      <c r="L12" s="39" t="s">
        <v>118</v>
      </c>
      <c r="M12" s="39" t="s">
        <v>119</v>
      </c>
      <c r="N12" s="39" t="s">
        <v>120</v>
      </c>
      <c r="O12" s="39" t="s">
        <v>122</v>
      </c>
    </row>
    <row r="13" spans="1:15">
      <c r="A13" s="6" t="s">
        <v>123</v>
      </c>
      <c r="B13" s="62">
        <v>43882</v>
      </c>
      <c r="C13" s="6" t="s">
        <v>124</v>
      </c>
      <c r="D13" s="6" t="s">
        <v>141</v>
      </c>
      <c r="E13" s="42">
        <v>906540050</v>
      </c>
      <c r="F13" s="6" t="s">
        <v>125</v>
      </c>
      <c r="G13" s="6">
        <v>7623</v>
      </c>
      <c r="H13" s="43">
        <v>22</v>
      </c>
      <c r="I13" s="6">
        <v>7064</v>
      </c>
      <c r="J13" s="41">
        <f>H13*I13</f>
        <v>155408</v>
      </c>
      <c r="K13" s="41">
        <v>15246</v>
      </c>
      <c r="L13" s="63">
        <v>0.01</v>
      </c>
      <c r="M13" s="64">
        <v>38</v>
      </c>
      <c r="N13" s="65">
        <v>15131.54</v>
      </c>
      <c r="O13" s="6" t="s">
        <v>126</v>
      </c>
    </row>
    <row r="14" spans="1:15">
      <c r="A14" s="6" t="s">
        <v>127</v>
      </c>
      <c r="B14" s="62">
        <v>44122</v>
      </c>
      <c r="C14" s="6" t="s">
        <v>128</v>
      </c>
      <c r="D14" s="6" t="s">
        <v>142</v>
      </c>
      <c r="E14" s="42">
        <v>956086801</v>
      </c>
      <c r="F14" s="6" t="s">
        <v>125</v>
      </c>
      <c r="G14" s="6">
        <v>7327</v>
      </c>
      <c r="H14" s="43">
        <v>33</v>
      </c>
      <c r="I14" s="6">
        <v>6658</v>
      </c>
      <c r="J14" s="41">
        <v>26632</v>
      </c>
      <c r="K14" s="41">
        <v>29308</v>
      </c>
      <c r="L14" s="63">
        <v>0.01</v>
      </c>
      <c r="M14" s="64">
        <v>-99</v>
      </c>
      <c r="N14" s="65">
        <v>29109.919999999998</v>
      </c>
      <c r="O14" s="6" t="s">
        <v>129</v>
      </c>
    </row>
    <row r="15" spans="1:15">
      <c r="A15" s="6" t="s">
        <v>130</v>
      </c>
      <c r="B15" s="62">
        <v>44171</v>
      </c>
      <c r="C15" s="6" t="s">
        <v>128</v>
      </c>
      <c r="D15" s="6" t="s">
        <v>143</v>
      </c>
      <c r="E15" s="42">
        <v>5342342342</v>
      </c>
      <c r="F15" s="6" t="s">
        <v>125</v>
      </c>
      <c r="G15" s="6">
        <v>7623</v>
      </c>
      <c r="H15" s="43">
        <v>2</v>
      </c>
      <c r="I15" s="6">
        <v>7623</v>
      </c>
      <c r="J15" s="41">
        <v>15246</v>
      </c>
      <c r="K15" s="41">
        <v>15246</v>
      </c>
      <c r="L15" s="63">
        <v>0</v>
      </c>
      <c r="M15" s="64">
        <v>69</v>
      </c>
      <c r="N15" s="65">
        <v>15315</v>
      </c>
      <c r="O15" s="6" t="s">
        <v>126</v>
      </c>
    </row>
    <row r="16" spans="1:15">
      <c r="A16" s="6" t="s">
        <v>131</v>
      </c>
      <c r="B16" s="62">
        <v>43592</v>
      </c>
      <c r="C16" s="6" t="s">
        <v>128</v>
      </c>
      <c r="D16" s="6" t="s">
        <v>144</v>
      </c>
      <c r="E16" s="42">
        <v>959357348</v>
      </c>
      <c r="F16" s="6" t="s">
        <v>125</v>
      </c>
      <c r="G16" s="6">
        <v>7623</v>
      </c>
      <c r="H16" s="43">
        <v>1</v>
      </c>
      <c r="I16" s="6">
        <v>7064</v>
      </c>
      <c r="J16" s="41">
        <v>7064</v>
      </c>
      <c r="K16" s="41">
        <v>7623</v>
      </c>
      <c r="L16" s="63">
        <v>0.01</v>
      </c>
      <c r="M16" s="64">
        <v>65</v>
      </c>
      <c r="N16" s="65">
        <v>7611.77</v>
      </c>
      <c r="O16" s="6" t="s">
        <v>126</v>
      </c>
    </row>
    <row r="17" spans="1:15">
      <c r="A17" s="6" t="s">
        <v>132</v>
      </c>
      <c r="B17" s="62">
        <v>43922</v>
      </c>
      <c r="C17" s="6" t="s">
        <v>124</v>
      </c>
      <c r="D17" s="6" t="s">
        <v>145</v>
      </c>
      <c r="E17" s="42">
        <v>924438448</v>
      </c>
      <c r="F17" s="6" t="s">
        <v>125</v>
      </c>
      <c r="G17" s="6">
        <v>7623</v>
      </c>
      <c r="H17" s="43">
        <v>1</v>
      </c>
      <c r="I17" s="6">
        <v>7064</v>
      </c>
      <c r="J17" s="41">
        <v>7064</v>
      </c>
      <c r="K17" s="41">
        <v>7623</v>
      </c>
      <c r="L17" s="63">
        <v>0.02</v>
      </c>
      <c r="M17" s="64">
        <v>57</v>
      </c>
      <c r="N17" s="65">
        <v>7527.54</v>
      </c>
      <c r="O17" s="6" t="s">
        <v>129</v>
      </c>
    </row>
    <row r="18" spans="1:15">
      <c r="A18" s="6" t="s">
        <v>133</v>
      </c>
      <c r="B18" s="62">
        <v>43250</v>
      </c>
      <c r="C18" s="6" t="s">
        <v>134</v>
      </c>
      <c r="D18" s="6" t="s">
        <v>146</v>
      </c>
      <c r="E18" s="42">
        <v>994810273</v>
      </c>
      <c r="F18" s="6" t="s">
        <v>125</v>
      </c>
      <c r="G18" s="6">
        <v>7474</v>
      </c>
      <c r="H18" s="43">
        <v>222</v>
      </c>
      <c r="I18" s="6">
        <v>6858</v>
      </c>
      <c r="J18" s="41">
        <v>13716</v>
      </c>
      <c r="K18" s="41">
        <v>14948</v>
      </c>
      <c r="L18" s="63">
        <v>0</v>
      </c>
      <c r="M18" s="64">
        <v>83</v>
      </c>
      <c r="N18" s="65">
        <v>15031</v>
      </c>
      <c r="O18" s="6" t="s">
        <v>129</v>
      </c>
    </row>
    <row r="19" spans="1:15">
      <c r="A19" s="6" t="s">
        <v>135</v>
      </c>
      <c r="B19" s="62">
        <v>43700</v>
      </c>
      <c r="C19" s="6" t="s">
        <v>136</v>
      </c>
      <c r="D19" s="6" t="s">
        <v>147</v>
      </c>
      <c r="E19" s="42">
        <v>985322345</v>
      </c>
      <c r="F19" s="6" t="s">
        <v>125</v>
      </c>
      <c r="G19" s="6">
        <v>7327</v>
      </c>
      <c r="H19" s="43">
        <v>4</v>
      </c>
      <c r="I19" s="6">
        <v>6658</v>
      </c>
      <c r="J19" s="41">
        <v>26632</v>
      </c>
      <c r="K19" s="41">
        <v>29308</v>
      </c>
      <c r="L19" s="63">
        <v>0</v>
      </c>
      <c r="M19" s="64">
        <v>43</v>
      </c>
      <c r="N19" s="65">
        <v>29351</v>
      </c>
      <c r="O19" s="6" t="s">
        <v>129</v>
      </c>
    </row>
    <row r="20" spans="1:15">
      <c r="A20" s="6" t="s">
        <v>137</v>
      </c>
      <c r="B20" s="62">
        <v>43491</v>
      </c>
      <c r="C20" s="6" t="s">
        <v>124</v>
      </c>
      <c r="D20" s="6" t="s">
        <v>148</v>
      </c>
      <c r="E20" s="42">
        <v>893594027</v>
      </c>
      <c r="F20" s="6" t="s">
        <v>125</v>
      </c>
      <c r="G20" s="6">
        <v>7623</v>
      </c>
      <c r="H20" s="43">
        <v>3</v>
      </c>
      <c r="I20" s="6">
        <v>7064</v>
      </c>
      <c r="J20" s="41">
        <v>21192</v>
      </c>
      <c r="K20" s="41">
        <v>22869</v>
      </c>
      <c r="L20" s="63">
        <v>0</v>
      </c>
      <c r="M20" s="64">
        <v>63</v>
      </c>
      <c r="N20" s="65">
        <v>22932</v>
      </c>
      <c r="O20" s="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A7EA-B14B-4ED0-9B53-46351053B098}">
  <dimension ref="A1:O20"/>
  <sheetViews>
    <sheetView zoomScale="110" zoomScaleNormal="110" workbookViewId="0">
      <selection activeCell="I1" sqref="I1"/>
    </sheetView>
  </sheetViews>
  <sheetFormatPr defaultRowHeight="14.45"/>
  <cols>
    <col min="1" max="1" width="15.28515625" bestFit="1" customWidth="1"/>
    <col min="2" max="2" width="12" bestFit="1" customWidth="1"/>
    <col min="3" max="3" width="15.140625" bestFit="1" customWidth="1"/>
    <col min="4" max="4" width="13.85546875" bestFit="1" customWidth="1"/>
    <col min="5" max="5" width="17" bestFit="1" customWidth="1"/>
    <col min="6" max="6" width="19.42578125" bestFit="1" customWidth="1"/>
    <col min="7" max="7" width="6.28515625" bestFit="1" customWidth="1"/>
    <col min="8" max="8" width="9.28515625" bestFit="1" customWidth="1"/>
    <col min="9" max="9" width="5.42578125" bestFit="1" customWidth="1"/>
    <col min="10" max="11" width="9.85546875" bestFit="1" customWidth="1"/>
    <col min="12" max="12" width="9.7109375" bestFit="1" customWidth="1"/>
    <col min="13" max="13" width="13.42578125" bestFit="1" customWidth="1"/>
    <col min="14" max="14" width="11.7109375" bestFit="1" customWidth="1"/>
    <col min="15" max="15" width="14.7109375" bestFit="1" customWidth="1"/>
  </cols>
  <sheetData>
    <row r="1" spans="1:15" ht="19.899999999999999" customHeight="1">
      <c r="A1" s="54" t="s">
        <v>109</v>
      </c>
      <c r="B1" s="54" t="s">
        <v>110</v>
      </c>
      <c r="C1" s="54" t="s">
        <v>111</v>
      </c>
      <c r="D1" s="54" t="s">
        <v>139</v>
      </c>
      <c r="E1" s="70" t="s">
        <v>140</v>
      </c>
      <c r="F1" s="54" t="s">
        <v>112</v>
      </c>
      <c r="G1" s="54" t="s">
        <v>113</v>
      </c>
      <c r="H1" s="54" t="s">
        <v>114</v>
      </c>
      <c r="I1" s="68" t="s">
        <v>115</v>
      </c>
      <c r="J1" s="54" t="s">
        <v>116</v>
      </c>
      <c r="K1" s="54" t="s">
        <v>117</v>
      </c>
      <c r="L1" s="54" t="s">
        <v>118</v>
      </c>
      <c r="M1" s="54" t="s">
        <v>119</v>
      </c>
      <c r="N1" s="54" t="s">
        <v>120</v>
      </c>
      <c r="O1" s="54" t="s">
        <v>122</v>
      </c>
    </row>
    <row r="2" spans="1:15" ht="17.45" customHeight="1">
      <c r="A2" s="55" t="s">
        <v>123</v>
      </c>
      <c r="B2" s="56">
        <v>43882</v>
      </c>
      <c r="C2" s="55" t="s">
        <v>124</v>
      </c>
      <c r="D2" s="55" t="s">
        <v>141</v>
      </c>
      <c r="E2" s="57">
        <v>906540050</v>
      </c>
      <c r="F2" s="55" t="s">
        <v>125</v>
      </c>
      <c r="G2" s="55">
        <v>7623</v>
      </c>
      <c r="H2" s="58">
        <v>2</v>
      </c>
      <c r="I2" s="55">
        <v>7064</v>
      </c>
      <c r="J2" s="59">
        <v>14128</v>
      </c>
      <c r="K2" s="59">
        <v>15246</v>
      </c>
      <c r="L2" s="60">
        <v>0.01</v>
      </c>
      <c r="M2" s="55">
        <v>38</v>
      </c>
      <c r="N2" s="61">
        <v>15131.54</v>
      </c>
      <c r="O2" s="55" t="s">
        <v>126</v>
      </c>
    </row>
    <row r="3" spans="1:15" ht="17.45" customHeight="1">
      <c r="A3" s="55" t="s">
        <v>127</v>
      </c>
      <c r="B3" s="56">
        <v>44122</v>
      </c>
      <c r="C3" s="55" t="s">
        <v>128</v>
      </c>
      <c r="D3" s="55" t="s">
        <v>142</v>
      </c>
      <c r="E3" s="57">
        <v>956086801</v>
      </c>
      <c r="F3" s="55" t="s">
        <v>125</v>
      </c>
      <c r="G3" s="55">
        <v>7327</v>
      </c>
      <c r="H3" s="58">
        <v>4</v>
      </c>
      <c r="I3" s="55">
        <v>6658</v>
      </c>
      <c r="J3" s="59">
        <v>26632</v>
      </c>
      <c r="K3" s="59">
        <v>29308</v>
      </c>
      <c r="L3" s="60">
        <v>0.01</v>
      </c>
      <c r="M3" s="55">
        <v>95</v>
      </c>
      <c r="N3" s="61">
        <v>29109.919999999998</v>
      </c>
      <c r="O3" s="55" t="s">
        <v>129</v>
      </c>
    </row>
    <row r="4" spans="1:15" ht="17.45" customHeight="1">
      <c r="A4" s="55" t="s">
        <v>130</v>
      </c>
      <c r="B4" s="56">
        <v>44171</v>
      </c>
      <c r="C4" s="55" t="s">
        <v>128</v>
      </c>
      <c r="D4" s="55" t="s">
        <v>143</v>
      </c>
      <c r="E4" s="57">
        <v>923538602</v>
      </c>
      <c r="F4" s="55" t="s">
        <v>125</v>
      </c>
      <c r="G4" s="55">
        <v>7623</v>
      </c>
      <c r="H4" s="58">
        <v>2</v>
      </c>
      <c r="I4" s="55">
        <v>7623</v>
      </c>
      <c r="J4" s="59">
        <v>15246</v>
      </c>
      <c r="K4" s="59">
        <v>15246</v>
      </c>
      <c r="L4" s="60">
        <v>0</v>
      </c>
      <c r="M4" s="55">
        <v>69</v>
      </c>
      <c r="N4" s="61">
        <v>15315</v>
      </c>
      <c r="O4" s="55" t="s">
        <v>126</v>
      </c>
    </row>
    <row r="5" spans="1:15" ht="17.45" customHeight="1">
      <c r="A5" s="55" t="s">
        <v>131</v>
      </c>
      <c r="B5" s="56">
        <v>43592</v>
      </c>
      <c r="C5" s="55" t="s">
        <v>128</v>
      </c>
      <c r="D5" s="55" t="s">
        <v>144</v>
      </c>
      <c r="E5" s="57">
        <v>959357348</v>
      </c>
      <c r="F5" s="55" t="s">
        <v>125</v>
      </c>
      <c r="G5" s="55">
        <v>7623</v>
      </c>
      <c r="H5" s="58">
        <v>1</v>
      </c>
      <c r="I5" s="55">
        <v>7064</v>
      </c>
      <c r="J5" s="59">
        <v>7064</v>
      </c>
      <c r="K5" s="59">
        <v>7623</v>
      </c>
      <c r="L5" s="60">
        <v>0.01</v>
      </c>
      <c r="M5" s="55">
        <v>65</v>
      </c>
      <c r="N5" s="61">
        <v>7611.77</v>
      </c>
      <c r="O5" s="55" t="s">
        <v>126</v>
      </c>
    </row>
    <row r="6" spans="1:15" ht="17.45" customHeight="1">
      <c r="A6" s="55" t="s">
        <v>132</v>
      </c>
      <c r="B6" s="56">
        <v>43922</v>
      </c>
      <c r="C6" s="55" t="s">
        <v>124</v>
      </c>
      <c r="D6" s="55" t="s">
        <v>145</v>
      </c>
      <c r="E6" s="57">
        <v>924438448</v>
      </c>
      <c r="F6" s="55" t="s">
        <v>125</v>
      </c>
      <c r="G6" s="55">
        <v>7623</v>
      </c>
      <c r="H6" s="58">
        <v>1</v>
      </c>
      <c r="I6" s="55">
        <v>7064</v>
      </c>
      <c r="J6" s="59">
        <v>7064</v>
      </c>
      <c r="K6" s="59">
        <v>7623</v>
      </c>
      <c r="L6" s="60">
        <v>0.02</v>
      </c>
      <c r="M6" s="55">
        <v>57</v>
      </c>
      <c r="N6" s="61">
        <v>7527.54</v>
      </c>
      <c r="O6" s="55" t="s">
        <v>129</v>
      </c>
    </row>
    <row r="7" spans="1:15" ht="17.45" customHeight="1">
      <c r="A7" s="55" t="s">
        <v>133</v>
      </c>
      <c r="B7" s="56">
        <v>43250</v>
      </c>
      <c r="C7" s="55" t="s">
        <v>134</v>
      </c>
      <c r="D7" s="55" t="s">
        <v>146</v>
      </c>
      <c r="E7" s="57">
        <v>994810273</v>
      </c>
      <c r="F7" s="55" t="s">
        <v>125</v>
      </c>
      <c r="G7" s="55">
        <v>7474</v>
      </c>
      <c r="H7" s="58">
        <v>2</v>
      </c>
      <c r="I7" s="55">
        <v>6858</v>
      </c>
      <c r="J7" s="59">
        <v>13716</v>
      </c>
      <c r="K7" s="59">
        <v>14948</v>
      </c>
      <c r="L7" s="60">
        <v>0</v>
      </c>
      <c r="M7" s="55">
        <v>83</v>
      </c>
      <c r="N7" s="61">
        <v>15031</v>
      </c>
      <c r="O7" s="55" t="s">
        <v>129</v>
      </c>
    </row>
    <row r="8" spans="1:15" ht="17.45" customHeight="1">
      <c r="A8" s="55" t="s">
        <v>135</v>
      </c>
      <c r="B8" s="56">
        <v>43700</v>
      </c>
      <c r="C8" s="55" t="s">
        <v>136</v>
      </c>
      <c r="D8" s="55" t="s">
        <v>147</v>
      </c>
      <c r="E8" s="57">
        <v>985322345</v>
      </c>
      <c r="F8" s="55" t="s">
        <v>125</v>
      </c>
      <c r="G8" s="55">
        <v>7327</v>
      </c>
      <c r="H8" s="58">
        <v>4</v>
      </c>
      <c r="I8" s="55">
        <v>6658</v>
      </c>
      <c r="J8" s="59">
        <v>26632</v>
      </c>
      <c r="K8" s="59">
        <v>29308</v>
      </c>
      <c r="L8" s="60">
        <v>0</v>
      </c>
      <c r="M8" s="55">
        <v>43</v>
      </c>
      <c r="N8" s="61">
        <v>29351</v>
      </c>
      <c r="O8" s="55" t="s">
        <v>129</v>
      </c>
    </row>
    <row r="9" spans="1:15" ht="17.45" customHeight="1">
      <c r="A9" s="55" t="s">
        <v>137</v>
      </c>
      <c r="B9" s="56">
        <v>43491</v>
      </c>
      <c r="C9" s="55" t="s">
        <v>124</v>
      </c>
      <c r="D9" s="55" t="s">
        <v>148</v>
      </c>
      <c r="E9" s="57">
        <v>893594027</v>
      </c>
      <c r="F9" s="55" t="s">
        <v>125</v>
      </c>
      <c r="G9" s="55">
        <v>7623</v>
      </c>
      <c r="H9" s="58">
        <v>3</v>
      </c>
      <c r="I9" s="55">
        <v>7064</v>
      </c>
      <c r="J9" s="59">
        <v>21192</v>
      </c>
      <c r="K9" s="59">
        <v>22869</v>
      </c>
      <c r="L9" s="60">
        <v>0</v>
      </c>
      <c r="M9" s="55">
        <v>63</v>
      </c>
      <c r="N9" s="61">
        <v>22932</v>
      </c>
      <c r="O9" s="55" t="s">
        <v>129</v>
      </c>
    </row>
    <row r="12" spans="1:15">
      <c r="A12" s="66" t="s">
        <v>109</v>
      </c>
      <c r="B12" s="66" t="s">
        <v>110</v>
      </c>
      <c r="C12" s="66" t="s">
        <v>111</v>
      </c>
      <c r="D12" s="66" t="s">
        <v>139</v>
      </c>
      <c r="E12" s="66" t="s">
        <v>140</v>
      </c>
      <c r="F12" s="66" t="s">
        <v>112</v>
      </c>
      <c r="G12" s="66" t="s">
        <v>113</v>
      </c>
      <c r="H12" s="66" t="s">
        <v>114</v>
      </c>
      <c r="I12" s="66" t="s">
        <v>115</v>
      </c>
      <c r="J12" s="66" t="s">
        <v>116</v>
      </c>
      <c r="K12" s="66" t="s">
        <v>117</v>
      </c>
      <c r="L12" s="66" t="s">
        <v>118</v>
      </c>
      <c r="M12" s="66" t="s">
        <v>119</v>
      </c>
      <c r="N12" s="66" t="s">
        <v>120</v>
      </c>
      <c r="O12" s="66" t="s">
        <v>122</v>
      </c>
    </row>
    <row r="13" spans="1:15">
      <c r="A13" s="55" t="s">
        <v>123</v>
      </c>
      <c r="B13" s="56">
        <v>43882</v>
      </c>
      <c r="C13" s="55" t="s">
        <v>124</v>
      </c>
      <c r="D13" s="55" t="s">
        <v>141</v>
      </c>
      <c r="E13" s="57">
        <v>906540050</v>
      </c>
      <c r="F13" s="55" t="s">
        <v>125</v>
      </c>
      <c r="G13" s="55">
        <v>7623</v>
      </c>
      <c r="H13" s="58">
        <v>2</v>
      </c>
      <c r="I13" s="55">
        <v>7064</v>
      </c>
      <c r="J13" s="59">
        <v>14128</v>
      </c>
      <c r="K13" s="59">
        <v>15246</v>
      </c>
      <c r="L13" s="60">
        <v>0.01</v>
      </c>
      <c r="M13" s="55">
        <v>38</v>
      </c>
      <c r="N13" s="61">
        <v>15131.54</v>
      </c>
      <c r="O13" s="55" t="s">
        <v>126</v>
      </c>
    </row>
    <row r="14" spans="1:15">
      <c r="A14" s="55" t="s">
        <v>127</v>
      </c>
      <c r="B14" s="56">
        <v>44122</v>
      </c>
      <c r="C14" s="55" t="s">
        <v>128</v>
      </c>
      <c r="D14" s="55" t="s">
        <v>142</v>
      </c>
      <c r="E14" s="57">
        <v>956086801</v>
      </c>
      <c r="F14" s="55" t="s">
        <v>125</v>
      </c>
      <c r="G14" s="55">
        <v>7327</v>
      </c>
      <c r="H14" s="58">
        <v>4</v>
      </c>
      <c r="I14" s="55">
        <v>6658</v>
      </c>
      <c r="J14" s="59">
        <v>26632</v>
      </c>
      <c r="K14" s="59">
        <v>29308</v>
      </c>
      <c r="L14" s="60">
        <v>0.01</v>
      </c>
      <c r="M14" s="55">
        <v>95</v>
      </c>
      <c r="N14" s="61">
        <v>29109.919999999998</v>
      </c>
      <c r="O14" s="55" t="s">
        <v>129</v>
      </c>
    </row>
    <row r="15" spans="1:15">
      <c r="A15" s="55" t="s">
        <v>130</v>
      </c>
      <c r="B15" s="56">
        <v>44171</v>
      </c>
      <c r="C15" s="55" t="s">
        <v>128</v>
      </c>
      <c r="D15" s="55" t="s">
        <v>143</v>
      </c>
      <c r="E15" s="57">
        <v>923538602</v>
      </c>
      <c r="F15" s="55" t="s">
        <v>125</v>
      </c>
      <c r="G15" s="55">
        <v>7623</v>
      </c>
      <c r="H15" s="58">
        <v>2</v>
      </c>
      <c r="I15" s="55">
        <v>7623</v>
      </c>
      <c r="J15" s="59">
        <v>15246</v>
      </c>
      <c r="K15" s="59">
        <v>15246</v>
      </c>
      <c r="L15" s="60">
        <v>0</v>
      </c>
      <c r="M15" s="55">
        <v>69</v>
      </c>
      <c r="N15" s="61">
        <v>15315</v>
      </c>
      <c r="O15" s="55" t="s">
        <v>126</v>
      </c>
    </row>
    <row r="16" spans="1:15">
      <c r="A16" s="55" t="s">
        <v>131</v>
      </c>
      <c r="B16" s="56">
        <v>43592</v>
      </c>
      <c r="C16" s="55" t="s">
        <v>128</v>
      </c>
      <c r="D16" s="55" t="s">
        <v>144</v>
      </c>
      <c r="E16" s="57">
        <v>959357348</v>
      </c>
      <c r="F16" s="55" t="s">
        <v>125</v>
      </c>
      <c r="G16" s="55">
        <v>7623</v>
      </c>
      <c r="H16" s="58">
        <v>1</v>
      </c>
      <c r="I16" s="55">
        <v>7064</v>
      </c>
      <c r="J16" s="59">
        <v>7064</v>
      </c>
      <c r="K16" s="59">
        <v>7623</v>
      </c>
      <c r="L16" s="60">
        <v>0.01</v>
      </c>
      <c r="M16" s="55">
        <v>65</v>
      </c>
      <c r="N16" s="61">
        <v>7611.77</v>
      </c>
      <c r="O16" s="55" t="s">
        <v>126</v>
      </c>
    </row>
    <row r="17" spans="1:15">
      <c r="A17" s="55" t="s">
        <v>132</v>
      </c>
      <c r="B17" s="56">
        <v>43922</v>
      </c>
      <c r="C17" s="55" t="s">
        <v>124</v>
      </c>
      <c r="D17" s="55" t="s">
        <v>145</v>
      </c>
      <c r="E17" s="57">
        <v>924438448</v>
      </c>
      <c r="F17" s="55" t="s">
        <v>125</v>
      </c>
      <c r="G17" s="55">
        <v>7623</v>
      </c>
      <c r="H17" s="58">
        <v>1</v>
      </c>
      <c r="I17" s="55">
        <v>7064</v>
      </c>
      <c r="J17" s="59">
        <v>7064</v>
      </c>
      <c r="K17" s="59">
        <v>7623</v>
      </c>
      <c r="L17" s="60">
        <v>0.02</v>
      </c>
      <c r="M17" s="55">
        <v>57</v>
      </c>
      <c r="N17" s="61">
        <v>7527.54</v>
      </c>
      <c r="O17" s="55" t="s">
        <v>129</v>
      </c>
    </row>
    <row r="18" spans="1:15">
      <c r="A18" s="55" t="s">
        <v>133</v>
      </c>
      <c r="B18" s="56">
        <v>43250</v>
      </c>
      <c r="C18" s="55" t="s">
        <v>134</v>
      </c>
      <c r="D18" s="55" t="s">
        <v>146</v>
      </c>
      <c r="E18" s="57">
        <v>994810273</v>
      </c>
      <c r="F18" s="55" t="s">
        <v>125</v>
      </c>
      <c r="G18" s="55">
        <v>7474</v>
      </c>
      <c r="H18" s="58">
        <v>2</v>
      </c>
      <c r="I18" s="55">
        <v>6858</v>
      </c>
      <c r="J18" s="59">
        <v>13716</v>
      </c>
      <c r="K18" s="59">
        <v>14948</v>
      </c>
      <c r="L18" s="60">
        <v>0</v>
      </c>
      <c r="M18" s="55">
        <v>83</v>
      </c>
      <c r="N18" s="61">
        <v>15031</v>
      </c>
      <c r="O18" s="55" t="s">
        <v>129</v>
      </c>
    </row>
    <row r="19" spans="1:15">
      <c r="A19" s="55" t="s">
        <v>135</v>
      </c>
      <c r="B19" s="56">
        <v>43700</v>
      </c>
      <c r="C19" s="55" t="s">
        <v>136</v>
      </c>
      <c r="D19" s="55" t="s">
        <v>147</v>
      </c>
      <c r="E19" s="57">
        <v>985322345</v>
      </c>
      <c r="F19" s="55" t="s">
        <v>125</v>
      </c>
      <c r="G19" s="55">
        <v>7327</v>
      </c>
      <c r="H19" s="58">
        <v>4</v>
      </c>
      <c r="I19" s="55">
        <v>6658</v>
      </c>
      <c r="J19" s="59">
        <v>26632</v>
      </c>
      <c r="K19" s="59">
        <v>29308</v>
      </c>
      <c r="L19" s="60">
        <v>0</v>
      </c>
      <c r="M19" s="55">
        <v>43</v>
      </c>
      <c r="N19" s="61">
        <v>29351</v>
      </c>
      <c r="O19" s="55" t="s">
        <v>129</v>
      </c>
    </row>
    <row r="20" spans="1:15">
      <c r="A20" s="55" t="s">
        <v>137</v>
      </c>
      <c r="B20" s="56">
        <v>43491</v>
      </c>
      <c r="C20" s="55" t="s">
        <v>124</v>
      </c>
      <c r="D20" s="55" t="s">
        <v>148</v>
      </c>
      <c r="E20" s="57">
        <v>893594027</v>
      </c>
      <c r="F20" s="55" t="s">
        <v>125</v>
      </c>
      <c r="G20" s="55">
        <v>7623</v>
      </c>
      <c r="H20" s="58">
        <v>3</v>
      </c>
      <c r="I20" s="55">
        <v>7064</v>
      </c>
      <c r="J20" s="59">
        <v>21192</v>
      </c>
      <c r="K20" s="59">
        <v>22869</v>
      </c>
      <c r="L20" s="60">
        <v>0</v>
      </c>
      <c r="M20" s="55">
        <v>63</v>
      </c>
      <c r="N20" s="61">
        <v>22932</v>
      </c>
      <c r="O20" s="55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8A54-30F2-483F-83E9-1C4C77A9348B}">
  <dimension ref="A1:O25"/>
  <sheetViews>
    <sheetView workbookViewId="0"/>
  </sheetViews>
  <sheetFormatPr defaultRowHeight="14.45"/>
  <cols>
    <col min="1" max="1" width="15.28515625" bestFit="1" customWidth="1"/>
    <col min="2" max="2" width="12" bestFit="1" customWidth="1"/>
    <col min="3" max="3" width="15.140625" bestFit="1" customWidth="1"/>
    <col min="4" max="4" width="13.85546875" bestFit="1" customWidth="1"/>
    <col min="5" max="5" width="17" bestFit="1" customWidth="1"/>
    <col min="6" max="6" width="19.42578125" bestFit="1" customWidth="1"/>
    <col min="7" max="7" width="6.28515625" bestFit="1" customWidth="1"/>
    <col min="8" max="8" width="9.28515625" bestFit="1" customWidth="1"/>
    <col min="9" max="9" width="5.42578125" bestFit="1" customWidth="1"/>
    <col min="10" max="11" width="9.85546875" bestFit="1" customWidth="1"/>
    <col min="12" max="12" width="9.7109375" bestFit="1" customWidth="1"/>
    <col min="13" max="13" width="13.42578125" bestFit="1" customWidth="1"/>
    <col min="14" max="14" width="11.7109375" bestFit="1" customWidth="1"/>
    <col min="15" max="15" width="14.7109375" bestFit="1" customWidth="1"/>
  </cols>
  <sheetData>
    <row r="1" spans="1:15" ht="19.899999999999999" customHeight="1">
      <c r="A1" s="46" t="s">
        <v>109</v>
      </c>
      <c r="B1" s="46" t="s">
        <v>110</v>
      </c>
      <c r="C1" s="46" t="s">
        <v>111</v>
      </c>
      <c r="D1" s="69" t="s">
        <v>139</v>
      </c>
      <c r="E1" s="46" t="s">
        <v>140</v>
      </c>
      <c r="F1" s="46" t="s">
        <v>112</v>
      </c>
      <c r="G1" s="46" t="s">
        <v>113</v>
      </c>
      <c r="H1" s="46" t="s">
        <v>114</v>
      </c>
      <c r="I1" s="46" t="s">
        <v>115</v>
      </c>
      <c r="J1" s="46" t="s">
        <v>116</v>
      </c>
      <c r="K1" s="46" t="s">
        <v>117</v>
      </c>
      <c r="L1" s="46" t="s">
        <v>118</v>
      </c>
      <c r="M1" s="46" t="s">
        <v>119</v>
      </c>
      <c r="N1" s="46" t="s">
        <v>120</v>
      </c>
      <c r="O1" s="46" t="s">
        <v>122</v>
      </c>
    </row>
    <row r="2" spans="1:15" ht="17.45" customHeight="1">
      <c r="A2" s="47" t="s">
        <v>123</v>
      </c>
      <c r="B2" s="48">
        <v>43882</v>
      </c>
      <c r="C2" s="47" t="s">
        <v>124</v>
      </c>
      <c r="D2" s="47" t="s">
        <v>141</v>
      </c>
      <c r="E2" s="49">
        <v>906540050</v>
      </c>
      <c r="F2" s="47" t="s">
        <v>125</v>
      </c>
      <c r="G2" s="47">
        <v>7623</v>
      </c>
      <c r="H2" s="50">
        <v>2</v>
      </c>
      <c r="I2" s="47">
        <v>7064</v>
      </c>
      <c r="J2" s="51">
        <v>14128</v>
      </c>
      <c r="K2" s="51">
        <v>15246</v>
      </c>
      <c r="L2" s="52">
        <v>0.01</v>
      </c>
      <c r="M2" s="47">
        <v>38</v>
      </c>
      <c r="N2" s="53">
        <v>15131.54</v>
      </c>
      <c r="O2" s="47" t="s">
        <v>126</v>
      </c>
    </row>
    <row r="3" spans="1:15" ht="17.45" customHeight="1">
      <c r="A3" s="47" t="s">
        <v>127</v>
      </c>
      <c r="B3" s="48">
        <v>44122</v>
      </c>
      <c r="C3" s="47" t="s">
        <v>128</v>
      </c>
      <c r="D3" s="47" t="s">
        <v>142</v>
      </c>
      <c r="E3" s="49">
        <v>956086801</v>
      </c>
      <c r="F3" s="47" t="s">
        <v>125</v>
      </c>
      <c r="G3" s="47">
        <v>7327</v>
      </c>
      <c r="H3" s="50">
        <v>4</v>
      </c>
      <c r="I3" s="47">
        <v>6658</v>
      </c>
      <c r="J3" s="51">
        <v>26632</v>
      </c>
      <c r="K3" s="51">
        <v>29308</v>
      </c>
      <c r="L3" s="52">
        <v>0.01</v>
      </c>
      <c r="M3" s="47">
        <v>95</v>
      </c>
      <c r="N3" s="53">
        <v>29109.919999999998</v>
      </c>
      <c r="O3" s="47" t="s">
        <v>129</v>
      </c>
    </row>
    <row r="4" spans="1:15" ht="17.45" customHeight="1">
      <c r="A4" s="47" t="s">
        <v>130</v>
      </c>
      <c r="B4" s="48">
        <v>44171</v>
      </c>
      <c r="C4" s="47" t="s">
        <v>128</v>
      </c>
      <c r="D4" s="47" t="s">
        <v>143</v>
      </c>
      <c r="E4" s="49">
        <v>923538602</v>
      </c>
      <c r="F4" s="47" t="s">
        <v>125</v>
      </c>
      <c r="G4" s="47">
        <v>7623</v>
      </c>
      <c r="H4" s="50">
        <v>2</v>
      </c>
      <c r="I4" s="47">
        <v>7623</v>
      </c>
      <c r="J4" s="51">
        <v>15246</v>
      </c>
      <c r="K4" s="51">
        <v>15246</v>
      </c>
      <c r="L4" s="52">
        <v>0</v>
      </c>
      <c r="M4" s="47">
        <v>69</v>
      </c>
      <c r="N4" s="53">
        <v>15315</v>
      </c>
      <c r="O4" s="47" t="s">
        <v>126</v>
      </c>
    </row>
    <row r="5" spans="1:15" ht="17.45" customHeight="1">
      <c r="A5" s="47" t="s">
        <v>131</v>
      </c>
      <c r="B5" s="48">
        <v>43592</v>
      </c>
      <c r="C5" s="47" t="s">
        <v>128</v>
      </c>
      <c r="D5" s="47" t="s">
        <v>144</v>
      </c>
      <c r="E5" s="49">
        <v>959357348</v>
      </c>
      <c r="F5" s="47" t="s">
        <v>125</v>
      </c>
      <c r="G5" s="47">
        <v>7623</v>
      </c>
      <c r="H5" s="50">
        <v>1</v>
      </c>
      <c r="I5" s="47">
        <v>7064</v>
      </c>
      <c r="J5" s="51">
        <v>7064</v>
      </c>
      <c r="K5" s="51">
        <v>7623</v>
      </c>
      <c r="L5" s="52">
        <v>0.01</v>
      </c>
      <c r="M5" s="47">
        <v>65</v>
      </c>
      <c r="N5" s="53">
        <v>7611.77</v>
      </c>
      <c r="O5" s="47" t="s">
        <v>126</v>
      </c>
    </row>
    <row r="6" spans="1:15" ht="17.45" customHeight="1">
      <c r="A6" s="47" t="s">
        <v>132</v>
      </c>
      <c r="B6" s="48">
        <v>43922</v>
      </c>
      <c r="C6" s="47" t="s">
        <v>124</v>
      </c>
      <c r="D6" s="47" t="s">
        <v>145</v>
      </c>
      <c r="E6" s="49">
        <v>924438448</v>
      </c>
      <c r="F6" s="47" t="s">
        <v>125</v>
      </c>
      <c r="G6" s="47">
        <v>7623</v>
      </c>
      <c r="H6" s="50">
        <v>1</v>
      </c>
      <c r="I6" s="47">
        <v>7064</v>
      </c>
      <c r="J6" s="51">
        <v>7064</v>
      </c>
      <c r="K6" s="51">
        <v>7623</v>
      </c>
      <c r="L6" s="52">
        <v>0.02</v>
      </c>
      <c r="M6" s="47">
        <v>57</v>
      </c>
      <c r="N6" s="53">
        <v>7527.54</v>
      </c>
      <c r="O6" s="47" t="s">
        <v>129</v>
      </c>
    </row>
    <row r="7" spans="1:15" ht="17.45" customHeight="1">
      <c r="A7" s="47" t="s">
        <v>133</v>
      </c>
      <c r="B7" s="48">
        <v>43250</v>
      </c>
      <c r="C7" s="47" t="s">
        <v>134</v>
      </c>
      <c r="D7" s="47" t="s">
        <v>146</v>
      </c>
      <c r="E7" s="49">
        <v>994810273</v>
      </c>
      <c r="F7" s="47" t="s">
        <v>125</v>
      </c>
      <c r="G7" s="47">
        <v>7474</v>
      </c>
      <c r="H7" s="50">
        <v>2</v>
      </c>
      <c r="I7" s="47">
        <v>6858</v>
      </c>
      <c r="J7" s="51">
        <v>13716</v>
      </c>
      <c r="K7" s="51">
        <v>14948</v>
      </c>
      <c r="L7" s="52">
        <v>0</v>
      </c>
      <c r="M7" s="47">
        <v>83</v>
      </c>
      <c r="N7" s="53">
        <v>15031</v>
      </c>
      <c r="O7" s="47" t="s">
        <v>129</v>
      </c>
    </row>
    <row r="8" spans="1:15" ht="17.45" customHeight="1">
      <c r="A8" s="47" t="s">
        <v>135</v>
      </c>
      <c r="B8" s="48">
        <v>43700</v>
      </c>
      <c r="C8" s="47" t="s">
        <v>136</v>
      </c>
      <c r="D8" s="47" t="s">
        <v>147</v>
      </c>
      <c r="E8" s="49">
        <v>985322345</v>
      </c>
      <c r="F8" s="47" t="s">
        <v>125</v>
      </c>
      <c r="G8" s="47">
        <v>7327</v>
      </c>
      <c r="H8" s="50">
        <v>4</v>
      </c>
      <c r="I8" s="47">
        <v>6658</v>
      </c>
      <c r="J8" s="51">
        <v>26632</v>
      </c>
      <c r="K8" s="51">
        <v>29308</v>
      </c>
      <c r="L8" s="52">
        <v>0</v>
      </c>
      <c r="M8" s="47">
        <v>43</v>
      </c>
      <c r="N8" s="53">
        <v>29351</v>
      </c>
      <c r="O8" s="47" t="s">
        <v>129</v>
      </c>
    </row>
    <row r="9" spans="1:15" ht="17.45" customHeight="1">
      <c r="A9" s="47" t="s">
        <v>137</v>
      </c>
      <c r="B9" s="48">
        <v>43491</v>
      </c>
      <c r="C9" s="47" t="s">
        <v>124</v>
      </c>
      <c r="D9" s="47" t="s">
        <v>148</v>
      </c>
      <c r="E9" s="49">
        <v>893594027</v>
      </c>
      <c r="F9" s="47" t="s">
        <v>125</v>
      </c>
      <c r="G9" s="47">
        <v>7623</v>
      </c>
      <c r="H9" s="50">
        <v>3</v>
      </c>
      <c r="I9" s="47">
        <v>7064</v>
      </c>
      <c r="J9" s="51">
        <v>21192</v>
      </c>
      <c r="K9" s="51">
        <v>22869</v>
      </c>
      <c r="L9" s="52">
        <v>0</v>
      </c>
      <c r="M9" s="47">
        <v>63</v>
      </c>
      <c r="N9" s="53">
        <v>22932</v>
      </c>
      <c r="O9" s="47" t="s">
        <v>129</v>
      </c>
    </row>
    <row r="12" spans="1:15" ht="15.6">
      <c r="A12" s="67" t="s">
        <v>109</v>
      </c>
      <c r="B12" s="67" t="s">
        <v>110</v>
      </c>
      <c r="C12" s="67" t="s">
        <v>111</v>
      </c>
      <c r="D12" s="67" t="s">
        <v>139</v>
      </c>
      <c r="E12" s="67" t="s">
        <v>140</v>
      </c>
      <c r="F12" s="67" t="s">
        <v>112</v>
      </c>
      <c r="G12" s="67" t="s">
        <v>113</v>
      </c>
      <c r="H12" s="67" t="s">
        <v>114</v>
      </c>
      <c r="I12" s="67" t="s">
        <v>115</v>
      </c>
      <c r="J12" s="67" t="s">
        <v>116</v>
      </c>
      <c r="K12" s="67" t="s">
        <v>117</v>
      </c>
      <c r="L12" s="67" t="s">
        <v>118</v>
      </c>
      <c r="M12" s="67" t="s">
        <v>119</v>
      </c>
      <c r="N12" s="67" t="s">
        <v>120</v>
      </c>
      <c r="O12" s="67" t="s">
        <v>122</v>
      </c>
    </row>
    <row r="13" spans="1:15">
      <c r="A13" t="s">
        <v>123</v>
      </c>
      <c r="B13" s="2">
        <v>43882</v>
      </c>
      <c r="C13" t="s">
        <v>124</v>
      </c>
      <c r="D13" t="s">
        <v>141</v>
      </c>
      <c r="E13" s="1">
        <v>906540050</v>
      </c>
      <c r="F13" t="s">
        <v>125</v>
      </c>
      <c r="G13">
        <v>7623</v>
      </c>
      <c r="H13" s="4">
        <v>2</v>
      </c>
      <c r="I13">
        <v>7064</v>
      </c>
      <c r="J13" s="3">
        <v>14128</v>
      </c>
      <c r="K13" s="3">
        <v>15246</v>
      </c>
      <c r="L13" s="44">
        <v>0.01</v>
      </c>
      <c r="M13">
        <v>38</v>
      </c>
      <c r="N13" s="45">
        <v>15131.54</v>
      </c>
      <c r="O13" t="s">
        <v>126</v>
      </c>
    </row>
    <row r="14" spans="1:15">
      <c r="A14" t="s">
        <v>127</v>
      </c>
      <c r="B14" s="2">
        <v>44122</v>
      </c>
      <c r="C14" t="s">
        <v>128</v>
      </c>
      <c r="D14" t="s">
        <v>142</v>
      </c>
      <c r="E14" s="1">
        <v>956086801</v>
      </c>
      <c r="F14" t="s">
        <v>125</v>
      </c>
      <c r="G14">
        <v>7327</v>
      </c>
      <c r="H14" s="4">
        <v>4</v>
      </c>
      <c r="I14">
        <v>6658</v>
      </c>
      <c r="J14" s="3">
        <v>26632</v>
      </c>
      <c r="K14" s="3">
        <v>29308</v>
      </c>
      <c r="L14" s="44">
        <v>0.01</v>
      </c>
      <c r="M14">
        <v>95</v>
      </c>
      <c r="N14" s="45">
        <v>29109.919999999998</v>
      </c>
      <c r="O14" t="s">
        <v>129</v>
      </c>
    </row>
    <row r="15" spans="1:15">
      <c r="A15" t="s">
        <v>130</v>
      </c>
      <c r="B15" s="2">
        <v>44171</v>
      </c>
      <c r="C15" t="s">
        <v>128</v>
      </c>
      <c r="D15" t="s">
        <v>143</v>
      </c>
      <c r="E15" s="1">
        <v>923538602</v>
      </c>
      <c r="F15" t="s">
        <v>125</v>
      </c>
      <c r="G15">
        <v>7623</v>
      </c>
      <c r="H15" s="4">
        <v>2</v>
      </c>
      <c r="I15">
        <v>7623</v>
      </c>
      <c r="J15" s="3">
        <v>15246</v>
      </c>
      <c r="K15" s="3">
        <v>15246</v>
      </c>
      <c r="L15" s="44">
        <v>0</v>
      </c>
      <c r="M15">
        <v>69</v>
      </c>
      <c r="N15" s="45">
        <v>15315</v>
      </c>
      <c r="O15" t="s">
        <v>126</v>
      </c>
    </row>
    <row r="16" spans="1:15">
      <c r="A16" t="s">
        <v>131</v>
      </c>
      <c r="B16" s="2">
        <v>43592</v>
      </c>
      <c r="C16" t="s">
        <v>128</v>
      </c>
      <c r="D16" t="s">
        <v>144</v>
      </c>
      <c r="E16" s="1">
        <v>959357348</v>
      </c>
      <c r="F16" t="s">
        <v>125</v>
      </c>
      <c r="G16">
        <v>7623</v>
      </c>
      <c r="H16" s="4">
        <v>1</v>
      </c>
      <c r="I16">
        <v>7064</v>
      </c>
      <c r="J16" s="3">
        <v>7064</v>
      </c>
      <c r="K16" s="3">
        <v>7623</v>
      </c>
      <c r="L16" s="44">
        <v>0.01</v>
      </c>
      <c r="M16">
        <v>65</v>
      </c>
      <c r="N16" s="45">
        <v>7611.77</v>
      </c>
      <c r="O16" t="s">
        <v>126</v>
      </c>
    </row>
    <row r="17" spans="1:15">
      <c r="A17" t="s">
        <v>132</v>
      </c>
      <c r="B17" s="2">
        <v>43922</v>
      </c>
      <c r="C17" t="s">
        <v>124</v>
      </c>
      <c r="D17" t="s">
        <v>145</v>
      </c>
      <c r="E17" s="1">
        <v>924438448</v>
      </c>
      <c r="F17" t="s">
        <v>125</v>
      </c>
      <c r="G17">
        <v>7623</v>
      </c>
      <c r="H17" s="4">
        <v>1</v>
      </c>
      <c r="I17">
        <v>7064</v>
      </c>
      <c r="J17" s="3">
        <v>7064</v>
      </c>
      <c r="K17" s="3">
        <v>7623</v>
      </c>
      <c r="L17" s="44">
        <v>0.02</v>
      </c>
      <c r="M17">
        <v>57</v>
      </c>
      <c r="N17" s="45">
        <v>7527.54</v>
      </c>
      <c r="O17" t="s">
        <v>129</v>
      </c>
    </row>
    <row r="18" spans="1:15">
      <c r="A18" t="s">
        <v>133</v>
      </c>
      <c r="B18" s="2">
        <v>43250</v>
      </c>
      <c r="C18" t="s">
        <v>134</v>
      </c>
      <c r="D18" t="s">
        <v>146</v>
      </c>
      <c r="E18" s="1">
        <v>994810273</v>
      </c>
      <c r="F18" t="s">
        <v>125</v>
      </c>
      <c r="G18">
        <v>7474</v>
      </c>
      <c r="H18" s="4">
        <v>2</v>
      </c>
      <c r="I18">
        <v>6858</v>
      </c>
      <c r="J18" s="3">
        <v>13716</v>
      </c>
      <c r="K18" s="3">
        <v>14948</v>
      </c>
      <c r="L18" s="44">
        <v>0</v>
      </c>
      <c r="M18">
        <v>83</v>
      </c>
      <c r="N18" s="45">
        <v>15031</v>
      </c>
      <c r="O18" t="s">
        <v>129</v>
      </c>
    </row>
    <row r="19" spans="1:15">
      <c r="A19" t="s">
        <v>135</v>
      </c>
      <c r="B19" s="2">
        <v>43700</v>
      </c>
      <c r="C19" t="s">
        <v>136</v>
      </c>
      <c r="D19" t="s">
        <v>147</v>
      </c>
      <c r="E19" s="1">
        <v>985322345</v>
      </c>
      <c r="F19" t="s">
        <v>125</v>
      </c>
      <c r="G19">
        <v>7327</v>
      </c>
      <c r="H19" s="4">
        <v>4</v>
      </c>
      <c r="I19">
        <v>6658</v>
      </c>
      <c r="J19" s="3">
        <v>26632</v>
      </c>
      <c r="K19" s="3">
        <v>29308</v>
      </c>
      <c r="L19" s="44">
        <v>0</v>
      </c>
      <c r="M19">
        <v>43</v>
      </c>
      <c r="N19" s="45">
        <v>29351</v>
      </c>
      <c r="O19" t="s">
        <v>129</v>
      </c>
    </row>
    <row r="20" spans="1:15">
      <c r="A20" t="s">
        <v>137</v>
      </c>
      <c r="B20" s="2">
        <v>43491</v>
      </c>
      <c r="C20" t="s">
        <v>124</v>
      </c>
      <c r="D20" t="s">
        <v>148</v>
      </c>
      <c r="E20" s="1">
        <v>893594027</v>
      </c>
      <c r="F20" t="s">
        <v>125</v>
      </c>
      <c r="G20">
        <v>7623</v>
      </c>
      <c r="H20" s="4">
        <v>3</v>
      </c>
      <c r="I20">
        <v>7064</v>
      </c>
      <c r="J20" s="3">
        <v>21192</v>
      </c>
      <c r="K20" s="3">
        <v>22869</v>
      </c>
      <c r="L20" s="44">
        <v>0</v>
      </c>
      <c r="M20">
        <v>63</v>
      </c>
      <c r="N20" s="45">
        <v>22932</v>
      </c>
      <c r="O20" t="s">
        <v>129</v>
      </c>
    </row>
    <row r="22" spans="1:15" ht="15" thickBot="1"/>
    <row r="23" spans="1:1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5" spans="1:15" ht="15.6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/>
  <cp:revision/>
  <dcterms:created xsi:type="dcterms:W3CDTF">2023-02-27T13:24:56Z</dcterms:created>
  <dcterms:modified xsi:type="dcterms:W3CDTF">2023-04-23T12:28:53Z</dcterms:modified>
  <cp:category/>
  <cp:contentStatus/>
</cp:coreProperties>
</file>