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ummer 2022\EE 316\Lab7&amp;8\"/>
    </mc:Choice>
  </mc:AlternateContent>
  <xr:revisionPtr revIDLastSave="0" documentId="13_ncr:1_{4D44946F-3D09-4436-8A1C-589F11CDD17B}" xr6:coauthVersionLast="47" xr6:coauthVersionMax="47" xr10:uidLastSave="{00000000-0000-0000-0000-000000000000}"/>
  <bookViews>
    <workbookView xWindow="-28920" yWindow="-4935" windowWidth="29040" windowHeight="18240" xr2:uid="{1F24DB30-7C12-4419-A469-02A9A80EF0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8" i="1" l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W18" i="1"/>
  <c r="W17" i="1"/>
  <c r="W16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2" i="1"/>
  <c r="V15" i="1"/>
  <c r="V14" i="1"/>
  <c r="V3" i="1"/>
  <c r="V4" i="1"/>
  <c r="V5" i="1"/>
  <c r="V6" i="1"/>
  <c r="V7" i="1"/>
  <c r="V8" i="1"/>
  <c r="V9" i="1"/>
  <c r="V10" i="1"/>
  <c r="V11" i="1"/>
  <c r="V12" i="1"/>
  <c r="V13" i="1"/>
  <c r="V2" i="1"/>
  <c r="U12" i="1"/>
  <c r="U11" i="1"/>
  <c r="U3" i="1"/>
  <c r="U4" i="1"/>
  <c r="U5" i="1"/>
  <c r="U6" i="1"/>
  <c r="U7" i="1"/>
  <c r="U8" i="1"/>
  <c r="U9" i="1"/>
  <c r="U10" i="1"/>
  <c r="U2" i="1"/>
  <c r="T10" i="1"/>
  <c r="T9" i="1"/>
  <c r="T3" i="1"/>
  <c r="T4" i="1"/>
  <c r="T5" i="1"/>
  <c r="T6" i="1"/>
  <c r="T7" i="1"/>
  <c r="T8" i="1"/>
  <c r="T2" i="1"/>
  <c r="H42" i="1"/>
  <c r="G42" i="1"/>
  <c r="F42" i="1"/>
  <c r="E42" i="1"/>
  <c r="D47" i="1"/>
  <c r="L47" i="1" s="1"/>
  <c r="D42" i="1"/>
  <c r="L42" i="1" s="1"/>
  <c r="D76" i="1"/>
  <c r="L76" i="1" s="1"/>
  <c r="D77" i="1"/>
  <c r="L77" i="1" s="1"/>
  <c r="D78" i="1"/>
  <c r="L78" i="1" s="1"/>
  <c r="D79" i="1"/>
  <c r="L79" i="1" s="1"/>
  <c r="D80" i="1"/>
  <c r="L80" i="1" s="1"/>
  <c r="D81" i="1"/>
  <c r="L81" i="1" s="1"/>
  <c r="D82" i="1"/>
  <c r="L82" i="1" s="1"/>
  <c r="D75" i="1"/>
  <c r="L75" i="1" s="1"/>
  <c r="D74" i="1"/>
  <c r="L74" i="1" s="1"/>
  <c r="D66" i="1"/>
  <c r="L66" i="1" s="1"/>
  <c r="D67" i="1"/>
  <c r="L67" i="1" s="1"/>
  <c r="D68" i="1"/>
  <c r="L68" i="1" s="1"/>
  <c r="D69" i="1"/>
  <c r="L69" i="1" s="1"/>
  <c r="D70" i="1"/>
  <c r="L70" i="1" s="1"/>
  <c r="D71" i="1"/>
  <c r="L71" i="1" s="1"/>
  <c r="D72" i="1"/>
  <c r="L72" i="1" s="1"/>
  <c r="D73" i="1"/>
  <c r="L73" i="1" s="1"/>
  <c r="D65" i="1"/>
  <c r="L65" i="1" s="1"/>
  <c r="D64" i="1"/>
  <c r="L64" i="1" s="1"/>
  <c r="D55" i="1"/>
  <c r="L55" i="1" s="1"/>
  <c r="D56" i="1"/>
  <c r="L56" i="1" s="1"/>
  <c r="D57" i="1"/>
  <c r="L57" i="1" s="1"/>
  <c r="D58" i="1"/>
  <c r="L58" i="1" s="1"/>
  <c r="D59" i="1"/>
  <c r="L59" i="1" s="1"/>
  <c r="D60" i="1"/>
  <c r="L60" i="1" s="1"/>
  <c r="D61" i="1"/>
  <c r="L61" i="1" s="1"/>
  <c r="D62" i="1"/>
  <c r="L62" i="1" s="1"/>
  <c r="D63" i="1"/>
  <c r="L63" i="1" s="1"/>
  <c r="D54" i="1"/>
  <c r="L54" i="1" s="1"/>
  <c r="D53" i="1"/>
  <c r="L53" i="1" s="1"/>
  <c r="D48" i="1"/>
  <c r="L48" i="1" s="1"/>
  <c r="D49" i="1"/>
  <c r="L49" i="1" s="1"/>
  <c r="D50" i="1"/>
  <c r="L50" i="1" s="1"/>
  <c r="D51" i="1"/>
  <c r="L51" i="1" s="1"/>
  <c r="D52" i="1"/>
  <c r="L52" i="1" s="1"/>
  <c r="D43" i="1"/>
  <c r="L43" i="1" s="1"/>
  <c r="D44" i="1"/>
  <c r="L44" i="1" s="1"/>
  <c r="D45" i="1"/>
  <c r="L45" i="1" s="1"/>
  <c r="D46" i="1"/>
  <c r="L46" i="1" s="1"/>
</calcChain>
</file>

<file path=xl/sharedStrings.xml><?xml version="1.0" encoding="utf-8"?>
<sst xmlns="http://schemas.openxmlformats.org/spreadsheetml/2006/main" count="23" uniqueCount="22">
  <si>
    <t>0.282.783</t>
  </si>
  <si>
    <t>Gain</t>
  </si>
  <si>
    <t>Ic</t>
  </si>
  <si>
    <t>Vce</t>
  </si>
  <si>
    <t>Vce1</t>
  </si>
  <si>
    <t>Vce2</t>
  </si>
  <si>
    <t>Vce3</t>
  </si>
  <si>
    <t>Vce4</t>
  </si>
  <si>
    <t>Ic1</t>
  </si>
  <si>
    <t>Ic2</t>
  </si>
  <si>
    <t>Ic3</t>
  </si>
  <si>
    <t>Ic4</t>
  </si>
  <si>
    <t>Ib1</t>
  </si>
  <si>
    <t>Ib2</t>
  </si>
  <si>
    <t>Ib3</t>
  </si>
  <si>
    <t>Ib4</t>
  </si>
  <si>
    <t>beta1</t>
  </si>
  <si>
    <t>beta2</t>
  </si>
  <si>
    <t>beta3</t>
  </si>
  <si>
    <t>beta4</t>
  </si>
  <si>
    <t>Vout</t>
  </si>
  <si>
    <t>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</si>
</sst>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 applyAlignment="1">
      <alignment horizontal="center" vertical="center"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Gain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Sheet1!$F$3:$F$23</c:f>
              <c:strCach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0.002827</c:v>
                </c:pt>
                <c:pt idx="4">
                  <c:v>0.005563</c:v>
                </c:pt>
                <c:pt idx="5">
                  <c:v>0.028378</c:v>
                </c:pt>
                <c:pt idx="6">
                  <c:v>0.053438</c:v>
                </c:pt>
                <c:pt idx="7">
                  <c:v>0.141525</c:v>
                </c:pt>
                <c:pt idx="8">
                  <c:v>0.282.783</c:v>
                </c:pt>
                <c:pt idx="9">
                  <c:v>0.425865</c:v>
                </c:pt>
                <c:pt idx="10">
                  <c:v>0.565777</c:v>
                </c:pt>
                <c:pt idx="11">
                  <c:v>1.425</c:v>
                </c:pt>
                <c:pt idx="12">
                  <c:v>2.125</c:v>
                </c:pt>
                <c:pt idx="13">
                  <c:v>2.809</c:v>
                </c:pt>
                <c:pt idx="14">
                  <c:v>3.952</c:v>
                </c:pt>
                <c:pt idx="15">
                  <c:v>4.418</c:v>
                </c:pt>
                <c:pt idx="16">
                  <c:v>4.458</c:v>
                </c:pt>
                <c:pt idx="17">
                  <c:v>4.458</c:v>
                </c:pt>
                <c:pt idx="18">
                  <c:v>4.458</c:v>
                </c:pt>
                <c:pt idx="19">
                  <c:v>4.458</c:v>
                </c:pt>
                <c:pt idx="20">
                  <c:v>4.458</c:v>
                </c:pt>
              </c:strCache>
            </c:strRef>
          </c:cat>
          <c:val>
            <c:numRef>
              <c:f>Sheet1!$G$3:$G$23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5.6540000000000002E-3</c:v>
                </c:pt>
                <c:pt idx="4">
                  <c:v>1.1126E-2</c:v>
                </c:pt>
                <c:pt idx="5">
                  <c:v>5.6000000000000001E-2</c:v>
                </c:pt>
                <c:pt idx="6">
                  <c:v>0.112876</c:v>
                </c:pt>
                <c:pt idx="7">
                  <c:v>0.28305000000000002</c:v>
                </c:pt>
                <c:pt idx="8">
                  <c:v>0.56556600000000001</c:v>
                </c:pt>
                <c:pt idx="9">
                  <c:v>0.85172999999999999</c:v>
                </c:pt>
                <c:pt idx="10">
                  <c:v>1.1315539999999999</c:v>
                </c:pt>
                <c:pt idx="11">
                  <c:v>2.85</c:v>
                </c:pt>
                <c:pt idx="12">
                  <c:v>4.25</c:v>
                </c:pt>
                <c:pt idx="13">
                  <c:v>5.6180000000000003</c:v>
                </c:pt>
                <c:pt idx="14">
                  <c:v>7.9039999999999999</c:v>
                </c:pt>
                <c:pt idx="15">
                  <c:v>8.8360000000000003</c:v>
                </c:pt>
                <c:pt idx="16">
                  <c:v>8.9160000000000004</c:v>
                </c:pt>
                <c:pt idx="17">
                  <c:v>8.9160000000000004</c:v>
                </c:pt>
                <c:pt idx="18">
                  <c:v>8.9160000000000004</c:v>
                </c:pt>
                <c:pt idx="19">
                  <c:v>8.9160000000000004</c:v>
                </c:pt>
                <c:pt idx="20">
                  <c:v>8.9160000000000004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56-4B0F-84D0-3B9BCC48B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958095"/>
        <c:axId val="1644964335"/>
      </c:lineChart>
      <c:catAx>
        <c:axId val="1644958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964335"/>
        <c:crosses val="autoZero"/>
        <c:auto val="1"/>
        <c:lblAlgn val="ctr"/>
        <c:lblOffset val="100"/>
        <c:noMultiLvlLbl val="0"/>
      </c:catAx>
      <c:valAx>
        <c:axId val="164496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95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Characterstics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Sheet1!$AK$1</c:f>
              <c:strCache>
                <c:ptCount val="1"/>
                <c:pt idx="0">
                  <c:v>Ic1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Sheet1!$AP$2:$AP$18</c:f>
              <c:numCache>
                <c:formatCode>General</c:formatCode>
                <c:ptCount val="17"/>
                <c:pt idx="0">
                  <c:v>3.27E-2</c:v>
                </c:pt>
                <c:pt idx="1">
                  <c:v>0.14000000000000001</c:v>
                </c:pt>
                <c:pt idx="2">
                  <c:v>0.188</c:v>
                </c:pt>
                <c:pt idx="3">
                  <c:v>0.20899999999999999</c:v>
                </c:pt>
                <c:pt idx="4">
                  <c:v>0.21</c:v>
                </c:pt>
                <c:pt idx="5">
                  <c:v>0.23</c:v>
                </c:pt>
                <c:pt idx="6">
                  <c:v>0.24</c:v>
                </c:pt>
                <c:pt idx="7">
                  <c:v>0.53</c:v>
                </c:pt>
                <c:pt idx="8">
                  <c:v>1.78</c:v>
                </c:pt>
                <c:pt idx="9">
                  <c:v>3.9</c:v>
                </c:pt>
                <c:pt idx="10">
                  <c:v>5.63</c:v>
                </c:pt>
                <c:pt idx="11">
                  <c:v>6.3</c:v>
                </c:pt>
                <c:pt idx="12">
                  <c:v>6.6</c:v>
                </c:pt>
                <c:pt idx="13">
                  <c:v>7.79</c:v>
                </c:pt>
                <c:pt idx="14">
                  <c:v>8.39</c:v>
                </c:pt>
                <c:pt idx="15">
                  <c:v>9.23</c:v>
                </c:pt>
                <c:pt idx="16">
                  <c:v>9.8000000000000007</c:v>
                </c:pt>
              </c:numCache>
            </c:numRef>
          </c:xVal>
          <c:yVal>
            <c:numRef>
              <c:f>Sheet1!$AK$2:$AK$19</c:f>
              <c:numCache>
                <c:formatCode>General</c:formatCode>
                <c:ptCount val="18"/>
                <c:pt idx="0">
                  <c:v>1.04E-2</c:v>
                </c:pt>
                <c:pt idx="1">
                  <c:v>0.31</c:v>
                </c:pt>
                <c:pt idx="2">
                  <c:v>0.6</c:v>
                </c:pt>
                <c:pt idx="3">
                  <c:v>0.75</c:v>
                </c:pt>
                <c:pt idx="4">
                  <c:v>0.88</c:v>
                </c:pt>
                <c:pt idx="5">
                  <c:v>1.2</c:v>
                </c:pt>
                <c:pt idx="6">
                  <c:v>1.34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4-42A9-B69A-C88D9060200B}"/>
            </c:ext>
          </c:extLst>
        </c:ser>
        <c:ser>
          <c:idx val="2"/>
          <c:order val="2"/>
          <c:tx>
            <c:strRef>
              <c:f>Sheet1!$AM$1</c:f>
              <c:strCache>
                <c:ptCount val="1"/>
                <c:pt idx="0">
                  <c:v>Ic2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Sheet1!$AP$2:$AP$18</c:f>
              <c:numCache>
                <c:formatCode>General</c:formatCode>
                <c:ptCount val="17"/>
                <c:pt idx="0">
                  <c:v>3.27E-2</c:v>
                </c:pt>
                <c:pt idx="1">
                  <c:v>0.14000000000000001</c:v>
                </c:pt>
                <c:pt idx="2">
                  <c:v>0.188</c:v>
                </c:pt>
                <c:pt idx="3">
                  <c:v>0.20899999999999999</c:v>
                </c:pt>
                <c:pt idx="4">
                  <c:v>0.21</c:v>
                </c:pt>
                <c:pt idx="5">
                  <c:v>0.23</c:v>
                </c:pt>
                <c:pt idx="6">
                  <c:v>0.24</c:v>
                </c:pt>
                <c:pt idx="7">
                  <c:v>0.53</c:v>
                </c:pt>
                <c:pt idx="8">
                  <c:v>1.78</c:v>
                </c:pt>
                <c:pt idx="9">
                  <c:v>3.9</c:v>
                </c:pt>
                <c:pt idx="10">
                  <c:v>5.63</c:v>
                </c:pt>
                <c:pt idx="11">
                  <c:v>6.3</c:v>
                </c:pt>
                <c:pt idx="12">
                  <c:v>6.6</c:v>
                </c:pt>
                <c:pt idx="13">
                  <c:v>7.79</c:v>
                </c:pt>
                <c:pt idx="14">
                  <c:v>8.39</c:v>
                </c:pt>
                <c:pt idx="15">
                  <c:v>9.23</c:v>
                </c:pt>
                <c:pt idx="16">
                  <c:v>9.8000000000000007</c:v>
                </c:pt>
              </c:numCache>
            </c:numRef>
          </c:xVal>
          <c:yVal>
            <c:numRef>
              <c:f>Sheet1!$AM$2:$AM$19</c:f>
              <c:numCache>
                <c:formatCode>General</c:formatCode>
                <c:ptCount val="18"/>
                <c:pt idx="0">
                  <c:v>0.14599999999999999</c:v>
                </c:pt>
                <c:pt idx="1">
                  <c:v>0.25</c:v>
                </c:pt>
                <c:pt idx="2">
                  <c:v>0.44</c:v>
                </c:pt>
                <c:pt idx="3">
                  <c:v>0.82</c:v>
                </c:pt>
                <c:pt idx="4">
                  <c:v>1.02</c:v>
                </c:pt>
                <c:pt idx="5">
                  <c:v>1.36</c:v>
                </c:pt>
                <c:pt idx="6">
                  <c:v>1.58</c:v>
                </c:pt>
                <c:pt idx="7">
                  <c:v>2.04</c:v>
                </c:pt>
                <c:pt idx="8">
                  <c:v>2.25</c:v>
                </c:pt>
                <c:pt idx="9">
                  <c:v>2.2599999999999998</c:v>
                </c:pt>
                <c:pt idx="10">
                  <c:v>2.2999999999999998</c:v>
                </c:pt>
                <c:pt idx="11">
                  <c:v>2.2999999999999998</c:v>
                </c:pt>
                <c:pt idx="12">
                  <c:v>2.2999999999999998</c:v>
                </c:pt>
                <c:pt idx="13">
                  <c:v>2.2999999999999998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64-42A9-B69A-C88D9060200B}"/>
            </c:ext>
          </c:extLst>
        </c:ser>
        <c:ser>
          <c:idx val="4"/>
          <c:order val="4"/>
          <c:tx>
            <c:strRef>
              <c:f>Sheet1!$AO$1</c:f>
              <c:strCache>
                <c:ptCount val="1"/>
                <c:pt idx="0">
                  <c:v>Ic3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Sheet1!$AP$2:$AP$18</c:f>
              <c:numCache>
                <c:formatCode>General</c:formatCode>
                <c:ptCount val="17"/>
                <c:pt idx="0">
                  <c:v>3.27E-2</c:v>
                </c:pt>
                <c:pt idx="1">
                  <c:v>0.14000000000000001</c:v>
                </c:pt>
                <c:pt idx="2">
                  <c:v>0.188</c:v>
                </c:pt>
                <c:pt idx="3">
                  <c:v>0.20899999999999999</c:v>
                </c:pt>
                <c:pt idx="4">
                  <c:v>0.21</c:v>
                </c:pt>
                <c:pt idx="5">
                  <c:v>0.23</c:v>
                </c:pt>
                <c:pt idx="6">
                  <c:v>0.24</c:v>
                </c:pt>
                <c:pt idx="7">
                  <c:v>0.53</c:v>
                </c:pt>
                <c:pt idx="8">
                  <c:v>1.78</c:v>
                </c:pt>
                <c:pt idx="9">
                  <c:v>3.9</c:v>
                </c:pt>
                <c:pt idx="10">
                  <c:v>5.63</c:v>
                </c:pt>
                <c:pt idx="11">
                  <c:v>6.3</c:v>
                </c:pt>
                <c:pt idx="12">
                  <c:v>6.6</c:v>
                </c:pt>
                <c:pt idx="13">
                  <c:v>7.79</c:v>
                </c:pt>
                <c:pt idx="14">
                  <c:v>8.39</c:v>
                </c:pt>
                <c:pt idx="15">
                  <c:v>9.23</c:v>
                </c:pt>
                <c:pt idx="16">
                  <c:v>9.8000000000000007</c:v>
                </c:pt>
              </c:numCache>
            </c:numRef>
          </c:xVal>
          <c:yVal>
            <c:numRef>
              <c:f>Sheet1!$AO$2:$AO$19</c:f>
              <c:numCache>
                <c:formatCode>General</c:formatCode>
                <c:ptCount val="18"/>
                <c:pt idx="0">
                  <c:v>1.6E-2</c:v>
                </c:pt>
                <c:pt idx="1">
                  <c:v>0.44</c:v>
                </c:pt>
                <c:pt idx="2">
                  <c:v>0.8</c:v>
                </c:pt>
                <c:pt idx="3">
                  <c:v>1.35</c:v>
                </c:pt>
                <c:pt idx="4">
                  <c:v>1.64</c:v>
                </c:pt>
                <c:pt idx="5">
                  <c:v>2</c:v>
                </c:pt>
                <c:pt idx="6">
                  <c:v>2.3199999999999998</c:v>
                </c:pt>
                <c:pt idx="7">
                  <c:v>2.67</c:v>
                </c:pt>
                <c:pt idx="8">
                  <c:v>3.1</c:v>
                </c:pt>
                <c:pt idx="9">
                  <c:v>3.11</c:v>
                </c:pt>
                <c:pt idx="10">
                  <c:v>3.12</c:v>
                </c:pt>
                <c:pt idx="11">
                  <c:v>3.14</c:v>
                </c:pt>
                <c:pt idx="12">
                  <c:v>3.15</c:v>
                </c:pt>
                <c:pt idx="13">
                  <c:v>3.2</c:v>
                </c:pt>
                <c:pt idx="14">
                  <c:v>3.2</c:v>
                </c:pt>
                <c:pt idx="15">
                  <c:v>3.2</c:v>
                </c:pt>
                <c:pt idx="16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64-42A9-B69A-C88D9060200B}"/>
            </c:ext>
          </c:extLst>
        </c:ser>
        <c:ser>
          <c:idx val="6"/>
          <c:order val="6"/>
          <c:tx>
            <c:strRef>
              <c:f>Sheet1!$AQ$1</c:f>
              <c:strCache>
                <c:ptCount val="1"/>
                <c:pt idx="0">
                  <c:v>Ic4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Sheet1!$AP$2:$AP$18</c:f>
              <c:numCache>
                <c:formatCode>General</c:formatCode>
                <c:ptCount val="17"/>
                <c:pt idx="0">
                  <c:v>3.27E-2</c:v>
                </c:pt>
                <c:pt idx="1">
                  <c:v>0.14000000000000001</c:v>
                </c:pt>
                <c:pt idx="2">
                  <c:v>0.188</c:v>
                </c:pt>
                <c:pt idx="3">
                  <c:v>0.20899999999999999</c:v>
                </c:pt>
                <c:pt idx="4">
                  <c:v>0.21</c:v>
                </c:pt>
                <c:pt idx="5">
                  <c:v>0.23</c:v>
                </c:pt>
                <c:pt idx="6">
                  <c:v>0.24</c:v>
                </c:pt>
                <c:pt idx="7">
                  <c:v>0.53</c:v>
                </c:pt>
                <c:pt idx="8">
                  <c:v>1.78</c:v>
                </c:pt>
                <c:pt idx="9">
                  <c:v>3.9</c:v>
                </c:pt>
                <c:pt idx="10">
                  <c:v>5.63</c:v>
                </c:pt>
                <c:pt idx="11">
                  <c:v>6.3</c:v>
                </c:pt>
                <c:pt idx="12">
                  <c:v>6.6</c:v>
                </c:pt>
                <c:pt idx="13">
                  <c:v>7.79</c:v>
                </c:pt>
                <c:pt idx="14">
                  <c:v>8.39</c:v>
                </c:pt>
                <c:pt idx="15">
                  <c:v>9.23</c:v>
                </c:pt>
                <c:pt idx="16">
                  <c:v>9.8000000000000007</c:v>
                </c:pt>
              </c:numCache>
            </c:numRef>
          </c:xVal>
          <c:yVal>
            <c:numRef>
              <c:f>Sheet1!$AQ$2:$AQ$19</c:f>
              <c:numCache>
                <c:formatCode>General</c:formatCode>
                <c:ptCount val="18"/>
                <c:pt idx="0">
                  <c:v>0.02</c:v>
                </c:pt>
                <c:pt idx="1">
                  <c:v>0.87</c:v>
                </c:pt>
                <c:pt idx="2">
                  <c:v>1.84</c:v>
                </c:pt>
                <c:pt idx="3">
                  <c:v>2.11</c:v>
                </c:pt>
                <c:pt idx="4">
                  <c:v>2.77</c:v>
                </c:pt>
                <c:pt idx="5">
                  <c:v>3</c:v>
                </c:pt>
                <c:pt idx="6">
                  <c:v>3.29</c:v>
                </c:pt>
                <c:pt idx="7">
                  <c:v>3.9</c:v>
                </c:pt>
                <c:pt idx="8">
                  <c:v>4</c:v>
                </c:pt>
                <c:pt idx="9">
                  <c:v>4.05</c:v>
                </c:pt>
                <c:pt idx="10">
                  <c:v>4.09</c:v>
                </c:pt>
                <c:pt idx="11">
                  <c:v>4.1100000000000003</c:v>
                </c:pt>
                <c:pt idx="12">
                  <c:v>4.12</c:v>
                </c:pt>
                <c:pt idx="13">
                  <c:v>4.1440000000000001</c:v>
                </c:pt>
                <c:pt idx="14">
                  <c:v>4.1539999999999999</c:v>
                </c:pt>
                <c:pt idx="15">
                  <c:v>4.1500000000000004</c:v>
                </c:pt>
                <c:pt idx="16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64-42A9-B69A-C88D90602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383471"/>
        <c:axId val="83838388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Sheet1!$AL$1</c15:sqref>
                        </c15:formulaRef>
                      </c:ext>
                    </c:extLst>
                    <c:strCache>
                      <c:ptCount val="1"/>
                      <c:pt idx="0">
                        <c:v>Vce2</c:v>
                      </c:pt>
                    </c:strCache>
                  </c:strRef>
                </c:tx>
                <c:spPr>
                  <a:ln w="95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Sheet1!$AJ$2:$AJ$19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1.67E-2</c:v>
                      </c:pt>
                      <c:pt idx="1">
                        <c:v>0.15</c:v>
                      </c:pt>
                      <c:pt idx="2">
                        <c:v>0.18</c:v>
                      </c:pt>
                      <c:pt idx="3">
                        <c:v>0.19</c:v>
                      </c:pt>
                      <c:pt idx="4">
                        <c:v>0.21</c:v>
                      </c:pt>
                      <c:pt idx="5">
                        <c:v>0.25</c:v>
                      </c:pt>
                      <c:pt idx="6">
                        <c:v>0.33</c:v>
                      </c:pt>
                      <c:pt idx="7">
                        <c:v>1.1000000000000001</c:v>
                      </c:pt>
                      <c:pt idx="8">
                        <c:v>2.89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Sheet1!$AL$2:$AL$19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2.5999999999999999E-2</c:v>
                      </c:pt>
                      <c:pt idx="1">
                        <c:v>0.13</c:v>
                      </c:pt>
                      <c:pt idx="2">
                        <c:v>0.14399999999999999</c:v>
                      </c:pt>
                      <c:pt idx="3">
                        <c:v>0.17</c:v>
                      </c:pt>
                      <c:pt idx="4">
                        <c:v>0.18</c:v>
                      </c:pt>
                      <c:pt idx="5">
                        <c:v>0.2</c:v>
                      </c:pt>
                      <c:pt idx="6">
                        <c:v>0.21</c:v>
                      </c:pt>
                      <c:pt idx="7">
                        <c:v>0.26</c:v>
                      </c:pt>
                      <c:pt idx="8">
                        <c:v>0.38</c:v>
                      </c:pt>
                      <c:pt idx="9">
                        <c:v>0.68</c:v>
                      </c:pt>
                      <c:pt idx="10">
                        <c:v>0.74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964-42A9-B69A-C88D9060200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Sheet1!$AN$1</c15:sqref>
                        </c15:formulaRef>
                      </c:ext>
                    </c:extLst>
                    <c:strCache>
                      <c:ptCount val="1"/>
                      <c:pt idx="0">
                        <c:v>Vce3</c:v>
                      </c:pt>
                    </c:strCache>
                  </c:strRef>
                </c:tx>
                <c:spPr>
                  <a:ln w="95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Sheet1!$AJ$2:$AJ$19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1.67E-2</c:v>
                      </c:pt>
                      <c:pt idx="1">
                        <c:v>0.15</c:v>
                      </c:pt>
                      <c:pt idx="2">
                        <c:v>0.18</c:v>
                      </c:pt>
                      <c:pt idx="3">
                        <c:v>0.19</c:v>
                      </c:pt>
                      <c:pt idx="4">
                        <c:v>0.21</c:v>
                      </c:pt>
                      <c:pt idx="5">
                        <c:v>0.25</c:v>
                      </c:pt>
                      <c:pt idx="6">
                        <c:v>0.33</c:v>
                      </c:pt>
                      <c:pt idx="7">
                        <c:v>1.1000000000000001</c:v>
                      </c:pt>
                      <c:pt idx="8">
                        <c:v>2.89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Sheet1!$AN$2:$AN$19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0.03</c:v>
                      </c:pt>
                      <c:pt idx="1">
                        <c:v>0.13</c:v>
                      </c:pt>
                      <c:pt idx="2">
                        <c:v>0.15</c:v>
                      </c:pt>
                      <c:pt idx="3">
                        <c:v>0.18</c:v>
                      </c:pt>
                      <c:pt idx="4">
                        <c:v>0.19</c:v>
                      </c:pt>
                      <c:pt idx="5">
                        <c:v>0.21</c:v>
                      </c:pt>
                      <c:pt idx="6">
                        <c:v>0.22</c:v>
                      </c:pt>
                      <c:pt idx="7">
                        <c:v>0.25</c:v>
                      </c:pt>
                      <c:pt idx="8">
                        <c:v>0.32</c:v>
                      </c:pt>
                      <c:pt idx="9">
                        <c:v>0.62</c:v>
                      </c:pt>
                      <c:pt idx="10">
                        <c:v>1.18</c:v>
                      </c:pt>
                      <c:pt idx="11">
                        <c:v>1.75</c:v>
                      </c:pt>
                      <c:pt idx="12">
                        <c:v>2.4</c:v>
                      </c:pt>
                      <c:pt idx="13">
                        <c:v>4.5599999999999996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E964-42A9-B69A-C88D9060200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Sheet1!$AP$1</c15:sqref>
                        </c15:formulaRef>
                      </c:ext>
                    </c:extLst>
                    <c:strCache>
                      <c:ptCount val="1"/>
                      <c:pt idx="0">
                        <c:v>Vce4</c:v>
                      </c:pt>
                    </c:strCache>
                  </c:strRef>
                </c:tx>
                <c:spPr>
                  <a:ln w="95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Sheet1!$AJ$2:$AJ$19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1.67E-2</c:v>
                      </c:pt>
                      <c:pt idx="1">
                        <c:v>0.15</c:v>
                      </c:pt>
                      <c:pt idx="2">
                        <c:v>0.18</c:v>
                      </c:pt>
                      <c:pt idx="3">
                        <c:v>0.19</c:v>
                      </c:pt>
                      <c:pt idx="4">
                        <c:v>0.21</c:v>
                      </c:pt>
                      <c:pt idx="5">
                        <c:v>0.25</c:v>
                      </c:pt>
                      <c:pt idx="6">
                        <c:v>0.33</c:v>
                      </c:pt>
                      <c:pt idx="7">
                        <c:v>1.1000000000000001</c:v>
                      </c:pt>
                      <c:pt idx="8">
                        <c:v>2.89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Sheet1!$AP$2:$AP$19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3.27E-2</c:v>
                      </c:pt>
                      <c:pt idx="1">
                        <c:v>0.14000000000000001</c:v>
                      </c:pt>
                      <c:pt idx="2">
                        <c:v>0.188</c:v>
                      </c:pt>
                      <c:pt idx="3">
                        <c:v>0.20899999999999999</c:v>
                      </c:pt>
                      <c:pt idx="4">
                        <c:v>0.21</c:v>
                      </c:pt>
                      <c:pt idx="5">
                        <c:v>0.23</c:v>
                      </c:pt>
                      <c:pt idx="6">
                        <c:v>0.24</c:v>
                      </c:pt>
                      <c:pt idx="7">
                        <c:v>0.53</c:v>
                      </c:pt>
                      <c:pt idx="8">
                        <c:v>1.78</c:v>
                      </c:pt>
                      <c:pt idx="9">
                        <c:v>3.9</c:v>
                      </c:pt>
                      <c:pt idx="10">
                        <c:v>5.63</c:v>
                      </c:pt>
                      <c:pt idx="11">
                        <c:v>6.3</c:v>
                      </c:pt>
                      <c:pt idx="12">
                        <c:v>6.6</c:v>
                      </c:pt>
                      <c:pt idx="13">
                        <c:v>7.79</c:v>
                      </c:pt>
                      <c:pt idx="14">
                        <c:v>8.39</c:v>
                      </c:pt>
                      <c:pt idx="15">
                        <c:v>9.23</c:v>
                      </c:pt>
                      <c:pt idx="16">
                        <c:v>9.8000000000000007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E964-42A9-B69A-C88D9060200B}"/>
                  </c:ext>
                </c:extLst>
              </c15:ser>
            </c15:filteredScatterSeries>
          </c:ext>
        </c:extLst>
      </c:scatterChart>
      <c:valAx>
        <c:axId val="83838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Vce (V)</a:t>
                </a:r>
                <a:endParaRPr lang="en-US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383887"/>
        <c:crosses val="autoZero"/>
        <c:crossBetween val="midCat"/>
      </c:valAx>
      <c:valAx>
        <c:axId val="83838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Ic (ma)</a:t>
                </a:r>
              </a:p>
            </c:rich>
          </c:tx>
          <c:layout>
            <c:manualLayout>
              <c:xMode val="edge"/>
              <c:yMode val="edge"/>
              <c:x val="1.5164432599470319E-2"/>
              <c:y val="0.41946773962378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383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Sheet1!$U$27</c:f>
              <c:strCache>
                <c:ptCount val="1"/>
                <c:pt idx="0">
                  <c:v>Gain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Sheet1!$T$28:$T$49</c:f>
              <c:numCache>
                <c:formatCode>General</c:formatCode>
                <c:ptCount val="22"/>
                <c:pt idx="0">
                  <c:v>20</c:v>
                </c:pt>
                <c:pt idx="1">
                  <c:v>30</c:v>
                </c:pt>
                <c:pt idx="2">
                  <c:v>60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50000</c:v>
                </c:pt>
                <c:pt idx="13">
                  <c:v>75000</c:v>
                </c:pt>
                <c:pt idx="14">
                  <c:v>100000</c:v>
                </c:pt>
                <c:pt idx="15">
                  <c:v>150000</c:v>
                </c:pt>
                <c:pt idx="16">
                  <c:v>200000</c:v>
                </c:pt>
                <c:pt idx="17">
                  <c:v>500000</c:v>
                </c:pt>
                <c:pt idx="18">
                  <c:v>750000</c:v>
                </c:pt>
                <c:pt idx="19" formatCode="#,##0">
                  <c:v>1000000</c:v>
                </c:pt>
                <c:pt idx="20" formatCode="#,##0">
                  <c:v>1500000</c:v>
                </c:pt>
                <c:pt idx="21" formatCode="#,##0">
                  <c:v>2000000</c:v>
                </c:pt>
              </c:numCache>
            </c:numRef>
          </c:cat>
          <c:val>
            <c:numRef>
              <c:f>Sheet1!$U$28:$U$49</c:f>
              <c:numCache>
                <c:formatCode>General</c:formatCode>
                <c:ptCount val="22"/>
                <c:pt idx="0">
                  <c:v>-38.757041865023112</c:v>
                </c:pt>
                <c:pt idx="1">
                  <c:v>-17.418106072410847</c:v>
                </c:pt>
                <c:pt idx="2">
                  <c:v>-17.173416944070613</c:v>
                </c:pt>
                <c:pt idx="3">
                  <c:v>-15.83448115145835</c:v>
                </c:pt>
                <c:pt idx="4">
                  <c:v>-14.674642211904613</c:v>
                </c:pt>
                <c:pt idx="5">
                  <c:v>-14.233639397043131</c:v>
                </c:pt>
                <c:pt idx="6">
                  <c:v>-13.423948522347386</c:v>
                </c:pt>
                <c:pt idx="7">
                  <c:v>-11.751106048887646</c:v>
                </c:pt>
                <c:pt idx="8">
                  <c:v>-7.9194083161826629</c:v>
                </c:pt>
                <c:pt idx="9">
                  <c:v>-2.9859616493548922</c:v>
                </c:pt>
                <c:pt idx="10">
                  <c:v>0.31024332356494927</c:v>
                </c:pt>
                <c:pt idx="11">
                  <c:v>3.0346382639247316</c:v>
                </c:pt>
                <c:pt idx="12">
                  <c:v>10.5361807781754</c:v>
                </c:pt>
                <c:pt idx="13">
                  <c:v>13.787791810163281</c:v>
                </c:pt>
                <c:pt idx="14">
                  <c:v>16.133646779396159</c:v>
                </c:pt>
                <c:pt idx="15">
                  <c:v>19.156046404110903</c:v>
                </c:pt>
                <c:pt idx="16">
                  <c:v>20.315885343664636</c:v>
                </c:pt>
                <c:pt idx="17">
                  <c:v>21.475724283218373</c:v>
                </c:pt>
                <c:pt idx="18">
                  <c:v>21.475724283218373</c:v>
                </c:pt>
                <c:pt idx="19">
                  <c:v>21.475724283218373</c:v>
                </c:pt>
                <c:pt idx="20">
                  <c:v>21.475724283218373</c:v>
                </c:pt>
                <c:pt idx="21">
                  <c:v>21.475724283218373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D4-4FB0-A29F-A23E61042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042751"/>
        <c:axId val="730043167"/>
      </c:lineChart>
      <c:catAx>
        <c:axId val="730042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Frequency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043167"/>
        <c:crosses val="autoZero"/>
        <c:auto val="0"/>
        <c:lblAlgn val="ctr"/>
        <c:lblOffset val="100"/>
        <c:noMultiLvlLbl val="0"/>
      </c:catAx>
      <c:valAx>
        <c:axId val="73004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Gain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04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7</xdr:row>
      <xdr:rowOff>104775</xdr:rowOff>
    </xdr:from>
    <xdr:to>
      <xdr:col>15</xdr:col>
      <xdr:colOff>533400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F644B5-BD60-18B3-1A95-5404F1713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366708</xdr:colOff>
      <xdr:row>19</xdr:row>
      <xdr:rowOff>142535</xdr:rowOff>
    </xdr:from>
    <xdr:to>
      <xdr:col>44</xdr:col>
      <xdr:colOff>331061</xdr:colOff>
      <xdr:row>52</xdr:row>
      <xdr:rowOff>22521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9DAF84-7E43-6E40-8EC5-CA7F45EDA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471249</xdr:colOff>
      <xdr:row>28</xdr:row>
      <xdr:rowOff>124302</xdr:rowOff>
    </xdr:from>
    <xdr:to>
      <xdr:col>31</xdr:col>
      <xdr:colOff>438625</xdr:colOff>
      <xdr:row>47</xdr:row>
      <xdr:rowOff>1905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5B712C2-56C8-3CAF-FBAB-4ED646874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BE6F9-F386-4EEE-8E94-0A4B7577AD66}">
  <dimension ref="A1:AQ98"/>
  <sheetViews>
    <sheetView tabSelected="1" topLeftCell="A4" zoomScale="80" zoomScaleNormal="80" workbookViewId="0">
      <selection activeCell="AB21" sqref="AB21"/>
    </sheetView>
  </sheetViews>
  <sheetFormatPr defaultRowHeight="14.4" x14ac:dyDescent="0.3"/>
  <cols>
    <col min="4" max="5" width="12.21875" bestFit="1" customWidth="1"/>
    <col min="6" max="7" width="11.109375" bestFit="1" customWidth="1"/>
    <col min="8" max="8" width="10" bestFit="1" customWidth="1"/>
    <col min="20" max="20" width="12.6640625" bestFit="1" customWidth="1"/>
  </cols>
  <sheetData>
    <row r="1" spans="1:43" x14ac:dyDescent="0.3">
      <c r="A1" s="1"/>
      <c r="B1" s="1"/>
      <c r="T1" t="s">
        <v>16</v>
      </c>
      <c r="U1" t="s">
        <v>17</v>
      </c>
      <c r="V1" t="s">
        <v>18</v>
      </c>
      <c r="W1" t="s">
        <v>19</v>
      </c>
      <c r="AC1" t="s">
        <v>12</v>
      </c>
      <c r="AD1" t="s">
        <v>13</v>
      </c>
      <c r="AE1" t="s">
        <v>14</v>
      </c>
      <c r="AF1" t="s">
        <v>15</v>
      </c>
      <c r="AJ1" t="s">
        <v>4</v>
      </c>
      <c r="AK1" t="s">
        <v>8</v>
      </c>
      <c r="AL1" t="s">
        <v>5</v>
      </c>
      <c r="AM1" t="s">
        <v>9</v>
      </c>
      <c r="AN1" t="s">
        <v>6</v>
      </c>
      <c r="AO1" t="s">
        <v>10</v>
      </c>
      <c r="AP1" t="s">
        <v>7</v>
      </c>
      <c r="AQ1" t="s">
        <v>11</v>
      </c>
    </row>
    <row r="2" spans="1:43" x14ac:dyDescent="0.3">
      <c r="A2" s="1"/>
      <c r="B2" s="1"/>
      <c r="G2" t="s">
        <v>1</v>
      </c>
      <c r="T2">
        <f>AK2/$AC$2</f>
        <v>0.92857142857142849</v>
      </c>
      <c r="U2">
        <f>AM2/$AD$2</f>
        <v>7.9781420765027313</v>
      </c>
      <c r="V2">
        <f>AO2/$AE$2</f>
        <v>0.64257028112449799</v>
      </c>
      <c r="W2">
        <f>AQ2/$AF$2</f>
        <v>0.63091482649842279</v>
      </c>
      <c r="AC2">
        <v>1.12E-2</v>
      </c>
      <c r="AD2">
        <v>1.83E-2</v>
      </c>
      <c r="AE2">
        <v>2.4899999999999999E-2</v>
      </c>
      <c r="AF2">
        <v>3.1699999999999999E-2</v>
      </c>
      <c r="AJ2">
        <v>1.67E-2</v>
      </c>
      <c r="AK2">
        <v>1.04E-2</v>
      </c>
      <c r="AL2">
        <v>2.5999999999999999E-2</v>
      </c>
      <c r="AM2">
        <v>0.14599999999999999</v>
      </c>
      <c r="AN2">
        <v>0.03</v>
      </c>
      <c r="AO2">
        <v>1.6E-2</v>
      </c>
      <c r="AP2">
        <v>3.27E-2</v>
      </c>
      <c r="AQ2">
        <v>0.02</v>
      </c>
    </row>
    <row r="3" spans="1:43" x14ac:dyDescent="0.3">
      <c r="A3" s="1"/>
      <c r="B3" s="1"/>
      <c r="F3">
        <v>0</v>
      </c>
      <c r="G3">
        <v>0</v>
      </c>
      <c r="T3">
        <f>AK3/$AC$2</f>
        <v>27.678571428571427</v>
      </c>
      <c r="U3">
        <f t="shared" ref="U3:U11" si="0">AM3/$AD$2</f>
        <v>13.66120218579235</v>
      </c>
      <c r="V3">
        <f t="shared" ref="V3:V14" si="1">AO3/$AE$2</f>
        <v>17.670682730923694</v>
      </c>
      <c r="W3">
        <f t="shared" ref="W3:W16" si="2">AQ3/$AF$2</f>
        <v>27.444794952681388</v>
      </c>
      <c r="AJ3">
        <v>0.15</v>
      </c>
      <c r="AK3">
        <v>0.31</v>
      </c>
      <c r="AL3">
        <v>0.13</v>
      </c>
      <c r="AM3">
        <v>0.25</v>
      </c>
      <c r="AN3">
        <v>0.13</v>
      </c>
      <c r="AO3">
        <v>0.44</v>
      </c>
      <c r="AP3">
        <v>0.14000000000000001</v>
      </c>
      <c r="AQ3">
        <v>0.87</v>
      </c>
    </row>
    <row r="4" spans="1:43" x14ac:dyDescent="0.3">
      <c r="A4" s="1"/>
      <c r="F4">
        <v>0</v>
      </c>
      <c r="G4">
        <v>0</v>
      </c>
      <c r="T4">
        <f>AK4/$AC$2</f>
        <v>53.571428571428569</v>
      </c>
      <c r="U4">
        <f t="shared" si="0"/>
        <v>24.043715846994534</v>
      </c>
      <c r="V4">
        <f t="shared" si="1"/>
        <v>32.128514056224901</v>
      </c>
      <c r="W4">
        <f t="shared" si="2"/>
        <v>58.044164037854891</v>
      </c>
      <c r="AJ4">
        <v>0.18</v>
      </c>
      <c r="AK4">
        <v>0.6</v>
      </c>
      <c r="AL4">
        <v>0.14399999999999999</v>
      </c>
      <c r="AM4">
        <v>0.44</v>
      </c>
      <c r="AN4">
        <v>0.15</v>
      </c>
      <c r="AO4">
        <v>0.8</v>
      </c>
      <c r="AP4">
        <v>0.188</v>
      </c>
      <c r="AQ4">
        <v>1.84</v>
      </c>
    </row>
    <row r="5" spans="1:43" x14ac:dyDescent="0.3">
      <c r="A5" s="1"/>
      <c r="F5">
        <v>0</v>
      </c>
      <c r="G5">
        <v>0</v>
      </c>
      <c r="T5">
        <f>AK5/$AC$2</f>
        <v>66.964285714285708</v>
      </c>
      <c r="U5">
        <f t="shared" si="0"/>
        <v>44.808743169398902</v>
      </c>
      <c r="V5">
        <f t="shared" si="1"/>
        <v>54.216867469879524</v>
      </c>
      <c r="W5">
        <f t="shared" si="2"/>
        <v>66.561514195583598</v>
      </c>
      <c r="AJ5">
        <v>0.19</v>
      </c>
      <c r="AK5">
        <v>0.75</v>
      </c>
      <c r="AL5">
        <v>0.17</v>
      </c>
      <c r="AM5">
        <v>0.82</v>
      </c>
      <c r="AN5">
        <v>0.18</v>
      </c>
      <c r="AO5">
        <v>1.35</v>
      </c>
      <c r="AP5">
        <v>0.20899999999999999</v>
      </c>
      <c r="AQ5">
        <v>2.11</v>
      </c>
    </row>
    <row r="6" spans="1:43" x14ac:dyDescent="0.3">
      <c r="A6" s="1"/>
      <c r="F6">
        <v>2.8270000000000001E-3</v>
      </c>
      <c r="G6" s="1">
        <v>5.6540000000000002E-3</v>
      </c>
      <c r="T6">
        <f>AK6/$AC$2</f>
        <v>78.571428571428569</v>
      </c>
      <c r="U6">
        <f t="shared" si="0"/>
        <v>55.73770491803279</v>
      </c>
      <c r="V6">
        <f t="shared" si="1"/>
        <v>65.863453815261039</v>
      </c>
      <c r="W6">
        <f t="shared" si="2"/>
        <v>87.381703470031553</v>
      </c>
      <c r="AJ6">
        <v>0.21</v>
      </c>
      <c r="AK6">
        <v>0.88</v>
      </c>
      <c r="AL6">
        <v>0.18</v>
      </c>
      <c r="AM6">
        <v>1.02</v>
      </c>
      <c r="AN6">
        <v>0.19</v>
      </c>
      <c r="AO6">
        <v>1.64</v>
      </c>
      <c r="AP6">
        <v>0.21</v>
      </c>
      <c r="AQ6">
        <v>2.77</v>
      </c>
    </row>
    <row r="7" spans="1:43" x14ac:dyDescent="0.3">
      <c r="A7" s="1"/>
      <c r="F7">
        <v>5.5630000000000002E-3</v>
      </c>
      <c r="G7" s="1">
        <v>1.1126E-2</v>
      </c>
      <c r="T7">
        <f>AK7/$AC$2</f>
        <v>107.14285714285714</v>
      </c>
      <c r="U7">
        <f t="shared" si="0"/>
        <v>74.316939890710387</v>
      </c>
      <c r="V7">
        <f t="shared" si="1"/>
        <v>80.321285140562253</v>
      </c>
      <c r="W7">
        <f t="shared" si="2"/>
        <v>94.637223974763415</v>
      </c>
      <c r="AJ7">
        <v>0.25</v>
      </c>
      <c r="AK7">
        <v>1.2</v>
      </c>
      <c r="AL7">
        <v>0.2</v>
      </c>
      <c r="AM7">
        <v>1.36</v>
      </c>
      <c r="AN7">
        <v>0.21</v>
      </c>
      <c r="AO7">
        <v>2</v>
      </c>
      <c r="AP7">
        <v>0.23</v>
      </c>
      <c r="AQ7">
        <v>3</v>
      </c>
    </row>
    <row r="8" spans="1:43" x14ac:dyDescent="0.3">
      <c r="A8" s="1"/>
      <c r="F8">
        <v>2.8378E-2</v>
      </c>
      <c r="G8" s="1">
        <v>5.6000000000000001E-2</v>
      </c>
      <c r="T8">
        <f>AK8/$AC$2</f>
        <v>119.64285714285715</v>
      </c>
      <c r="U8">
        <f t="shared" si="0"/>
        <v>86.338797814207652</v>
      </c>
      <c r="V8">
        <f t="shared" si="1"/>
        <v>93.172690763052202</v>
      </c>
      <c r="W8">
        <f t="shared" si="2"/>
        <v>103.78548895899054</v>
      </c>
      <c r="AJ8">
        <v>0.33</v>
      </c>
      <c r="AK8">
        <v>1.34</v>
      </c>
      <c r="AL8">
        <v>0.21</v>
      </c>
      <c r="AM8">
        <v>1.58</v>
      </c>
      <c r="AN8">
        <v>0.22</v>
      </c>
      <c r="AO8">
        <v>2.3199999999999998</v>
      </c>
      <c r="AP8">
        <v>0.24</v>
      </c>
      <c r="AQ8">
        <v>3.29</v>
      </c>
    </row>
    <row r="9" spans="1:43" x14ac:dyDescent="0.3">
      <c r="A9" s="1"/>
      <c r="F9">
        <v>5.3437999999999999E-2</v>
      </c>
      <c r="G9" s="1">
        <v>0.112876</v>
      </c>
      <c r="T9">
        <f>AK9/$AC$2</f>
        <v>125</v>
      </c>
      <c r="U9">
        <f t="shared" si="0"/>
        <v>111.47540983606558</v>
      </c>
      <c r="V9">
        <f t="shared" si="1"/>
        <v>107.22891566265061</v>
      </c>
      <c r="W9">
        <f t="shared" si="2"/>
        <v>123.02839116719242</v>
      </c>
      <c r="AJ9">
        <v>1.1000000000000001</v>
      </c>
      <c r="AK9">
        <v>1.4</v>
      </c>
      <c r="AL9">
        <v>0.26</v>
      </c>
      <c r="AM9">
        <v>2.04</v>
      </c>
      <c r="AN9">
        <v>0.25</v>
      </c>
      <c r="AO9">
        <v>2.67</v>
      </c>
      <c r="AP9">
        <v>0.53</v>
      </c>
      <c r="AQ9">
        <v>3.9</v>
      </c>
    </row>
    <row r="10" spans="1:43" x14ac:dyDescent="0.3">
      <c r="A10" s="1"/>
      <c r="F10">
        <v>0.14152500000000001</v>
      </c>
      <c r="G10" s="1">
        <v>0.28305000000000002</v>
      </c>
      <c r="T10">
        <f>AK10/$AC$2</f>
        <v>125</v>
      </c>
      <c r="U10">
        <f t="shared" si="0"/>
        <v>122.95081967213115</v>
      </c>
      <c r="V10">
        <f t="shared" si="1"/>
        <v>124.4979919678715</v>
      </c>
      <c r="W10">
        <f t="shared" si="2"/>
        <v>126.18296529968454</v>
      </c>
      <c r="AJ10">
        <v>2.89</v>
      </c>
      <c r="AK10">
        <v>1.4</v>
      </c>
      <c r="AL10">
        <v>0.38</v>
      </c>
      <c r="AM10">
        <v>2.25</v>
      </c>
      <c r="AN10">
        <v>0.32</v>
      </c>
      <c r="AO10">
        <v>3.1</v>
      </c>
      <c r="AP10">
        <v>1.78</v>
      </c>
      <c r="AQ10">
        <v>4</v>
      </c>
    </row>
    <row r="11" spans="1:43" x14ac:dyDescent="0.3">
      <c r="A11" s="1"/>
      <c r="F11" t="s">
        <v>0</v>
      </c>
      <c r="G11" s="1">
        <v>0.56556600000000001</v>
      </c>
      <c r="U11">
        <f>AM11/$AD$2</f>
        <v>123.49726775956283</v>
      </c>
      <c r="V11">
        <f t="shared" si="1"/>
        <v>124.89959839357429</v>
      </c>
      <c r="W11">
        <f t="shared" si="2"/>
        <v>127.7602523659306</v>
      </c>
      <c r="AK11">
        <v>1.4</v>
      </c>
      <c r="AL11">
        <v>0.68</v>
      </c>
      <c r="AM11">
        <v>2.2599999999999998</v>
      </c>
      <c r="AN11">
        <v>0.62</v>
      </c>
      <c r="AO11">
        <v>3.11</v>
      </c>
      <c r="AP11">
        <v>3.9</v>
      </c>
      <c r="AQ11">
        <v>4.05</v>
      </c>
    </row>
    <row r="12" spans="1:43" x14ac:dyDescent="0.3">
      <c r="A12" s="1"/>
      <c r="F12">
        <v>0.42586499999999999</v>
      </c>
      <c r="G12" s="1">
        <v>0.85172999999999999</v>
      </c>
      <c r="U12">
        <f>AM12/$AD$2</f>
        <v>125.6830601092896</v>
      </c>
      <c r="V12">
        <f t="shared" si="1"/>
        <v>125.30120481927712</v>
      </c>
      <c r="W12">
        <f t="shared" si="2"/>
        <v>129.02208201892745</v>
      </c>
      <c r="AK12">
        <v>1.4</v>
      </c>
      <c r="AL12">
        <v>0.74</v>
      </c>
      <c r="AM12">
        <v>2.2999999999999998</v>
      </c>
      <c r="AN12">
        <v>1.18</v>
      </c>
      <c r="AO12">
        <v>3.12</v>
      </c>
      <c r="AP12">
        <v>5.63</v>
      </c>
      <c r="AQ12">
        <v>4.09</v>
      </c>
    </row>
    <row r="13" spans="1:43" x14ac:dyDescent="0.3">
      <c r="A13" s="1"/>
      <c r="F13">
        <v>0.56577699999999997</v>
      </c>
      <c r="G13" s="1">
        <v>1.1315539999999999</v>
      </c>
      <c r="V13">
        <f t="shared" si="1"/>
        <v>126.10441767068275</v>
      </c>
      <c r="W13">
        <f t="shared" si="2"/>
        <v>129.65299684542589</v>
      </c>
      <c r="AK13">
        <v>1.4</v>
      </c>
      <c r="AM13">
        <v>2.2999999999999998</v>
      </c>
      <c r="AN13">
        <v>1.75</v>
      </c>
      <c r="AO13">
        <v>3.14</v>
      </c>
      <c r="AP13">
        <v>6.3</v>
      </c>
      <c r="AQ13">
        <v>4.1100000000000003</v>
      </c>
    </row>
    <row r="14" spans="1:43" x14ac:dyDescent="0.3">
      <c r="A14" s="1"/>
      <c r="F14">
        <v>1.425</v>
      </c>
      <c r="G14" s="1">
        <v>2.85</v>
      </c>
      <c r="V14">
        <f>AO14/$AE$2</f>
        <v>126.50602409638554</v>
      </c>
      <c r="W14">
        <f t="shared" si="2"/>
        <v>129.96845425867508</v>
      </c>
      <c r="AK14">
        <v>1.4</v>
      </c>
      <c r="AM14">
        <v>2.2999999999999998</v>
      </c>
      <c r="AN14">
        <v>2.4</v>
      </c>
      <c r="AO14">
        <v>3.15</v>
      </c>
      <c r="AP14">
        <v>6.6</v>
      </c>
      <c r="AQ14">
        <v>4.12</v>
      </c>
    </row>
    <row r="15" spans="1:43" x14ac:dyDescent="0.3">
      <c r="A15" s="1"/>
      <c r="F15">
        <v>2.125</v>
      </c>
      <c r="G15" s="1">
        <v>4.25</v>
      </c>
      <c r="V15">
        <f>AO15/$AE$2</f>
        <v>128.5140562248996</v>
      </c>
      <c r="W15">
        <f t="shared" si="2"/>
        <v>130.7255520504732</v>
      </c>
      <c r="AK15">
        <v>1.4</v>
      </c>
      <c r="AM15">
        <v>2.2999999999999998</v>
      </c>
      <c r="AN15">
        <v>4.5599999999999996</v>
      </c>
      <c r="AO15">
        <v>3.2</v>
      </c>
      <c r="AP15">
        <v>7.79</v>
      </c>
      <c r="AQ15">
        <v>4.1440000000000001</v>
      </c>
    </row>
    <row r="16" spans="1:43" x14ac:dyDescent="0.3">
      <c r="A16" s="1"/>
      <c r="F16">
        <v>2.8090000000000002</v>
      </c>
      <c r="G16" s="1">
        <v>5.6180000000000003</v>
      </c>
      <c r="W16">
        <f>AQ16/$AF$2</f>
        <v>131.04100946372239</v>
      </c>
      <c r="AK16">
        <v>1.4</v>
      </c>
      <c r="AM16">
        <v>2.2999999999999998</v>
      </c>
      <c r="AO16">
        <v>3.2</v>
      </c>
      <c r="AP16">
        <v>8.39</v>
      </c>
      <c r="AQ16">
        <v>4.1539999999999999</v>
      </c>
    </row>
    <row r="17" spans="1:43" x14ac:dyDescent="0.3">
      <c r="A17" s="1"/>
      <c r="F17">
        <v>3.952</v>
      </c>
      <c r="G17" s="1">
        <v>7.9039999999999999</v>
      </c>
      <c r="W17">
        <f t="shared" ref="W17:W18" si="3">AQ17/$AF$2</f>
        <v>130.91482649842274</v>
      </c>
      <c r="AK17">
        <v>1.4</v>
      </c>
      <c r="AM17">
        <v>2.2999999999999998</v>
      </c>
      <c r="AO17">
        <v>3.2</v>
      </c>
      <c r="AP17">
        <v>9.23</v>
      </c>
      <c r="AQ17">
        <v>4.1500000000000004</v>
      </c>
    </row>
    <row r="18" spans="1:43" x14ac:dyDescent="0.3">
      <c r="A18" s="1"/>
      <c r="F18">
        <v>4.4180000000000001</v>
      </c>
      <c r="G18" s="1">
        <v>8.8360000000000003</v>
      </c>
      <c r="W18">
        <f>AQ18/$AF$2</f>
        <v>132.49211356466878</v>
      </c>
      <c r="AK18">
        <v>1.4</v>
      </c>
      <c r="AM18">
        <v>2.2999999999999998</v>
      </c>
      <c r="AO18">
        <v>3.2</v>
      </c>
      <c r="AP18">
        <v>9.8000000000000007</v>
      </c>
      <c r="AQ18">
        <v>4.2</v>
      </c>
    </row>
    <row r="19" spans="1:43" x14ac:dyDescent="0.3">
      <c r="A19" s="1"/>
      <c r="F19">
        <v>4.4580000000000002</v>
      </c>
      <c r="G19" s="1">
        <v>8.9160000000000004</v>
      </c>
    </row>
    <row r="20" spans="1:43" x14ac:dyDescent="0.3">
      <c r="A20" s="1"/>
      <c r="F20">
        <v>4.4580000000000002</v>
      </c>
      <c r="G20" s="1">
        <v>8.9160000000000004</v>
      </c>
    </row>
    <row r="21" spans="1:43" x14ac:dyDescent="0.3">
      <c r="A21" s="1"/>
      <c r="F21">
        <v>4.4580000000000002</v>
      </c>
      <c r="G21" s="1">
        <v>8.9160000000000004</v>
      </c>
    </row>
    <row r="22" spans="1:43" x14ac:dyDescent="0.3">
      <c r="F22">
        <v>4.4580000000000002</v>
      </c>
      <c r="G22" s="1">
        <v>8.9160000000000004</v>
      </c>
    </row>
    <row r="23" spans="1:43" x14ac:dyDescent="0.3">
      <c r="F23">
        <v>4.4580000000000002</v>
      </c>
      <c r="G23" s="1">
        <v>8.9160000000000004</v>
      </c>
    </row>
    <row r="27" spans="1:43" x14ac:dyDescent="0.3">
      <c r="R27" t="s">
        <v>21</v>
      </c>
      <c r="S27" t="s">
        <v>20</v>
      </c>
      <c r="U27" t="s">
        <v>1</v>
      </c>
    </row>
    <row r="28" spans="1:43" x14ac:dyDescent="0.3">
      <c r="R28">
        <v>0.52</v>
      </c>
      <c r="S28">
        <v>6.0000000000000001E-3</v>
      </c>
      <c r="T28">
        <v>20</v>
      </c>
      <c r="U28">
        <f>20*(LOG(S28/R28))</f>
        <v>-38.757041865023112</v>
      </c>
    </row>
    <row r="29" spans="1:43" x14ac:dyDescent="0.3">
      <c r="R29">
        <v>0.52</v>
      </c>
      <c r="S29">
        <v>7.0000000000000007E-2</v>
      </c>
      <c r="T29">
        <v>30</v>
      </c>
      <c r="U29">
        <f t="shared" ref="U29:U49" si="4">20*(LOG(S29/R29))</f>
        <v>-17.418106072410847</v>
      </c>
    </row>
    <row r="30" spans="1:43" x14ac:dyDescent="0.3">
      <c r="R30">
        <v>0.52</v>
      </c>
      <c r="S30">
        <v>7.1999999999999995E-2</v>
      </c>
      <c r="T30">
        <v>60</v>
      </c>
      <c r="U30">
        <f t="shared" si="4"/>
        <v>-17.173416944070613</v>
      </c>
    </row>
    <row r="31" spans="1:43" x14ac:dyDescent="0.3">
      <c r="R31">
        <v>0.52</v>
      </c>
      <c r="S31">
        <v>8.4000000000000005E-2</v>
      </c>
      <c r="T31">
        <v>100</v>
      </c>
      <c r="U31">
        <f t="shared" si="4"/>
        <v>-15.83448115145835</v>
      </c>
    </row>
    <row r="32" spans="1:43" x14ac:dyDescent="0.3">
      <c r="R32">
        <v>0.52</v>
      </c>
      <c r="S32">
        <v>9.6000000000000002E-2</v>
      </c>
      <c r="T32">
        <v>200</v>
      </c>
      <c r="U32">
        <f t="shared" si="4"/>
        <v>-14.674642211904613</v>
      </c>
    </row>
    <row r="33" spans="3:21" x14ac:dyDescent="0.3">
      <c r="R33">
        <v>0.52</v>
      </c>
      <c r="S33">
        <v>0.10100000000000001</v>
      </c>
      <c r="T33">
        <v>500</v>
      </c>
      <c r="U33">
        <f t="shared" si="4"/>
        <v>-14.233639397043131</v>
      </c>
    </row>
    <row r="34" spans="3:21" x14ac:dyDescent="0.3">
      <c r="R34">
        <v>0.53</v>
      </c>
      <c r="S34">
        <v>0.113</v>
      </c>
      <c r="T34">
        <v>1000</v>
      </c>
      <c r="U34">
        <f t="shared" si="4"/>
        <v>-13.423948522347386</v>
      </c>
    </row>
    <row r="35" spans="3:21" x14ac:dyDescent="0.3">
      <c r="R35">
        <v>0.53</v>
      </c>
      <c r="S35">
        <v>0.13700000000000001</v>
      </c>
      <c r="T35">
        <v>2000</v>
      </c>
      <c r="U35">
        <f t="shared" si="4"/>
        <v>-11.751106048887646</v>
      </c>
    </row>
    <row r="36" spans="3:21" x14ac:dyDescent="0.3">
      <c r="R36">
        <v>0.55000000000000004</v>
      </c>
      <c r="S36">
        <v>0.221</v>
      </c>
      <c r="T36">
        <v>5000</v>
      </c>
      <c r="U36">
        <f t="shared" si="4"/>
        <v>-7.9194083161826629</v>
      </c>
    </row>
    <row r="37" spans="3:21" x14ac:dyDescent="0.3">
      <c r="R37">
        <v>0.55000000000000004</v>
      </c>
      <c r="S37">
        <v>0.39</v>
      </c>
      <c r="T37">
        <v>10000</v>
      </c>
      <c r="U37">
        <f t="shared" si="4"/>
        <v>-2.9859616493548922</v>
      </c>
    </row>
    <row r="38" spans="3:21" x14ac:dyDescent="0.3">
      <c r="R38">
        <v>0.55000000000000004</v>
      </c>
      <c r="S38">
        <v>0.56999999999999995</v>
      </c>
      <c r="T38">
        <v>15000</v>
      </c>
      <c r="U38">
        <f t="shared" si="4"/>
        <v>0.31024332356494927</v>
      </c>
    </row>
    <row r="39" spans="3:21" x14ac:dyDescent="0.3">
      <c r="R39">
        <v>0.55000000000000004</v>
      </c>
      <c r="S39">
        <v>0.78</v>
      </c>
      <c r="T39">
        <v>20000</v>
      </c>
      <c r="U39">
        <f t="shared" si="4"/>
        <v>3.0346382639247316</v>
      </c>
    </row>
    <row r="40" spans="3:21" x14ac:dyDescent="0.3">
      <c r="C40" t="s">
        <v>3</v>
      </c>
      <c r="R40">
        <v>0.55000000000000004</v>
      </c>
      <c r="S40">
        <v>1.85</v>
      </c>
      <c r="T40">
        <v>50000</v>
      </c>
      <c r="U40">
        <f t="shared" si="4"/>
        <v>10.5361807781754</v>
      </c>
    </row>
    <row r="41" spans="3:21" x14ac:dyDescent="0.3">
      <c r="D41" t="s">
        <v>2</v>
      </c>
      <c r="R41">
        <v>0.55000000000000004</v>
      </c>
      <c r="S41">
        <v>2.69</v>
      </c>
      <c r="T41">
        <v>75000</v>
      </c>
      <c r="U41">
        <f t="shared" si="4"/>
        <v>13.787791810163281</v>
      </c>
    </row>
    <row r="42" spans="3:21" x14ac:dyDescent="0.3">
      <c r="C42" s="1">
        <v>4</v>
      </c>
      <c r="D42">
        <f t="shared" ref="D42:D47" si="5">J43*(10^-6)</f>
        <v>7.9400000000000002E-6</v>
      </c>
      <c r="E42">
        <f>11.1*(10^-6)</f>
        <v>1.1099999999999999E-5</v>
      </c>
      <c r="F42">
        <f>17.8*(10^-6)</f>
        <v>1.7799999999999999E-5</v>
      </c>
      <c r="G42">
        <f>24.7*(10^-6)</f>
        <v>2.4699999999999997E-5</v>
      </c>
      <c r="H42">
        <f>31*(10^-6)</f>
        <v>3.1000000000000001E-5</v>
      </c>
      <c r="L42">
        <f>D42/$E$42</f>
        <v>0.71531531531531545</v>
      </c>
      <c r="R42">
        <v>0.54</v>
      </c>
      <c r="S42">
        <v>3.46</v>
      </c>
      <c r="T42">
        <v>100000</v>
      </c>
      <c r="U42">
        <f t="shared" si="4"/>
        <v>16.133646779396159</v>
      </c>
    </row>
    <row r="43" spans="3:21" x14ac:dyDescent="0.3">
      <c r="C43" s="1">
        <v>8</v>
      </c>
      <c r="D43">
        <f t="shared" si="5"/>
        <v>7.2999999999999996E-4</v>
      </c>
      <c r="J43" s="1">
        <v>7.94</v>
      </c>
      <c r="L43">
        <f>D43/$E$42</f>
        <v>65.765765765765764</v>
      </c>
      <c r="R43">
        <v>0.54</v>
      </c>
      <c r="S43">
        <v>4.9000000000000004</v>
      </c>
      <c r="T43">
        <v>150000</v>
      </c>
      <c r="U43">
        <f t="shared" si="4"/>
        <v>19.156046404110903</v>
      </c>
    </row>
    <row r="44" spans="3:21" x14ac:dyDescent="0.3">
      <c r="C44" s="1">
        <v>12</v>
      </c>
      <c r="D44">
        <f t="shared" si="5"/>
        <v>7.6800000000000002E-4</v>
      </c>
      <c r="J44" s="1">
        <v>730</v>
      </c>
      <c r="L44">
        <f>D44/$E$42</f>
        <v>69.189189189189193</v>
      </c>
      <c r="R44">
        <v>0.54</v>
      </c>
      <c r="S44">
        <v>5.6</v>
      </c>
      <c r="T44">
        <v>200000</v>
      </c>
      <c r="U44">
        <f t="shared" si="4"/>
        <v>20.315885343664636</v>
      </c>
    </row>
    <row r="45" spans="3:21" x14ac:dyDescent="0.3">
      <c r="C45" s="1">
        <v>16</v>
      </c>
      <c r="D45">
        <f t="shared" si="5"/>
        <v>8.0599999999999997E-4</v>
      </c>
      <c r="J45" s="1">
        <v>768</v>
      </c>
      <c r="L45">
        <f t="shared" ref="L45:L50" si="6">D45/$E$42</f>
        <v>72.612612612612622</v>
      </c>
      <c r="R45">
        <v>0.54</v>
      </c>
      <c r="S45">
        <v>6.4</v>
      </c>
      <c r="T45">
        <v>500000</v>
      </c>
      <c r="U45">
        <f t="shared" si="4"/>
        <v>21.475724283218373</v>
      </c>
    </row>
    <row r="46" spans="3:21" x14ac:dyDescent="0.3">
      <c r="C46" s="1">
        <v>28</v>
      </c>
      <c r="D46">
        <f t="shared" si="5"/>
        <v>9.19E-4</v>
      </c>
      <c r="J46" s="1">
        <v>806</v>
      </c>
      <c r="L46">
        <f t="shared" si="6"/>
        <v>82.792792792792795</v>
      </c>
      <c r="R46">
        <v>0.54</v>
      </c>
      <c r="S46">
        <v>6.4</v>
      </c>
      <c r="T46">
        <v>750000</v>
      </c>
      <c r="U46">
        <f t="shared" si="4"/>
        <v>21.475724283218373</v>
      </c>
    </row>
    <row r="47" spans="3:21" x14ac:dyDescent="0.3">
      <c r="C47" s="1">
        <v>34</v>
      </c>
      <c r="D47">
        <f t="shared" si="5"/>
        <v>9.8700000000000003E-4</v>
      </c>
      <c r="J47" s="1">
        <v>919</v>
      </c>
      <c r="L47">
        <f t="shared" si="6"/>
        <v>88.918918918918934</v>
      </c>
      <c r="R47">
        <v>0.54</v>
      </c>
      <c r="S47">
        <v>6.4</v>
      </c>
      <c r="T47" s="2">
        <v>1000000</v>
      </c>
      <c r="U47">
        <f t="shared" si="4"/>
        <v>21.475724283218373</v>
      </c>
    </row>
    <row r="48" spans="3:21" x14ac:dyDescent="0.3">
      <c r="C48" s="1">
        <v>54</v>
      </c>
      <c r="D48">
        <f>J49*(10^-3)</f>
        <v>1.17E-3</v>
      </c>
      <c r="J48" s="1">
        <v>987</v>
      </c>
      <c r="L48">
        <f>D48/$E$42</f>
        <v>105.40540540540542</v>
      </c>
      <c r="R48">
        <v>0.54</v>
      </c>
      <c r="S48">
        <v>6.4</v>
      </c>
      <c r="T48" s="2">
        <v>1500000</v>
      </c>
      <c r="U48">
        <f t="shared" si="4"/>
        <v>21.475724283218373</v>
      </c>
    </row>
    <row r="49" spans="3:21" x14ac:dyDescent="0.3">
      <c r="C49" s="1">
        <v>79</v>
      </c>
      <c r="D49">
        <f>J50*(10^-3)</f>
        <v>1.4E-3</v>
      </c>
      <c r="J49" s="1">
        <v>1.17</v>
      </c>
      <c r="L49">
        <f t="shared" si="6"/>
        <v>126.12612612612614</v>
      </c>
      <c r="R49">
        <v>0.54</v>
      </c>
      <c r="S49">
        <v>6.4</v>
      </c>
      <c r="T49" s="2">
        <v>2000000</v>
      </c>
      <c r="U49">
        <f t="shared" si="4"/>
        <v>21.475724283218373</v>
      </c>
    </row>
    <row r="50" spans="3:21" x14ac:dyDescent="0.3">
      <c r="C50" s="1">
        <v>104</v>
      </c>
      <c r="D50">
        <f>J51*(10^-3)</f>
        <v>1.64E-3</v>
      </c>
      <c r="J50" s="1">
        <v>1.4</v>
      </c>
      <c r="L50">
        <f t="shared" si="6"/>
        <v>147.74774774774775</v>
      </c>
    </row>
    <row r="51" spans="3:21" x14ac:dyDescent="0.3">
      <c r="C51" s="1">
        <v>154</v>
      </c>
      <c r="D51">
        <f>J52*(10^-3)</f>
        <v>2.1099999999999999E-3</v>
      </c>
      <c r="J51" s="1">
        <v>1.64</v>
      </c>
      <c r="L51">
        <f>D51/$E$42</f>
        <v>190.09009009009011</v>
      </c>
    </row>
    <row r="52" spans="3:21" x14ac:dyDescent="0.3">
      <c r="C52" s="1">
        <v>206</v>
      </c>
      <c r="D52">
        <f>J53*(10^-3)</f>
        <v>2.6000000000000003E-3</v>
      </c>
      <c r="J52" s="1">
        <v>2.11</v>
      </c>
      <c r="L52">
        <f>D52/$E$42</f>
        <v>234.23423423423429</v>
      </c>
    </row>
    <row r="53" spans="3:21" x14ac:dyDescent="0.3">
      <c r="C53" s="1">
        <v>6</v>
      </c>
      <c r="D53">
        <f>J54*(10^-6)</f>
        <v>1.0499999999999999E-5</v>
      </c>
      <c r="J53" s="1">
        <v>2.6</v>
      </c>
      <c r="L53">
        <f>D53/$F$42</f>
        <v>0.5898876404494382</v>
      </c>
    </row>
    <row r="54" spans="3:21" x14ac:dyDescent="0.3">
      <c r="C54" s="1">
        <v>10</v>
      </c>
      <c r="D54">
        <f t="shared" ref="D54:D63" si="7">J55*(10^-3)</f>
        <v>1.24E-3</v>
      </c>
      <c r="J54" s="1">
        <v>10.5</v>
      </c>
      <c r="L54">
        <f t="shared" ref="L54:L63" si="8">D54/$F$42</f>
        <v>69.662921348314612</v>
      </c>
    </row>
    <row r="55" spans="3:21" x14ac:dyDescent="0.3">
      <c r="C55" s="1">
        <v>14</v>
      </c>
      <c r="D55">
        <f t="shared" si="7"/>
        <v>1.3000000000000002E-3</v>
      </c>
      <c r="J55" s="1">
        <v>1.24</v>
      </c>
      <c r="L55">
        <f t="shared" si="8"/>
        <v>73.033707865168552</v>
      </c>
    </row>
    <row r="56" spans="3:21" x14ac:dyDescent="0.3">
      <c r="C56" s="1">
        <v>18</v>
      </c>
      <c r="D56">
        <f t="shared" si="7"/>
        <v>1.3600000000000001E-3</v>
      </c>
      <c r="J56" s="1">
        <v>1.3</v>
      </c>
      <c r="L56">
        <f t="shared" si="8"/>
        <v>76.404494382022477</v>
      </c>
    </row>
    <row r="57" spans="3:21" x14ac:dyDescent="0.3">
      <c r="C57" s="1">
        <v>30</v>
      </c>
      <c r="D57">
        <f t="shared" si="7"/>
        <v>1.5500000000000002E-3</v>
      </c>
      <c r="J57" s="1">
        <v>1.36</v>
      </c>
      <c r="L57">
        <f t="shared" si="8"/>
        <v>87.078651685393268</v>
      </c>
    </row>
    <row r="58" spans="3:21" x14ac:dyDescent="0.3">
      <c r="C58" s="1">
        <v>36</v>
      </c>
      <c r="D58">
        <f t="shared" si="7"/>
        <v>1.65E-3</v>
      </c>
      <c r="J58" s="1">
        <v>1.55</v>
      </c>
      <c r="L58">
        <f t="shared" si="8"/>
        <v>92.696629213483149</v>
      </c>
    </row>
    <row r="59" spans="3:21" x14ac:dyDescent="0.3">
      <c r="C59" s="1">
        <v>56</v>
      </c>
      <c r="D59">
        <f t="shared" si="7"/>
        <v>1.97E-3</v>
      </c>
      <c r="J59" s="1">
        <v>1.65</v>
      </c>
      <c r="L59">
        <f t="shared" si="8"/>
        <v>110.67415730337079</v>
      </c>
    </row>
    <row r="60" spans="3:21" x14ac:dyDescent="0.3">
      <c r="C60" s="1">
        <v>81</v>
      </c>
      <c r="D60">
        <f t="shared" si="7"/>
        <v>2.3700000000000001E-3</v>
      </c>
      <c r="J60" s="1">
        <v>1.97</v>
      </c>
      <c r="L60">
        <f t="shared" si="8"/>
        <v>133.14606741573036</v>
      </c>
    </row>
    <row r="61" spans="3:21" x14ac:dyDescent="0.3">
      <c r="C61" s="1">
        <v>106</v>
      </c>
      <c r="D61">
        <f t="shared" si="7"/>
        <v>2.7699999999999999E-3</v>
      </c>
      <c r="J61" s="1">
        <v>2.37</v>
      </c>
      <c r="L61">
        <f t="shared" si="8"/>
        <v>155.61797752808988</v>
      </c>
    </row>
    <row r="62" spans="3:21" x14ac:dyDescent="0.3">
      <c r="C62" s="1">
        <v>156</v>
      </c>
      <c r="D62">
        <f t="shared" si="7"/>
        <v>3.5699999999999998E-3</v>
      </c>
      <c r="J62" s="1">
        <v>2.77</v>
      </c>
      <c r="L62">
        <f>D62/$F$42</f>
        <v>200.56179775280899</v>
      </c>
    </row>
    <row r="63" spans="3:21" x14ac:dyDescent="0.3">
      <c r="C63" s="1">
        <v>206</v>
      </c>
      <c r="D63">
        <f t="shared" si="7"/>
        <v>4.3700000000000006E-3</v>
      </c>
      <c r="J63" s="1">
        <v>3.57</v>
      </c>
      <c r="L63">
        <f t="shared" si="8"/>
        <v>245.50561797752815</v>
      </c>
    </row>
    <row r="64" spans="3:21" x14ac:dyDescent="0.3">
      <c r="C64" s="1">
        <v>8</v>
      </c>
      <c r="D64">
        <f>J65*(10^-6)</f>
        <v>1.2300000000000001E-5</v>
      </c>
      <c r="J64" s="1">
        <v>4.37</v>
      </c>
      <c r="L64">
        <f>D64/$G$42</f>
        <v>0.49797570850202438</v>
      </c>
    </row>
    <row r="65" spans="3:12" x14ac:dyDescent="0.3">
      <c r="C65" s="1">
        <v>16</v>
      </c>
      <c r="D65">
        <f t="shared" ref="D65:D73" si="9">J66*(10^-3)</f>
        <v>1.8500000000000001E-3</v>
      </c>
      <c r="J65" s="1">
        <v>12.3</v>
      </c>
      <c r="L65">
        <f t="shared" ref="L65:L73" si="10">D65/$G$42</f>
        <v>74.898785425101224</v>
      </c>
    </row>
    <row r="66" spans="3:12" x14ac:dyDescent="0.3">
      <c r="C66" s="1">
        <v>24</v>
      </c>
      <c r="D66">
        <f t="shared" si="9"/>
        <v>2.0299999999999997E-3</v>
      </c>
      <c r="J66" s="1">
        <v>1.85</v>
      </c>
      <c r="L66">
        <f t="shared" si="10"/>
        <v>82.186234817813755</v>
      </c>
    </row>
    <row r="67" spans="3:12" x14ac:dyDescent="0.3">
      <c r="C67" s="1">
        <v>32</v>
      </c>
      <c r="D67">
        <f t="shared" si="9"/>
        <v>2.2100000000000002E-3</v>
      </c>
      <c r="J67" s="1">
        <v>2.0299999999999998</v>
      </c>
      <c r="L67">
        <f t="shared" si="10"/>
        <v>89.473684210526329</v>
      </c>
    </row>
    <row r="68" spans="3:12" x14ac:dyDescent="0.3">
      <c r="C68" s="1">
        <v>38</v>
      </c>
      <c r="D68">
        <f t="shared" si="9"/>
        <v>2.3500000000000001E-3</v>
      </c>
      <c r="J68" s="1">
        <v>2.21</v>
      </c>
      <c r="L68">
        <f t="shared" si="10"/>
        <v>95.141700404858312</v>
      </c>
    </row>
    <row r="69" spans="3:12" x14ac:dyDescent="0.3">
      <c r="C69" s="1">
        <v>58</v>
      </c>
      <c r="D69">
        <f t="shared" si="9"/>
        <v>2.8E-3</v>
      </c>
      <c r="J69" s="1">
        <v>2.35</v>
      </c>
      <c r="L69">
        <f t="shared" si="10"/>
        <v>113.36032388663969</v>
      </c>
    </row>
    <row r="70" spans="3:12" x14ac:dyDescent="0.3">
      <c r="C70" s="1">
        <v>83</v>
      </c>
      <c r="D70">
        <f t="shared" si="9"/>
        <v>3.3700000000000002E-3</v>
      </c>
      <c r="J70" s="1">
        <v>2.8</v>
      </c>
      <c r="L70">
        <f t="shared" si="10"/>
        <v>136.43724696356279</v>
      </c>
    </row>
    <row r="71" spans="3:12" x14ac:dyDescent="0.3">
      <c r="C71" s="1">
        <v>108</v>
      </c>
      <c r="D71">
        <f t="shared" si="9"/>
        <v>3.9399999999999999E-3</v>
      </c>
      <c r="J71" s="1">
        <v>3.37</v>
      </c>
      <c r="L71">
        <f t="shared" si="10"/>
        <v>159.51417004048585</v>
      </c>
    </row>
    <row r="72" spans="3:12" x14ac:dyDescent="0.3">
      <c r="C72" s="1">
        <v>158</v>
      </c>
      <c r="D72">
        <f t="shared" si="9"/>
        <v>5.0700000000000007E-3</v>
      </c>
      <c r="J72" s="1">
        <v>3.94</v>
      </c>
      <c r="L72">
        <f t="shared" si="10"/>
        <v>205.26315789473691</v>
      </c>
    </row>
    <row r="73" spans="3:12" x14ac:dyDescent="0.3">
      <c r="C73" s="1">
        <v>206</v>
      </c>
      <c r="D73">
        <f t="shared" si="9"/>
        <v>6.1900000000000002E-3</v>
      </c>
      <c r="J73" s="1">
        <v>5.07</v>
      </c>
      <c r="L73">
        <f t="shared" si="10"/>
        <v>250.60728744939274</v>
      </c>
    </row>
    <row r="74" spans="3:12" x14ac:dyDescent="0.3">
      <c r="C74" s="1">
        <v>10</v>
      </c>
      <c r="D74">
        <f>J75*(10^-6)</f>
        <v>1.3599999999999999E-5</v>
      </c>
      <c r="J74" s="1">
        <v>6.19</v>
      </c>
      <c r="L74">
        <f>D74/$H$42</f>
        <v>0.43870967741935479</v>
      </c>
    </row>
    <row r="75" spans="3:12" x14ac:dyDescent="0.3">
      <c r="C75" s="1">
        <v>15</v>
      </c>
      <c r="D75">
        <f t="shared" ref="D75:D82" si="11">J76*(10^-3)</f>
        <v>2.31E-3</v>
      </c>
      <c r="J75" s="1">
        <v>13.6</v>
      </c>
      <c r="L75">
        <f t="shared" ref="L75:L81" si="12">D75/$H$42</f>
        <v>74.516129032258064</v>
      </c>
    </row>
    <row r="76" spans="3:12" x14ac:dyDescent="0.3">
      <c r="C76" s="1">
        <v>20</v>
      </c>
      <c r="D76">
        <f t="shared" si="11"/>
        <v>2.4599999999999999E-3</v>
      </c>
      <c r="J76" s="1">
        <v>2.31</v>
      </c>
      <c r="L76">
        <f t="shared" si="12"/>
        <v>79.354838709677409</v>
      </c>
    </row>
    <row r="77" spans="3:12" x14ac:dyDescent="0.3">
      <c r="C77" s="1">
        <v>40</v>
      </c>
      <c r="D77">
        <f t="shared" si="11"/>
        <v>3.0499999999999998E-3</v>
      </c>
      <c r="J77" s="1">
        <v>2.46</v>
      </c>
      <c r="L77">
        <f t="shared" si="12"/>
        <v>98.387096774193537</v>
      </c>
    </row>
    <row r="78" spans="3:12" x14ac:dyDescent="0.3">
      <c r="C78" s="1">
        <v>60</v>
      </c>
      <c r="D78">
        <f t="shared" si="11"/>
        <v>3.64E-3</v>
      </c>
      <c r="J78" s="1">
        <v>3.05</v>
      </c>
      <c r="L78">
        <f t="shared" si="12"/>
        <v>117.41935483870967</v>
      </c>
    </row>
    <row r="79" spans="3:12" x14ac:dyDescent="0.3">
      <c r="C79" s="1">
        <v>85</v>
      </c>
      <c r="D79">
        <f t="shared" si="11"/>
        <v>4.3800000000000002E-3</v>
      </c>
      <c r="J79" s="1">
        <v>3.64</v>
      </c>
      <c r="L79">
        <f t="shared" si="12"/>
        <v>141.29032258064515</v>
      </c>
    </row>
    <row r="80" spans="3:12" x14ac:dyDescent="0.3">
      <c r="C80" s="1">
        <v>110</v>
      </c>
      <c r="D80">
        <f t="shared" si="11"/>
        <v>5.1200000000000004E-3</v>
      </c>
      <c r="J80" s="1">
        <v>4.38</v>
      </c>
      <c r="L80">
        <f t="shared" si="12"/>
        <v>165.16129032258064</v>
      </c>
    </row>
    <row r="81" spans="3:12" x14ac:dyDescent="0.3">
      <c r="C81" s="1">
        <v>160</v>
      </c>
      <c r="D81">
        <f t="shared" si="11"/>
        <v>6.5900000000000004E-3</v>
      </c>
      <c r="J81" s="1">
        <v>5.12</v>
      </c>
      <c r="L81">
        <f t="shared" si="12"/>
        <v>212.58064516129033</v>
      </c>
    </row>
    <row r="82" spans="3:12" x14ac:dyDescent="0.3">
      <c r="C82" s="1">
        <v>206</v>
      </c>
      <c r="D82">
        <f t="shared" si="11"/>
        <v>7.9500000000000005E-3</v>
      </c>
      <c r="J82" s="1">
        <v>6.59</v>
      </c>
      <c r="L82">
        <f>D82/$H$42</f>
        <v>256.45161290322579</v>
      </c>
    </row>
    <row r="83" spans="3:12" x14ac:dyDescent="0.3">
      <c r="D83" s="1"/>
      <c r="J83" s="1">
        <v>7.95</v>
      </c>
    </row>
    <row r="84" spans="3:12" x14ac:dyDescent="0.3">
      <c r="D84" s="1"/>
    </row>
    <row r="85" spans="3:12" x14ac:dyDescent="0.3">
      <c r="D85" s="1"/>
    </row>
    <row r="86" spans="3:12" x14ac:dyDescent="0.3">
      <c r="D86" s="1"/>
    </row>
    <row r="87" spans="3:12" x14ac:dyDescent="0.3">
      <c r="D87" s="1"/>
    </row>
    <row r="88" spans="3:12" x14ac:dyDescent="0.3">
      <c r="D88" s="1"/>
    </row>
    <row r="89" spans="3:12" x14ac:dyDescent="0.3">
      <c r="D89" s="1"/>
    </row>
    <row r="90" spans="3:12" x14ac:dyDescent="0.3">
      <c r="D90" s="1"/>
    </row>
    <row r="91" spans="3:12" x14ac:dyDescent="0.3">
      <c r="D91" s="1"/>
    </row>
    <row r="92" spans="3:12" x14ac:dyDescent="0.3">
      <c r="D92" s="1"/>
    </row>
    <row r="93" spans="3:12" x14ac:dyDescent="0.3">
      <c r="D93" s="1"/>
    </row>
    <row r="94" spans="3:12" x14ac:dyDescent="0.3">
      <c r="D94" s="1"/>
    </row>
    <row r="95" spans="3:12" x14ac:dyDescent="0.3">
      <c r="D95" s="1"/>
    </row>
    <row r="96" spans="3:12" x14ac:dyDescent="0.3">
      <c r="D96" s="1"/>
    </row>
    <row r="97" spans="4:4" x14ac:dyDescent="0.3">
      <c r="D97" s="1"/>
    </row>
    <row r="98" spans="4:4" x14ac:dyDescent="0.3">
      <c r="D98" s="1"/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Jaiden Gann</dc:creator>
  <cp:lastModifiedBy>Jaiden Gann</cp:lastModifiedBy>
  <dcterms:created xsi:type="dcterms:W3CDTF">2022-07-05T01:48:16Z</dcterms:created>
  <dcterms:modified xsi:type="dcterms:W3CDTF">2022-07-09T18:34:31Z</dcterms:modified>
</cp:coreProperties>
</file>