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mmer 2022\EE 316\Midterm\"/>
    </mc:Choice>
  </mc:AlternateContent>
  <xr:revisionPtr revIDLastSave="0" documentId="13_ncr:1_{BB1E2C4E-A4F5-4671-A574-B596C92D8687}" xr6:coauthVersionLast="47" xr6:coauthVersionMax="47" xr10:uidLastSave="{00000000-0000-0000-0000-000000000000}"/>
  <bookViews>
    <workbookView xWindow="-108" yWindow="-108" windowWidth="23256" windowHeight="13176" xr2:uid="{C2ED14FA-F818-437D-9C0B-93212F41B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F7" i="1"/>
  <c r="F8" i="1"/>
  <c r="F9" i="1"/>
  <c r="F2" i="1"/>
  <c r="E3" i="1"/>
  <c r="E4" i="1"/>
  <c r="E11" i="1"/>
  <c r="E12" i="1"/>
  <c r="L2" i="1"/>
  <c r="F10" i="1" s="1"/>
  <c r="K2" i="1"/>
  <c r="E5" i="1" s="1"/>
  <c r="D3" i="1"/>
  <c r="D4" i="1"/>
  <c r="D5" i="1"/>
  <c r="D6" i="1"/>
  <c r="D7" i="1"/>
  <c r="D8" i="1"/>
  <c r="D9" i="1"/>
  <c r="D10" i="1"/>
  <c r="D11" i="1"/>
  <c r="D12" i="1"/>
  <c r="D13" i="1"/>
  <c r="D14" i="1"/>
  <c r="E10" i="1" l="1"/>
  <c r="E9" i="1"/>
  <c r="G9" i="1" s="1"/>
  <c r="F14" i="1"/>
  <c r="F6" i="1"/>
  <c r="G6" i="1" s="1"/>
  <c r="E8" i="1"/>
  <c r="G8" i="1" s="1"/>
  <c r="F13" i="1"/>
  <c r="F5" i="1"/>
  <c r="G5" i="1" s="1"/>
  <c r="E7" i="1"/>
  <c r="G7" i="1" s="1"/>
  <c r="E14" i="1"/>
  <c r="E6" i="1"/>
  <c r="F11" i="1"/>
  <c r="G11" i="1" s="1"/>
  <c r="F3" i="1"/>
  <c r="G3" i="1" s="1"/>
  <c r="E2" i="1"/>
  <c r="G2" i="1" s="1"/>
  <c r="F12" i="1"/>
  <c r="F4" i="1"/>
  <c r="E13" i="1"/>
  <c r="G12" i="1"/>
  <c r="G4" i="1"/>
  <c r="G10" i="1"/>
  <c r="G13" i="1" l="1"/>
  <c r="G14" i="1"/>
</calcChain>
</file>

<file path=xl/sharedStrings.xml><?xml version="1.0" encoding="utf-8"?>
<sst xmlns="http://schemas.openxmlformats.org/spreadsheetml/2006/main" count="13" uniqueCount="13">
  <si>
    <t>Vin</t>
  </si>
  <si>
    <t>Gain</t>
  </si>
  <si>
    <t>Vout</t>
  </si>
  <si>
    <t>pi</t>
  </si>
  <si>
    <t>R1</t>
  </si>
  <si>
    <t>C1</t>
  </si>
  <si>
    <t>C2</t>
  </si>
  <si>
    <t>R2</t>
  </si>
  <si>
    <t>Low</t>
  </si>
  <si>
    <t>High</t>
  </si>
  <si>
    <t>Degrees</t>
  </si>
  <si>
    <t>Sum(rad)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</si>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</sst>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Gain vs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Gain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Sheet1!$C$16:$C$28</c:f>
              <c:numCache>
                <c:formatCode>General</c:formatCode>
                <c:ptCount val="13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300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-13.887485052937393</c:v>
                </c:pt>
                <c:pt idx="1">
                  <c:v>-10.396190271053221</c:v>
                </c:pt>
                <c:pt idx="2">
                  <c:v>-9.3595575055958538</c:v>
                </c:pt>
                <c:pt idx="3">
                  <c:v>-8.8329787311488701</c:v>
                </c:pt>
                <c:pt idx="4">
                  <c:v>-8.614348475762112</c:v>
                </c:pt>
                <c:pt idx="5">
                  <c:v>-8.5317038024313518</c:v>
                </c:pt>
                <c:pt idx="6">
                  <c:v>-8.7145713912287466</c:v>
                </c:pt>
                <c:pt idx="7">
                  <c:v>-9.5239641105296755</c:v>
                </c:pt>
                <c:pt idx="8">
                  <c:v>-10.498740336394231</c:v>
                </c:pt>
                <c:pt idx="9">
                  <c:v>-10.540101793781693</c:v>
                </c:pt>
                <c:pt idx="10">
                  <c:v>-11.096531245599063</c:v>
                </c:pt>
                <c:pt idx="11">
                  <c:v>-12.078239923791116</c:v>
                </c:pt>
                <c:pt idx="12">
                  <c:v>-12.587822377593223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4A-402D-BEA3-B1D026E6E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807760"/>
        <c:axId val="1200808592"/>
      </c:scatterChart>
      <c:valAx>
        <c:axId val="120080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808592"/>
        <c:crosses val="autoZero"/>
        <c:crossBetween val="midCat"/>
      </c:valAx>
      <c:valAx>
        <c:axId val="120080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807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Phase vs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Sheet1!$D$15</c:f>
              <c:strCache>
                <c:ptCount val="1"/>
                <c:pt idx="0">
                  <c:v>Degrees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Sheet1!$C$16:$C$28</c:f>
              <c:numCache>
                <c:formatCode>General</c:formatCode>
                <c:ptCount val="13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300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</c:numCache>
            </c:numRef>
          </c:xVal>
          <c:yVal>
            <c:numRef>
              <c:f>Sheet1!$D$16:$D$28</c:f>
              <c:numCache>
                <c:formatCode>General</c:formatCode>
                <c:ptCount val="13"/>
                <c:pt idx="0">
                  <c:v>119</c:v>
                </c:pt>
                <c:pt idx="1">
                  <c:v>56</c:v>
                </c:pt>
                <c:pt idx="2">
                  <c:v>33</c:v>
                </c:pt>
                <c:pt idx="3">
                  <c:v>21</c:v>
                </c:pt>
                <c:pt idx="4">
                  <c:v>6.3</c:v>
                </c:pt>
                <c:pt idx="5">
                  <c:v>-2.2000000000000002</c:v>
                </c:pt>
                <c:pt idx="6">
                  <c:v>-16</c:v>
                </c:pt>
                <c:pt idx="7">
                  <c:v>-38</c:v>
                </c:pt>
                <c:pt idx="8">
                  <c:v>-49</c:v>
                </c:pt>
                <c:pt idx="9">
                  <c:v>-58</c:v>
                </c:pt>
                <c:pt idx="10">
                  <c:v>-67</c:v>
                </c:pt>
                <c:pt idx="11">
                  <c:v>-77</c:v>
                </c:pt>
                <c:pt idx="12">
                  <c:v>-86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53-4EC7-90C2-63C4C5C22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0800896"/>
        <c:axId val="1190802560"/>
      </c:scatterChart>
      <c:valAx>
        <c:axId val="119080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802560"/>
        <c:crosses val="autoZero"/>
        <c:crossBetween val="midCat"/>
      </c:valAx>
      <c:valAx>
        <c:axId val="11908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Phase</a:t>
                </a:r>
                <a:r>
                  <a:rPr lang="en-US" baseline="0"/>
                  <a:t> (deg)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80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297180</xdr:colOff>
      <xdr:row>1</xdr:row>
      <xdr:rowOff>26670</xdr:rowOff>
    </xdr:from>
    <xdr:to>
      <xdr:col>21</xdr:col>
      <xdr:colOff>601980</xdr:colOff>
      <xdr:row>16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0A0C0A-36E2-7910-20B5-01A97FEB6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548640</xdr:colOff>
      <xdr:row>12</xdr:row>
      <xdr:rowOff>110490</xdr:rowOff>
    </xdr:from>
    <xdr:to>
      <xdr:col>14</xdr:col>
      <xdr:colOff>91440</xdr:colOff>
      <xdr:row>27</xdr:row>
      <xdr:rowOff>110490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97BCE9-8781-2A9A-48BB-EF409AA601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3503-A229-403E-9565-AD6DE9909DCB}">
  <dimension ref="B1:M28"/>
  <sheetViews>
    <sheetView tabSelected="1" workbookViewId="0">
      <selection activeCell="D16" sqref="D16:D28"/>
    </sheetView>
  </sheetViews>
  <sheetFormatPr defaultRowHeight="14.4" x14ac:dyDescent="0.3"/>
  <cols>
    <col min="9" max="10" width="10" bestFit="1" customWidth="1"/>
  </cols>
  <sheetData>
    <row r="1" spans="2:13" x14ac:dyDescent="0.3">
      <c r="B1" t="s">
        <v>0</v>
      </c>
      <c r="C1" t="s">
        <v>2</v>
      </c>
      <c r="D1" t="s">
        <v>1</v>
      </c>
      <c r="E1" t="s">
        <v>8</v>
      </c>
      <c r="F1" t="s">
        <v>9</v>
      </c>
      <c r="G1" t="s">
        <v>11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2:13" x14ac:dyDescent="0.3">
      <c r="B2">
        <v>1.41</v>
      </c>
      <c r="C2">
        <v>0.28499999999999998</v>
      </c>
      <c r="D2">
        <f>20*LOG(C2/B2)</f>
        <v>-13.887485052937393</v>
      </c>
      <c r="E2">
        <f>(-2*3.14*C16*$J$2*$K$2)</f>
        <v>-3.925E-2</v>
      </c>
      <c r="F2">
        <f>1/(2*3.14*C16*$L$2*$M$2)</f>
        <v>2.1231422505307855</v>
      </c>
      <c r="G2">
        <f>SUM(E2:F2)</f>
        <v>2.0838922505307855</v>
      </c>
      <c r="I2">
        <v>2.14</v>
      </c>
      <c r="J2">
        <v>500</v>
      </c>
      <c r="K2">
        <f>0.5*10^-6</f>
        <v>4.9999999999999998E-7</v>
      </c>
      <c r="L2">
        <f>1.5*10^-6</f>
        <v>1.5E-6</v>
      </c>
      <c r="M2">
        <v>2000</v>
      </c>
    </row>
    <row r="3" spans="2:13" x14ac:dyDescent="0.3">
      <c r="B3">
        <v>1.41</v>
      </c>
      <c r="C3">
        <v>0.42599999999999999</v>
      </c>
      <c r="D3">
        <f>20*LOG(C3/B3)</f>
        <v>-10.396190271053221</v>
      </c>
      <c r="E3">
        <f>(-2*3.14*C17*$J$2*$K$2)</f>
        <v>-7.85E-2</v>
      </c>
      <c r="F3">
        <f>1/(2*3.14*C17*$L$2*$M$2)</f>
        <v>1.0615711252653928</v>
      </c>
      <c r="G3">
        <f t="shared" ref="G3:G14" si="0">SUM(E3:F3)</f>
        <v>0.98307112526539275</v>
      </c>
    </row>
    <row r="4" spans="2:13" x14ac:dyDescent="0.3">
      <c r="B4">
        <v>1.41</v>
      </c>
      <c r="C4">
        <v>0.48</v>
      </c>
      <c r="D4">
        <f>20*LOG(C4/B4)</f>
        <v>-9.3595575055958538</v>
      </c>
      <c r="E4">
        <f>(-2*3.14*C18*$J$2*$K$2)</f>
        <v>-0.11774999999999999</v>
      </c>
      <c r="F4">
        <f>1/(2*3.14*C18*$L$2*$M$2)</f>
        <v>0.70771408351026188</v>
      </c>
      <c r="G4">
        <f t="shared" si="0"/>
        <v>0.58996408351026186</v>
      </c>
    </row>
    <row r="5" spans="2:13" x14ac:dyDescent="0.3">
      <c r="B5">
        <v>1.41</v>
      </c>
      <c r="C5">
        <v>0.51</v>
      </c>
      <c r="D5">
        <f>20*LOG(C5/B5)</f>
        <v>-8.8329787311488701</v>
      </c>
      <c r="E5">
        <f>(-2*3.14*C19*$J$2*$K$2)</f>
        <v>-0.157</v>
      </c>
      <c r="F5">
        <f>1/(2*3.14*C19*$L$2*$M$2)</f>
        <v>0.53078556263269638</v>
      </c>
      <c r="G5">
        <f t="shared" si="0"/>
        <v>0.37378556263269636</v>
      </c>
    </row>
    <row r="6" spans="2:13" x14ac:dyDescent="0.3">
      <c r="B6">
        <v>1.41</v>
      </c>
      <c r="C6">
        <v>0.52300000000000002</v>
      </c>
      <c r="D6">
        <f>20*LOG(C6/B6)</f>
        <v>-8.614348475762112</v>
      </c>
      <c r="E6">
        <f>(-2*3.14*C20*$J$2*$K$2)</f>
        <v>-0.23549999999999999</v>
      </c>
      <c r="F6">
        <f>1/(2*3.14*C20*$L$2*$M$2)</f>
        <v>0.35385704175513094</v>
      </c>
      <c r="G6">
        <f t="shared" si="0"/>
        <v>0.11835704175513095</v>
      </c>
    </row>
    <row r="7" spans="2:13" x14ac:dyDescent="0.3">
      <c r="B7">
        <v>1.41</v>
      </c>
      <c r="C7">
        <v>0.52800000000000002</v>
      </c>
      <c r="D7">
        <f>20*LOG(C7/B7)</f>
        <v>-8.5317038024313518</v>
      </c>
      <c r="E7">
        <f>(-2*3.14*C21*$J$2*$K$2)</f>
        <v>-0.314</v>
      </c>
      <c r="F7">
        <f>1/(2*3.14*C21*$L$2*$M$2)</f>
        <v>0.26539278131634819</v>
      </c>
      <c r="G7">
        <f t="shared" si="0"/>
        <v>-4.8607218683651809E-2</v>
      </c>
    </row>
    <row r="8" spans="2:13" x14ac:dyDescent="0.3">
      <c r="B8">
        <v>1.41</v>
      </c>
      <c r="C8">
        <v>0.51700000000000002</v>
      </c>
      <c r="D8">
        <f>20*LOG(C8/B8)</f>
        <v>-8.7145713912287466</v>
      </c>
      <c r="E8">
        <f>(-2*3.14*C22*$J$2*$K$2)</f>
        <v>-0.47099999999999997</v>
      </c>
      <c r="F8">
        <f>1/(2*3.14*C22*$L$2*$M$2)</f>
        <v>0.17692852087756547</v>
      </c>
      <c r="G8">
        <f t="shared" si="0"/>
        <v>-0.29407147912243448</v>
      </c>
    </row>
    <row r="9" spans="2:13" x14ac:dyDescent="0.3">
      <c r="B9">
        <v>1.41</v>
      </c>
      <c r="C9">
        <v>0.47099999999999997</v>
      </c>
      <c r="D9">
        <f>20*LOG(C9/B9)</f>
        <v>-9.5239641105296755</v>
      </c>
      <c r="E9">
        <f>(-2*3.14*C23*$J$2*$K$2)</f>
        <v>-0.78499999999999992</v>
      </c>
      <c r="F9">
        <f>1/(2*3.14*C23*$L$2*$M$2)</f>
        <v>0.10615711252653928</v>
      </c>
      <c r="G9">
        <f t="shared" si="0"/>
        <v>-0.67884288747346067</v>
      </c>
    </row>
    <row r="10" spans="2:13" x14ac:dyDescent="0.3">
      <c r="B10">
        <v>1.41</v>
      </c>
      <c r="C10">
        <v>0.42099999999999999</v>
      </c>
      <c r="D10">
        <f>20*LOG(C10/B10)</f>
        <v>-10.498740336394231</v>
      </c>
      <c r="E10">
        <f>(-2*3.14*C24*$J$2*$K$2)</f>
        <v>-0.94199999999999995</v>
      </c>
      <c r="F10">
        <f>1/(2*3.14*C24*$L$2*$M$2)</f>
        <v>8.8464260438782735E-2</v>
      </c>
      <c r="G10">
        <f t="shared" si="0"/>
        <v>-0.8535357395612172</v>
      </c>
    </row>
    <row r="11" spans="2:13" x14ac:dyDescent="0.3">
      <c r="B11">
        <v>1.41</v>
      </c>
      <c r="C11">
        <v>0.41899999999999998</v>
      </c>
      <c r="D11">
        <f>20*LOG(C11/B11)</f>
        <v>-10.540101793781693</v>
      </c>
      <c r="E11">
        <f>(-2*3.14*C25*$J$2*$K$2)</f>
        <v>-1.099</v>
      </c>
      <c r="F11">
        <f>1/(2*3.14*C25*$L$2*$M$2)</f>
        <v>7.5826508947528057E-2</v>
      </c>
      <c r="G11">
        <f t="shared" si="0"/>
        <v>-1.0231734910524719</v>
      </c>
    </row>
    <row r="12" spans="2:13" x14ac:dyDescent="0.3">
      <c r="B12">
        <v>1.41</v>
      </c>
      <c r="C12">
        <v>0.39300000000000002</v>
      </c>
      <c r="D12">
        <f>20*LOG(C12/B12)</f>
        <v>-11.096531245599063</v>
      </c>
      <c r="E12">
        <f>(-2*3.14*C26*$J$2*$K$2)</f>
        <v>-1.256</v>
      </c>
      <c r="F12">
        <f>1/(2*3.14*C26*$L$2*$M$2)</f>
        <v>6.6348195329087048E-2</v>
      </c>
      <c r="G12">
        <f t="shared" si="0"/>
        <v>-1.189651804670913</v>
      </c>
    </row>
    <row r="13" spans="2:13" x14ac:dyDescent="0.3">
      <c r="B13">
        <v>1.41</v>
      </c>
      <c r="C13">
        <v>0.35099999999999998</v>
      </c>
      <c r="D13">
        <f>20*LOG(C13/B13)</f>
        <v>-12.078239923791116</v>
      </c>
      <c r="E13">
        <f>(-2*3.14*C27*$J$2*$K$2)</f>
        <v>-1.413</v>
      </c>
      <c r="F13">
        <f>1/(2*3.14*C27*$L$2*$M$2)</f>
        <v>5.8976173625855159E-2</v>
      </c>
      <c r="G13">
        <f t="shared" si="0"/>
        <v>-1.3540238263741449</v>
      </c>
    </row>
    <row r="14" spans="2:13" x14ac:dyDescent="0.3">
      <c r="B14">
        <v>1.41</v>
      </c>
      <c r="C14">
        <v>0.33100000000000002</v>
      </c>
      <c r="D14">
        <f>20*LOG(C14/B14)</f>
        <v>-12.587822377593223</v>
      </c>
      <c r="E14">
        <f>(-2*3.14*C28*$J$2*$K$2)</f>
        <v>-1.5699999999999998</v>
      </c>
      <c r="F14">
        <f>1/(2*3.14*C28*$L$2*$M$2)</f>
        <v>5.3078556263269641E-2</v>
      </c>
      <c r="G14">
        <f t="shared" si="0"/>
        <v>-1.5169214437367302</v>
      </c>
    </row>
    <row r="15" spans="2:13" x14ac:dyDescent="0.3">
      <c r="C15" t="s">
        <v>12</v>
      </c>
      <c r="D15" t="s">
        <v>10</v>
      </c>
    </row>
    <row r="16" spans="2:13" x14ac:dyDescent="0.3">
      <c r="C16" s="1">
        <v>25</v>
      </c>
      <c r="D16">
        <v>119</v>
      </c>
    </row>
    <row r="17" spans="3:4" x14ac:dyDescent="0.3">
      <c r="C17" s="1">
        <v>50</v>
      </c>
      <c r="D17">
        <v>56</v>
      </c>
    </row>
    <row r="18" spans="3:4" x14ac:dyDescent="0.3">
      <c r="C18" s="1">
        <v>75</v>
      </c>
      <c r="D18">
        <v>33</v>
      </c>
    </row>
    <row r="19" spans="3:4" x14ac:dyDescent="0.3">
      <c r="C19" s="1">
        <v>100</v>
      </c>
      <c r="D19">
        <v>21</v>
      </c>
    </row>
    <row r="20" spans="3:4" x14ac:dyDescent="0.3">
      <c r="C20" s="1">
        <v>150</v>
      </c>
      <c r="D20">
        <v>6.3</v>
      </c>
    </row>
    <row r="21" spans="3:4" x14ac:dyDescent="0.3">
      <c r="C21" s="1">
        <v>200</v>
      </c>
      <c r="D21">
        <v>-2.2000000000000002</v>
      </c>
    </row>
    <row r="22" spans="3:4" x14ac:dyDescent="0.3">
      <c r="C22" s="1">
        <v>300</v>
      </c>
      <c r="D22">
        <v>-16</v>
      </c>
    </row>
    <row r="23" spans="3:4" x14ac:dyDescent="0.3">
      <c r="C23" s="1">
        <v>500</v>
      </c>
      <c r="D23">
        <v>-38</v>
      </c>
    </row>
    <row r="24" spans="3:4" x14ac:dyDescent="0.3">
      <c r="C24" s="1">
        <v>600</v>
      </c>
      <c r="D24">
        <v>-49</v>
      </c>
    </row>
    <row r="25" spans="3:4" x14ac:dyDescent="0.3">
      <c r="C25" s="1">
        <v>700</v>
      </c>
      <c r="D25">
        <v>-58</v>
      </c>
    </row>
    <row r="26" spans="3:4" x14ac:dyDescent="0.3">
      <c r="C26" s="1">
        <v>800</v>
      </c>
      <c r="D26">
        <v>-67</v>
      </c>
    </row>
    <row r="27" spans="3:4" x14ac:dyDescent="0.3">
      <c r="C27" s="1">
        <v>900</v>
      </c>
      <c r="D27">
        <v>-77</v>
      </c>
    </row>
    <row r="28" spans="3:4" x14ac:dyDescent="0.3">
      <c r="C28" s="1">
        <v>1000</v>
      </c>
      <c r="D28">
        <v>-86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Jaiden Gann</dc:creator>
  <cp:lastModifiedBy>Jaiden Gann</cp:lastModifiedBy>
  <dcterms:created xsi:type="dcterms:W3CDTF">2022-07-13T20:18:46Z</dcterms:created>
  <dcterms:modified xsi:type="dcterms:W3CDTF">2022-07-13T21:35:15Z</dcterms:modified>
</cp:coreProperties>
</file>