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ocuments\DANNY\CEM 2025 SE FUE\GESTION RIESGOS CIBERNETICOS\"/>
    </mc:Choice>
  </mc:AlternateContent>
  <xr:revisionPtr revIDLastSave="0" documentId="13_ncr:1_{619DC7E9-D147-4B1A-A3AB-3DCCD98C51CE}" xr6:coauthVersionLast="47" xr6:coauthVersionMax="47" xr10:uidLastSave="{00000000-0000-0000-0000-000000000000}"/>
  <bookViews>
    <workbookView xWindow="-110" yWindow="-110" windowWidth="19420" windowHeight="10300" xr2:uid="{945D6EC8-CCFA-4FB3-A242-AE99F036EDCF}"/>
  </bookViews>
  <sheets>
    <sheet name="STRIDE" sheetId="1" r:id="rId1"/>
    <sheet name="D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4" i="2"/>
  <c r="I9" i="2"/>
  <c r="J9" i="2" s="1"/>
  <c r="I8" i="2"/>
  <c r="J8" i="2" s="1"/>
  <c r="I7" i="2"/>
  <c r="J7" i="2" s="1"/>
  <c r="I6" i="2"/>
  <c r="J6" i="2" s="1"/>
  <c r="I5" i="2"/>
  <c r="J5" i="2" s="1"/>
  <c r="I4" i="2"/>
  <c r="J4" i="2" s="1"/>
  <c r="T5" i="1"/>
  <c r="T6" i="1"/>
  <c r="T7" i="1"/>
  <c r="T8" i="1"/>
  <c r="T9" i="1"/>
  <c r="T4" i="1"/>
  <c r="S9" i="1"/>
  <c r="S8" i="1"/>
  <c r="S7" i="1"/>
  <c r="S6" i="1"/>
  <c r="S5" i="1"/>
  <c r="S4" i="1"/>
  <c r="U4" i="1" s="1"/>
  <c r="L5" i="1"/>
  <c r="L6" i="1"/>
  <c r="L7" i="1"/>
  <c r="L8" i="1"/>
  <c r="L9" i="1"/>
  <c r="L4" i="1"/>
  <c r="K9" i="1"/>
  <c r="K8" i="1"/>
  <c r="K7" i="1"/>
  <c r="K6" i="1"/>
  <c r="U6" i="1" s="1"/>
  <c r="K5" i="1"/>
  <c r="K4" i="1"/>
  <c r="U7" i="1"/>
  <c r="U8" i="1"/>
  <c r="U9" i="1"/>
  <c r="U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PERSONAL</author>
  </authors>
  <commentList>
    <comment ref="D2" authorId="0" shapeId="0" xr:uid="{B7E54681-FC59-4046-A68E-6FFB541C2917}">
      <text>
        <r>
          <rPr>
            <b/>
            <sz val="9"/>
            <color indexed="81"/>
            <rFont val="Tahoma"/>
            <family val="2"/>
          </rPr>
          <t>PERSONAL:</t>
        </r>
        <r>
          <rPr>
            <sz val="9"/>
            <color indexed="81"/>
            <rFont val="Tahoma"/>
            <family val="2"/>
          </rPr>
          <t xml:space="preserve">
El daño se relaciona con el daño potencial (o impacto) que una amenaza podría causar si es explotada por un atacante</t>
        </r>
      </text>
    </comment>
    <comment ref="E2" authorId="0" shapeId="0" xr:uid="{BB0B0770-E379-4FF2-B628-DD870D75AAC5}">
      <text>
        <r>
          <rPr>
            <b/>
            <sz val="9"/>
            <color indexed="81"/>
            <rFont val="Tahoma"/>
            <family val="2"/>
          </rPr>
          <t>PERSONAL:</t>
        </r>
        <r>
          <rPr>
            <sz val="9"/>
            <color indexed="81"/>
            <rFont val="Tahoma"/>
            <family val="2"/>
          </rPr>
          <t xml:space="preserve">
La reproducibilidad se relaciona con la facilidad (o probabilidad) con la que se puede replicar un ataque</t>
        </r>
      </text>
    </comment>
    <comment ref="F2" authorId="0" shapeId="0" xr:uid="{E1E48CAD-29D2-401F-AFA2-51597DFB3A0D}">
      <text>
        <r>
          <rPr>
            <b/>
            <sz val="9"/>
            <color indexed="81"/>
            <rFont val="Tahoma"/>
            <family val="2"/>
          </rPr>
          <t>PERSONAL:</t>
        </r>
        <r>
          <rPr>
            <sz val="9"/>
            <color indexed="81"/>
            <rFont val="Tahoma"/>
            <family val="2"/>
          </rPr>
          <t xml:space="preserve">
La explotabilidad se relaciona con la facilidad o probabilidad con la que se puede explotar una debilidad o amenaza.</t>
        </r>
      </text>
    </comment>
    <comment ref="G2" authorId="0" shapeId="0" xr:uid="{2BD8DAE6-CDE4-436B-8A49-465FC32E8276}">
      <text>
        <r>
          <rPr>
            <b/>
            <sz val="9"/>
            <color indexed="81"/>
            <rFont val="Tahoma"/>
            <family val="2"/>
          </rPr>
          <t>PERSONAL:</t>
        </r>
        <r>
          <rPr>
            <sz val="9"/>
            <color indexed="81"/>
            <rFont val="Tahoma"/>
            <family val="2"/>
          </rPr>
          <t xml:space="preserve">
Los usuarios afectados se relacionan con la cantidad de usuarios (finales) que podrían verse afectados por una amenaza que esté siendo explotada.</t>
        </r>
      </text>
    </comment>
    <comment ref="H2" authorId="0" shapeId="0" xr:uid="{2C674964-2B31-4738-8D17-F3C778D820AF}">
      <text>
        <r>
          <rPr>
            <b/>
            <sz val="9"/>
            <color indexed="81"/>
            <rFont val="Tahoma"/>
            <family val="2"/>
          </rPr>
          <t>PERSONAL:</t>
        </r>
        <r>
          <rPr>
            <sz val="9"/>
            <color indexed="81"/>
            <rFont val="Tahoma"/>
            <family val="2"/>
          </rPr>
          <t xml:space="preserve">
La capacidad de descubrimiento se relaciona con la probabilidad de que un atacante descubra una amenaza.</t>
        </r>
      </text>
    </comment>
    <comment ref="I2" authorId="0" shapeId="0" xr:uid="{5D3CA922-4ABC-47C2-B091-86C182CB98F6}">
      <text>
        <r>
          <rPr>
            <b/>
            <sz val="9"/>
            <color indexed="81"/>
            <rFont val="Tahoma"/>
            <family val="2"/>
          </rPr>
          <t>PERSONAL:</t>
        </r>
        <r>
          <rPr>
            <sz val="9"/>
            <color indexed="81"/>
            <rFont val="Tahoma"/>
            <family val="2"/>
          </rPr>
          <t xml:space="preserve">
Después de haber asignado una calificación de amenaza a todas las categorías de DREAD, se puede calcular una calificación DREAD general para la amenaza. Esto es simplemente una cuestión de sumar todas las calificaciones</t>
        </r>
      </text>
    </comment>
  </commentList>
</comments>
</file>

<file path=xl/sharedStrings.xml><?xml version="1.0" encoding="utf-8"?>
<sst xmlns="http://schemas.openxmlformats.org/spreadsheetml/2006/main" count="139" uniqueCount="104">
  <si>
    <t>MATRIZ DE RIESGOS FIN SECURE SA</t>
  </si>
  <si>
    <t>MODELO STRIDE</t>
  </si>
  <si>
    <t>AMENAZA</t>
  </si>
  <si>
    <t>Un atacante suplanta a un usuario legítimo para acceder al sistema.</t>
  </si>
  <si>
    <t>Modificación no autorizada de datos financieros o transaccionales.</t>
  </si>
  <si>
    <t>Un usuario niega haber realizado una transacción legítima.</t>
  </si>
  <si>
    <t>Exposición de datos sensibles por fallos en la seguridad.</t>
  </si>
  <si>
    <t>Ataques que inhabilitan el sistema, impidiendo transacciones.</t>
  </si>
  <si>
    <t>Un atacante obtiene permisos más altos de los que debería tener.</t>
  </si>
  <si>
    <t>IMPACTO</t>
  </si>
  <si>
    <t>Robo de credenciales, fraude financiero, acceso no autorizado a cuentas.</t>
  </si>
  <si>
    <t>Alteración de registros de pago, fraude, pérdida de integridad de datos.</t>
  </si>
  <si>
    <t>Disputas financieras, fraude, pérdida de confianza en el sistema.</t>
  </si>
  <si>
    <t>Filtración de datos personales y financieros, incumplimiento normativo.</t>
  </si>
  <si>
    <t>Interrupción de pagos y servicios, impacto económico y reputacional.</t>
  </si>
  <si>
    <t>Control total del sistema, manipulación de registros financieros.</t>
  </si>
  <si>
    <t>PROBABILIDAD</t>
  </si>
  <si>
    <t>ALTA</t>
  </si>
  <si>
    <t>MEDIA</t>
  </si>
  <si>
    <t>ALTO</t>
  </si>
  <si>
    <t>MEDIO</t>
  </si>
  <si>
    <t>MITIGACION</t>
  </si>
  <si>
    <t>Autenticación Multifactor (MFA), biometría, tokens dinámicos.</t>
  </si>
  <si>
    <t>Cifrado de extremo a extremo (TLS 1.3), firma digital en transacciones.</t>
  </si>
  <si>
    <t>Registros de auditoría inmutables, blockchain para trazabilidad.</t>
  </si>
  <si>
    <t>Cifrado AES-256 en bases de datos, control de acceso basado en roles (RBAC).</t>
  </si>
  <si>
    <t>Protección DDoS con balanceo de carga y firewalls inteligentes.</t>
  </si>
  <si>
    <t>Principio de mínimo privilegio, monitoreo de accesos y logs de seguridad.</t>
  </si>
  <si>
    <t>Spoofing 
(Suplantacion de identidad)</t>
  </si>
  <si>
    <t>Tampering 
(Manipulacion de datos)</t>
  </si>
  <si>
    <t>Repudiation 
(Repudio de transacciones)</t>
  </si>
  <si>
    <t>Information Disclosure 
(Divulgacion de informacion)</t>
  </si>
  <si>
    <t>Denial of Service 
(Denegacion de servicio)</t>
  </si>
  <si>
    <t>Elevation of privilege 
(Elevacion de privilegios)</t>
  </si>
  <si>
    <t>Porcentaje</t>
  </si>
  <si>
    <t>Entre 1 y 10</t>
  </si>
  <si>
    <t>TOTAL</t>
  </si>
  <si>
    <t>A1</t>
  </si>
  <si>
    <t>A2</t>
  </si>
  <si>
    <t>A3</t>
  </si>
  <si>
    <t>A4</t>
  </si>
  <si>
    <t>A5</t>
  </si>
  <si>
    <t>A6</t>
  </si>
  <si>
    <t>COD.</t>
  </si>
  <si>
    <t>BAJO</t>
  </si>
  <si>
    <t>BAJA</t>
  </si>
  <si>
    <t>Area 1</t>
  </si>
  <si>
    <t>Area 2</t>
  </si>
  <si>
    <t>Area 3</t>
  </si>
  <si>
    <t>Area 4</t>
  </si>
  <si>
    <t>Area 5</t>
  </si>
  <si>
    <t>Area 6</t>
  </si>
  <si>
    <t>MD</t>
  </si>
  <si>
    <t>S</t>
  </si>
  <si>
    <t>T</t>
  </si>
  <si>
    <t>R</t>
  </si>
  <si>
    <t>I</t>
  </si>
  <si>
    <t>D</t>
  </si>
  <si>
    <t>E</t>
  </si>
  <si>
    <t>PxI</t>
  </si>
  <si>
    <t>Compedio cualitativo:</t>
  </si>
  <si>
    <t>NULA</t>
  </si>
  <si>
    <t>Menor a 10%</t>
  </si>
  <si>
    <t>Mayor a 70%</t>
  </si>
  <si>
    <t>Entre 40% y 70%</t>
  </si>
  <si>
    <t>Entre 10% y 40%</t>
  </si>
  <si>
    <t>NULO</t>
  </si>
  <si>
    <t>Menor a 1</t>
  </si>
  <si>
    <t>Entre 1 y 4</t>
  </si>
  <si>
    <t>Entre 4 y 7</t>
  </si>
  <si>
    <t>Mayor a 7</t>
  </si>
  <si>
    <t>A</t>
  </si>
  <si>
    <t>Damage</t>
  </si>
  <si>
    <t>Reproducibility</t>
  </si>
  <si>
    <t>Explotability</t>
  </si>
  <si>
    <t>Affected users</t>
  </si>
  <si>
    <t>Discoverability</t>
  </si>
  <si>
    <t>0, que no supone ningún daño</t>
  </si>
  <si>
    <t>5, que es la divulgación de información</t>
  </si>
  <si>
    <t>8, que son datos no sensibles de personas que están siendo comprometidos</t>
  </si>
  <si>
    <t>9, que son datos administrativos no sensibles que están siendo comprometidos</t>
  </si>
  <si>
    <t>10, que es la destrucción del sistema en su alcance, los datos, o la pérdida de disponibilidad del sistema.</t>
  </si>
  <si>
    <t>0, lo cual es casi imposible o difícil</t>
  </si>
  <si>
    <t>5, que es complejo</t>
  </si>
  <si>
    <t>7.5, lo cual es fácil</t>
  </si>
  <si>
    <t>10, lo cual es muy fácil</t>
  </si>
  <si>
    <t>2.5, que requiere habilidades técnicas avanzadas</t>
  </si>
  <si>
    <t>5, lo que requiere herramientas que estén disponibles</t>
  </si>
  <si>
    <t>9, que requiere servidores proxy de aplicaciones</t>
  </si>
  <si>
    <t>10, que (sólo) requiere navegador</t>
  </si>
  <si>
    <t>0, que es que ningún usuario se ve afectado</t>
  </si>
  <si>
    <t>2.5, que solo afecta a usuarios individuales</t>
  </si>
  <si>
    <t>6, que son pocos los usuarios afectados</t>
  </si>
  <si>
    <t>8, que son los usuarios administrativos afectados (estos son los usuarios más importantes)</t>
  </si>
  <si>
    <t>10, que son todos los usuarios afectados</t>
  </si>
  <si>
    <t>0, que es difícil de descubrir</t>
  </si>
  <si>
    <t>5, que son solicitudes abiertas que pueden descubrir la amenaza</t>
  </si>
  <si>
    <t>8, que es una amenaza que se conoce o se encuentra públicamente</t>
  </si>
  <si>
    <t>10, que es la amenaza que se puede descubrir fácilmente, como en una página o formulario de fácil acceso</t>
  </si>
  <si>
    <r>
      <t>Bajo</t>
    </r>
    <r>
      <rPr>
        <sz val="10"/>
        <color rgb="FF141414"/>
        <rFont val="Arial"/>
        <family val="2"/>
      </rPr>
      <t> para calificaciones generales entre </t>
    </r>
    <r>
      <rPr>
        <b/>
        <sz val="10"/>
        <color rgb="FF141414"/>
        <rFont val="Arial"/>
        <family val="2"/>
      </rPr>
      <t>1 y 10</t>
    </r>
    <r>
      <rPr>
        <sz val="10"/>
        <color rgb="FF141414"/>
        <rFont val="Arial"/>
        <family val="2"/>
      </rPr>
      <t> , lo que representa un riesgo bajo para la aplicación o el sistema en cuestión.</t>
    </r>
  </si>
  <si>
    <r>
      <t>Medio</t>
    </r>
    <r>
      <rPr>
        <sz val="10"/>
        <color rgb="FF141414"/>
        <rFont val="Arial"/>
        <family val="2"/>
      </rPr>
      <t> para calificaciones generales entre </t>
    </r>
    <r>
      <rPr>
        <b/>
        <sz val="10"/>
        <color rgb="FF141414"/>
        <rFont val="Arial"/>
        <family val="2"/>
      </rPr>
      <t>11 y 24</t>
    </r>
    <r>
      <rPr>
        <sz val="10"/>
        <color rgb="FF141414"/>
        <rFont val="Arial"/>
        <family val="2"/>
      </rPr>
      <t> , lo que representa un riesgo medio o moderado para la aplicación o el sistema en cuestión.</t>
    </r>
  </si>
  <si>
    <r>
      <t>Alto</t>
    </r>
    <r>
      <rPr>
        <sz val="10"/>
        <color rgb="FF141414"/>
        <rFont val="Arial"/>
        <family val="2"/>
      </rPr>
      <t> para calificaciones generales entre </t>
    </r>
    <r>
      <rPr>
        <b/>
        <sz val="10"/>
        <color rgb="FF141414"/>
        <rFont val="Arial"/>
        <family val="2"/>
      </rPr>
      <t>25 y 39</t>
    </r>
    <r>
      <rPr>
        <sz val="10"/>
        <color rgb="FF141414"/>
        <rFont val="Arial"/>
        <family val="2"/>
      </rPr>
      <t> , lo que representa un riesgo alto o severo para la aplicación o el sistema en cuestión.</t>
    </r>
  </si>
  <si>
    <r>
      <t>Crítico</t>
    </r>
    <r>
      <rPr>
        <sz val="10"/>
        <color rgb="FF141414"/>
        <rFont val="Arial"/>
        <family val="2"/>
      </rPr>
      <t> para calificaciones generales entre </t>
    </r>
    <r>
      <rPr>
        <b/>
        <sz val="10"/>
        <color rgb="FF141414"/>
        <rFont val="Arial"/>
        <family val="2"/>
      </rPr>
      <t>40 y 50</t>
    </r>
    <r>
      <rPr>
        <sz val="10"/>
        <color rgb="FF141414"/>
        <rFont val="Arial"/>
        <family val="2"/>
      </rPr>
      <t> , lo que constituye un riesgo crítico para la aplicación o el sistema en cuestión.</t>
    </r>
  </si>
  <si>
    <t>MODELADO DE AMENAZAS STRIDE / DREAD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</si>
</sst>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0"/>
      <color rgb="FF1414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1414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7030A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2" borderId="36" xfId="0" applyNumberForma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 wrapText="1"/>
    </xf>
    <xf numFmtId="2" fontId="0" fillId="2" borderId="42" xfId="0" applyNumberFormat="1" applyFill="1" applyBorder="1" applyAlignment="1">
      <alignment horizontal="center" vertical="center" wrapText="1"/>
    </xf>
    <xf numFmtId="2" fontId="6" fillId="5" borderId="40" xfId="0" applyNumberFormat="1" applyFont="1" applyFill="1" applyBorder="1" applyAlignment="1">
      <alignment horizontal="center" vertical="center"/>
    </xf>
    <xf numFmtId="2" fontId="6" fillId="5" borderId="10" xfId="0" applyNumberFormat="1" applyFont="1" applyFill="1" applyBorder="1" applyAlignment="1">
      <alignment horizontal="center" vertical="center"/>
    </xf>
    <xf numFmtId="2" fontId="6" fillId="5" borderId="41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9" fontId="0" fillId="2" borderId="36" xfId="1" applyFont="1" applyFill="1" applyBorder="1" applyAlignment="1">
      <alignment horizontal="center" vertical="center" wrapText="1"/>
    </xf>
    <xf numFmtId="9" fontId="0" fillId="2" borderId="37" xfId="1" applyFont="1" applyFill="1" applyBorder="1" applyAlignment="1">
      <alignment horizontal="center" vertical="center" wrapText="1"/>
    </xf>
    <xf numFmtId="9" fontId="0" fillId="2" borderId="38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 indent="1"/>
    </xf>
    <xf numFmtId="0" fontId="0" fillId="5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justify" vertical="center" wrapText="1"/>
    </xf>
    <xf numFmtId="9" fontId="0" fillId="0" borderId="28" xfId="1" applyFont="1" applyBorder="1" applyAlignment="1">
      <alignment horizontal="center" vertical="center" wrapText="1"/>
    </xf>
    <xf numFmtId="9" fontId="0" fillId="0" borderId="29" xfId="1" applyFont="1" applyBorder="1" applyAlignment="1">
      <alignment horizontal="center" vertical="center" wrapText="1"/>
    </xf>
    <xf numFmtId="9" fontId="0" fillId="0" borderId="30" xfId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9" fontId="0" fillId="0" borderId="11" xfId="1" applyFont="1" applyBorder="1" applyAlignment="1">
      <alignment horizontal="center" vertical="center" wrapText="1"/>
    </xf>
    <xf numFmtId="9" fontId="0" fillId="0" borderId="12" xfId="1" applyFont="1" applyBorder="1" applyAlignment="1">
      <alignment horizontal="center" vertical="center" wrapText="1"/>
    </xf>
    <xf numFmtId="9" fontId="0" fillId="0" borderId="13" xfId="1" applyFont="1" applyBorder="1" applyAlignment="1">
      <alignment horizontal="center" vertical="center" wrapText="1"/>
    </xf>
    <xf numFmtId="9" fontId="0" fillId="0" borderId="14" xfId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5" borderId="20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5" borderId="31" xfId="0" applyFont="1" applyFill="1" applyBorder="1" applyAlignment="1">
      <alignment horizontal="center" vertical="center"/>
    </xf>
    <xf numFmtId="0" fontId="2" fillId="5" borderId="4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D8E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STRIDE!$A$4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rgbClr val="C00000"/>
            </a:solidFill>
            <a:ln w="25400">
              <a:noFill/>
            </a:ln>
            <a:effectLst/>
          </c:spPr>
          <c:invertIfNegative val="0"/>
          <c:xVal>
            <c:numRef>
              <c:f>STRIDE!$K$4</c:f>
              <c:numCache>
                <c:formatCode>0%</c:formatCode>
                <c:ptCount val="1"/>
                <c:pt idx="0">
                  <c:v>0.90166666666666673</c:v>
                </c:pt>
              </c:numCache>
            </c:numRef>
          </c:xVal>
          <c:yVal>
            <c:numRef>
              <c:f>STRIDE!$S$4</c:f>
              <c:numCache>
                <c:formatCode>0.00</c:formatCode>
                <c:ptCount val="1"/>
                <c:pt idx="0">
                  <c:v>8.6666666666666661</c:v>
                </c:pt>
              </c:numCache>
            </c:numRef>
          </c:yVal>
          <c:bubbleSize>
            <c:numRef>
              <c:f>STRIDE!$U$4</c:f>
              <c:numCache>
                <c:formatCode>0.00</c:formatCode>
                <c:ptCount val="1"/>
                <c:pt idx="0">
                  <c:v>7.8144444444444447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154-48A6-83CE-DF57272AE304}"/>
            </c:ext>
          </c:extLst>
        </c:ser>
        <c:ser>
          <c:idx val="1"/>
          <c:order val="1"/>
          <c:tx>
            <c:strRef>
              <c:f>STRIDE!$A$5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STRIDE!$K$5</c:f>
              <c:numCache>
                <c:formatCode>0%</c:formatCode>
                <c:ptCount val="1"/>
                <c:pt idx="0">
                  <c:v>0.17500000000000002</c:v>
                </c:pt>
              </c:numCache>
            </c:numRef>
          </c:xVal>
          <c:yVal>
            <c:numRef>
              <c:f>STRIDE!$S$5</c:f>
              <c:numCache>
                <c:formatCode>0.00</c:formatCode>
                <c:ptCount val="1"/>
                <c:pt idx="0">
                  <c:v>4.5</c:v>
                </c:pt>
              </c:numCache>
            </c:numRef>
          </c:yVal>
          <c:bubbleSize>
            <c:numRef>
              <c:f>STRIDE!$U$5</c:f>
              <c:numCache>
                <c:formatCode>0.00</c:formatCode>
                <c:ptCount val="1"/>
                <c:pt idx="0">
                  <c:v>0.78750000000000009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5-1154-48A6-83CE-DF57272AE304}"/>
            </c:ext>
          </c:extLst>
        </c:ser>
        <c:ser>
          <c:idx val="2"/>
          <c:order val="2"/>
          <c:tx>
            <c:strRef>
              <c:f>STRIDE!$A$6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rgbClr val="D8E303"/>
            </a:solidFill>
            <a:ln w="25400">
              <a:noFill/>
            </a:ln>
            <a:effectLst/>
          </c:spPr>
          <c:invertIfNegative val="0"/>
          <c:xVal>
            <c:numRef>
              <c:f>STRIDE!$K$6</c:f>
              <c:numCache>
                <c:formatCode>0%</c:formatCode>
                <c:ptCount val="1"/>
                <c:pt idx="0">
                  <c:v>0.50666666666666671</c:v>
                </c:pt>
              </c:numCache>
            </c:numRef>
          </c:xVal>
          <c:yVal>
            <c:numRef>
              <c:f>STRIDE!$S$6</c:f>
              <c:numCache>
                <c:formatCode>0.00</c:formatCode>
                <c:ptCount val="1"/>
                <c:pt idx="0">
                  <c:v>6.666666666666667</c:v>
                </c:pt>
              </c:numCache>
            </c:numRef>
          </c:yVal>
          <c:bubbleSize>
            <c:numRef>
              <c:f>STRIDE!$U$6</c:f>
              <c:numCache>
                <c:formatCode>0.00</c:formatCode>
                <c:ptCount val="1"/>
                <c:pt idx="0">
                  <c:v>3.3777777777777782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7-1154-48A6-83CE-DF57272AE304}"/>
            </c:ext>
          </c:extLst>
        </c:ser>
        <c:ser>
          <c:idx val="3"/>
          <c:order val="3"/>
          <c:tx>
            <c:strRef>
              <c:f>STRIDE!$A$7</c:f>
              <c:strCache>
                <c:ptCount val="1"/>
                <c:pt idx="0">
                  <c:v>A4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STRIDE!$K$7</c:f>
              <c:numCache>
                <c:formatCode>0%</c:formatCode>
                <c:ptCount val="1"/>
                <c:pt idx="0">
                  <c:v>0.59166666666666667</c:v>
                </c:pt>
              </c:numCache>
            </c:numRef>
          </c:xVal>
          <c:yVal>
            <c:numRef>
              <c:f>STRIDE!$S$7</c:f>
              <c:numCache>
                <c:formatCode>0.00</c:formatCode>
                <c:ptCount val="1"/>
                <c:pt idx="0">
                  <c:v>8.6666666666666661</c:v>
                </c:pt>
              </c:numCache>
            </c:numRef>
          </c:yVal>
          <c:bubbleSize>
            <c:numRef>
              <c:f>STRIDE!$U$7</c:f>
              <c:numCache>
                <c:formatCode>0.00</c:formatCode>
                <c:ptCount val="1"/>
                <c:pt idx="0">
                  <c:v>5.1277777777777773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8-1154-48A6-83CE-DF57272AE304}"/>
            </c:ext>
          </c:extLst>
        </c:ser>
        <c:ser>
          <c:idx val="4"/>
          <c:order val="4"/>
          <c:tx>
            <c:strRef>
              <c:f>STRIDE!$A$8</c:f>
              <c:strCache>
                <c:ptCount val="1"/>
                <c:pt idx="0">
                  <c:v>A5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STRIDE!$K$8</c:f>
              <c:numCache>
                <c:formatCode>0%</c:formatCode>
                <c:ptCount val="1"/>
                <c:pt idx="0">
                  <c:v>0.71833333333333338</c:v>
                </c:pt>
              </c:numCache>
            </c:numRef>
          </c:xVal>
          <c:yVal>
            <c:numRef>
              <c:f>STRIDE!$S$8</c:f>
              <c:numCache>
                <c:formatCode>0.00</c:formatCode>
                <c:ptCount val="1"/>
                <c:pt idx="0">
                  <c:v>2.8333333333333335</c:v>
                </c:pt>
              </c:numCache>
            </c:numRef>
          </c:yVal>
          <c:bubbleSize>
            <c:numRef>
              <c:f>STRIDE!$U$8</c:f>
              <c:numCache>
                <c:formatCode>0.00</c:formatCode>
                <c:ptCount val="1"/>
                <c:pt idx="0">
                  <c:v>2.035277777777778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9-1154-48A6-83CE-DF57272AE304}"/>
            </c:ext>
          </c:extLst>
        </c:ser>
        <c:ser>
          <c:idx val="5"/>
          <c:order val="5"/>
          <c:tx>
            <c:strRef>
              <c:f>STRIDE!$A$9</c:f>
              <c:strCache>
                <c:ptCount val="1"/>
                <c:pt idx="0">
                  <c:v>A6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STRIDE!$K$9</c:f>
              <c:numCache>
                <c:formatCode>0%</c:formatCode>
                <c:ptCount val="1"/>
                <c:pt idx="0">
                  <c:v>0.52499999999999991</c:v>
                </c:pt>
              </c:numCache>
            </c:numRef>
          </c:xVal>
          <c:yVal>
            <c:numRef>
              <c:f>STRIDE!$S$9</c:f>
              <c:numCache>
                <c:formatCode>0.00</c:formatCode>
                <c:ptCount val="1"/>
                <c:pt idx="0">
                  <c:v>9.5</c:v>
                </c:pt>
              </c:numCache>
            </c:numRef>
          </c:yVal>
          <c:bubbleSize>
            <c:numRef>
              <c:f>STRIDE!$U$9</c:f>
              <c:numCache>
                <c:formatCode>0.00</c:formatCode>
                <c:ptCount val="1"/>
                <c:pt idx="0">
                  <c:v>4.9874999999999989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A-1154-48A6-83CE-DF57272AE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703567023"/>
        <c:axId val="703572303"/>
      </c:bubbleChart>
      <c:valAx>
        <c:axId val="70356702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3572303"/>
        <c:crosses val="autoZero"/>
        <c:crossBetween val="midCat"/>
      </c:valAx>
      <c:valAx>
        <c:axId val="70357230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3567023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121330</xdr:colOff>
      <xdr:row>3</xdr:row>
      <xdr:rowOff>178027</xdr:rowOff>
    </xdr:from>
    <xdr:to>
      <xdr:col>29</xdr:col>
      <xdr:colOff>123825</xdr:colOff>
      <xdr:row>8</xdr:row>
      <xdr:rowOff>482827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F87B7A-81C5-47DD-4291-8EDF4696A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444499</xdr:colOff>
      <xdr:row>6</xdr:row>
      <xdr:rowOff>517072</xdr:rowOff>
    </xdr:from>
    <xdr:ext cx="1048107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B3ED64C-ABDA-35D3-1682-476FEF70789E}"/>
            </a:ext>
          </a:extLst>
        </xdr:cNvPr>
        <xdr:cNvSpPr txBox="1"/>
      </xdr:nvSpPr>
      <xdr:spPr>
        <a:xfrm>
          <a:off x="11466285" y="2685143"/>
          <a:ext cx="10481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PROBABILIDAD</a:t>
          </a:r>
        </a:p>
      </xdr:txBody>
    </xdr:sp>
    <xdr:clientData/>
  </xdr:oneCellAnchor>
  <xdr:oneCellAnchor>
    <xdr:from>
      <xdr:col>23</xdr:col>
      <xdr:colOff>514015</xdr:colOff>
      <xdr:row>4</xdr:row>
      <xdr:rowOff>235286</xdr:rowOff>
    </xdr:from>
    <xdr:ext cx="264560" cy="715645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B3AEF36-5563-4523-83E9-EF4974097855}"/>
            </a:ext>
          </a:extLst>
        </xdr:cNvPr>
        <xdr:cNvSpPr txBox="1"/>
      </xdr:nvSpPr>
      <xdr:spPr>
        <a:xfrm rot="16200000">
          <a:off x="9786258" y="1703615"/>
          <a:ext cx="7156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IMPACTO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088E-1CA9-4DBA-A66A-3B6507CA3EDA}">
  <dimension ref="A1:W15"/>
  <sheetViews>
    <sheetView tabSelected="1" zoomScale="70" zoomScaleNormal="70" workbookViewId="0">
      <selection activeCell="R14" sqref="R14"/>
    </sheetView>
  </sheetViews>
  <sheetFormatPr baseColWidth="10" defaultRowHeight="14.5" x14ac:dyDescent="0.35"/>
  <cols>
    <col min="1" max="1" width="6.81640625" customWidth="1"/>
    <col min="2" max="2" width="4.453125" customWidth="1"/>
    <col min="3" max="3" width="24.7265625" customWidth="1"/>
    <col min="4" max="4" width="29.6328125" customWidth="1"/>
    <col min="5" max="11" width="6.08984375" customWidth="1"/>
    <col min="12" max="12" width="7.1796875" customWidth="1"/>
    <col min="13" max="18" width="6.08984375" customWidth="1"/>
    <col min="19" max="19" width="5.26953125" customWidth="1"/>
    <col min="20" max="20" width="6.7265625" customWidth="1"/>
    <col min="21" max="21" width="10" customWidth="1"/>
    <col min="22" max="22" width="29.6328125" customWidth="1"/>
    <col min="23" max="23" width="30.08984375" customWidth="1"/>
  </cols>
  <sheetData>
    <row r="1" spans="1:23" ht="24" thickBot="1" x14ac:dyDescent="0.6">
      <c r="A1" s="68" t="s">
        <v>0</v>
      </c>
      <c r="B1" s="68"/>
      <c r="C1" s="69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spans="1:23" ht="15" thickBot="1" x14ac:dyDescent="0.4">
      <c r="A2" s="70" t="s">
        <v>43</v>
      </c>
      <c r="B2" s="64" t="s">
        <v>52</v>
      </c>
      <c r="C2" s="72" t="s">
        <v>1</v>
      </c>
      <c r="D2" s="64" t="s">
        <v>2</v>
      </c>
      <c r="E2" s="74" t="s">
        <v>16</v>
      </c>
      <c r="F2" s="75"/>
      <c r="G2" s="75"/>
      <c r="H2" s="75"/>
      <c r="I2" s="75"/>
      <c r="J2" s="75"/>
      <c r="K2" s="75"/>
      <c r="L2" s="76"/>
      <c r="M2" s="80" t="s">
        <v>9</v>
      </c>
      <c r="N2" s="81"/>
      <c r="O2" s="81"/>
      <c r="P2" s="81"/>
      <c r="Q2" s="81"/>
      <c r="R2" s="81"/>
      <c r="S2" s="81"/>
      <c r="T2" s="82"/>
      <c r="U2" s="66" t="s">
        <v>59</v>
      </c>
      <c r="V2" s="70" t="s">
        <v>9</v>
      </c>
      <c r="W2" s="64" t="s">
        <v>21</v>
      </c>
    </row>
    <row r="3" spans="1:23" ht="15" thickBot="1" x14ac:dyDescent="0.4">
      <c r="A3" s="71"/>
      <c r="B3" s="65"/>
      <c r="C3" s="73"/>
      <c r="D3" s="65"/>
      <c r="E3" s="21" t="s">
        <v>46</v>
      </c>
      <c r="F3" s="22" t="s">
        <v>47</v>
      </c>
      <c r="G3" s="22" t="s">
        <v>48</v>
      </c>
      <c r="H3" s="22" t="s">
        <v>49</v>
      </c>
      <c r="I3" s="22" t="s">
        <v>50</v>
      </c>
      <c r="J3" s="23" t="s">
        <v>51</v>
      </c>
      <c r="K3" s="77" t="s">
        <v>36</v>
      </c>
      <c r="L3" s="78"/>
      <c r="M3" s="21" t="s">
        <v>46</v>
      </c>
      <c r="N3" s="22" t="s">
        <v>47</v>
      </c>
      <c r="O3" s="22" t="s">
        <v>48</v>
      </c>
      <c r="P3" s="22" t="s">
        <v>49</v>
      </c>
      <c r="Q3" s="22" t="s">
        <v>50</v>
      </c>
      <c r="R3" s="24" t="s">
        <v>51</v>
      </c>
      <c r="S3" s="77" t="s">
        <v>36</v>
      </c>
      <c r="T3" s="79"/>
      <c r="U3" s="67"/>
      <c r="V3" s="71"/>
      <c r="W3" s="65"/>
    </row>
    <row r="4" spans="1:23" ht="43.5" x14ac:dyDescent="0.35">
      <c r="A4" s="38" t="s">
        <v>37</v>
      </c>
      <c r="B4" s="33" t="s">
        <v>53</v>
      </c>
      <c r="C4" s="2" t="s">
        <v>28</v>
      </c>
      <c r="D4" s="32" t="s">
        <v>3</v>
      </c>
      <c r="E4" s="52">
        <v>0.98</v>
      </c>
      <c r="F4" s="53">
        <v>0.9</v>
      </c>
      <c r="G4" s="53">
        <v>0.94</v>
      </c>
      <c r="H4" s="53">
        <v>0.9</v>
      </c>
      <c r="I4" s="53">
        <v>0.7</v>
      </c>
      <c r="J4" s="54">
        <v>0.99</v>
      </c>
      <c r="K4" s="42">
        <f>+AVERAGE(E4:J4)</f>
        <v>0.90166666666666673</v>
      </c>
      <c r="L4" s="15" t="str">
        <f>IF(K4&lt;0.1,"NULA",IF(AND(K4&gt;=0.1,K4&lt;0.4),"BAJA",IF(AND(K4&gt;=0.4,K4&lt;0.7),"MEDIA","ALTA")))</f>
        <v>ALTA</v>
      </c>
      <c r="M4" s="10">
        <v>9</v>
      </c>
      <c r="N4" s="11">
        <v>10</v>
      </c>
      <c r="O4" s="7">
        <v>7</v>
      </c>
      <c r="P4" s="7">
        <v>9</v>
      </c>
      <c r="Q4" s="7">
        <v>8</v>
      </c>
      <c r="R4" s="8">
        <v>9</v>
      </c>
      <c r="S4" s="25">
        <f t="shared" ref="S4:S9" si="0">AVERAGE(M4:R4)</f>
        <v>8.6666666666666661</v>
      </c>
      <c r="T4" s="15" t="str">
        <f>IF(S4&lt;1,"NULA",IF(AND(S4&gt;=1,S4&lt;4),"BAJA",IF(AND(S4&gt;=4,S4&lt;7),"MEDIA","ALTA")))</f>
        <v>ALTA</v>
      </c>
      <c r="U4" s="27">
        <f t="shared" ref="U4:U9" si="1">+S4*K4</f>
        <v>7.8144444444444447</v>
      </c>
      <c r="V4" s="34" t="s">
        <v>10</v>
      </c>
      <c r="W4" s="35" t="s">
        <v>22</v>
      </c>
    </row>
    <row r="5" spans="1:23" ht="43.5" x14ac:dyDescent="0.35">
      <c r="A5" s="36" t="s">
        <v>38</v>
      </c>
      <c r="B5" s="3" t="s">
        <v>54</v>
      </c>
      <c r="C5" s="2" t="s">
        <v>29</v>
      </c>
      <c r="D5" s="18" t="s">
        <v>4</v>
      </c>
      <c r="E5" s="55">
        <v>0.1</v>
      </c>
      <c r="F5" s="56">
        <v>0.05</v>
      </c>
      <c r="G5" s="56">
        <v>0.3</v>
      </c>
      <c r="H5" s="56">
        <v>0.3</v>
      </c>
      <c r="I5" s="56">
        <v>0.1</v>
      </c>
      <c r="J5" s="57">
        <v>0.2</v>
      </c>
      <c r="K5" s="43">
        <f>AVERAGE(E5:J5)</f>
        <v>0.17500000000000002</v>
      </c>
      <c r="L5" s="16" t="str">
        <f t="shared" ref="L5:L9" si="2">IF(K5&lt;0.1,"NULA",IF(AND(K5&gt;=0.1,K5&lt;0.4),"BAJA",IF(AND(K5&gt;=0.4,K5&lt;0.7),"MEDIA","ALTA")))</f>
        <v>BAJA</v>
      </c>
      <c r="M5" s="4">
        <v>5</v>
      </c>
      <c r="N5" s="1">
        <v>6</v>
      </c>
      <c r="O5" s="2">
        <v>3</v>
      </c>
      <c r="P5" s="2">
        <v>4</v>
      </c>
      <c r="Q5" s="2">
        <v>5</v>
      </c>
      <c r="R5" s="5">
        <v>4</v>
      </c>
      <c r="S5" s="14">
        <f t="shared" si="0"/>
        <v>4.5</v>
      </c>
      <c r="T5" s="30" t="str">
        <f t="shared" ref="T5:T9" si="3">IF(S5&lt;1,"NULA",IF(AND(S5&gt;=1,S5&lt;4),"BAJA",IF(AND(S5&gt;=4,S5&lt;7),"MEDIA","ALTA")))</f>
        <v>MEDIA</v>
      </c>
      <c r="U5" s="28">
        <f t="shared" si="1"/>
        <v>0.78750000000000009</v>
      </c>
      <c r="V5" s="19" t="s">
        <v>11</v>
      </c>
      <c r="W5" s="20" t="s">
        <v>23</v>
      </c>
    </row>
    <row r="6" spans="1:23" ht="29" x14ac:dyDescent="0.35">
      <c r="A6" s="39" t="s">
        <v>39</v>
      </c>
      <c r="B6" s="3" t="s">
        <v>55</v>
      </c>
      <c r="C6" s="2" t="s">
        <v>30</v>
      </c>
      <c r="D6" s="18" t="s">
        <v>5</v>
      </c>
      <c r="E6" s="55">
        <v>0.6</v>
      </c>
      <c r="F6" s="56">
        <v>0.5</v>
      </c>
      <c r="G6" s="56">
        <v>0.55000000000000004</v>
      </c>
      <c r="H6" s="56">
        <v>0.41</v>
      </c>
      <c r="I6" s="56">
        <v>0.61</v>
      </c>
      <c r="J6" s="57">
        <v>0.37</v>
      </c>
      <c r="K6" s="43">
        <f>AVERAGE(E6:J6)</f>
        <v>0.50666666666666671</v>
      </c>
      <c r="L6" s="16" t="str">
        <f t="shared" si="2"/>
        <v>MEDIA</v>
      </c>
      <c r="M6" s="4">
        <v>6</v>
      </c>
      <c r="N6" s="1">
        <v>8</v>
      </c>
      <c r="O6" s="2">
        <v>7</v>
      </c>
      <c r="P6" s="2">
        <v>6</v>
      </c>
      <c r="Q6" s="2">
        <v>5</v>
      </c>
      <c r="R6" s="5">
        <v>8</v>
      </c>
      <c r="S6" s="14">
        <f t="shared" si="0"/>
        <v>6.666666666666667</v>
      </c>
      <c r="T6" s="30" t="str">
        <f t="shared" si="3"/>
        <v>MEDIA</v>
      </c>
      <c r="U6" s="28">
        <f t="shared" si="1"/>
        <v>3.3777777777777782</v>
      </c>
      <c r="V6" s="19" t="s">
        <v>12</v>
      </c>
      <c r="W6" s="20" t="s">
        <v>24</v>
      </c>
    </row>
    <row r="7" spans="1:23" ht="43.5" x14ac:dyDescent="0.35">
      <c r="A7" s="40" t="s">
        <v>40</v>
      </c>
      <c r="B7" s="3" t="s">
        <v>56</v>
      </c>
      <c r="C7" s="2" t="s">
        <v>31</v>
      </c>
      <c r="D7" s="18" t="s">
        <v>6</v>
      </c>
      <c r="E7" s="55">
        <v>0.85</v>
      </c>
      <c r="F7" s="56">
        <v>0.7</v>
      </c>
      <c r="G7" s="56">
        <v>0.6</v>
      </c>
      <c r="H7" s="56">
        <v>0.5</v>
      </c>
      <c r="I7" s="56">
        <v>0.3</v>
      </c>
      <c r="J7" s="57">
        <v>0.6</v>
      </c>
      <c r="K7" s="43">
        <f>AVERAGE(E7:J7)</f>
        <v>0.59166666666666667</v>
      </c>
      <c r="L7" s="16" t="str">
        <f t="shared" si="2"/>
        <v>MEDIA</v>
      </c>
      <c r="M7" s="4">
        <v>9</v>
      </c>
      <c r="N7" s="1">
        <v>10</v>
      </c>
      <c r="O7" s="2">
        <v>8</v>
      </c>
      <c r="P7" s="2">
        <v>7</v>
      </c>
      <c r="Q7" s="2">
        <v>9</v>
      </c>
      <c r="R7" s="5">
        <v>9</v>
      </c>
      <c r="S7" s="14">
        <f t="shared" si="0"/>
        <v>8.6666666666666661</v>
      </c>
      <c r="T7" s="30" t="str">
        <f t="shared" si="3"/>
        <v>ALTA</v>
      </c>
      <c r="U7" s="28">
        <f t="shared" si="1"/>
        <v>5.1277777777777773</v>
      </c>
      <c r="V7" s="19" t="s">
        <v>13</v>
      </c>
      <c r="W7" s="20" t="s">
        <v>25</v>
      </c>
    </row>
    <row r="8" spans="1:23" ht="29" x14ac:dyDescent="0.35">
      <c r="A8" s="41" t="s">
        <v>41</v>
      </c>
      <c r="B8" s="3" t="s">
        <v>57</v>
      </c>
      <c r="C8" s="2" t="s">
        <v>32</v>
      </c>
      <c r="D8" s="18" t="s">
        <v>7</v>
      </c>
      <c r="E8" s="55">
        <v>0.49</v>
      </c>
      <c r="F8" s="56">
        <v>0.8</v>
      </c>
      <c r="G8" s="56">
        <v>0.77</v>
      </c>
      <c r="H8" s="56">
        <v>1</v>
      </c>
      <c r="I8" s="56">
        <v>0.37</v>
      </c>
      <c r="J8" s="57">
        <v>0.88</v>
      </c>
      <c r="K8" s="43">
        <f>AVERAGE(E8:J8)</f>
        <v>0.71833333333333338</v>
      </c>
      <c r="L8" s="16" t="str">
        <f t="shared" si="2"/>
        <v>ALTA</v>
      </c>
      <c r="M8" s="4">
        <v>3</v>
      </c>
      <c r="N8" s="1">
        <v>4</v>
      </c>
      <c r="O8" s="2">
        <v>1</v>
      </c>
      <c r="P8" s="2">
        <v>2</v>
      </c>
      <c r="Q8" s="2">
        <v>4</v>
      </c>
      <c r="R8" s="5">
        <v>3</v>
      </c>
      <c r="S8" s="14">
        <f t="shared" si="0"/>
        <v>2.8333333333333335</v>
      </c>
      <c r="T8" s="30" t="str">
        <f t="shared" si="3"/>
        <v>BAJA</v>
      </c>
      <c r="U8" s="28">
        <f t="shared" si="1"/>
        <v>2.035277777777778</v>
      </c>
      <c r="V8" s="19" t="s">
        <v>14</v>
      </c>
      <c r="W8" s="20" t="s">
        <v>26</v>
      </c>
    </row>
    <row r="9" spans="1:23" ht="44" thickBot="1" x14ac:dyDescent="0.4">
      <c r="A9" s="37" t="s">
        <v>42</v>
      </c>
      <c r="B9" s="3" t="s">
        <v>58</v>
      </c>
      <c r="C9" s="2" t="s">
        <v>33</v>
      </c>
      <c r="D9" s="18" t="s">
        <v>8</v>
      </c>
      <c r="E9" s="58">
        <v>0.4</v>
      </c>
      <c r="F9" s="59">
        <v>0.51</v>
      </c>
      <c r="G9" s="59">
        <v>0.64</v>
      </c>
      <c r="H9" s="59">
        <v>0.5</v>
      </c>
      <c r="I9" s="59">
        <v>0.3</v>
      </c>
      <c r="J9" s="60">
        <v>0.8</v>
      </c>
      <c r="K9" s="44">
        <f>AVERAGE(E9:J9)</f>
        <v>0.52499999999999991</v>
      </c>
      <c r="L9" s="17" t="str">
        <f t="shared" si="2"/>
        <v>MEDIA</v>
      </c>
      <c r="M9" s="12">
        <v>10</v>
      </c>
      <c r="N9" s="13">
        <v>9</v>
      </c>
      <c r="O9" s="9">
        <v>9</v>
      </c>
      <c r="P9" s="9">
        <v>10</v>
      </c>
      <c r="Q9" s="9">
        <v>10</v>
      </c>
      <c r="R9" s="6">
        <v>9</v>
      </c>
      <c r="S9" s="26">
        <f t="shared" si="0"/>
        <v>9.5</v>
      </c>
      <c r="T9" s="31" t="str">
        <f t="shared" si="3"/>
        <v>ALTA</v>
      </c>
      <c r="U9" s="29">
        <f t="shared" si="1"/>
        <v>4.9874999999999989</v>
      </c>
      <c r="V9" s="19" t="s">
        <v>15</v>
      </c>
      <c r="W9" s="20" t="s">
        <v>27</v>
      </c>
    </row>
    <row r="10" spans="1:23" ht="15" thickBot="1" x14ac:dyDescent="0.4">
      <c r="E10" s="61" t="s">
        <v>34</v>
      </c>
      <c r="F10" s="62"/>
      <c r="G10" s="62"/>
      <c r="H10" s="62"/>
      <c r="I10" s="62"/>
      <c r="J10" s="62"/>
      <c r="K10" s="62"/>
      <c r="L10" s="63"/>
      <c r="M10" s="61" t="s">
        <v>35</v>
      </c>
      <c r="N10" s="62"/>
      <c r="O10" s="62"/>
      <c r="P10" s="62"/>
      <c r="Q10" s="62"/>
      <c r="R10" s="62"/>
      <c r="S10" s="62"/>
      <c r="T10" s="63"/>
    </row>
    <row r="11" spans="1:23" x14ac:dyDescent="0.35">
      <c r="E11" t="s">
        <v>60</v>
      </c>
      <c r="M11" t="s">
        <v>60</v>
      </c>
    </row>
    <row r="12" spans="1:23" x14ac:dyDescent="0.35">
      <c r="E12" t="s">
        <v>17</v>
      </c>
      <c r="F12" t="s">
        <v>63</v>
      </c>
      <c r="M12" t="s">
        <v>19</v>
      </c>
      <c r="N12" t="s">
        <v>70</v>
      </c>
    </row>
    <row r="13" spans="1:23" x14ac:dyDescent="0.35">
      <c r="E13" t="s">
        <v>18</v>
      </c>
      <c r="F13" t="s">
        <v>64</v>
      </c>
      <c r="M13" t="s">
        <v>20</v>
      </c>
      <c r="N13" t="s">
        <v>69</v>
      </c>
    </row>
    <row r="14" spans="1:23" x14ac:dyDescent="0.35">
      <c r="E14" t="s">
        <v>45</v>
      </c>
      <c r="F14" t="s">
        <v>65</v>
      </c>
      <c r="M14" t="s">
        <v>44</v>
      </c>
      <c r="N14" t="s">
        <v>68</v>
      </c>
    </row>
    <row r="15" spans="1:23" x14ac:dyDescent="0.35">
      <c r="E15" t="s">
        <v>61</v>
      </c>
      <c r="F15" t="s">
        <v>62</v>
      </c>
      <c r="M15" t="s">
        <v>66</v>
      </c>
      <c r="N15" t="s">
        <v>67</v>
      </c>
    </row>
  </sheetData>
  <mergeCells count="14">
    <mergeCell ref="M10:T10"/>
    <mergeCell ref="E10:L10"/>
    <mergeCell ref="W2:W3"/>
    <mergeCell ref="U2:U3"/>
    <mergeCell ref="A1:W1"/>
    <mergeCell ref="A2:A3"/>
    <mergeCell ref="C2:C3"/>
    <mergeCell ref="D2:D3"/>
    <mergeCell ref="V2:V3"/>
    <mergeCell ref="E2:L2"/>
    <mergeCell ref="K3:L3"/>
    <mergeCell ref="S3:T3"/>
    <mergeCell ref="M2:T2"/>
    <mergeCell ref="B2:B3"/>
  </mergeCells>
  <phoneticPr fontId="3" type="noConversion"/>
  <conditionalFormatting sqref="K4:K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S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:U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1226-293F-45BA-BD57-6B32B7562D62}">
  <dimension ref="A1:K15"/>
  <sheetViews>
    <sheetView zoomScale="80" zoomScaleNormal="80" workbookViewId="0">
      <selection activeCell="K4" sqref="K4:K9"/>
    </sheetView>
  </sheetViews>
  <sheetFormatPr baseColWidth="10" defaultRowHeight="14.5" x14ac:dyDescent="0.35"/>
  <cols>
    <col min="1" max="1" width="6.81640625" customWidth="1"/>
    <col min="2" max="2" width="4.453125" hidden="1" customWidth="1"/>
    <col min="3" max="3" width="29.6328125" customWidth="1"/>
    <col min="4" max="8" width="14.08984375" customWidth="1"/>
    <col min="9" max="9" width="13.1796875" customWidth="1"/>
    <col min="10" max="10" width="18.08984375" customWidth="1"/>
  </cols>
  <sheetData>
    <row r="1" spans="1:11" ht="23.5" x14ac:dyDescent="0.55000000000000004">
      <c r="A1" s="68" t="s">
        <v>103</v>
      </c>
      <c r="B1" s="68"/>
      <c r="C1" s="68"/>
      <c r="D1" s="68"/>
      <c r="E1" s="68"/>
      <c r="F1" s="68"/>
      <c r="G1" s="68"/>
      <c r="H1" s="68"/>
      <c r="I1" s="68"/>
      <c r="J1" s="68"/>
    </row>
    <row r="2" spans="1:11" ht="23.5" x14ac:dyDescent="0.35">
      <c r="A2" s="84" t="s">
        <v>43</v>
      </c>
      <c r="B2" s="84" t="s">
        <v>52</v>
      </c>
      <c r="C2" s="84" t="s">
        <v>2</v>
      </c>
      <c r="D2" s="45" t="s">
        <v>57</v>
      </c>
      <c r="E2" s="45" t="s">
        <v>55</v>
      </c>
      <c r="F2" s="45" t="s">
        <v>58</v>
      </c>
      <c r="G2" s="45" t="s">
        <v>71</v>
      </c>
      <c r="H2" s="45" t="s">
        <v>57</v>
      </c>
      <c r="I2" s="84" t="s">
        <v>36</v>
      </c>
      <c r="J2" s="84"/>
    </row>
    <row r="3" spans="1:11" hidden="1" x14ac:dyDescent="0.35">
      <c r="A3" s="84"/>
      <c r="B3" s="84"/>
      <c r="C3" s="84"/>
      <c r="D3" s="46" t="s">
        <v>72</v>
      </c>
      <c r="E3" s="46" t="s">
        <v>73</v>
      </c>
      <c r="F3" s="46" t="s">
        <v>74</v>
      </c>
      <c r="G3" s="46" t="s">
        <v>75</v>
      </c>
      <c r="H3" s="46" t="s">
        <v>76</v>
      </c>
      <c r="I3" s="84"/>
      <c r="J3" s="84"/>
    </row>
    <row r="4" spans="1:11" ht="29" x14ac:dyDescent="0.35">
      <c r="A4" s="47" t="s">
        <v>37</v>
      </c>
      <c r="B4" s="3" t="s">
        <v>53</v>
      </c>
      <c r="C4" s="51" t="s">
        <v>3</v>
      </c>
      <c r="D4" s="1">
        <v>10</v>
      </c>
      <c r="E4" s="1">
        <v>8</v>
      </c>
      <c r="F4" s="1">
        <v>10</v>
      </c>
      <c r="G4" s="1">
        <v>3</v>
      </c>
      <c r="H4" s="1">
        <v>9</v>
      </c>
      <c r="I4" s="49">
        <f>+SUM(D4:H4)</f>
        <v>40</v>
      </c>
      <c r="J4" s="49" t="str">
        <f>IF(I4&lt;=10,"BAJO",IF(AND(I4&gt;10,I4&lt;=24),"MEDIO",IF(AND(I4&gt;24,I4&lt;=39),"ALTO",IF(AND(I4&gt;39,I4&lt;=50),"CRITICO","ERROR"))))</f>
        <v>CRITICO</v>
      </c>
      <c r="K4" s="50">
        <f>STRIDE!U4</f>
        <v>7.8144444444444447</v>
      </c>
    </row>
    <row r="5" spans="1:11" ht="43.5" x14ac:dyDescent="0.35">
      <c r="A5" s="36" t="s">
        <v>38</v>
      </c>
      <c r="B5" s="3" t="s">
        <v>54</v>
      </c>
      <c r="C5" s="51" t="s">
        <v>4</v>
      </c>
      <c r="D5" s="1">
        <v>5</v>
      </c>
      <c r="E5" s="1">
        <v>5</v>
      </c>
      <c r="F5" s="1">
        <v>1</v>
      </c>
      <c r="G5" s="1">
        <v>2</v>
      </c>
      <c r="H5" s="1">
        <v>3</v>
      </c>
      <c r="I5" s="49">
        <f t="shared" ref="I5:I9" si="0">+SUM(D5:H5)</f>
        <v>16</v>
      </c>
      <c r="J5" s="49" t="str">
        <f t="shared" ref="J5:J9" si="1">IF(I5&lt;=10,"BAJO",IF(AND(I5&gt;10,I5&lt;=24),"MEDIO",IF(AND(I5&gt;24,I5&lt;=39),"ALTO",IF(AND(I5&gt;39,I5&lt;=50),"CRITICO","ERROR"))))</f>
        <v>MEDIO</v>
      </c>
      <c r="K5" s="50">
        <f>STRIDE!U5</f>
        <v>0.78750000000000009</v>
      </c>
    </row>
    <row r="6" spans="1:11" ht="29" x14ac:dyDescent="0.35">
      <c r="A6" s="39" t="s">
        <v>39</v>
      </c>
      <c r="B6" s="3" t="s">
        <v>55</v>
      </c>
      <c r="C6" s="51" t="s">
        <v>5</v>
      </c>
      <c r="D6" s="1">
        <v>1</v>
      </c>
      <c r="E6" s="1">
        <v>5</v>
      </c>
      <c r="F6" s="1">
        <v>10</v>
      </c>
      <c r="G6" s="1">
        <v>2</v>
      </c>
      <c r="H6" s="1">
        <v>3</v>
      </c>
      <c r="I6" s="49">
        <f t="shared" si="0"/>
        <v>21</v>
      </c>
      <c r="J6" s="49" t="str">
        <f t="shared" si="1"/>
        <v>MEDIO</v>
      </c>
      <c r="K6" s="50">
        <f>STRIDE!U6</f>
        <v>3.3777777777777782</v>
      </c>
    </row>
    <row r="7" spans="1:11" ht="29" x14ac:dyDescent="0.35">
      <c r="A7" s="40" t="s">
        <v>40</v>
      </c>
      <c r="B7" s="3" t="s">
        <v>56</v>
      </c>
      <c r="C7" s="51" t="s">
        <v>6</v>
      </c>
      <c r="D7" s="1">
        <v>8</v>
      </c>
      <c r="E7" s="1">
        <v>5</v>
      </c>
      <c r="F7" s="1">
        <v>2.2999999999999998</v>
      </c>
      <c r="G7" s="1">
        <v>9</v>
      </c>
      <c r="H7" s="1">
        <v>6</v>
      </c>
      <c r="I7" s="49">
        <f t="shared" si="0"/>
        <v>30.3</v>
      </c>
      <c r="J7" s="49" t="str">
        <f t="shared" si="1"/>
        <v>ALTO</v>
      </c>
      <c r="K7" s="50">
        <f>STRIDE!U7</f>
        <v>5.1277777777777773</v>
      </c>
    </row>
    <row r="8" spans="1:11" ht="29" x14ac:dyDescent="0.35">
      <c r="A8" s="41" t="s">
        <v>41</v>
      </c>
      <c r="B8" s="3" t="s">
        <v>57</v>
      </c>
      <c r="C8" s="51" t="s">
        <v>7</v>
      </c>
      <c r="D8" s="1">
        <v>4</v>
      </c>
      <c r="E8" s="1">
        <v>1</v>
      </c>
      <c r="F8" s="1">
        <v>2</v>
      </c>
      <c r="G8" s="1">
        <v>6</v>
      </c>
      <c r="H8" s="1">
        <v>0</v>
      </c>
      <c r="I8" s="49">
        <f t="shared" si="0"/>
        <v>13</v>
      </c>
      <c r="J8" s="49" t="str">
        <f t="shared" si="1"/>
        <v>MEDIO</v>
      </c>
      <c r="K8" s="50">
        <f>STRIDE!U8</f>
        <v>2.035277777777778</v>
      </c>
    </row>
    <row r="9" spans="1:11" ht="29" x14ac:dyDescent="0.35">
      <c r="A9" s="37" t="s">
        <v>42</v>
      </c>
      <c r="B9" s="3" t="s">
        <v>58</v>
      </c>
      <c r="C9" s="51" t="s">
        <v>8</v>
      </c>
      <c r="D9" s="1">
        <v>8</v>
      </c>
      <c r="E9" s="1">
        <v>0</v>
      </c>
      <c r="F9" s="1">
        <v>1</v>
      </c>
      <c r="G9" s="1">
        <v>6</v>
      </c>
      <c r="H9" s="1">
        <v>9</v>
      </c>
      <c r="I9" s="49">
        <f t="shared" si="0"/>
        <v>24</v>
      </c>
      <c r="J9" s="49" t="str">
        <f t="shared" si="1"/>
        <v>MEDIO</v>
      </c>
      <c r="K9" s="50">
        <f>STRIDE!U9</f>
        <v>4.9874999999999989</v>
      </c>
    </row>
    <row r="11" spans="1:11" ht="62.5" x14ac:dyDescent="0.35">
      <c r="D11" s="48" t="s">
        <v>77</v>
      </c>
      <c r="E11" s="48" t="s">
        <v>82</v>
      </c>
      <c r="F11" s="48" t="s">
        <v>86</v>
      </c>
      <c r="G11" s="48" t="s">
        <v>90</v>
      </c>
      <c r="H11" s="48" t="s">
        <v>95</v>
      </c>
      <c r="I11" s="83" t="s">
        <v>99</v>
      </c>
      <c r="J11" s="83"/>
    </row>
    <row r="12" spans="1:11" ht="75" x14ac:dyDescent="0.35">
      <c r="D12" s="48" t="s">
        <v>78</v>
      </c>
      <c r="E12" s="48" t="s">
        <v>83</v>
      </c>
      <c r="F12" s="48" t="s">
        <v>87</v>
      </c>
      <c r="G12" s="48" t="s">
        <v>91</v>
      </c>
      <c r="H12" s="48" t="s">
        <v>96</v>
      </c>
      <c r="I12" s="83" t="s">
        <v>100</v>
      </c>
      <c r="J12" s="83"/>
    </row>
    <row r="13" spans="1:11" ht="87.5" x14ac:dyDescent="0.35">
      <c r="D13" s="48" t="s">
        <v>79</v>
      </c>
      <c r="E13" s="48" t="s">
        <v>84</v>
      </c>
      <c r="F13" s="48" t="s">
        <v>88</v>
      </c>
      <c r="G13" s="48" t="s">
        <v>92</v>
      </c>
      <c r="H13" s="48" t="s">
        <v>97</v>
      </c>
      <c r="I13" s="83" t="s">
        <v>101</v>
      </c>
      <c r="J13" s="83"/>
    </row>
    <row r="14" spans="1:11" ht="112.5" x14ac:dyDescent="0.35">
      <c r="D14" s="48" t="s">
        <v>80</v>
      </c>
      <c r="E14" s="48" t="s">
        <v>85</v>
      </c>
      <c r="F14" s="48" t="s">
        <v>89</v>
      </c>
      <c r="G14" s="48" t="s">
        <v>93</v>
      </c>
      <c r="H14" s="48" t="s">
        <v>98</v>
      </c>
      <c r="I14" s="83" t="s">
        <v>102</v>
      </c>
      <c r="J14" s="83"/>
    </row>
    <row r="15" spans="1:11" ht="100" x14ac:dyDescent="0.35">
      <c r="D15" s="48" t="s">
        <v>81</v>
      </c>
      <c r="G15" s="48" t="s">
        <v>94</v>
      </c>
    </row>
  </sheetData>
  <mergeCells count="9">
    <mergeCell ref="I11:J11"/>
    <mergeCell ref="I12:J12"/>
    <mergeCell ref="I13:J13"/>
    <mergeCell ref="I14:J14"/>
    <mergeCell ref="A1:J1"/>
    <mergeCell ref="I2:J3"/>
    <mergeCell ref="A2:A3"/>
    <mergeCell ref="B2:B3"/>
    <mergeCell ref="C2:C3"/>
  </mergeCells>
  <conditionalFormatting sqref="I4:I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STRIDE</vt:lpstr>
      <vt:lpstr>DREAD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CC. Danny Leomar Sanchez Ropero</dc:creator>
  <cp:lastModifiedBy>CC. Danny Leomar Sanchez Ropero</cp:lastModifiedBy>
  <dcterms:created xsi:type="dcterms:W3CDTF">2025-02-15T21:19:06Z</dcterms:created>
  <dcterms:modified xsi:type="dcterms:W3CDTF">2025-02-17T19:28:46Z</dcterms:modified>
</cp:coreProperties>
</file>