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PACHE/Desktop/CEM/9. GESTIÓN DE RIESGOS/Matriz DOFA Github/"/>
    </mc:Choice>
  </mc:AlternateContent>
  <xr:revisionPtr revIDLastSave="0" documentId="13_ncr:1_{D65F0A58-CD24-0F4F-8507-AC88A9A96AC0}" xr6:coauthVersionLast="45" xr6:coauthVersionMax="47" xr10:uidLastSave="{00000000-0000-0000-0000-000000000000}"/>
  <workbookProtection workbookPassword="E803" lockStructure="1"/>
  <bookViews>
    <workbookView xWindow="0" yWindow="500" windowWidth="23260" windowHeight="12460" tabRatio="720" activeTab="3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 s="1"/>
  <c r="H15" i="22"/>
  <c r="G15" i="22"/>
  <c r="J15" i="22" s="1"/>
  <c r="H14" i="22"/>
  <c r="G14" i="22"/>
  <c r="J14" i="22" s="1"/>
  <c r="H13" i="22"/>
  <c r="G13" i="22"/>
  <c r="J13" i="22" s="1"/>
  <c r="H12" i="22"/>
  <c r="G12" i="22"/>
  <c r="J12" i="22" s="1"/>
  <c r="H10" i="22"/>
  <c r="G10" i="22"/>
  <c r="J10" i="22" s="1"/>
  <c r="H9" i="22"/>
  <c r="G9" i="22"/>
  <c r="J9" i="22" s="1"/>
  <c r="H8" i="22"/>
  <c r="G8" i="22"/>
  <c r="J8" i="22" s="1"/>
  <c r="H7" i="22"/>
  <c r="G7" i="22"/>
  <c r="J7" i="22" s="1"/>
  <c r="H6" i="22"/>
  <c r="G6" i="22"/>
  <c r="J6" i="22" s="1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 l="1"/>
  <c r="I20" i="22" s="1"/>
  <c r="I31" i="22" s="1"/>
  <c r="K31" i="22" s="1"/>
  <c r="H4" i="22"/>
  <c r="I4" i="22" s="1"/>
  <c r="I7" i="22" s="1"/>
  <c r="K7" i="22" s="1"/>
  <c r="I22" i="22" l="1"/>
  <c r="K22" i="22" s="1"/>
  <c r="I24" i="22"/>
  <c r="K24" i="22" s="1"/>
  <c r="I26" i="22"/>
  <c r="K26" i="22" s="1"/>
  <c r="I28" i="22"/>
  <c r="K28" i="22" s="1"/>
  <c r="I30" i="22"/>
  <c r="K30" i="22" s="1"/>
  <c r="I32" i="22"/>
  <c r="K32" i="22" s="1"/>
  <c r="I23" i="22"/>
  <c r="K23" i="22" s="1"/>
  <c r="I25" i="22"/>
  <c r="K25" i="22" s="1"/>
  <c r="J20" i="22"/>
  <c r="L36" i="54" s="1"/>
  <c r="I29" i="22"/>
  <c r="K29" i="22" s="1"/>
  <c r="I6" i="22"/>
  <c r="K6" i="22" s="1"/>
  <c r="I14" i="22"/>
  <c r="K14" i="22" s="1"/>
  <c r="I9" i="22"/>
  <c r="K9" i="22" s="1"/>
  <c r="I8" i="22"/>
  <c r="I16" i="22"/>
  <c r="K16" i="22" s="1"/>
  <c r="I13" i="22"/>
  <c r="K13" i="22" s="1"/>
  <c r="I10" i="22"/>
  <c r="K10" i="22" s="1"/>
  <c r="J4" i="22"/>
  <c r="L20" i="54" s="1"/>
  <c r="I15" i="22"/>
  <c r="K15" i="22" s="1"/>
  <c r="I12" i="22"/>
  <c r="K12" i="22" s="1"/>
  <c r="P34" i="54"/>
  <c r="P10" i="54"/>
  <c r="P25" i="54" l="1"/>
  <c r="P29" i="54"/>
  <c r="K8" i="22"/>
  <c r="P11" i="54"/>
  <c r="L26" i="22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8" i="54"/>
  <c r="P12" i="54"/>
  <c r="P13" i="54"/>
  <c r="P17" i="54"/>
  <c r="M32" i="22" l="1"/>
  <c r="I248" i="54" s="1"/>
  <c r="M16" i="22"/>
  <c r="I247" i="54" s="1"/>
  <c r="F12" i="16" l="1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 l="1"/>
  <c r="F13" i="16"/>
  <c r="F14" i="16" s="1"/>
  <c r="F15" i="16" l="1"/>
  <c r="G14" i="16"/>
  <c r="C5" i="16" s="1"/>
  <c r="G15" i="16" l="1"/>
  <c r="D5" i="16" s="1"/>
  <c r="F16" i="16"/>
  <c r="G16" i="16" l="1"/>
  <c r="E5" i="16" s="1"/>
  <c r="F17" i="16"/>
  <c r="G17" i="16" l="1"/>
  <c r="F5" i="16" s="1"/>
  <c r="F18" i="16"/>
  <c r="G18" i="16" l="1"/>
  <c r="G5" i="16" s="1"/>
  <c r="F19" i="16"/>
  <c r="G19" i="16" l="1"/>
  <c r="H5" i="16" s="1"/>
  <c r="F20" i="16"/>
  <c r="G20" i="16" l="1"/>
  <c r="I5" i="16" s="1"/>
  <c r="F21" i="16"/>
  <c r="F22" i="16" l="1"/>
  <c r="G21" i="16"/>
  <c r="J5" i="16" s="1"/>
  <c r="G22" i="16" l="1"/>
  <c r="K5" i="16" s="1"/>
  <c r="F23" i="16"/>
  <c r="G23" i="16" l="1"/>
  <c r="L5" i="16" s="1"/>
  <c r="F24" i="16"/>
  <c r="G24" i="16" s="1"/>
  <c r="M5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<sst xmlns="http://schemas.openxmlformats.org/spreadsheetml/2006/main" count="289" uniqueCount="229">
  <si>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</si>
  <si>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</si>
  <si>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</si>
  <si>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</si>
  <si>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</si>
  <si>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</si>
  <si>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</si>
  <si>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</si>
  <si>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</si>
  <si>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</si>
  <si>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</si>
  <si>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</si>
  <si>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</si>
  <si>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</si>
  <si>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</si>
  <si>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</si>
  <si>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</si>
  <si>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</si>
  <si>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</si>
  <si>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</si>
  <si>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</si>
  <si>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</si>
  <si>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</si>
  <si>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</si>
  <si>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</si>
  <si>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</si>
  <si>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</si>
  <si>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</si>
  <si>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</si>
  <si>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</si>
  <si>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</si>
  <si>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</si>
  <si>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</si>
  <si>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</si>
  <si>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</si>
  <si>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</si>
  <si>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</si>
  <si>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</si>
  <si>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</si>
  <si>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</si>
  <si>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</si>
  <si>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</si>
  <si>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</si>
  <si>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</si>
  <si>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</si>
  <si>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</si>
  <si>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</si>
  <si>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</si>
  <si>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</si>
  <si>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</si>
  <si>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</si>
  <si>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</si>
  <si>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</si>
  <si>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</si>
  <si>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</si>
  <si>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</si>
  <si>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</si>
  <si>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</si>
  <si>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</si>
  <si>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</si>
  <si>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</si>
  <si>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</si>
  <si>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</si>
  <si>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</si>
  <si>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</si>
  <si>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</si>
  <si>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</si>
  <si>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</si>
  <si>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</si>
  <si>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</si>
  <si>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</si>
  <si>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</si>
  <si>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</si>
  <si>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</si>
  <si>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</si>
  <si>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</si>
  <si>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</si>
  <si>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</si>
  <si>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</si>
  <si>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</si>
  <si>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</si>
  <si>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</si>
  <si>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</si>
  <si>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</si>
  <si>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</si>
  <si>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</si>
  <si>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</si>
  <si>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</si>
  <si>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</si>
  <si>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</si>
  <si>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</si>
  <si>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</si>
  <si>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</si>
  <si>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</si>
  <si>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</si>
  <si>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</si>
  <si>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</si>
  <si>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</si>
  <si>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</si>
  <si>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</si>
  <si>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</si>
  <si>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</si>
  <si>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</si>
  <si>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</si>
  <si>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</si>
  <si>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</si>
  <si>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</si>
  <si>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</si>
  <si>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</si>
  <si>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</si>
  <si>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</si>
  <si>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</si>
  <si>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</si>
  <si>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</si>
  <si>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</si>
  <si>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</si>
  <si>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</si>
  <si>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</si>
  <si>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</si>
  <si>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</si>
  <si>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</si>
  <si>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</si>
  <si>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</si>
  <si>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</si>
  <si>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</si>
  <si>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</si>
  <si>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</si>
  <si>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</si>
  <si>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</si>
  <si>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</si>
  <si>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</si>
  <si>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</si>
  <si>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</si>
  <si>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</si>
  <si>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</si>
  <si>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</si>
  <si>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</si>
  <si>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</si>
  <si>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</si>
  <si>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</si>
  <si>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</si>
  <si>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</si>
  <si>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</si>
  <si>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</si>
  <si>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</si>
  <si>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</si>
  <si>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</si>
  <si>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</si>
  <si>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</si>
  <si>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</si>
  <si>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</si>
  <si>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>Innovación en ciberseguridad: Implementar IA y Blockchain en servicios financieros.</t>
  </si>
  <si>
    <t>Agilidad regulatoria: Adaptarse rápidamente a nuevas normativas financieras digitales.</t>
  </si>
  <si>
    <t>Imagen corporativa: Potenciar la seguridad y tecnología en la estrategia de marca.</t>
  </si>
  <si>
    <t>Atracción de talento: Contratar expertos para mejorar servicios digitales y seguridad.</t>
  </si>
  <si>
    <t>Expansión fintech: Ampliar servicios financieros digitales ante el crecimiento del sector.</t>
  </si>
  <si>
    <t>FALTA DE CULTURA DEL PERSONAL EN SEGURIDAD DE LA INFORMACIÓN</t>
  </si>
  <si>
    <t>AUSENCIA DE UN EQUIPO DE CIBERSEGURIDAD ESPECIALIZADO</t>
  </si>
  <si>
    <t>RECURSOS FINANCIEROS LIMITADOS</t>
  </si>
  <si>
    <t>POCA MADUREZ EN LOS PROCESOS DE SEGURIDAD</t>
  </si>
  <si>
    <t>INFRAESTRUCTURA TECNOLÓGICA LIMITADA</t>
  </si>
  <si>
    <t>POLÍTICAS Y PROCEDIMIENTOS DE SEGURIDAD POCO DEFINIDOS</t>
  </si>
  <si>
    <t>AUSENCIA DE DRP</t>
  </si>
  <si>
    <t>AUSENCIA DE BCP</t>
  </si>
  <si>
    <t>DEPENDENCIA DE TERCEROS PARA SERVICIOS TECNOLÓGICOS</t>
  </si>
  <si>
    <t>COMPROMISO DE LA DIRECCIÓN CON LA SEGURIDAD</t>
  </si>
  <si>
    <t>POTENCIAL PARA MEJORAR SU IMAGEN CORPORATIVA</t>
  </si>
  <si>
    <t>ESTRUCTURA ORGANIZATIVA FLEXIBLE</t>
  </si>
  <si>
    <t>AGILIDAD EN LA TOMA DE DECISIONES</t>
  </si>
  <si>
    <t>CAPACIDAD PARA CONTRATAR TALENTO ESPECIALIZADO</t>
  </si>
  <si>
    <t>POTENCIAL DE CRECIMIENTO</t>
  </si>
  <si>
    <t>EQUIPO MOTIVADO Y TALENTOSO</t>
  </si>
  <si>
    <t>ATENCIÓN AL CLIENTE</t>
  </si>
  <si>
    <t>CUMPLIMIENTO DE NORMATIVAS REGULATORIAS</t>
  </si>
  <si>
    <t>FALTA DE CONFIANZA DEL CLIENTE EN BANCOS NUEVOS</t>
  </si>
  <si>
    <t>CRECIENTE SOFISTICACIÓN ATAQUES CIBERNÉTICOS</t>
  </si>
  <si>
    <t>NUEVOS COMPETIDORES SECTOR BANCARIO</t>
  </si>
  <si>
    <t>RIESGO DE QUIEBRA ECONÓMICA</t>
  </si>
  <si>
    <t>PÉRDIDA REPUTACIONAL POR VULNERACIÓN CIBERNÉTICA</t>
  </si>
  <si>
    <t>SANCIONES NORMATIVAS POR INCUMPLIMIENTOS REGULATORIOS</t>
  </si>
  <si>
    <t>ATAQUES INTERNOS DE LOS EMPLEADOS</t>
  </si>
  <si>
    <t>EMPLEO DEL BYOD POR PARTE DE LOS EMPLEADOS</t>
  </si>
  <si>
    <t>ESCALABILIDAD LIMITADA FRENTE A UNA DEMANDA RÁPIDA E INESPERADA</t>
  </si>
  <si>
    <t>ALTOS IMPUESTOS A LA BANCA EMERGENTE</t>
  </si>
  <si>
    <t>CRECIMIENTO DE LA DEMANDA FINANCIERA DIGITAL</t>
  </si>
  <si>
    <t>AVANCES EN TECNOLOGÍAS COMO IA Y BLOCKCHAIN</t>
  </si>
  <si>
    <t>REGULACIONES QUE PROMUEVEN LA INCLUSIÓN FINANCIERA DIGITAL</t>
  </si>
  <si>
    <t>CRECIMIENTO DEL SECTOR FINTECH Y BANCA DIGITAL</t>
  </si>
  <si>
    <t>DESARROLLO DE NUEVOS SERVICIOS DIGITALES Y FACILIDAD DE PAGO</t>
  </si>
  <si>
    <t>POSIBILIDAD DE ALIANZAS ESTRATÉGICAS CON STARTUPS</t>
  </si>
  <si>
    <t>ESTRATEGIAS CONJUNTAS CON AUTORIDADES PARA FORTALECER LA CIBERSEGURIDAD</t>
  </si>
  <si>
    <t>AUMENTO EDUCACIÓN DIGITAL FINANCIERA DE LOS CLIENTES</t>
  </si>
  <si>
    <t>INCREMENTO EN LA INVERSIÓN DE CIBERSEGURIDAD POR PARTE DEL GOBIERNO</t>
  </si>
  <si>
    <t>EXPANSIÓN EN MERCADOS SUBATENDIDOS NO BANCARIZADOS</t>
  </si>
  <si>
    <t>Generar confianza: Estrategias para mejorar la percepción del banco emergente.</t>
  </si>
  <si>
    <t>Ciberseguridad avanzada: Invertir en protección contra ataques sofisticados.</t>
  </si>
  <si>
    <t>Diferenciación competitiva: Personalización y optimización del servicio al cliente.</t>
  </si>
  <si>
    <t>Planes de contingencia: Implementar DRP y BCP ante crisis económicas.</t>
  </si>
  <si>
    <t>Protección de reputación: Fortalecer la seguridad para prevenir riesgos reputacionales.</t>
  </si>
  <si>
    <t>Equipo de ciberseguridad: Crear un área especializada en protección digital.</t>
  </si>
  <si>
    <t>Uso de tecnología emergente: Implementar IA y Blockchain para mejorar seguridad.</t>
  </si>
  <si>
    <t>Reducción de dependencia: Desarrollar capacidades internas en tecnología.</t>
  </si>
  <si>
    <t>Normativas de seguridad: Actualizar procedimientos para cumplir regulaciones.</t>
  </si>
  <si>
    <t>Optimización financiera: Priorizar inversión en tecnología y formación en seguridad.</t>
  </si>
  <si>
    <t>Cultura de seguridad: Sensibilizar a empleados sobre ciberseguridad.</t>
  </si>
  <si>
    <t>Planes de recuperación: Implementar DRP y BCP para estabilidad operativa.</t>
  </si>
  <si>
    <t>Diversificación financiera: Explorar nuevas fuentes de ingresos.</t>
  </si>
  <si>
    <t>Infraestructura robusta: Mejorar la tecnología para resistir ataques cibernéticos.</t>
  </si>
  <si>
    <t>Gestión de riesgos regulatorios: Monitorear normativas para evitar sanciones.</t>
  </si>
  <si>
    <t>Liderazgo comprometido</t>
  </si>
  <si>
    <t>Atracción de talento</t>
  </si>
  <si>
    <t>Agilidad organizativa</t>
  </si>
  <si>
    <t>Cumplimiento normativo</t>
  </si>
  <si>
    <t>Innovación continua</t>
  </si>
  <si>
    <t>Formación en ciberseguridad</t>
  </si>
  <si>
    <t>Inversión estratégica</t>
  </si>
  <si>
    <t>Estandarización de procesos</t>
  </si>
  <si>
    <t>Reducción de dependencias</t>
  </si>
  <si>
    <t>Optimización de costos</t>
  </si>
  <si>
    <t>Adopción de nuevas tecnologías</t>
  </si>
  <si>
    <t>Aprovechamiento del mercado fintech</t>
  </si>
  <si>
    <t>Alianzas estratégicas</t>
  </si>
  <si>
    <t>Cumplimiento regulatorio proactivo</t>
  </si>
  <si>
    <t>Diversificación de productos</t>
  </si>
  <si>
    <t>Protección avanzada</t>
  </si>
  <si>
    <t>Gestión de confianza del cliente</t>
  </si>
  <si>
    <t>Diferenciación en el mercado</t>
  </si>
  <si>
    <t>Solidez financiera</t>
  </si>
  <si>
    <t>Monitoreo normativo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</si>
</sst>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3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  <font>
      <b/>
      <sz val="14"/>
      <color theme="1" tint="0.34998626667073579"/>
      <name val="Arial"/>
      <family val="2"/>
    </font>
    <font>
      <b/>
      <sz val="10"/>
      <color theme="1" tint="0.34998626667073579"/>
      <name val="Segoe UI"/>
      <family val="2"/>
    </font>
    <font>
      <b/>
      <sz val="14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61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0" fontId="81" fillId="25" borderId="172" xfId="0" applyFont="1" applyFill="1" applyBorder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50" fillId="19" borderId="56" xfId="3" applyFont="1" applyFill="1" applyBorder="1">
      <alignment horizontal="center" vertical="center"/>
    </xf>
    <xf numFmtId="0" fontId="112" fillId="10" borderId="80" xfId="0" applyFont="1" applyFill="1" applyBorder="1" applyAlignment="1" applyProtection="1">
      <alignment horizontal="left" shrinkToFit="1"/>
      <protection locked="0"/>
    </xf>
    <xf numFmtId="0" fontId="112" fillId="10" borderId="81" xfId="0" applyFont="1" applyFill="1" applyBorder="1" applyAlignment="1" applyProtection="1">
      <alignment horizontal="left" shrinkToFit="1"/>
      <protection locked="0"/>
    </xf>
    <xf numFmtId="0" fontId="112" fillId="10" borderId="78" xfId="0" applyFont="1" applyFill="1" applyBorder="1" applyAlignment="1" applyProtection="1">
      <alignment horizontal="left" shrinkToFit="1"/>
      <protection locked="0"/>
    </xf>
    <xf numFmtId="0" fontId="112" fillId="10" borderId="77" xfId="0" applyFont="1" applyFill="1" applyBorder="1" applyAlignment="1" applyProtection="1">
      <alignment horizontal="left" shrinkToFit="1"/>
      <protection locked="0"/>
    </xf>
    <xf numFmtId="0" fontId="74" fillId="16" borderId="88" xfId="0" applyFont="1" applyFill="1" applyBorder="1" applyAlignment="1">
      <alignment horizontal="center"/>
    </xf>
    <xf numFmtId="0" fontId="112" fillId="26" borderId="80" xfId="0" applyFont="1" applyFill="1" applyBorder="1" applyAlignment="1" applyProtection="1">
      <alignment horizontal="left" shrinkToFit="1"/>
      <protection locked="0"/>
    </xf>
    <xf numFmtId="0" fontId="112" fillId="26" borderId="81" xfId="0" applyFont="1" applyFill="1" applyBorder="1" applyAlignment="1" applyProtection="1">
      <alignment horizontal="left" shrinkToFit="1"/>
      <protection locked="0"/>
    </xf>
    <xf numFmtId="0" fontId="112" fillId="26" borderId="78" xfId="0" applyFont="1" applyFill="1" applyBorder="1" applyAlignment="1" applyProtection="1">
      <alignment horizontal="left" shrinkToFit="1"/>
      <protection locked="0"/>
    </xf>
    <xf numFmtId="0" fontId="112" fillId="26" borderId="77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112" fillId="26" borderId="43" xfId="0" applyFont="1" applyFill="1" applyBorder="1" applyAlignment="1" applyProtection="1">
      <alignment horizontal="left" shrinkToFit="1"/>
      <protection locked="0"/>
    </xf>
    <xf numFmtId="0" fontId="112" fillId="26" borderId="83" xfId="0" applyFont="1" applyFill="1" applyBorder="1" applyAlignment="1" applyProtection="1">
      <alignment horizontal="left" shrinkToFit="1"/>
      <protection locked="0"/>
    </xf>
    <xf numFmtId="0" fontId="112" fillId="10" borderId="43" xfId="0" applyFont="1" applyFill="1" applyBorder="1" applyAlignment="1" applyProtection="1">
      <alignment horizontal="left" shrinkToFit="1"/>
      <protection locked="0"/>
    </xf>
    <xf numFmtId="0" fontId="112" fillId="10" borderId="83" xfId="0" applyFont="1" applyFill="1" applyBorder="1" applyAlignment="1" applyProtection="1">
      <alignment horizontal="left" shrinkToFit="1"/>
      <protection locked="0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center" shrinkToFit="1"/>
      <protection locked="0"/>
    </xf>
    <xf numFmtId="0" fontId="84" fillId="10" borderId="210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110" fillId="10" borderId="211" xfId="0" applyFont="1" applyFill="1" applyBorder="1" applyAlignment="1" applyProtection="1">
      <alignment horizontal="center" shrinkToFit="1"/>
      <protection locked="0"/>
    </xf>
    <xf numFmtId="0" fontId="84" fillId="10" borderId="211" xfId="0" applyFont="1" applyFill="1" applyBorder="1" applyAlignment="1" applyProtection="1">
      <alignment horizontal="center" shrinkToFit="1"/>
      <protection locked="0"/>
    </xf>
    <xf numFmtId="0" fontId="84" fillId="10" borderId="212" xfId="0" applyFont="1" applyFill="1" applyBorder="1" applyAlignment="1" applyProtection="1">
      <alignment horizontal="center" shrinkToFit="1"/>
      <protection locked="0"/>
    </xf>
    <xf numFmtId="0" fontId="111" fillId="10" borderId="178" xfId="0" applyFont="1" applyFill="1" applyBorder="1" applyAlignment="1" applyProtection="1">
      <alignment horizontal="center" shrinkToFit="1"/>
      <protection locked="0"/>
    </xf>
    <xf numFmtId="0" fontId="111" fillId="10" borderId="187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5" fillId="12" borderId="9" xfId="0" applyFont="1" applyFill="1" applyBorder="1" applyAlignment="1">
      <alignment horizontal="center" vertical="top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2.7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3.2000000000000006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309879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oneCellAnchor>
    <xdr:from>
      <xdr:col>19</xdr:col>
      <xdr:colOff>46754</xdr:colOff>
      <xdr:row>21</xdr:row>
      <xdr:rowOff>11972</xdr:rowOff>
    </xdr:from>
    <xdr:ext cx="5178387" cy="4052456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7A9E79A-5469-6144-86DD-6FF3ECA59506}"/>
            </a:ext>
          </a:extLst>
        </xdr:cNvPr>
        <xdr:cNvSpPr/>
      </xdr:nvSpPr>
      <xdr:spPr>
        <a:xfrm>
          <a:off x="13672040" y="5563686"/>
          <a:ext cx="5178387" cy="4052456"/>
        </a:xfrm>
        <a:prstGeom prst="rect">
          <a:avLst/>
        </a:prstGeom>
        <a:solidFill>
          <a:srgbClr val="FFFF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grupo MOGT</a:t>
          </a:r>
        </a:p>
        <a:p>
          <a:pPr algn="ctr"/>
          <a:r>
            <a:rPr lang="es-MX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Aula</a:t>
          </a:r>
          <a:r>
            <a:rPr lang="es-MX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"Q"</a:t>
          </a:r>
          <a:endParaRPr lang="es-MX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endParaRPr lang="es-CO" sz="1100">
            <a:effectLst/>
            <a:latin typeface="+mn-lt"/>
            <a:ea typeface="+mn-ea"/>
            <a:cs typeface="+mn-cs"/>
          </a:endParaRP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(FAC) Mario Francisco Gómez Ortega</a:t>
          </a: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(FAC) Daniel Torres Jaramillo</a:t>
          </a: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(EJC) Luis Millán Ríos</a:t>
          </a: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(EJC) Yeferson Obando Vera</a:t>
          </a:r>
          <a:endParaRPr lang="es-MX" sz="8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s-MX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  <xdr:oneCellAnchor>
    <xdr:from>
      <xdr:col>16</xdr:col>
      <xdr:colOff>344715</xdr:colOff>
      <xdr:row>21</xdr:row>
      <xdr:rowOff>181429</xdr:rowOff>
    </xdr:from>
    <xdr:ext cx="5178387" cy="4052456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A97DF5AE-E120-264C-90B0-08CD23F3562F}"/>
            </a:ext>
          </a:extLst>
        </xdr:cNvPr>
        <xdr:cNvSpPr/>
      </xdr:nvSpPr>
      <xdr:spPr>
        <a:xfrm>
          <a:off x="13697858" y="4717143"/>
          <a:ext cx="5178387" cy="4052456"/>
        </a:xfrm>
        <a:prstGeom prst="rect">
          <a:avLst/>
        </a:prstGeom>
        <a:solidFill>
          <a:srgbClr val="FFFF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grupo MOGT</a:t>
          </a:r>
        </a:p>
        <a:p>
          <a:pPr algn="ctr"/>
          <a:r>
            <a:rPr lang="es-MX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Aula</a:t>
          </a:r>
          <a:r>
            <a:rPr lang="es-MX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"Q"</a:t>
          </a:r>
          <a:endParaRPr lang="es-MX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endParaRPr lang="es-CO" sz="1100">
            <a:effectLst/>
            <a:latin typeface="+mn-lt"/>
            <a:ea typeface="+mn-ea"/>
            <a:cs typeface="+mn-cs"/>
          </a:endParaRP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(FAC) Mario Francisco Gómez Ortega</a:t>
          </a: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(FAC) Daniel Torres Jaramillo</a:t>
          </a: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(EJC) Luis Millán Ríos</a:t>
          </a: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(EJC) Yeferson Obando Vera</a:t>
          </a:r>
          <a:endParaRPr lang="es-MX" sz="8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s-MX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oneCellAnchor>
    <xdr:from>
      <xdr:col>18</xdr:col>
      <xdr:colOff>177800</xdr:colOff>
      <xdr:row>12</xdr:row>
      <xdr:rowOff>152400</xdr:rowOff>
    </xdr:from>
    <xdr:ext cx="5178387" cy="4052456"/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8E2ADCAD-1C44-9D48-BA8A-85EDFDE045D8}"/>
            </a:ext>
          </a:extLst>
        </xdr:cNvPr>
        <xdr:cNvSpPr/>
      </xdr:nvSpPr>
      <xdr:spPr>
        <a:xfrm>
          <a:off x="10299700" y="2628900"/>
          <a:ext cx="5178387" cy="4052456"/>
        </a:xfrm>
        <a:prstGeom prst="rect">
          <a:avLst/>
        </a:prstGeom>
        <a:solidFill>
          <a:srgbClr val="FFFF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s-MX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grupo MOGT</a:t>
          </a:r>
        </a:p>
        <a:p>
          <a:pPr algn="ctr"/>
          <a:r>
            <a:rPr lang="es-MX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Aula</a:t>
          </a:r>
          <a:r>
            <a:rPr lang="es-MX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"Q"</a:t>
          </a:r>
          <a:endParaRPr lang="es-MX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endParaRPr lang="es-CO" sz="1100">
            <a:effectLst/>
            <a:latin typeface="+mn-lt"/>
            <a:ea typeface="+mn-ea"/>
            <a:cs typeface="+mn-cs"/>
          </a:endParaRP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(FAC) Mario Francisco Gómez Ortega</a:t>
          </a: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(FAC) Daniel Torres Jaramillo</a:t>
          </a: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(EJC) Luis Millán Ríos</a:t>
          </a:r>
        </a:p>
        <a:p>
          <a:r>
            <a:rPr lang="es-CO" sz="2000">
              <a:effectLst/>
              <a:latin typeface="+mn-lt"/>
              <a:ea typeface="+mn-ea"/>
              <a:cs typeface="+mn-cs"/>
            </a:rPr>
            <a:t>Mayor (EJC) Yeferson Obando Vera</a:t>
          </a:r>
          <a:endParaRPr lang="es-MX" sz="8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s-MX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Anton%20M%20Dunyo%20Esteve/Mis%20documentos/E-DITOR%20ANTERIOR%20Y%20ALTRES/PRODUCTES%20ENTREGATS/2%20EXCEL/PE101%20Pto%20Equilibrio/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/E.DITOR/PRODUCTE%20EN%20CURS/EN%20PROC&#201;S/1%20%20PRODUCTES%20MES%20ACTUAL/NOVEDADES%20MES%20(acabats)/PLAN%20ESTRATEGICO/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USER7/Documents/EMPRESA/9%20NOVEDADES%20WEBS%202013/7%20NOVEDADES%20JULIO%202013/PARA%20REVISAR/PLA%20MARKETING%202012/ORIGINALS/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topLeftCell="B1" workbookViewId="0">
      <selection activeCell="O20" sqref="O20:R21"/>
    </sheetView>
  </sheetViews>
  <sheetFormatPr baseColWidth="10" defaultRowHeight="13"/>
  <cols>
    <col min="1" max="1" width="0" hidden="1" customWidth="1"/>
    <col min="2" max="2" width="15.6640625" customWidth="1"/>
    <col min="3" max="3" width="3.6640625" customWidth="1"/>
    <col min="4" max="7" width="6.6640625" customWidth="1"/>
    <col min="8" max="10" width="5.6640625" customWidth="1"/>
    <col min="11" max="11" width="10.1640625" customWidth="1"/>
    <col min="12" max="14" width="5.6640625" customWidth="1"/>
    <col min="15" max="18" width="6.6640625" customWidth="1"/>
    <col min="19" max="19" width="3.6640625" customWidth="1"/>
  </cols>
  <sheetData>
    <row r="1" spans="2:20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4" thickBot="1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6" thickTop="1">
      <c r="B7" s="6"/>
      <c r="C7" s="33"/>
      <c r="D7" s="434" t="s">
        <v>133</v>
      </c>
      <c r="E7" s="435"/>
      <c r="F7" s="435"/>
      <c r="G7" s="435"/>
      <c r="H7" s="435"/>
      <c r="I7" s="435"/>
      <c r="J7" s="435"/>
      <c r="K7" s="435"/>
      <c r="L7" s="435"/>
      <c r="M7" s="435"/>
      <c r="N7" s="435"/>
      <c r="O7" s="435"/>
      <c r="P7" s="435"/>
      <c r="Q7" s="435"/>
      <c r="R7" s="436"/>
      <c r="S7" s="33"/>
      <c r="T7" s="316"/>
    </row>
    <row r="8" spans="2:20" ht="18.75" customHeight="1" thickBot="1">
      <c r="B8" s="6"/>
      <c r="C8" s="33"/>
      <c r="D8" s="437" t="s">
        <v>134</v>
      </c>
      <c r="E8" s="438"/>
      <c r="F8" s="438"/>
      <c r="G8" s="438"/>
      <c r="H8" s="438"/>
      <c r="I8" s="438"/>
      <c r="J8" s="438"/>
      <c r="K8" s="438"/>
      <c r="L8" s="438"/>
      <c r="M8" s="438"/>
      <c r="N8" s="438"/>
      <c r="O8" s="438"/>
      <c r="P8" s="438"/>
      <c r="Q8" s="438"/>
      <c r="R8" s="439"/>
      <c r="S8" s="33"/>
      <c r="T8" s="317"/>
    </row>
    <row r="9" spans="2:20" ht="16" customHeight="1" thickTop="1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6" customHeight="1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6" customHeight="1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>
      <c r="B13" s="6"/>
      <c r="C13" s="325"/>
      <c r="D13" s="440" t="s">
        <v>135</v>
      </c>
      <c r="E13" s="441"/>
      <c r="F13" s="441"/>
      <c r="G13" s="441"/>
      <c r="H13" s="441"/>
      <c r="I13" s="441"/>
      <c r="J13" s="441"/>
      <c r="K13" s="441"/>
      <c r="L13" s="441"/>
      <c r="M13" s="441"/>
      <c r="N13" s="441"/>
      <c r="O13" s="441"/>
      <c r="P13" s="441"/>
      <c r="Q13" s="441"/>
      <c r="R13" s="442"/>
      <c r="S13" s="326"/>
    </row>
    <row r="14" spans="2:20" ht="15" customHeight="1">
      <c r="B14" s="6"/>
      <c r="C14" s="325"/>
      <c r="D14" s="443" t="s">
        <v>136</v>
      </c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4"/>
      <c r="R14" s="445"/>
      <c r="S14" s="326"/>
    </row>
    <row r="15" spans="2:20" ht="15" customHeight="1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" customHeight="1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6" t="s">
        <v>132</v>
      </c>
      <c r="P20" s="447"/>
      <c r="Q20" s="447"/>
      <c r="R20" s="448"/>
      <c r="S20" s="315"/>
    </row>
    <row r="21" spans="2:19" ht="14" customHeight="1" thickBot="1">
      <c r="B21" s="6"/>
      <c r="C21" s="315"/>
      <c r="H21" s="342"/>
      <c r="I21" s="335"/>
      <c r="J21" s="335"/>
      <c r="K21" s="335"/>
      <c r="L21" s="335"/>
      <c r="M21" s="335"/>
      <c r="N21" s="343"/>
      <c r="O21" s="449"/>
      <c r="P21" s="450"/>
      <c r="Q21" s="450"/>
      <c r="R21" s="451"/>
      <c r="S21" s="315"/>
    </row>
    <row r="22" spans="2:19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showOutlineSymbols="0" topLeftCell="C1" zoomScale="70" zoomScaleNormal="70" workbookViewId="0">
      <pane xSplit="16" ySplit="2" topLeftCell="S13" activePane="bottomRight" state="frozen"/>
      <selection activeCell="C1" sqref="C1"/>
      <selection pane="topRight" activeCell="S1" sqref="S1"/>
      <selection pane="bottomLeft" activeCell="C3" sqref="C3"/>
      <selection pane="bottomRight" activeCell="Z29" sqref="Z29"/>
    </sheetView>
  </sheetViews>
  <sheetFormatPr baseColWidth="10" defaultRowHeight="13"/>
  <cols>
    <col min="1" max="1" width="11.5" hidden="1" customWidth="1"/>
    <col min="2" max="2" width="2.83203125" hidden="1" customWidth="1"/>
    <col min="3" max="4" width="0.83203125" customWidth="1"/>
    <col min="5" max="5" width="3.1640625" customWidth="1"/>
    <col min="6" max="6" width="7.83203125" customWidth="1"/>
    <col min="7" max="7" width="4.5" customWidth="1"/>
    <col min="8" max="8" width="1.33203125" customWidth="1"/>
    <col min="9" max="9" width="6.6640625" customWidth="1"/>
    <col min="10" max="10" width="31.5" customWidth="1"/>
    <col min="11" max="11" width="32" customWidth="1"/>
    <col min="12" max="12" width="3.33203125" customWidth="1"/>
    <col min="13" max="13" width="6.6640625" customWidth="1"/>
    <col min="14" max="14" width="31.5" customWidth="1"/>
    <col min="15" max="15" width="32" customWidth="1"/>
    <col min="16" max="16" width="7.83203125" customWidth="1"/>
    <col min="17" max="17" width="3.1640625" customWidth="1"/>
    <col min="18" max="18" width="0.83203125" customWidth="1"/>
    <col min="19" max="19" width="4.6640625" customWidth="1"/>
  </cols>
  <sheetData>
    <row r="1" spans="2:65" ht="5" customHeight="1" thickBot="1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" customHeight="1" thickTop="1" thickBot="1">
      <c r="B2" s="278"/>
      <c r="C2" s="278"/>
      <c r="D2" s="50"/>
      <c r="E2" s="51"/>
      <c r="F2" s="51"/>
      <c r="G2" s="51"/>
      <c r="H2" s="43"/>
      <c r="I2" s="43"/>
      <c r="J2" s="473" t="s">
        <v>4</v>
      </c>
      <c r="K2" s="473"/>
      <c r="L2" s="473"/>
      <c r="M2" s="473"/>
      <c r="N2" s="473"/>
      <c r="O2" s="473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" customHeight="1" thickTop="1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" customHeight="1">
      <c r="B5" s="278"/>
      <c r="C5" s="278"/>
      <c r="D5" s="46"/>
      <c r="E5" s="49"/>
      <c r="F5" s="71"/>
      <c r="G5" s="89"/>
      <c r="H5" s="89"/>
      <c r="I5" s="90"/>
      <c r="J5" s="91"/>
      <c r="K5" s="478" t="s">
        <v>5</v>
      </c>
      <c r="L5" s="478"/>
      <c r="M5" s="478"/>
      <c r="N5" s="478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>
      <c r="B7" s="278"/>
      <c r="C7" s="278"/>
      <c r="D7" s="46"/>
      <c r="E7" s="49"/>
      <c r="F7" s="71"/>
      <c r="G7" s="70"/>
      <c r="H7" s="70"/>
      <c r="I7" s="493" t="s">
        <v>32</v>
      </c>
      <c r="J7" s="494"/>
      <c r="K7" s="495"/>
      <c r="L7" s="88"/>
      <c r="M7" s="493" t="s">
        <v>31</v>
      </c>
      <c r="N7" s="494"/>
      <c r="O7" s="495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" customHeight="1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" customHeight="1" thickBot="1">
      <c r="B9" s="278"/>
      <c r="C9" s="278"/>
      <c r="D9" s="46"/>
      <c r="E9" s="49"/>
      <c r="F9" s="71"/>
      <c r="G9" s="496" t="s">
        <v>33</v>
      </c>
      <c r="H9" s="70"/>
      <c r="I9" s="199" t="s">
        <v>1</v>
      </c>
      <c r="J9" s="483" t="s">
        <v>6</v>
      </c>
      <c r="K9" s="484"/>
      <c r="L9" s="70"/>
      <c r="M9" s="87" t="s">
        <v>29</v>
      </c>
      <c r="N9" s="485" t="s">
        <v>7</v>
      </c>
      <c r="O9" s="486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" customHeight="1">
      <c r="B10" s="278"/>
      <c r="C10" s="278"/>
      <c r="D10" s="46"/>
      <c r="E10" s="49"/>
      <c r="F10" s="71"/>
      <c r="G10" s="497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5" customHeight="1">
      <c r="B11" s="278"/>
      <c r="C11" s="278"/>
      <c r="D11" s="46"/>
      <c r="E11" s="49"/>
      <c r="F11" s="71"/>
      <c r="G11" s="497"/>
      <c r="H11" s="70"/>
      <c r="I11" s="81">
        <v>1</v>
      </c>
      <c r="J11" s="479" t="s">
        <v>156</v>
      </c>
      <c r="K11" s="480"/>
      <c r="L11" s="70"/>
      <c r="M11" s="73">
        <v>1</v>
      </c>
      <c r="N11" s="474" t="s">
        <v>165</v>
      </c>
      <c r="O11" s="475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5" customHeight="1">
      <c r="B12" s="278"/>
      <c r="C12" s="278"/>
      <c r="D12" s="46"/>
      <c r="E12" s="49"/>
      <c r="F12" s="71"/>
      <c r="G12" s="497"/>
      <c r="H12" s="70"/>
      <c r="I12" s="82">
        <v>2</v>
      </c>
      <c r="J12" s="481" t="s">
        <v>157</v>
      </c>
      <c r="K12" s="482"/>
      <c r="L12" s="70"/>
      <c r="M12" s="74">
        <v>2</v>
      </c>
      <c r="N12" s="476" t="s">
        <v>166</v>
      </c>
      <c r="O12" s="477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5" customHeight="1">
      <c r="B13" s="278"/>
      <c r="C13" s="278"/>
      <c r="D13" s="46"/>
      <c r="E13" s="49"/>
      <c r="F13" s="71"/>
      <c r="G13" s="497"/>
      <c r="H13" s="70"/>
      <c r="I13" s="82">
        <v>3</v>
      </c>
      <c r="J13" s="481" t="s">
        <v>158</v>
      </c>
      <c r="K13" s="482"/>
      <c r="L13" s="70"/>
      <c r="M13" s="74">
        <v>3</v>
      </c>
      <c r="N13" s="476" t="s">
        <v>167</v>
      </c>
      <c r="O13" s="477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5" customHeight="1">
      <c r="B14" s="278"/>
      <c r="C14" s="278"/>
      <c r="D14" s="46"/>
      <c r="E14" s="49"/>
      <c r="F14" s="71"/>
      <c r="G14" s="497"/>
      <c r="H14" s="70"/>
      <c r="I14" s="82">
        <v>4</v>
      </c>
      <c r="J14" s="481" t="s">
        <v>159</v>
      </c>
      <c r="K14" s="482"/>
      <c r="L14" s="70"/>
      <c r="M14" s="74">
        <v>4</v>
      </c>
      <c r="N14" s="476" t="s">
        <v>168</v>
      </c>
      <c r="O14" s="477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5" customHeight="1">
      <c r="B15" s="278"/>
      <c r="C15" s="278"/>
      <c r="D15" s="46"/>
      <c r="E15" s="49"/>
      <c r="F15" s="71"/>
      <c r="G15" s="497"/>
      <c r="H15" s="70"/>
      <c r="I15" s="82">
        <v>5</v>
      </c>
      <c r="J15" s="481" t="s">
        <v>160</v>
      </c>
      <c r="K15" s="482"/>
      <c r="L15" s="70"/>
      <c r="M15" s="74">
        <v>5</v>
      </c>
      <c r="N15" s="476" t="s">
        <v>169</v>
      </c>
      <c r="O15" s="477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5" customHeight="1">
      <c r="B16" s="278"/>
      <c r="C16" s="278"/>
      <c r="D16" s="46"/>
      <c r="E16" s="49"/>
      <c r="F16" s="71"/>
      <c r="G16" s="497"/>
      <c r="H16" s="70"/>
      <c r="I16" s="82">
        <v>6</v>
      </c>
      <c r="J16" s="481" t="s">
        <v>161</v>
      </c>
      <c r="K16" s="482"/>
      <c r="L16" s="70"/>
      <c r="M16" s="74">
        <v>6</v>
      </c>
      <c r="N16" s="476" t="s">
        <v>170</v>
      </c>
      <c r="O16" s="477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5" customHeight="1">
      <c r="B17" s="278"/>
      <c r="C17" s="278"/>
      <c r="D17" s="46"/>
      <c r="E17" s="49"/>
      <c r="F17" s="71"/>
      <c r="G17" s="497"/>
      <c r="H17" s="70"/>
      <c r="I17" s="82">
        <v>7</v>
      </c>
      <c r="J17" s="481" t="s">
        <v>162</v>
      </c>
      <c r="K17" s="482"/>
      <c r="L17" s="70"/>
      <c r="M17" s="74">
        <v>7</v>
      </c>
      <c r="N17" s="476" t="s">
        <v>171</v>
      </c>
      <c r="O17" s="477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5" customHeight="1">
      <c r="B18" s="278"/>
      <c r="C18" s="278"/>
      <c r="D18" s="46"/>
      <c r="E18" s="49"/>
      <c r="F18" s="71"/>
      <c r="G18" s="497"/>
      <c r="H18" s="70"/>
      <c r="I18" s="82">
        <v>8</v>
      </c>
      <c r="J18" s="481" t="s">
        <v>163</v>
      </c>
      <c r="K18" s="482"/>
      <c r="L18" s="70"/>
      <c r="M18" s="74">
        <v>8</v>
      </c>
      <c r="N18" s="476" t="s">
        <v>172</v>
      </c>
      <c r="O18" s="477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5" customHeight="1">
      <c r="B19" s="278"/>
      <c r="C19" s="278"/>
      <c r="D19" s="46"/>
      <c r="E19" s="49"/>
      <c r="F19" s="71"/>
      <c r="G19" s="497"/>
      <c r="H19" s="70"/>
      <c r="I19" s="82">
        <v>9</v>
      </c>
      <c r="J19" s="487" t="s">
        <v>164</v>
      </c>
      <c r="K19" s="488"/>
      <c r="L19" s="70"/>
      <c r="M19" s="74">
        <v>9</v>
      </c>
      <c r="N19" s="476" t="s">
        <v>173</v>
      </c>
      <c r="O19" s="477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5" customHeight="1">
      <c r="B20" s="278"/>
      <c r="C20" s="278"/>
      <c r="D20" s="46"/>
      <c r="E20" s="49"/>
      <c r="F20" s="71"/>
      <c r="G20" s="498"/>
      <c r="H20" s="70"/>
      <c r="I20" s="83">
        <v>10</v>
      </c>
      <c r="J20" s="499"/>
      <c r="K20" s="500"/>
      <c r="L20" s="70"/>
      <c r="M20" s="75">
        <v>10</v>
      </c>
      <c r="N20" s="491"/>
      <c r="O20" s="492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" customHeight="1" thickBot="1">
      <c r="B22" s="278"/>
      <c r="C22" s="278"/>
      <c r="D22" s="46"/>
      <c r="E22" s="49"/>
      <c r="F22" s="71"/>
      <c r="G22" s="496" t="s">
        <v>34</v>
      </c>
      <c r="H22" s="71"/>
      <c r="I22" s="199" t="s">
        <v>0</v>
      </c>
      <c r="J22" s="483" t="s">
        <v>8</v>
      </c>
      <c r="K22" s="484"/>
      <c r="L22" s="70"/>
      <c r="M22" s="87" t="s">
        <v>30</v>
      </c>
      <c r="N22" s="485" t="s">
        <v>9</v>
      </c>
      <c r="O22" s="486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" customHeight="1">
      <c r="B23" s="278"/>
      <c r="C23" s="278"/>
      <c r="D23" s="46"/>
      <c r="E23" s="49"/>
      <c r="F23" s="71"/>
      <c r="G23" s="497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5" customHeight="1">
      <c r="B24" s="278"/>
      <c r="C24" s="278"/>
      <c r="D24" s="46"/>
      <c r="E24" s="49"/>
      <c r="F24" s="71"/>
      <c r="G24" s="497"/>
      <c r="H24" s="70"/>
      <c r="I24" s="81">
        <v>1</v>
      </c>
      <c r="J24" s="479" t="s">
        <v>174</v>
      </c>
      <c r="K24" s="480"/>
      <c r="L24" s="70"/>
      <c r="M24" s="73">
        <v>1</v>
      </c>
      <c r="N24" s="474" t="s">
        <v>184</v>
      </c>
      <c r="O24" s="475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5" customHeight="1">
      <c r="B25" s="278"/>
      <c r="C25" s="278"/>
      <c r="D25" s="46"/>
      <c r="E25" s="49"/>
      <c r="F25" s="71"/>
      <c r="G25" s="497"/>
      <c r="H25" s="70"/>
      <c r="I25" s="82">
        <v>2</v>
      </c>
      <c r="J25" s="481" t="s">
        <v>175</v>
      </c>
      <c r="K25" s="482"/>
      <c r="L25" s="70"/>
      <c r="M25" s="74">
        <v>2</v>
      </c>
      <c r="N25" s="476" t="s">
        <v>185</v>
      </c>
      <c r="O25" s="477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5" customHeight="1">
      <c r="B26" s="278"/>
      <c r="C26" s="278"/>
      <c r="D26" s="46"/>
      <c r="E26" s="49"/>
      <c r="F26" s="71"/>
      <c r="G26" s="497"/>
      <c r="H26" s="70"/>
      <c r="I26" s="82">
        <v>3</v>
      </c>
      <c r="J26" s="481" t="s">
        <v>176</v>
      </c>
      <c r="K26" s="482"/>
      <c r="L26" s="70"/>
      <c r="M26" s="74">
        <v>3</v>
      </c>
      <c r="N26" s="476" t="s">
        <v>186</v>
      </c>
      <c r="O26" s="477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5" customHeight="1">
      <c r="B27" s="278"/>
      <c r="C27" s="278"/>
      <c r="D27" s="46"/>
      <c r="E27" s="49"/>
      <c r="F27" s="71"/>
      <c r="G27" s="497"/>
      <c r="H27" s="70"/>
      <c r="I27" s="82">
        <v>4</v>
      </c>
      <c r="J27" s="481" t="s">
        <v>177</v>
      </c>
      <c r="K27" s="482"/>
      <c r="L27" s="70"/>
      <c r="M27" s="74">
        <v>4</v>
      </c>
      <c r="N27" s="476" t="s">
        <v>187</v>
      </c>
      <c r="O27" s="477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5" customHeight="1">
      <c r="B28" s="278"/>
      <c r="C28" s="278"/>
      <c r="D28" s="46"/>
      <c r="E28" s="49"/>
      <c r="F28" s="71"/>
      <c r="G28" s="497"/>
      <c r="H28" s="70"/>
      <c r="I28" s="82">
        <v>5</v>
      </c>
      <c r="J28" s="481" t="s">
        <v>178</v>
      </c>
      <c r="K28" s="482"/>
      <c r="L28" s="70"/>
      <c r="M28" s="74">
        <v>5</v>
      </c>
      <c r="N28" s="476" t="s">
        <v>188</v>
      </c>
      <c r="O28" s="477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5" customHeight="1">
      <c r="B29" s="278"/>
      <c r="C29" s="278"/>
      <c r="D29" s="46"/>
      <c r="E29" s="49"/>
      <c r="F29" s="71"/>
      <c r="G29" s="497"/>
      <c r="H29" s="70"/>
      <c r="I29" s="82">
        <v>6</v>
      </c>
      <c r="J29" s="481" t="s">
        <v>179</v>
      </c>
      <c r="K29" s="482"/>
      <c r="L29" s="70"/>
      <c r="M29" s="74">
        <v>6</v>
      </c>
      <c r="N29" s="476" t="s">
        <v>189</v>
      </c>
      <c r="O29" s="477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5" customHeight="1">
      <c r="B30" s="278"/>
      <c r="C30" s="278"/>
      <c r="D30" s="46"/>
      <c r="E30" s="49"/>
      <c r="F30" s="71"/>
      <c r="G30" s="497"/>
      <c r="H30" s="70"/>
      <c r="I30" s="82">
        <v>7</v>
      </c>
      <c r="J30" s="481" t="s">
        <v>180</v>
      </c>
      <c r="K30" s="482"/>
      <c r="L30" s="70"/>
      <c r="M30" s="74">
        <v>7</v>
      </c>
      <c r="N30" s="476" t="s">
        <v>190</v>
      </c>
      <c r="O30" s="477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5" customHeight="1">
      <c r="B31" s="278"/>
      <c r="C31" s="278"/>
      <c r="D31" s="46"/>
      <c r="E31" s="49"/>
      <c r="F31" s="71"/>
      <c r="G31" s="497"/>
      <c r="H31" s="70"/>
      <c r="I31" s="82">
        <v>8</v>
      </c>
      <c r="J31" s="481" t="s">
        <v>181</v>
      </c>
      <c r="K31" s="482"/>
      <c r="L31" s="70"/>
      <c r="M31" s="74">
        <v>8</v>
      </c>
      <c r="N31" s="476" t="s">
        <v>191</v>
      </c>
      <c r="O31" s="477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5" customHeight="1">
      <c r="B32" s="278"/>
      <c r="C32" s="278"/>
      <c r="D32" s="46"/>
      <c r="E32" s="49"/>
      <c r="F32" s="71"/>
      <c r="G32" s="497"/>
      <c r="H32" s="70"/>
      <c r="I32" s="82">
        <v>9</v>
      </c>
      <c r="J32" s="481" t="s">
        <v>182</v>
      </c>
      <c r="K32" s="482"/>
      <c r="L32" s="70"/>
      <c r="M32" s="74">
        <v>9</v>
      </c>
      <c r="N32" s="476" t="s">
        <v>192</v>
      </c>
      <c r="O32" s="477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5" customHeight="1">
      <c r="B33" s="278"/>
      <c r="C33" s="278"/>
      <c r="D33" s="46"/>
      <c r="E33" s="49"/>
      <c r="F33" s="71"/>
      <c r="G33" s="498"/>
      <c r="H33" s="70"/>
      <c r="I33" s="83">
        <v>10</v>
      </c>
      <c r="J33" s="487" t="s">
        <v>183</v>
      </c>
      <c r="K33" s="488"/>
      <c r="L33" s="70"/>
      <c r="M33" s="75">
        <v>10</v>
      </c>
      <c r="N33" s="489" t="s">
        <v>193</v>
      </c>
      <c r="O33" s="490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" customHeight="1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>
      <c r="B146" s="278"/>
      <c r="C146" s="278"/>
      <c r="D146" s="278"/>
      <c r="E146" s="454" t="s">
        <v>56</v>
      </c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6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8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8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8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3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8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8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3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8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8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8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8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8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8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8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8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3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8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8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8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8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8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8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8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8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" thickBot="1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>
      <c r="B176" s="278"/>
      <c r="C176" s="278"/>
      <c r="D176" s="278"/>
      <c r="E176" s="292"/>
      <c r="F176" s="293"/>
      <c r="G176" s="293"/>
      <c r="H176" s="293"/>
      <c r="I176" s="466" t="s">
        <v>6</v>
      </c>
      <c r="J176" s="467"/>
      <c r="K176" s="468"/>
      <c r="L176" s="288"/>
      <c r="M176" s="463" t="s">
        <v>7</v>
      </c>
      <c r="N176" s="464"/>
      <c r="O176" s="465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5" customHeight="1">
      <c r="B178" s="278"/>
      <c r="C178" s="278"/>
      <c r="D178" s="278"/>
      <c r="E178" s="292"/>
      <c r="F178" s="293"/>
      <c r="G178" s="293"/>
      <c r="H178" s="293"/>
      <c r="I178" s="140">
        <v>1</v>
      </c>
      <c r="J178" s="469" t="s">
        <v>39</v>
      </c>
      <c r="K178" s="470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5" customHeight="1">
      <c r="B179" s="278"/>
      <c r="C179" s="278"/>
      <c r="D179" s="278"/>
      <c r="E179" s="292"/>
      <c r="F179" s="293"/>
      <c r="G179" s="293"/>
      <c r="H179" s="293"/>
      <c r="I179" s="142">
        <v>2</v>
      </c>
      <c r="J179" s="469" t="s">
        <v>41</v>
      </c>
      <c r="K179" s="470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5" customHeight="1">
      <c r="B180" s="278"/>
      <c r="C180" s="278"/>
      <c r="D180" s="278"/>
      <c r="E180" s="292"/>
      <c r="F180" s="293"/>
      <c r="G180" s="293"/>
      <c r="H180" s="293"/>
      <c r="I180" s="142">
        <v>3</v>
      </c>
      <c r="J180" s="469" t="s">
        <v>45</v>
      </c>
      <c r="K180" s="470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5" customHeight="1">
      <c r="B181" s="278"/>
      <c r="C181" s="278"/>
      <c r="D181" s="278"/>
      <c r="E181" s="292"/>
      <c r="F181" s="293"/>
      <c r="G181" s="293"/>
      <c r="H181" s="293"/>
      <c r="I181" s="142">
        <v>4</v>
      </c>
      <c r="J181" s="469" t="s">
        <v>43</v>
      </c>
      <c r="K181" s="470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5" customHeight="1">
      <c r="B182" s="278"/>
      <c r="C182" s="278"/>
      <c r="D182" s="278"/>
      <c r="E182" s="292"/>
      <c r="F182" s="293"/>
      <c r="G182" s="293"/>
      <c r="H182" s="293"/>
      <c r="I182" s="142">
        <v>5</v>
      </c>
      <c r="J182" s="471">
        <v>0</v>
      </c>
      <c r="K182" s="472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4" thickBot="1">
      <c r="B184" s="278"/>
      <c r="C184" s="278"/>
      <c r="D184" s="278"/>
      <c r="E184" s="292"/>
      <c r="F184" s="293"/>
      <c r="G184" s="293"/>
      <c r="H184" s="293"/>
      <c r="I184" s="460" t="s">
        <v>8</v>
      </c>
      <c r="J184" s="461"/>
      <c r="K184" s="462"/>
      <c r="L184" s="287"/>
      <c r="M184" s="457" t="s">
        <v>9</v>
      </c>
      <c r="N184" s="458"/>
      <c r="O184" s="459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5" customHeight="1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5" customHeight="1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5" customHeight="1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5" customHeight="1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5" customHeight="1" thickBot="1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4" thickTop="1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5">
      <c r="B245" s="280"/>
      <c r="C245" s="280"/>
      <c r="D245" s="280"/>
      <c r="E245" s="348"/>
      <c r="F245" s="299"/>
      <c r="G245" s="299"/>
      <c r="H245" s="299"/>
      <c r="I245" s="299"/>
      <c r="J245" s="453" t="s">
        <v>137</v>
      </c>
      <c r="K245" s="453"/>
      <c r="L245" s="453"/>
      <c r="M245" s="453"/>
      <c r="N245" s="453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8">
      <c r="B246" s="280"/>
      <c r="C246" s="280"/>
      <c r="D246" s="280"/>
      <c r="E246" s="348"/>
      <c r="F246" s="299"/>
      <c r="G246" s="299"/>
      <c r="H246" s="299"/>
      <c r="I246" s="299"/>
      <c r="J246" s="452"/>
      <c r="K246" s="452"/>
      <c r="L246" s="452"/>
      <c r="M246" s="452"/>
      <c r="N246" s="452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8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8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4" thickBot="1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  <mergeCell ref="J25:K25"/>
    <mergeCell ref="N25:O25"/>
    <mergeCell ref="I7:K7"/>
    <mergeCell ref="M7:O7"/>
    <mergeCell ref="N15:O15"/>
    <mergeCell ref="N16:O16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387"/>
  <sheetViews>
    <sheetView showGridLines="0" showRowColHeaders="0" showZeros="0" showOutlineSymbols="0" zoomScale="70" zoomScaleNormal="70" workbookViewId="0">
      <pane xSplit="7" ySplit="2" topLeftCell="H9" activePane="bottomRight" state="frozen"/>
      <selection activeCell="B1" sqref="B1"/>
      <selection pane="topRight" activeCell="H1" sqref="H1"/>
      <selection pane="bottomLeft" activeCell="B3" sqref="B3"/>
      <selection pane="bottomRight" activeCell="R25" sqref="R25"/>
    </sheetView>
  </sheetViews>
  <sheetFormatPr baseColWidth="10" defaultRowHeight="13"/>
  <cols>
    <col min="1" max="1" width="11.5" hidden="1" customWidth="1"/>
    <col min="2" max="2" width="0.83203125" customWidth="1"/>
    <col min="3" max="3" width="1.83203125" customWidth="1"/>
    <col min="4" max="4" width="2.6640625" customWidth="1"/>
    <col min="5" max="5" width="6.6640625" customWidth="1"/>
    <col min="6" max="6" width="21" customWidth="1"/>
    <col min="7" max="7" width="16.5" customWidth="1"/>
    <col min="8" max="9" width="6.6640625" customWidth="1"/>
    <col min="10" max="10" width="26" customWidth="1"/>
    <col min="11" max="11" width="22.5" customWidth="1"/>
    <col min="12" max="13" width="6.6640625" customWidth="1"/>
    <col min="14" max="14" width="26" customWidth="1"/>
    <col min="15" max="15" width="22.5" customWidth="1"/>
    <col min="16" max="16" width="1.83203125" customWidth="1"/>
    <col min="17" max="17" width="4.6640625" customWidth="1"/>
  </cols>
  <sheetData>
    <row r="1" spans="2:63" ht="5" customHeight="1" thickBot="1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" customHeight="1" thickTop="1" thickBot="1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" customHeight="1" thickTop="1" thickBot="1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5" customHeight="1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433" t="s">
        <v>8</v>
      </c>
      <c r="M4" s="243"/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6" customHeight="1">
      <c r="B5" s="279"/>
      <c r="C5" s="46"/>
      <c r="D5" s="510" t="s">
        <v>113</v>
      </c>
      <c r="E5" s="511"/>
      <c r="F5" s="511"/>
      <c r="G5" s="512"/>
      <c r="H5" s="235"/>
      <c r="I5" s="239" t="str">
        <f>'DAFO 1'!N24</f>
        <v>CRECIMIENTO DE LA DEMANDA FINANCIERA DIGITAL</v>
      </c>
      <c r="J5" s="231"/>
      <c r="K5" s="236"/>
      <c r="L5" s="240"/>
      <c r="M5" s="249" t="str">
        <f>'DAFO 1'!J24</f>
        <v>FALTA DE CONFIANZA DEL CLIENTE EN BANCOS NUEVOS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6" customHeight="1">
      <c r="B6" s="279"/>
      <c r="C6" s="46"/>
      <c r="D6" s="510"/>
      <c r="E6" s="511"/>
      <c r="F6" s="511"/>
      <c r="G6" s="512"/>
      <c r="H6" s="235"/>
      <c r="I6" s="239" t="str">
        <f>'DAFO 1'!N25</f>
        <v>AVANCES EN TECNOLOGÍAS COMO IA Y BLOCKCHAIN</v>
      </c>
      <c r="J6" s="231"/>
      <c r="K6" s="236"/>
      <c r="L6" s="240"/>
      <c r="M6" s="249" t="str">
        <f>'DAFO 1'!J25</f>
        <v>CRECIENTE SOFISTICACIÓN ATAQUES CIBERNÉTICOS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6" customHeight="1">
      <c r="B7" s="279"/>
      <c r="C7" s="46"/>
      <c r="D7" s="510"/>
      <c r="E7" s="511"/>
      <c r="F7" s="511"/>
      <c r="G7" s="512"/>
      <c r="H7" s="235"/>
      <c r="I7" s="239" t="str">
        <f>'DAFO 1'!N26</f>
        <v>REGULACIONES QUE PROMUEVEN LA INCLUSIÓN FINANCIERA DIGITAL</v>
      </c>
      <c r="J7" s="231"/>
      <c r="K7" s="236"/>
      <c r="L7" s="240"/>
      <c r="M7" s="249" t="str">
        <f>'DAFO 1'!J26</f>
        <v>NUEVOS COMPETIDORES SECTOR BANCARIO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6" customHeight="1">
      <c r="B8" s="279"/>
      <c r="C8" s="46"/>
      <c r="D8" s="510"/>
      <c r="E8" s="511"/>
      <c r="F8" s="511"/>
      <c r="G8" s="512"/>
      <c r="H8" s="235"/>
      <c r="I8" s="239" t="str">
        <f>'DAFO 1'!N27</f>
        <v>CRECIMIENTO DEL SECTOR FINTECH Y BANCA DIGITAL</v>
      </c>
      <c r="J8" s="231"/>
      <c r="K8" s="236"/>
      <c r="L8" s="240"/>
      <c r="M8" s="249" t="str">
        <f>'DAFO 1'!J27</f>
        <v>RIESGO DE QUIEBRA ECONÓMICA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6" customHeight="1">
      <c r="B9" s="279"/>
      <c r="C9" s="46"/>
      <c r="D9" s="510"/>
      <c r="E9" s="511"/>
      <c r="F9" s="511"/>
      <c r="G9" s="512"/>
      <c r="H9" s="235"/>
      <c r="I9" s="239" t="str">
        <f>'DAFO 1'!N28</f>
        <v>DESARROLLO DE NUEVOS SERVICIOS DIGITALES Y FACILIDAD DE PAGO</v>
      </c>
      <c r="J9" s="231"/>
      <c r="K9" s="236"/>
      <c r="L9" s="240"/>
      <c r="M9" s="249" t="str">
        <f>'DAFO 1'!J28</f>
        <v>PÉRDIDA REPUTACIONAL POR VULNERACIÓN CIBERNÉTICA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6" customHeight="1">
      <c r="B10" s="279"/>
      <c r="C10" s="46"/>
      <c r="D10" s="510"/>
      <c r="E10" s="511"/>
      <c r="F10" s="511"/>
      <c r="G10" s="512"/>
      <c r="H10" s="235"/>
      <c r="I10" s="239" t="str">
        <f>'DAFO 1'!N29</f>
        <v>POSIBILIDAD DE ALIANZAS ESTRATÉGICAS CON STARTUPS</v>
      </c>
      <c r="J10" s="231"/>
      <c r="K10" s="236"/>
      <c r="L10" s="240"/>
      <c r="M10" s="249" t="str">
        <f>'DAFO 1'!J29</f>
        <v>SANCIONES NORMATIVAS POR INCUMPLIMIENTOS REGULATORIOS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6" customHeight="1">
      <c r="B11" s="279"/>
      <c r="C11" s="46"/>
      <c r="D11" s="510"/>
      <c r="E11" s="511"/>
      <c r="F11" s="511"/>
      <c r="G11" s="512"/>
      <c r="H11" s="235"/>
      <c r="I11" s="239" t="str">
        <f>'DAFO 1'!N30</f>
        <v>ESTRATEGIAS CONJUNTAS CON AUTORIDADES PARA FORTALECER LA CIBERSEGURIDAD</v>
      </c>
      <c r="J11" s="231"/>
      <c r="K11" s="236"/>
      <c r="L11" s="240"/>
      <c r="M11" s="249" t="str">
        <f>'DAFO 1'!J30</f>
        <v>ATAQUES INTERNOS DE LOS EMPLEADOS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6" customHeight="1">
      <c r="B12" s="279"/>
      <c r="C12" s="46"/>
      <c r="D12" s="510"/>
      <c r="E12" s="511"/>
      <c r="F12" s="511"/>
      <c r="G12" s="512"/>
      <c r="H12" s="235"/>
      <c r="I12" s="239" t="str">
        <f>'DAFO 1'!N31</f>
        <v>AUMENTO EDUCACIÓN DIGITAL FINANCIERA DE LOS CLIENTES</v>
      </c>
      <c r="J12" s="231"/>
      <c r="K12" s="236"/>
      <c r="L12" s="240"/>
      <c r="M12" s="249" t="str">
        <f>'DAFO 1'!J31</f>
        <v>EMPLEO DEL BYOD POR PARTE DE LOS EMPLEADOS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6" customHeight="1">
      <c r="B13" s="279"/>
      <c r="C13" s="46"/>
      <c r="D13" s="225"/>
      <c r="E13" s="219"/>
      <c r="F13" s="220"/>
      <c r="G13" s="226"/>
      <c r="H13" s="235"/>
      <c r="I13" s="239" t="str">
        <f>'DAFO 1'!N32</f>
        <v>INCREMENTO EN LA INVERSIÓN DE CIBERSEGURIDAD POR PARTE DEL GOBIERNO</v>
      </c>
      <c r="J13" s="231"/>
      <c r="K13" s="236"/>
      <c r="L13" s="240"/>
      <c r="M13" s="249" t="str">
        <f>'DAFO 1'!J32</f>
        <v>ESCALABILIDAD LIMITADA FRENTE A UNA DEMANDA RÁPIDA E INESPERADA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6" customHeight="1">
      <c r="B14" s="279"/>
      <c r="C14" s="46"/>
      <c r="D14" s="225"/>
      <c r="E14" s="219"/>
      <c r="F14" s="220"/>
      <c r="G14" s="226"/>
      <c r="H14" s="235"/>
      <c r="I14" s="239" t="str">
        <f>'DAFO 1'!N33</f>
        <v>EXPANSIÓN EN MERCADOS SUBATENDIDOS NO BANCARIZADOS</v>
      </c>
      <c r="J14" s="231"/>
      <c r="K14" s="236"/>
      <c r="L14" s="240"/>
      <c r="M14" s="249" t="str">
        <f>'DAFO 1'!J33</f>
        <v>ALTOS IMPUESTOS A LA BANCA EMERGENTE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" customHeight="1" thickBot="1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5" customHeight="1" thickBot="1">
      <c r="B16" s="278"/>
      <c r="C16" s="46"/>
      <c r="D16" s="232"/>
      <c r="E16" s="251" t="s">
        <v>7</v>
      </c>
      <c r="F16" s="233"/>
      <c r="G16" s="233"/>
      <c r="H16" s="513" t="s">
        <v>114</v>
      </c>
      <c r="I16" s="514"/>
      <c r="J16" s="514"/>
      <c r="K16" s="514"/>
      <c r="L16" s="515" t="s">
        <v>116</v>
      </c>
      <c r="M16" s="516"/>
      <c r="N16" s="516"/>
      <c r="O16" s="517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>
      <c r="B17" s="278"/>
      <c r="C17" s="46"/>
      <c r="D17" s="235"/>
      <c r="E17" s="250" t="str">
        <f>'DAFO 1'!N11</f>
        <v>COMPROMISO DE LA DIRECCIÓN CON LA SEGURIDAD</v>
      </c>
      <c r="F17" s="231"/>
      <c r="G17" s="231"/>
      <c r="H17" s="263">
        <v>1</v>
      </c>
      <c r="I17" s="523" t="s">
        <v>151</v>
      </c>
      <c r="J17" s="524"/>
      <c r="K17" s="525"/>
      <c r="L17" s="263">
        <v>1</v>
      </c>
      <c r="M17" s="503" t="s">
        <v>194</v>
      </c>
      <c r="N17" s="503"/>
      <c r="O17" s="504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>
      <c r="B18" s="278"/>
      <c r="C18" s="46"/>
      <c r="D18" s="235"/>
      <c r="E18" s="250" t="str">
        <f>'DAFO 1'!N12</f>
        <v>POTENCIAL PARA MEJORAR SU IMAGEN CORPORATIVA</v>
      </c>
      <c r="F18" s="231"/>
      <c r="G18" s="231"/>
      <c r="H18" s="264">
        <v>2</v>
      </c>
      <c r="I18" s="526" t="s">
        <v>152</v>
      </c>
      <c r="J18" s="526"/>
      <c r="K18" s="527"/>
      <c r="L18" s="264">
        <v>2</v>
      </c>
      <c r="M18" s="501" t="s">
        <v>195</v>
      </c>
      <c r="N18" s="501"/>
      <c r="O18" s="502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>
      <c r="B19" s="278"/>
      <c r="C19" s="46"/>
      <c r="D19" s="235"/>
      <c r="E19" s="250" t="str">
        <f>'DAFO 1'!N13</f>
        <v>ESTRUCTURA ORGANIZATIVA FLEXIBLE</v>
      </c>
      <c r="F19" s="231"/>
      <c r="G19" s="231"/>
      <c r="H19" s="264">
        <v>3</v>
      </c>
      <c r="I19" s="526" t="s">
        <v>153</v>
      </c>
      <c r="J19" s="526"/>
      <c r="K19" s="527"/>
      <c r="L19" s="264">
        <v>3</v>
      </c>
      <c r="M19" s="501" t="s">
        <v>196</v>
      </c>
      <c r="N19" s="501"/>
      <c r="O19" s="502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>
      <c r="B20" s="278"/>
      <c r="C20" s="46"/>
      <c r="D20" s="235"/>
      <c r="E20" s="250" t="str">
        <f>'DAFO 1'!N14</f>
        <v>AGILIDAD EN LA TOMA DE DECISIONES</v>
      </c>
      <c r="F20" s="231"/>
      <c r="G20" s="231"/>
      <c r="H20" s="264">
        <v>4</v>
      </c>
      <c r="I20" s="526" t="s">
        <v>154</v>
      </c>
      <c r="J20" s="526"/>
      <c r="K20" s="527"/>
      <c r="L20" s="264">
        <v>4</v>
      </c>
      <c r="M20" s="501" t="s">
        <v>197</v>
      </c>
      <c r="N20" s="501"/>
      <c r="O20" s="502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>
      <c r="B21" s="278"/>
      <c r="C21" s="46"/>
      <c r="D21" s="235"/>
      <c r="E21" s="250" t="str">
        <f>'DAFO 1'!N15</f>
        <v>CAPACIDAD PARA CONTRATAR TALENTO ESPECIALIZADO</v>
      </c>
      <c r="F21" s="231"/>
      <c r="G21" s="231"/>
      <c r="H21" s="264">
        <v>5</v>
      </c>
      <c r="I21" s="526" t="s">
        <v>155</v>
      </c>
      <c r="J21" s="526"/>
      <c r="K21" s="527"/>
      <c r="L21" s="264">
        <v>5</v>
      </c>
      <c r="M21" s="501" t="s">
        <v>198</v>
      </c>
      <c r="N21" s="501"/>
      <c r="O21" s="502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>
      <c r="B22" s="278"/>
      <c r="C22" s="46"/>
      <c r="D22" s="235"/>
      <c r="E22" s="250" t="str">
        <f>'DAFO 1'!N16</f>
        <v>POTENCIAL DE CRECIMIENTO</v>
      </c>
      <c r="F22" s="231"/>
      <c r="G22" s="231"/>
      <c r="H22" s="264">
        <v>6</v>
      </c>
      <c r="I22" s="501"/>
      <c r="J22" s="501"/>
      <c r="K22" s="528"/>
      <c r="L22" s="264">
        <v>6</v>
      </c>
      <c r="M22" s="501"/>
      <c r="N22" s="501"/>
      <c r="O22" s="502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>
      <c r="B23" s="278"/>
      <c r="C23" s="46"/>
      <c r="D23" s="235"/>
      <c r="E23" s="250" t="str">
        <f>'DAFO 1'!N17</f>
        <v>EQUIPO MOTIVADO Y TALENTOSO</v>
      </c>
      <c r="F23" s="231"/>
      <c r="G23" s="231"/>
      <c r="H23" s="264">
        <v>7</v>
      </c>
      <c r="I23" s="501"/>
      <c r="J23" s="501"/>
      <c r="K23" s="528"/>
      <c r="L23" s="264">
        <v>7</v>
      </c>
      <c r="M23" s="501"/>
      <c r="N23" s="501"/>
      <c r="O23" s="502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>
      <c r="B24" s="278"/>
      <c r="C24" s="46"/>
      <c r="D24" s="235"/>
      <c r="E24" s="250" t="str">
        <f>'DAFO 1'!N18</f>
        <v>ATENCIÓN AL CLIENTE</v>
      </c>
      <c r="F24" s="231"/>
      <c r="G24" s="231"/>
      <c r="H24" s="264">
        <v>8</v>
      </c>
      <c r="I24" s="501"/>
      <c r="J24" s="501"/>
      <c r="K24" s="528"/>
      <c r="L24" s="264">
        <v>8</v>
      </c>
      <c r="M24" s="501"/>
      <c r="N24" s="501"/>
      <c r="O24" s="502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>
      <c r="B25" s="278"/>
      <c r="C25" s="46"/>
      <c r="D25" s="235"/>
      <c r="E25" s="250" t="str">
        <f>'DAFO 1'!N19</f>
        <v>CUMPLIMIENTO DE NORMATIVAS REGULATORIAS</v>
      </c>
      <c r="F25" s="231"/>
      <c r="G25" s="231"/>
      <c r="H25" s="264">
        <v>9</v>
      </c>
      <c r="I25" s="501"/>
      <c r="J25" s="501"/>
      <c r="K25" s="528"/>
      <c r="L25" s="264">
        <v>9</v>
      </c>
      <c r="M25" s="501"/>
      <c r="N25" s="501"/>
      <c r="O25" s="502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>
      <c r="B26" s="278"/>
      <c r="C26" s="46"/>
      <c r="D26" s="235"/>
      <c r="E26" s="250">
        <f>'DAFO 1'!N20</f>
        <v>0</v>
      </c>
      <c r="F26" s="231"/>
      <c r="G26" s="231"/>
      <c r="H26" s="264">
        <v>10</v>
      </c>
      <c r="I26" s="501"/>
      <c r="J26" s="501"/>
      <c r="K26" s="528"/>
      <c r="L26" s="264">
        <v>10</v>
      </c>
      <c r="M26" s="501"/>
      <c r="N26" s="501"/>
      <c r="O26" s="502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" customHeight="1" thickBot="1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5" customHeight="1" thickBot="1">
      <c r="B28" s="278"/>
      <c r="C28" s="46"/>
      <c r="D28" s="242"/>
      <c r="E28" s="252" t="s">
        <v>6</v>
      </c>
      <c r="F28" s="243"/>
      <c r="G28" s="244"/>
      <c r="H28" s="518" t="s">
        <v>115</v>
      </c>
      <c r="I28" s="519"/>
      <c r="J28" s="519"/>
      <c r="K28" s="519"/>
      <c r="L28" s="520" t="s">
        <v>117</v>
      </c>
      <c r="M28" s="521"/>
      <c r="N28" s="521"/>
      <c r="O28" s="522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>
      <c r="B29" s="278"/>
      <c r="C29" s="46"/>
      <c r="D29" s="240"/>
      <c r="E29" s="249" t="str">
        <f>'DAFO 1'!J11</f>
        <v>FALTA DE CULTURA DEL PERSONAL EN SEGURIDAD DE LA INFORMACIÓN</v>
      </c>
      <c r="F29" s="241"/>
      <c r="G29" s="245"/>
      <c r="H29" s="271">
        <v>1</v>
      </c>
      <c r="I29" s="508" t="s">
        <v>199</v>
      </c>
      <c r="J29" s="508"/>
      <c r="K29" s="509"/>
      <c r="L29" s="272">
        <v>1</v>
      </c>
      <c r="M29" s="506" t="s">
        <v>204</v>
      </c>
      <c r="N29" s="506"/>
      <c r="O29" s="507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>
      <c r="B30" s="278"/>
      <c r="C30" s="46"/>
      <c r="D30" s="240"/>
      <c r="E30" s="249" t="str">
        <f>'DAFO 1'!J12</f>
        <v>AUSENCIA DE UN EQUIPO DE CIBERSEGURIDAD ESPECIALIZADO</v>
      </c>
      <c r="F30" s="241"/>
      <c r="G30" s="245"/>
      <c r="H30" s="273">
        <v>2</v>
      </c>
      <c r="I30" s="501" t="s">
        <v>200</v>
      </c>
      <c r="J30" s="501"/>
      <c r="K30" s="505"/>
      <c r="L30" s="274">
        <v>2</v>
      </c>
      <c r="M30" s="501" t="s">
        <v>205</v>
      </c>
      <c r="N30" s="501"/>
      <c r="O30" s="505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>
      <c r="B31" s="278"/>
      <c r="C31" s="46"/>
      <c r="D31" s="240"/>
      <c r="E31" s="249" t="str">
        <f>'DAFO 1'!J13</f>
        <v>RECURSOS FINANCIEROS LIMITADOS</v>
      </c>
      <c r="F31" s="241"/>
      <c r="G31" s="245"/>
      <c r="H31" s="273">
        <v>3</v>
      </c>
      <c r="I31" s="501" t="s">
        <v>201</v>
      </c>
      <c r="J31" s="501"/>
      <c r="K31" s="505"/>
      <c r="L31" s="274">
        <v>3</v>
      </c>
      <c r="M31" s="501" t="s">
        <v>206</v>
      </c>
      <c r="N31" s="501"/>
      <c r="O31" s="505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>
      <c r="B32" s="278"/>
      <c r="C32" s="46"/>
      <c r="D32" s="240"/>
      <c r="E32" s="249" t="str">
        <f>'DAFO 1'!J14</f>
        <v>POCA MADUREZ EN LOS PROCESOS DE SEGURIDAD</v>
      </c>
      <c r="F32" s="241"/>
      <c r="G32" s="245"/>
      <c r="H32" s="273">
        <v>4</v>
      </c>
      <c r="I32" s="501" t="s">
        <v>202</v>
      </c>
      <c r="J32" s="501"/>
      <c r="K32" s="505"/>
      <c r="L32" s="274">
        <v>4</v>
      </c>
      <c r="M32" s="501" t="s">
        <v>207</v>
      </c>
      <c r="N32" s="501"/>
      <c r="O32" s="505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>
      <c r="B33" s="278"/>
      <c r="C33" s="46"/>
      <c r="D33" s="240"/>
      <c r="E33" s="249" t="str">
        <f>'DAFO 1'!J15</f>
        <v>INFRAESTRUCTURA TECNOLÓGICA LIMITADA</v>
      </c>
      <c r="F33" s="241"/>
      <c r="G33" s="245"/>
      <c r="H33" s="273">
        <v>5</v>
      </c>
      <c r="I33" s="501" t="s">
        <v>203</v>
      </c>
      <c r="J33" s="501"/>
      <c r="K33" s="505"/>
      <c r="L33" s="274">
        <v>5</v>
      </c>
      <c r="M33" s="501" t="s">
        <v>208</v>
      </c>
      <c r="N33" s="501"/>
      <c r="O33" s="505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>
      <c r="B34" s="278"/>
      <c r="C34" s="46"/>
      <c r="D34" s="240"/>
      <c r="E34" s="249" t="str">
        <f>'DAFO 1'!J16</f>
        <v>POLÍTICAS Y PROCEDIMIENTOS DE SEGURIDAD POCO DEFINIDOS</v>
      </c>
      <c r="F34" s="241"/>
      <c r="G34" s="245"/>
      <c r="H34" s="273">
        <v>6</v>
      </c>
      <c r="I34" s="501"/>
      <c r="J34" s="501"/>
      <c r="K34" s="505"/>
      <c r="L34" s="274">
        <v>6</v>
      </c>
      <c r="M34" s="501"/>
      <c r="N34" s="501"/>
      <c r="O34" s="505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>
      <c r="B35" s="278"/>
      <c r="C35" s="46"/>
      <c r="D35" s="240"/>
      <c r="E35" s="249" t="str">
        <f>'DAFO 1'!J17</f>
        <v>AUSENCIA DE DRP</v>
      </c>
      <c r="F35" s="241"/>
      <c r="G35" s="245"/>
      <c r="H35" s="273">
        <v>7</v>
      </c>
      <c r="I35" s="501"/>
      <c r="J35" s="501"/>
      <c r="K35" s="505"/>
      <c r="L35" s="274">
        <v>7</v>
      </c>
      <c r="M35" s="501"/>
      <c r="N35" s="501"/>
      <c r="O35" s="505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>
      <c r="B36" s="278"/>
      <c r="C36" s="46"/>
      <c r="D36" s="240"/>
      <c r="E36" s="249" t="str">
        <f>'DAFO 1'!J18</f>
        <v>AUSENCIA DE BCP</v>
      </c>
      <c r="F36" s="241"/>
      <c r="G36" s="245"/>
      <c r="H36" s="273">
        <v>8</v>
      </c>
      <c r="I36" s="501"/>
      <c r="J36" s="501"/>
      <c r="K36" s="505"/>
      <c r="L36" s="274">
        <v>8</v>
      </c>
      <c r="M36" s="501"/>
      <c r="N36" s="501"/>
      <c r="O36" s="505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>
      <c r="B37" s="278"/>
      <c r="C37" s="46"/>
      <c r="D37" s="240"/>
      <c r="E37" s="249" t="str">
        <f>'DAFO 1'!J19</f>
        <v>DEPENDENCIA DE TERCEROS PARA SERVICIOS TECNOLÓGICOS</v>
      </c>
      <c r="F37" s="241"/>
      <c r="G37" s="245"/>
      <c r="H37" s="273">
        <v>9</v>
      </c>
      <c r="I37" s="501"/>
      <c r="J37" s="501"/>
      <c r="K37" s="505"/>
      <c r="L37" s="274">
        <v>9</v>
      </c>
      <c r="M37" s="501"/>
      <c r="N37" s="501"/>
      <c r="O37" s="505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501"/>
      <c r="J38" s="501"/>
      <c r="K38" s="505"/>
      <c r="L38" s="274">
        <v>10</v>
      </c>
      <c r="M38" s="501"/>
      <c r="N38" s="501"/>
      <c r="O38" s="505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" customHeight="1" thickBot="1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" customHeight="1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3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8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8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1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8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8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8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8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8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1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8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8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8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3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4" thickBot="1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5">
      <c r="B216" s="278"/>
      <c r="C216" s="348"/>
      <c r="D216" s="299"/>
      <c r="E216" s="299"/>
      <c r="F216" s="299"/>
      <c r="G216" s="453" t="s">
        <v>137</v>
      </c>
      <c r="H216" s="453"/>
      <c r="I216" s="453"/>
      <c r="J216" s="453"/>
      <c r="K216" s="453"/>
      <c r="L216" s="453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8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8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8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4" thickBot="1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</sheetData>
  <sheetProtection selectLockedCells="1" selectUnlockedCells="1"/>
  <mergeCells count="46"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tabSelected="1" zoomScaleNormal="100" workbookViewId="0">
      <pane xSplit="7" ySplit="2" topLeftCell="H4" activePane="bottomRight" state="frozen"/>
      <selection pane="topRight" activeCell="G1" sqref="G1"/>
      <selection pane="bottomLeft" activeCell="A3" sqref="A3"/>
      <selection pane="bottomRight" activeCell="S18" sqref="S18"/>
    </sheetView>
  </sheetViews>
  <sheetFormatPr baseColWidth="10" defaultRowHeight="13"/>
  <cols>
    <col min="1" max="1" width="0" hidden="1" customWidth="1"/>
    <col min="2" max="2" width="1.6640625" customWidth="1"/>
    <col min="3" max="3" width="0" hidden="1" customWidth="1"/>
    <col min="4" max="4" width="1.33203125" customWidth="1"/>
    <col min="5" max="5" width="3.6640625" customWidth="1"/>
    <col min="6" max="6" width="3.5" customWidth="1"/>
    <col min="7" max="7" width="18.5" customWidth="1"/>
    <col min="8" max="8" width="3.33203125" customWidth="1"/>
    <col min="9" max="9" width="24.1640625" customWidth="1"/>
    <col min="10" max="10" width="11" customWidth="1"/>
    <col min="11" max="11" width="0.83203125" customWidth="1"/>
    <col min="12" max="12" width="10.33203125" customWidth="1"/>
    <col min="13" max="13" width="7.6640625" customWidth="1"/>
    <col min="14" max="14" width="20.5" customWidth="1"/>
    <col min="15" max="15" width="0.83203125" customWidth="1"/>
    <col min="16" max="16" width="20.5" customWidth="1"/>
    <col min="17" max="17" width="3.6640625" customWidth="1"/>
    <col min="18" max="18" width="1.33203125" customWidth="1"/>
    <col min="19" max="21" width="15.6640625" customWidth="1"/>
    <col min="56" max="63" width="11.5" hidden="1" customWidth="1"/>
  </cols>
  <sheetData>
    <row r="1" spans="2:64" ht="5" customHeight="1" thickBot="1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5" customHeight="1" thickTop="1" thickBot="1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" customHeight="1" thickTop="1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" customHeight="1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10" customHeight="1">
      <c r="B6" s="278"/>
      <c r="C6" s="35"/>
      <c r="D6" s="422"/>
      <c r="E6" s="100"/>
      <c r="F6" s="105"/>
      <c r="G6" s="106"/>
      <c r="H6" s="555"/>
      <c r="I6" s="555"/>
      <c r="J6" s="555"/>
      <c r="K6" s="555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>
      <c r="B7" s="278"/>
      <c r="C7" s="35"/>
      <c r="D7" s="422"/>
      <c r="E7" s="59"/>
      <c r="F7" s="155"/>
      <c r="G7" s="156"/>
      <c r="H7" s="536" t="s">
        <v>85</v>
      </c>
      <c r="I7" s="537"/>
      <c r="J7" s="538"/>
      <c r="K7" s="171"/>
      <c r="L7" s="172" t="s">
        <v>83</v>
      </c>
      <c r="M7" s="532" t="s">
        <v>90</v>
      </c>
      <c r="N7" s="533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5" customHeight="1">
      <c r="B9" s="278"/>
      <c r="C9" s="35"/>
      <c r="D9" s="422"/>
      <c r="E9" s="57"/>
      <c r="F9" s="180" t="s">
        <v>29</v>
      </c>
      <c r="G9" s="181"/>
      <c r="H9" s="113">
        <v>1</v>
      </c>
      <c r="I9" s="543" t="s">
        <v>209</v>
      </c>
      <c r="J9" s="544"/>
      <c r="K9" s="157"/>
      <c r="L9" s="196" t="s">
        <v>88</v>
      </c>
      <c r="M9" s="159">
        <v>0.3</v>
      </c>
      <c r="N9" s="166">
        <f t="shared" ref="N9:N19" si="0">M9</f>
        <v>0.3</v>
      </c>
      <c r="O9" s="169"/>
      <c r="P9" s="165">
        <f>CÁLCULOS!I6</f>
        <v>1.2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5" customHeight="1">
      <c r="B10" s="278"/>
      <c r="C10" s="35"/>
      <c r="D10" s="422"/>
      <c r="E10" s="57"/>
      <c r="F10" s="553" t="s">
        <v>38</v>
      </c>
      <c r="G10" s="554"/>
      <c r="H10" s="114">
        <v>2</v>
      </c>
      <c r="I10" s="547" t="s">
        <v>210</v>
      </c>
      <c r="J10" s="548"/>
      <c r="K10" s="157"/>
      <c r="L10" s="197" t="s">
        <v>29</v>
      </c>
      <c r="M10" s="160">
        <v>0.1</v>
      </c>
      <c r="N10" s="167">
        <f t="shared" si="0"/>
        <v>0.1</v>
      </c>
      <c r="O10" s="169"/>
      <c r="P10" s="165">
        <f>CÁLCULOS!I7</f>
        <v>0.30000000000000004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5" customHeight="1">
      <c r="B11" s="278"/>
      <c r="C11" s="35"/>
      <c r="D11" s="422"/>
      <c r="E11" s="57"/>
      <c r="F11" s="551" t="s">
        <v>89</v>
      </c>
      <c r="G11" s="552"/>
      <c r="H11" s="114">
        <v>3</v>
      </c>
      <c r="I11" s="547" t="s">
        <v>211</v>
      </c>
      <c r="J11" s="548"/>
      <c r="K11" s="157"/>
      <c r="L11" s="197" t="s">
        <v>87</v>
      </c>
      <c r="M11" s="160">
        <v>0.05</v>
      </c>
      <c r="N11" s="167">
        <f t="shared" si="0"/>
        <v>0.05</v>
      </c>
      <c r="O11" s="169"/>
      <c r="P11" s="165">
        <f>CÁLCULOS!I8</f>
        <v>0.15000000000000002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5" customHeight="1">
      <c r="B12" s="278"/>
      <c r="C12" s="35"/>
      <c r="D12" s="422"/>
      <c r="E12" s="57"/>
      <c r="F12" s="182"/>
      <c r="G12" s="183"/>
      <c r="H12" s="114">
        <v>4</v>
      </c>
      <c r="I12" s="547" t="s">
        <v>212</v>
      </c>
      <c r="J12" s="548"/>
      <c r="K12" s="157"/>
      <c r="L12" s="197" t="s">
        <v>29</v>
      </c>
      <c r="M12" s="160">
        <v>0.1</v>
      </c>
      <c r="N12" s="167">
        <f t="shared" si="0"/>
        <v>0.1</v>
      </c>
      <c r="O12" s="169"/>
      <c r="P12" s="165">
        <f>CÁLCULOS!I9</f>
        <v>0.30000000000000004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5" customHeight="1">
      <c r="B13" s="278"/>
      <c r="C13" s="35"/>
      <c r="D13" s="422"/>
      <c r="E13" s="57"/>
      <c r="F13" s="534"/>
      <c r="G13" s="535"/>
      <c r="H13" s="115">
        <v>5</v>
      </c>
      <c r="I13" s="541" t="s">
        <v>213</v>
      </c>
      <c r="J13" s="542"/>
      <c r="K13" s="157"/>
      <c r="L13" s="198" t="s">
        <v>87</v>
      </c>
      <c r="M13" s="161">
        <v>0.05</v>
      </c>
      <c r="N13" s="168">
        <f t="shared" si="0"/>
        <v>0.05</v>
      </c>
      <c r="O13" s="169"/>
      <c r="P13" s="165">
        <f>CÁLCULOS!I10</f>
        <v>0.15000000000000002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5" customHeight="1">
      <c r="B15" s="278"/>
      <c r="C15" s="35"/>
      <c r="D15" s="422"/>
      <c r="E15" s="109"/>
      <c r="F15" s="158" t="s">
        <v>1</v>
      </c>
      <c r="G15" s="127"/>
      <c r="H15" s="113">
        <v>1</v>
      </c>
      <c r="I15" s="543" t="s">
        <v>214</v>
      </c>
      <c r="J15" s="544"/>
      <c r="K15" s="29"/>
      <c r="L15" s="196" t="s">
        <v>92</v>
      </c>
      <c r="M15" s="159">
        <v>0.2</v>
      </c>
      <c r="N15" s="166">
        <f t="shared" si="0"/>
        <v>0.2</v>
      </c>
      <c r="O15" s="169"/>
      <c r="P15" s="165">
        <f>CÁLCULOS!I12</f>
        <v>0.2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5" customHeight="1">
      <c r="B16" s="278"/>
      <c r="C16" s="35"/>
      <c r="D16" s="422"/>
      <c r="E16" s="109"/>
      <c r="F16" s="545" t="s">
        <v>37</v>
      </c>
      <c r="G16" s="546"/>
      <c r="H16" s="114">
        <v>2</v>
      </c>
      <c r="I16" s="547" t="s">
        <v>215</v>
      </c>
      <c r="J16" s="548"/>
      <c r="K16" s="29"/>
      <c r="L16" s="197" t="s">
        <v>1</v>
      </c>
      <c r="M16" s="160">
        <v>0.05</v>
      </c>
      <c r="N16" s="167">
        <f t="shared" si="0"/>
        <v>0.05</v>
      </c>
      <c r="O16" s="169"/>
      <c r="P16" s="165">
        <f>CÁLCULOS!I13</f>
        <v>0.1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5" customHeight="1">
      <c r="B17" s="278"/>
      <c r="C17" s="35"/>
      <c r="D17" s="422"/>
      <c r="E17" s="109"/>
      <c r="F17" s="549" t="s">
        <v>89</v>
      </c>
      <c r="G17" s="550"/>
      <c r="H17" s="114">
        <v>3</v>
      </c>
      <c r="I17" s="547" t="s">
        <v>216</v>
      </c>
      <c r="J17" s="548"/>
      <c r="K17" s="29"/>
      <c r="L17" s="197" t="s">
        <v>1</v>
      </c>
      <c r="M17" s="160">
        <v>0.05</v>
      </c>
      <c r="N17" s="167">
        <f t="shared" si="0"/>
        <v>0.05</v>
      </c>
      <c r="O17" s="169"/>
      <c r="P17" s="165">
        <f>CÁLCULOS!I14</f>
        <v>0.1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5" customHeight="1">
      <c r="B18" s="278"/>
      <c r="C18" s="35"/>
      <c r="D18" s="422"/>
      <c r="E18" s="109"/>
      <c r="F18" s="128"/>
      <c r="G18" s="129"/>
      <c r="H18" s="114">
        <v>4</v>
      </c>
      <c r="I18" s="547" t="s">
        <v>217</v>
      </c>
      <c r="J18" s="548"/>
      <c r="K18" s="29"/>
      <c r="L18" s="197" t="s">
        <v>1</v>
      </c>
      <c r="M18" s="160">
        <v>0.05</v>
      </c>
      <c r="N18" s="167">
        <f t="shared" si="0"/>
        <v>0.05</v>
      </c>
      <c r="O18" s="169"/>
      <c r="P18" s="165">
        <f>CÁLCULOS!I15</f>
        <v>0.1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5" customHeight="1">
      <c r="B19" s="278"/>
      <c r="C19" s="35"/>
      <c r="D19" s="422"/>
      <c r="E19" s="109"/>
      <c r="F19" s="130"/>
      <c r="G19" s="131"/>
      <c r="H19" s="115">
        <v>5</v>
      </c>
      <c r="I19" s="541" t="s">
        <v>218</v>
      </c>
      <c r="J19" s="542"/>
      <c r="K19" s="29"/>
      <c r="L19" s="198" t="s">
        <v>1</v>
      </c>
      <c r="M19" s="161">
        <v>0.05</v>
      </c>
      <c r="N19" s="168">
        <f t="shared" si="0"/>
        <v>0.05</v>
      </c>
      <c r="O19" s="169"/>
      <c r="P19" s="165">
        <f>CÁLCULOS!I16</f>
        <v>0.1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1.0000000000000002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10" customHeight="1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>
      <c r="B23" s="278"/>
      <c r="C23" s="35"/>
      <c r="D23" s="422"/>
      <c r="E23" s="109"/>
      <c r="F23" s="116"/>
      <c r="G23" s="116"/>
      <c r="H23" s="536" t="s">
        <v>85</v>
      </c>
      <c r="I23" s="537"/>
      <c r="J23" s="538"/>
      <c r="K23" s="171"/>
      <c r="L23" s="172" t="s">
        <v>84</v>
      </c>
      <c r="M23" s="532" t="s">
        <v>90</v>
      </c>
      <c r="N23" s="533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5" customHeight="1">
      <c r="B25" s="278"/>
      <c r="C25" s="35"/>
      <c r="D25" s="422"/>
      <c r="E25" s="57"/>
      <c r="F25" s="180" t="s">
        <v>30</v>
      </c>
      <c r="G25" s="181"/>
      <c r="H25" s="177">
        <v>1</v>
      </c>
      <c r="I25" s="543" t="s">
        <v>219</v>
      </c>
      <c r="J25" s="544"/>
      <c r="K25" s="29"/>
      <c r="L25" s="162" t="s">
        <v>88</v>
      </c>
      <c r="M25" s="159">
        <v>0.2</v>
      </c>
      <c r="N25" s="166">
        <f t="shared" ref="N25:N35" si="1">M25</f>
        <v>0.2</v>
      </c>
      <c r="O25" s="169"/>
      <c r="P25" s="165">
        <f>CÁLCULOS!I22</f>
        <v>0.8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5" customHeight="1">
      <c r="B26" s="278"/>
      <c r="C26" s="35"/>
      <c r="D26" s="422"/>
      <c r="E26" s="57"/>
      <c r="F26" s="553" t="s">
        <v>49</v>
      </c>
      <c r="G26" s="554"/>
      <c r="H26" s="178">
        <v>2</v>
      </c>
      <c r="I26" s="547" t="s">
        <v>220</v>
      </c>
      <c r="J26" s="548"/>
      <c r="K26" s="29"/>
      <c r="L26" s="163" t="s">
        <v>88</v>
      </c>
      <c r="M26" s="160">
        <v>0.2</v>
      </c>
      <c r="N26" s="167">
        <f t="shared" si="1"/>
        <v>0.2</v>
      </c>
      <c r="O26" s="169"/>
      <c r="P26" s="165">
        <f>CÁLCULOS!I23</f>
        <v>0.8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5" customHeight="1">
      <c r="B27" s="278"/>
      <c r="C27" s="35"/>
      <c r="D27" s="422"/>
      <c r="E27" s="57"/>
      <c r="F27" s="551" t="s">
        <v>89</v>
      </c>
      <c r="G27" s="552"/>
      <c r="H27" s="178">
        <v>3</v>
      </c>
      <c r="I27" s="547" t="s">
        <v>221</v>
      </c>
      <c r="J27" s="548"/>
      <c r="K27" s="29"/>
      <c r="L27" s="163" t="s">
        <v>87</v>
      </c>
      <c r="M27" s="160">
        <v>0.05</v>
      </c>
      <c r="N27" s="167">
        <f t="shared" si="1"/>
        <v>0.05</v>
      </c>
      <c r="O27" s="169"/>
      <c r="P27" s="165">
        <f>CÁLCULOS!I24</f>
        <v>0.1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5" customHeight="1">
      <c r="B28" s="278"/>
      <c r="C28" s="35"/>
      <c r="D28" s="422"/>
      <c r="E28" s="57"/>
      <c r="F28" s="182"/>
      <c r="G28" s="183"/>
      <c r="H28" s="178">
        <v>4</v>
      </c>
      <c r="I28" s="547" t="s">
        <v>222</v>
      </c>
      <c r="J28" s="548"/>
      <c r="K28" s="29"/>
      <c r="L28" s="163" t="s">
        <v>87</v>
      </c>
      <c r="M28" s="160">
        <v>0.05</v>
      </c>
      <c r="N28" s="167">
        <f t="shared" si="1"/>
        <v>0.05</v>
      </c>
      <c r="O28" s="169"/>
      <c r="P28" s="165">
        <f>CÁLCULOS!I25</f>
        <v>0.1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5" customHeight="1">
      <c r="B29" s="278"/>
      <c r="C29" s="35"/>
      <c r="D29" s="422"/>
      <c r="E29" s="57"/>
      <c r="F29" s="534"/>
      <c r="G29" s="535"/>
      <c r="H29" s="179">
        <v>5</v>
      </c>
      <c r="I29" s="541" t="s">
        <v>223</v>
      </c>
      <c r="J29" s="542"/>
      <c r="K29" s="29"/>
      <c r="L29" s="164" t="s">
        <v>87</v>
      </c>
      <c r="M29" s="161">
        <v>0.05</v>
      </c>
      <c r="N29" s="168">
        <f t="shared" si="1"/>
        <v>0.05</v>
      </c>
      <c r="O29" s="169"/>
      <c r="P29" s="165">
        <f>CÁLCULOS!I26</f>
        <v>0.1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" customHeight="1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5" customHeight="1">
      <c r="B31" s="278"/>
      <c r="C31" s="35"/>
      <c r="D31" s="422"/>
      <c r="E31" s="57"/>
      <c r="F31" s="158" t="s">
        <v>0</v>
      </c>
      <c r="G31" s="112"/>
      <c r="H31" s="113">
        <v>1</v>
      </c>
      <c r="I31" s="543" t="s">
        <v>224</v>
      </c>
      <c r="J31" s="544"/>
      <c r="K31" s="29"/>
      <c r="L31" s="162" t="s">
        <v>88</v>
      </c>
      <c r="M31" s="151">
        <v>0.15</v>
      </c>
      <c r="N31" s="166">
        <f t="shared" si="1"/>
        <v>0.15</v>
      </c>
      <c r="O31" s="169"/>
      <c r="P31" s="165">
        <f>CÁLCULOS!I28</f>
        <v>0.6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5" customHeight="1">
      <c r="B32" s="278"/>
      <c r="C32" s="35"/>
      <c r="D32" s="422"/>
      <c r="E32" s="57"/>
      <c r="F32" s="545" t="s">
        <v>48</v>
      </c>
      <c r="G32" s="546"/>
      <c r="H32" s="114">
        <v>2</v>
      </c>
      <c r="I32" s="547" t="s">
        <v>225</v>
      </c>
      <c r="J32" s="548"/>
      <c r="K32" s="29"/>
      <c r="L32" s="163" t="s">
        <v>29</v>
      </c>
      <c r="M32" s="152">
        <v>0.1</v>
      </c>
      <c r="N32" s="167">
        <f t="shared" si="1"/>
        <v>0.1</v>
      </c>
      <c r="O32" s="169"/>
      <c r="P32" s="165">
        <f>CÁLCULOS!I29</f>
        <v>0.30000000000000004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5" customHeight="1">
      <c r="B33" s="278"/>
      <c r="C33" s="35"/>
      <c r="D33" s="422"/>
      <c r="E33" s="57"/>
      <c r="F33" s="549" t="s">
        <v>89</v>
      </c>
      <c r="G33" s="550"/>
      <c r="H33" s="114">
        <v>3</v>
      </c>
      <c r="I33" s="547" t="s">
        <v>226</v>
      </c>
      <c r="J33" s="548"/>
      <c r="K33" s="29"/>
      <c r="L33" s="163" t="s">
        <v>29</v>
      </c>
      <c r="M33" s="152">
        <v>0.1</v>
      </c>
      <c r="N33" s="167">
        <f t="shared" si="1"/>
        <v>0.1</v>
      </c>
      <c r="O33" s="169"/>
      <c r="P33" s="165">
        <f>CÁLCULOS!I30</f>
        <v>0.30000000000000004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5" customHeight="1">
      <c r="B34" s="278"/>
      <c r="C34" s="35"/>
      <c r="D34" s="422"/>
      <c r="E34" s="57"/>
      <c r="F34" s="128"/>
      <c r="G34" s="129"/>
      <c r="H34" s="114">
        <v>4</v>
      </c>
      <c r="I34" s="547" t="s">
        <v>227</v>
      </c>
      <c r="J34" s="548"/>
      <c r="K34" s="29"/>
      <c r="L34" s="163" t="s">
        <v>1</v>
      </c>
      <c r="M34" s="152">
        <v>0.05</v>
      </c>
      <c r="N34" s="167">
        <f t="shared" si="1"/>
        <v>0.05</v>
      </c>
      <c r="O34" s="169"/>
      <c r="P34" s="165">
        <f>CÁLCULOS!I31</f>
        <v>0.05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5" customHeight="1">
      <c r="B35" s="278"/>
      <c r="C35" s="35"/>
      <c r="D35" s="422"/>
      <c r="E35" s="57"/>
      <c r="F35" s="539"/>
      <c r="G35" s="540"/>
      <c r="H35" s="115">
        <v>5</v>
      </c>
      <c r="I35" s="541" t="s">
        <v>228</v>
      </c>
      <c r="J35" s="542"/>
      <c r="K35" s="29"/>
      <c r="L35" s="164" t="s">
        <v>1</v>
      </c>
      <c r="M35" s="153">
        <v>0.05</v>
      </c>
      <c r="N35" s="168">
        <f t="shared" si="1"/>
        <v>0.05</v>
      </c>
      <c r="O35" s="169"/>
      <c r="P35" s="165">
        <f>CÁLCULOS!I32</f>
        <v>0.05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1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5" customHeight="1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10" customHeight="1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5" customHeight="1">
      <c r="B170" s="278"/>
      <c r="C170" s="35"/>
      <c r="D170" s="530" t="s">
        <v>108</v>
      </c>
      <c r="E170" s="530"/>
      <c r="F170" s="530"/>
      <c r="G170" s="530"/>
      <c r="H170" s="530"/>
      <c r="I170" s="530"/>
      <c r="J170" s="530"/>
      <c r="K170" s="530"/>
      <c r="L170" s="530"/>
      <c r="M170" s="530"/>
      <c r="N170" s="530"/>
      <c r="O170" s="530"/>
      <c r="P170" s="530"/>
      <c r="Q170" s="530"/>
      <c r="R170" s="531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6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7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6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6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7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6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6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6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6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6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6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6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7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6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6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6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7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4" thickBot="1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6">
      <c r="B197" s="278"/>
      <c r="C197" s="35"/>
      <c r="D197" s="348"/>
      <c r="E197" s="359"/>
      <c r="F197" s="359"/>
      <c r="G197" s="359"/>
      <c r="H197" s="529" t="s">
        <v>141</v>
      </c>
      <c r="I197" s="529"/>
      <c r="J197" s="529"/>
      <c r="K197" s="529"/>
      <c r="L197" s="529"/>
      <c r="M197" s="529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8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4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8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4" thickBot="1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>
      <c r="B247" s="278"/>
      <c r="C247" s="35"/>
      <c r="D247" s="35"/>
      <c r="E247" s="40"/>
      <c r="F247" s="194"/>
      <c r="G247" s="194"/>
      <c r="H247" s="194"/>
      <c r="I247" s="189">
        <f>CÁLCULOS!$M$16</f>
        <v>2.7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>
      <c r="B248" s="278"/>
      <c r="C248" s="35"/>
      <c r="D248" s="35"/>
      <c r="E248" s="40"/>
      <c r="F248" s="194"/>
      <c r="G248" s="194"/>
      <c r="H248" s="194"/>
      <c r="I248" s="189">
        <f>CÁLCULOS!$M$32</f>
        <v>3.2000000000000006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mergeCells count="38">
    <mergeCell ref="I12:J12"/>
    <mergeCell ref="H6:K6"/>
    <mergeCell ref="H7:J7"/>
    <mergeCell ref="I9:J9"/>
    <mergeCell ref="F10:G10"/>
    <mergeCell ref="I10:J10"/>
    <mergeCell ref="F11:G11"/>
    <mergeCell ref="I11:J11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</mergeCells>
  <conditionalFormatting sqref="L9:L13 L25:L29">
    <cfRule type="cellIs" dxfId="17" priority="65" operator="equal">
      <formula>$BD$11</formula>
    </cfRule>
    <cfRule type="cellIs" dxfId="16" priority="66" operator="equal">
      <formula>$BD$10</formula>
    </cfRule>
  </conditionalFormatting>
  <conditionalFormatting sqref="L15:L19">
    <cfRule type="cellIs" dxfId="15" priority="35" operator="equal">
      <formula>$BD$17</formula>
    </cfRule>
    <cfRule type="cellIs" dxfId="14" priority="36" operator="equal">
      <formula>$BD$16</formula>
    </cfRule>
    <cfRule type="cellIs" dxfId="13" priority="54" operator="equal">
      <formula>$BD$15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4" operator="equal">
      <formula>$BD$9</formula>
    </cfRule>
    <cfRule type="cellIs" dxfId="10" priority="25" operator="equal">
      <formula>$BD$11</formula>
    </cfRule>
    <cfRule type="cellIs" dxfId="9" priority="26" operator="equal">
      <formula>$BD$10</formula>
    </cfRule>
  </conditionalFormatting>
  <conditionalFormatting sqref="L25:L35">
    <cfRule type="cellIs" dxfId="8" priority="13" operator="equal">
      <formula>$BD$25</formula>
    </cfRule>
    <cfRule type="cellIs" dxfId="7" priority="14" operator="equal">
      <formula>$BD$27</formula>
    </cfRule>
    <cfRule type="cellIs" dxfId="6" priority="15" operator="equal">
      <formula>$BD$26</formula>
    </cfRule>
    <cfRule type="cellIs" dxfId="5" priority="16" operator="equal">
      <formula>$BD$28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baseColWidth="10" defaultRowHeight="13"/>
  <cols>
    <col min="2" max="2" width="16" customWidth="1"/>
    <col min="3" max="3" width="12.6640625" bestFit="1" customWidth="1"/>
    <col min="5" max="5" width="11.5" customWidth="1"/>
  </cols>
  <sheetData>
    <row r="1" spans="2:16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>
      <c r="B4" s="94" t="s">
        <v>35</v>
      </c>
      <c r="E4" s="204"/>
      <c r="F4" s="41"/>
      <c r="G4" s="40"/>
      <c r="H4" s="205">
        <f>SUM(H6:H16)</f>
        <v>1.0000000000000002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4</v>
      </c>
      <c r="H6" s="209">
        <f>'DAFO 3'!M9</f>
        <v>0.3</v>
      </c>
      <c r="I6" s="210">
        <f>IF($I$4="OK",H6*G6,0)</f>
        <v>1.2</v>
      </c>
      <c r="J6" s="210">
        <f>G6</f>
        <v>4</v>
      </c>
      <c r="K6" s="210">
        <f>I6</f>
        <v>1.2</v>
      </c>
      <c r="L6" s="40"/>
      <c r="M6" s="40"/>
      <c r="N6" s="64"/>
    </row>
    <row r="7" spans="2:16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</v>
      </c>
      <c r="I7" s="210">
        <f>IF($I$4="OK",H7*G7,0)</f>
        <v>0.30000000000000004</v>
      </c>
      <c r="J7" s="210">
        <f>G7</f>
        <v>3</v>
      </c>
      <c r="K7" s="210">
        <f>I7</f>
        <v>0.30000000000000004</v>
      </c>
      <c r="L7" s="40"/>
      <c r="M7" s="40"/>
      <c r="N7" s="64"/>
    </row>
    <row r="8" spans="2:16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0.05</v>
      </c>
      <c r="I8" s="210">
        <f>IF($I$4="OK",H8*G8,0)</f>
        <v>0.15000000000000002</v>
      </c>
      <c r="J8" s="210">
        <f>G8</f>
        <v>3</v>
      </c>
      <c r="K8" s="210">
        <f>I8</f>
        <v>0.15000000000000002</v>
      </c>
      <c r="L8" s="40"/>
      <c r="M8" s="40"/>
      <c r="N8" s="64"/>
    </row>
    <row r="9" spans="2:16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3</v>
      </c>
      <c r="H9" s="209">
        <f>'DAFO 3'!M12</f>
        <v>0.1</v>
      </c>
      <c r="I9" s="210">
        <f>IF($I$4="OK",H9*G9,0)</f>
        <v>0.30000000000000004</v>
      </c>
      <c r="J9" s="210">
        <f>G9</f>
        <v>3</v>
      </c>
      <c r="K9" s="210">
        <f>I9</f>
        <v>0.30000000000000004</v>
      </c>
      <c r="L9" s="40"/>
      <c r="M9" s="40"/>
      <c r="N9" s="64"/>
    </row>
    <row r="10" spans="2:16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0.05</v>
      </c>
      <c r="I10" s="210">
        <f>IF($I$4="OK",H10*G10,0)</f>
        <v>0.15000000000000002</v>
      </c>
      <c r="J10" s="210">
        <f>G10</f>
        <v>3</v>
      </c>
      <c r="K10" s="210">
        <f>I10</f>
        <v>0.15000000000000002</v>
      </c>
      <c r="L10" s="210">
        <f>SUM(K6:K10)</f>
        <v>2.1</v>
      </c>
      <c r="M10" s="40"/>
      <c r="N10" s="64"/>
    </row>
    <row r="11" spans="2:16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1</v>
      </c>
      <c r="H12" s="209">
        <f>'DAFO 3'!M15</f>
        <v>0.2</v>
      </c>
      <c r="I12" s="210">
        <f>IF($I$4="OK",H12*G12,0)</f>
        <v>0.2</v>
      </c>
      <c r="J12" s="210">
        <f>G12</f>
        <v>1</v>
      </c>
      <c r="K12" s="210">
        <f>I12</f>
        <v>0.2</v>
      </c>
      <c r="L12" s="40"/>
      <c r="M12" s="40"/>
      <c r="N12" s="64"/>
    </row>
    <row r="13" spans="2:16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0.05</v>
      </c>
      <c r="I13" s="210">
        <f>IF($I$4="OK",H13*G13,0)</f>
        <v>0.1</v>
      </c>
      <c r="J13" s="210">
        <f>G13</f>
        <v>2</v>
      </c>
      <c r="K13" s="210">
        <f>I13</f>
        <v>0.1</v>
      </c>
      <c r="L13" s="40"/>
      <c r="M13" s="40"/>
      <c r="N13" s="64"/>
    </row>
    <row r="14" spans="2:16">
      <c r="E14" s="207"/>
      <c r="F14" s="193" t="s">
        <v>87</v>
      </c>
      <c r="G14" s="208">
        <f>IF('DAFO 3'!L17=0,0,IF('DAFO 3'!L17='DAFO 3'!$BD$15,1,IF('DAFO 3'!L17='DAFO 3'!$BD$16,2,IF('DAFO 3'!L17='DAFO 3'!$BD$17,2))))</f>
        <v>2</v>
      </c>
      <c r="H14" s="209">
        <f>'DAFO 3'!M17</f>
        <v>0.05</v>
      </c>
      <c r="I14" s="210">
        <f>IF($I$4="OK",H14*G14,0)</f>
        <v>0.1</v>
      </c>
      <c r="J14" s="210">
        <f>G14</f>
        <v>2</v>
      </c>
      <c r="K14" s="210">
        <f>I14</f>
        <v>0.1</v>
      </c>
      <c r="L14" s="40"/>
      <c r="M14" s="40"/>
      <c r="N14" s="64"/>
    </row>
    <row r="15" spans="2:16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2</v>
      </c>
      <c r="H15" s="209">
        <f>'DAFO 3'!M18</f>
        <v>0.05</v>
      </c>
      <c r="I15" s="210">
        <f>IF($I$4="OK",H15*G15,0)</f>
        <v>0.1</v>
      </c>
      <c r="J15" s="210">
        <f>G15</f>
        <v>2</v>
      </c>
      <c r="K15" s="210">
        <f>I15</f>
        <v>0.1</v>
      </c>
      <c r="L15" s="40"/>
      <c r="M15" s="40"/>
      <c r="N15" s="64"/>
    </row>
    <row r="16" spans="2:16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2</v>
      </c>
      <c r="H16" s="209">
        <f>'DAFO 3'!M19</f>
        <v>0.05</v>
      </c>
      <c r="I16" s="210">
        <f>IF($I$4="OK",H16*G16,0)</f>
        <v>0.1</v>
      </c>
      <c r="J16" s="210">
        <f>G16</f>
        <v>2</v>
      </c>
      <c r="K16" s="210">
        <f>I16</f>
        <v>0.1</v>
      </c>
      <c r="L16" s="210">
        <f>SUM(K12:K16)</f>
        <v>0.6</v>
      </c>
      <c r="M16" s="210">
        <f>L16+L10</f>
        <v>2.7</v>
      </c>
      <c r="N16" s="64"/>
    </row>
    <row r="17" spans="2:14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>
      <c r="E20" s="204"/>
      <c r="F20" s="41"/>
      <c r="G20" s="40"/>
      <c r="H20" s="211">
        <f>SUM(H22:H32)</f>
        <v>1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0.2</v>
      </c>
      <c r="I22" s="210">
        <f>IF($I$20="OK",H22*G22,0)</f>
        <v>0.8</v>
      </c>
      <c r="J22" s="210"/>
      <c r="K22" s="210">
        <f>I22</f>
        <v>0.8</v>
      </c>
      <c r="L22" s="40"/>
      <c r="M22" s="40"/>
      <c r="N22" s="64"/>
    </row>
    <row r="23" spans="2:14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4</v>
      </c>
      <c r="H23" s="209">
        <f>'DAFO 3'!M26</f>
        <v>0.2</v>
      </c>
      <c r="I23" s="210">
        <f>IF($I$20="OK",H23*G23,0)</f>
        <v>0.8</v>
      </c>
      <c r="J23" s="210"/>
      <c r="K23" s="210">
        <f>I23</f>
        <v>0.8</v>
      </c>
      <c r="L23" s="40"/>
      <c r="M23" s="40"/>
      <c r="N23" s="64"/>
    </row>
    <row r="24" spans="2:14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2</v>
      </c>
      <c r="H24" s="209">
        <f>'DAFO 3'!M27</f>
        <v>0.05</v>
      </c>
      <c r="I24" s="210">
        <f>IF($I$20="OK",H24*G24,0)</f>
        <v>0.1</v>
      </c>
      <c r="J24" s="210"/>
      <c r="K24" s="210">
        <f>I24</f>
        <v>0.1</v>
      </c>
      <c r="L24" s="40"/>
      <c r="M24" s="40"/>
      <c r="N24" s="64"/>
    </row>
    <row r="25" spans="2:14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0.05</v>
      </c>
      <c r="I25" s="210">
        <f>IF($I$20="OK",H25*G25,0)</f>
        <v>0.1</v>
      </c>
      <c r="J25" s="210"/>
      <c r="K25" s="210">
        <f>I25</f>
        <v>0.1</v>
      </c>
      <c r="L25" s="40"/>
      <c r="M25" s="40"/>
      <c r="N25" s="64"/>
    </row>
    <row r="26" spans="2:14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0.05</v>
      </c>
      <c r="I26" s="210">
        <f>IF($I$20="OK",H26*G26,0)</f>
        <v>0.1</v>
      </c>
      <c r="J26" s="210"/>
      <c r="K26" s="210">
        <f>I26</f>
        <v>0.1</v>
      </c>
      <c r="L26" s="210">
        <f>SUM(K22:K26)</f>
        <v>1.9000000000000004</v>
      </c>
      <c r="M26" s="40"/>
      <c r="N26" s="64"/>
    </row>
    <row r="27" spans="2:14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0.15</v>
      </c>
      <c r="I28" s="210">
        <f>IF($I$20="OK",H28*G28,0)</f>
        <v>0.6</v>
      </c>
      <c r="J28" s="210"/>
      <c r="K28" s="210">
        <f>I28</f>
        <v>0.6</v>
      </c>
      <c r="L28" s="40"/>
      <c r="M28" s="40"/>
      <c r="N28" s="64"/>
    </row>
    <row r="29" spans="2:14">
      <c r="E29" s="204"/>
      <c r="F29" s="41"/>
      <c r="G29" s="208">
        <f>IF('DAFO 3'!L32=0,0,IF('DAFO 3'!L32='DAFO 3'!$BD$25,4,IF('DAFO 3'!L32='DAFO 3'!$BD$26,3,IF('DAFO 3'!L32='DAFO 3'!$BD$27,2,IF('DAFO 3'!L32='DAFO 3'!$BD$28,1,0)))))</f>
        <v>3</v>
      </c>
      <c r="H29" s="209">
        <f>'DAFO 3'!M32</f>
        <v>0.1</v>
      </c>
      <c r="I29" s="210">
        <f>IF($I$20="OK",H29*G29,0)</f>
        <v>0.30000000000000004</v>
      </c>
      <c r="J29" s="210"/>
      <c r="K29" s="210">
        <f>I29</f>
        <v>0.30000000000000004</v>
      </c>
      <c r="L29" s="40"/>
      <c r="M29" s="40"/>
      <c r="N29" s="64"/>
    </row>
    <row r="30" spans="2:14">
      <c r="E30" s="204"/>
      <c r="F30" s="41"/>
      <c r="G30" s="208">
        <f>IF('DAFO 3'!L33=0,0,IF('DAFO 3'!L33='DAFO 3'!$BD$25,4,IF('DAFO 3'!L33='DAFO 3'!$BD$26,3,IF('DAFO 3'!L33='DAFO 3'!$BD$27,2,IF('DAFO 3'!L33='DAFO 3'!$BD$28,1,0)))))</f>
        <v>3</v>
      </c>
      <c r="H30" s="209">
        <f>'DAFO 3'!M33</f>
        <v>0.1</v>
      </c>
      <c r="I30" s="210">
        <f>IF($I$20="OK",H30*G30,0)</f>
        <v>0.30000000000000004</v>
      </c>
      <c r="J30" s="210"/>
      <c r="K30" s="210">
        <f>I30</f>
        <v>0.30000000000000004</v>
      </c>
      <c r="L30" s="40"/>
      <c r="M30" s="40"/>
      <c r="N30" s="64"/>
    </row>
    <row r="31" spans="2:14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0.05</v>
      </c>
      <c r="I31" s="210">
        <f>IF($I$20="OK",H31*G31,0)</f>
        <v>0.05</v>
      </c>
      <c r="J31" s="210"/>
      <c r="K31" s="210">
        <f>I31</f>
        <v>0.05</v>
      </c>
      <c r="L31" s="40"/>
      <c r="M31" s="40"/>
      <c r="N31" s="64"/>
    </row>
    <row r="32" spans="2:14">
      <c r="E32" s="204"/>
      <c r="F32" s="41"/>
      <c r="G32" s="208">
        <f>IF('DAFO 3'!L35=0,0,IF('DAFO 3'!L35='DAFO 3'!$BD$25,4,IF('DAFO 3'!L35='DAFO 3'!$BD$26,3,IF('DAFO 3'!L35='DAFO 3'!$BD$27,2,IF('DAFO 3'!L35='DAFO 3'!$BD$28,1,0)))))</f>
        <v>1</v>
      </c>
      <c r="H32" s="209">
        <f>'DAFO 3'!M35</f>
        <v>0.05</v>
      </c>
      <c r="I32" s="210">
        <f>IF($I$20="OK",H32*G32,0)</f>
        <v>0.05</v>
      </c>
      <c r="J32" s="210"/>
      <c r="K32" s="210">
        <f>I32</f>
        <v>0.05</v>
      </c>
      <c r="L32" s="210">
        <f>SUM(K28:K32)</f>
        <v>1.3000000000000003</v>
      </c>
      <c r="M32" s="210">
        <f>L32+L26</f>
        <v>3.2000000000000006</v>
      </c>
      <c r="N32" s="64"/>
    </row>
    <row r="33" spans="5:14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topRight" activeCell="BJ33" sqref="BJ33"/>
      <selection pane="bottomLeft" activeCell="A183" sqref="A183"/>
      <selection pane="bottomRight" activeCell="J55" sqref="J55"/>
    </sheetView>
  </sheetViews>
  <sheetFormatPr baseColWidth="10" defaultRowHeight="13"/>
  <sheetData>
    <row r="1" spans="1:14" ht="14" hidden="1" thickBot="1"/>
    <row r="2" spans="1:14" hidden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>
      <c r="A10" s="8"/>
      <c r="B10" s="6" t="s">
        <v>12</v>
      </c>
      <c r="C10" s="6"/>
      <c r="D10" s="556" t="s">
        <v>13</v>
      </c>
      <c r="E10" s="557"/>
      <c r="F10" s="6"/>
      <c r="G10" s="6"/>
      <c r="H10" s="6"/>
      <c r="I10" s="6"/>
      <c r="J10" s="6"/>
      <c r="K10" s="6"/>
      <c r="L10" s="6"/>
      <c r="M10" s="6"/>
      <c r="N10" s="7"/>
    </row>
    <row r="11" spans="1:14" hidden="1">
      <c r="A11" s="8"/>
      <c r="B11" s="6"/>
      <c r="C11" s="6"/>
      <c r="D11" s="9"/>
      <c r="E11" s="558" t="s">
        <v>14</v>
      </c>
      <c r="F11" s="558"/>
      <c r="G11" s="558"/>
      <c r="H11" s="559"/>
      <c r="I11" s="10"/>
      <c r="J11" s="10"/>
      <c r="K11" s="10"/>
      <c r="L11" s="10"/>
      <c r="M11" s="10"/>
      <c r="N11" s="11"/>
    </row>
    <row r="12" spans="1:14" hidden="1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4" hidden="1" thickBot="1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/>
    <row r="27" spans="1:14" hidden="1"/>
    <row r="28" spans="1:14" hidden="1"/>
    <row r="29" spans="1:14" hidden="1"/>
    <row r="30" spans="1:14" hidden="1"/>
    <row r="31" spans="1:14" hidden="1"/>
    <row r="32" spans="1:14" hidden="1"/>
    <row r="33" spans="2:11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>
      <c r="I40" s="33"/>
      <c r="J40" s="33"/>
      <c r="K40" s="33"/>
    </row>
    <row r="41" spans="2:11">
      <c r="I41" s="33"/>
      <c r="J41" s="33"/>
      <c r="K41" s="33"/>
    </row>
    <row r="42" spans="2:11">
      <c r="I42" s="33"/>
      <c r="J42" s="33"/>
      <c r="K42" s="33"/>
    </row>
    <row r="43" spans="2:11">
      <c r="I43" s="33"/>
      <c r="J43" s="33"/>
      <c r="K43" s="33"/>
    </row>
    <row r="44" spans="2:11">
      <c r="I44" s="33"/>
      <c r="J44" s="33"/>
      <c r="K44" s="33"/>
    </row>
    <row r="45" spans="2:11">
      <c r="I45" s="33"/>
      <c r="J45" s="33"/>
      <c r="K45" s="33"/>
    </row>
    <row r="46" spans="2:11">
      <c r="I46" s="33"/>
      <c r="J46" s="33"/>
      <c r="K46" s="33"/>
    </row>
    <row r="47" spans="2:11">
      <c r="I47" s="33"/>
      <c r="J47" s="33"/>
      <c r="K47" s="33"/>
    </row>
    <row r="48" spans="2:11">
      <c r="I48" s="33"/>
      <c r="J48" s="33"/>
      <c r="K48" s="33"/>
    </row>
    <row r="49" spans="2:11">
      <c r="I49" s="33"/>
      <c r="J49" s="33"/>
      <c r="K49" s="33"/>
    </row>
    <row r="50" spans="2:11">
      <c r="I50" s="33"/>
      <c r="J50" s="33"/>
      <c r="K50" s="33"/>
    </row>
    <row r="51" spans="2:11">
      <c r="I51" s="33"/>
      <c r="J51" s="33"/>
      <c r="K51" s="33"/>
    </row>
    <row r="52" spans="2:11">
      <c r="B52" s="33"/>
      <c r="C52" s="560"/>
      <c r="D52" s="560"/>
      <c r="E52" s="560"/>
      <c r="F52" s="560"/>
      <c r="G52" s="33"/>
      <c r="H52" s="33"/>
      <c r="I52" s="33"/>
      <c r="J52" s="33"/>
      <c r="K52" s="33"/>
    </row>
    <row r="53" spans="2:11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'DAFO 1'!Área_de_impresión</vt:lpstr>
      <vt:lpstr>'DAFO 2'!Área_de_impresión</vt:lpstr>
      <vt:lpstr>'DAFO 3'!Área_de_impresión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Microsoft Office User</cp:lastModifiedBy>
  <cp:lastPrinted>2013-08-30T11:16:56Z</cp:lastPrinted>
  <dcterms:created xsi:type="dcterms:W3CDTF">2011-05-31T13:53:54Z</dcterms:created>
  <dcterms:modified xsi:type="dcterms:W3CDTF">2025-02-11T21:10:38Z</dcterms:modified>
</cp:coreProperties>
</file>