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iegoparra/Documents/CEM 2025 CURSOS/GESTION DE RIESGOS CIBERNETICOS/"/>
    </mc:Choice>
  </mc:AlternateContent>
  <xr:revisionPtr revIDLastSave="0" documentId="8_{78BCB1D2-73A5-1348-BBBA-3CF681F3925E}" xr6:coauthVersionLast="47" xr6:coauthVersionMax="47" xr10:uidLastSave="{00000000-0000-0000-0000-000000000000}"/>
  <workbookProtection workbookPassword="E803" lockStructure="1"/>
  <bookViews>
    <workbookView xWindow="0" yWindow="760" windowWidth="34200" windowHeight="21380" tabRatio="720" activeTab="2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2" l="1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25" i="54"/>
  <c r="P29" i="54"/>
  <c r="P34" i="54"/>
  <c r="P10" i="54"/>
  <c r="L26" i="22" l="1"/>
  <c r="P26" i="54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/>
  <c r="I248" i="54" s="1"/>
  <c r="M16" i="22" l="1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rgb="FF800000"/>
            <rFont val="Tahoma"/>
            <family val="2"/>
          </rPr>
          <t xml:space="preserve">MF: Posición MUY FUERTE
</t>
        </r>
        <r>
          <rPr>
            <b/>
            <sz val="9"/>
            <color rgb="FF800000"/>
            <rFont val="Tahoma"/>
            <family val="2"/>
          </rPr>
          <t xml:space="preserve">F: Posición FUERTE
</t>
        </r>
        <r>
          <rPr>
            <b/>
            <sz val="9"/>
            <color rgb="FF800000"/>
            <rFont val="Tahoma"/>
            <family val="2"/>
          </rPr>
          <t>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rgb="FF800000"/>
            <rFont val="Tahoma"/>
            <family val="2"/>
          </rPr>
          <t xml:space="preserve">MF: Muy fuerte
</t>
        </r>
        <r>
          <rPr>
            <b/>
            <sz val="9"/>
            <color rgb="FF800000"/>
            <rFont val="Tahoma"/>
            <family val="2"/>
          </rPr>
          <t xml:space="preserve">F: Fuerte
</t>
        </r>
        <r>
          <rPr>
            <b/>
            <sz val="9"/>
            <color rgb="FF800000"/>
            <rFont val="Tahoma"/>
            <family val="2"/>
          </rPr>
          <t xml:space="preserve">M:Media
</t>
        </r>
        <r>
          <rPr>
            <b/>
            <sz val="9"/>
            <color rgb="FF800000"/>
            <rFont val="Tahoma"/>
            <family val="2"/>
          </rPr>
          <t>D: Débil</t>
        </r>
      </text>
    </comment>
  </commentList>
</comments>
</file>

<file path=xl/sharedStrings.xml><?xml version="1.0" encoding="utf-8"?>
<sst xmlns="http://schemas.openxmlformats.org/spreadsheetml/2006/main" count="261" uniqueCount="201">
  <si>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</si>
  <si>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</si>
  <si>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</si>
  <si>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</si>
  <si>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</si>
  <si>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</si>
  <si>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</si>
  <si>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</si>
  <si>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</si>
  <si>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</si>
  <si>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</si>
  <si>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</si>
  <si>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</si>
  <si>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</si>
  <si>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</si>
  <si>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</si>
  <si>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</si>
  <si>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</si>
  <si>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</si>
  <si>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</si>
  <si>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</si>
  <si>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</si>
  <si>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</si>
  <si>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</si>
  <si>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</si>
  <si>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</si>
  <si>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</si>
  <si>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</si>
  <si>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</si>
  <si>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</si>
  <si>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</si>
  <si>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</si>
  <si>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</si>
  <si>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</si>
  <si>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</si>
  <si>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</si>
  <si>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</si>
  <si>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</si>
  <si>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</si>
  <si>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</si>
  <si>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</si>
  <si>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</si>
  <si>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</si>
  <si>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</si>
  <si>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</si>
  <si>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</si>
  <si>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</si>
  <si>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</si>
  <si>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</si>
  <si>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</si>
  <si>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</si>
  <si>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</si>
  <si>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</si>
  <si>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</si>
  <si>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</si>
  <si>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</si>
  <si>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</si>
  <si>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</si>
  <si>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</si>
  <si>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</si>
  <si>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</si>
  <si>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</si>
  <si>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</si>
  <si>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</si>
  <si>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</si>
  <si>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</si>
  <si>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</si>
  <si>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</si>
  <si>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</si>
  <si>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</si>
  <si>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</si>
  <si>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</si>
  <si>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</si>
  <si>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</si>
  <si>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</si>
  <si>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</si>
  <si>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</si>
  <si>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</si>
  <si>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</si>
  <si>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</si>
  <si>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</si>
  <si>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</si>
  <si>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</si>
  <si>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</si>
  <si>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</si>
  <si>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</si>
  <si>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</si>
  <si>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</si>
  <si>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</si>
  <si>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</si>
  <si>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</si>
  <si>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</si>
  <si>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</si>
  <si>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</si>
  <si>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</si>
  <si>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</si>
  <si>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</si>
  <si>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</si>
  <si>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</si>
  <si>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</si>
  <si>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</si>
  <si>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</si>
  <si>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</si>
  <si>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</si>
  <si>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</si>
  <si>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</si>
  <si>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</si>
  <si>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</si>
  <si>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</si>
  <si>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</si>
  <si>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</si>
  <si>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</si>
  <si>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</si>
  <si>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</si>
  <si>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</si>
  <si>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</si>
  <si>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</si>
  <si>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</si>
  <si>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</si>
  <si>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</si>
  <si>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</si>
  <si>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</si>
  <si>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</si>
  <si>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</si>
  <si>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</si>
  <si>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</si>
  <si>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</si>
  <si>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</si>
  <si>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</si>
  <si>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</si>
  <si>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</si>
  <si>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</si>
  <si>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</si>
  <si>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</si>
  <si>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</si>
  <si>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</si>
  <si>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</si>
  <si>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</si>
  <si>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</si>
  <si>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</si>
  <si>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</si>
  <si>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</si>
  <si>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</si>
  <si>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</si>
  <si>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</si>
  <si>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</si>
  <si>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</si>
  <si>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</si>
  <si>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</si>
  <si>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</si>
  <si>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</si>
  <si>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Ataques cibernéticos, sabotaje interno, malware</t>
  </si>
  <si>
    <t>Capacitación continua del personal en seguridad de la información.</t>
  </si>
  <si>
    <t>Estrategias de cifrado y autenticación para el acceso seguro.</t>
  </si>
  <si>
    <t>Cumplimiento normativo que mejora la confianza de clientes y proveedores</t>
  </si>
  <si>
    <t>Infraestructura robusta con tecnologías avanzadas de seguridad de la información.</t>
  </si>
  <si>
    <t>Cultura organizacional enfocada en la seguridad de la información y la mejora continua.</t>
  </si>
  <si>
    <t>Relación estratégica con proveedores certificados que cumplen con estándares de seguridad.</t>
  </si>
  <si>
    <t>Capacidad de respuesta rápida ante incidentes de seguridad mediante protocolos efectivos.</t>
  </si>
  <si>
    <t>Implementación de políticas y procedimientos alineados con la norma ISO 9001.</t>
  </si>
  <si>
    <t>Una armada con proyeccion estrategica</t>
  </si>
  <si>
    <t>Cercania a el canal de panama</t>
  </si>
  <si>
    <t>Personal capacitado en gestión de riesgos tecnológicos</t>
  </si>
  <si>
    <t xml:space="preserve">Monitoreo y auditoría constantes para detectar y mitigar amenazas </t>
  </si>
  <si>
    <t>Falta de presupuesto para la actualización constante de herramientas de seguridad.</t>
  </si>
  <si>
    <t>Necesidad de fortalecer la supervisión de proveedores externos.</t>
  </si>
  <si>
    <t>Robo de información sensible por parte de actores malintencionados.</t>
  </si>
  <si>
    <t>Vulnerabilidades en la cadena de suministro debido a terceros inseguros.</t>
  </si>
  <si>
    <t>Impacto de eventos geopolíticos en la seguridad de la infraestructura digital.</t>
  </si>
  <si>
    <t>falta de capacitacion, entrenamiento y cultura de seguridad de la informacion</t>
  </si>
  <si>
    <t>el incremento del transporte bimodal (maritimo y fluvial) en el pais crea la necesidad de construir y mantener buques para este medio fluvial en rios con desembocadura en el mar</t>
  </si>
  <si>
    <t>alta rotacion del personal</t>
  </si>
  <si>
    <t>Escasa conciencia de seguridad en los altos niveles organizacionales.</t>
  </si>
  <si>
    <t>Incumplimiento de normativas que pueda derivar en sanciones o falta de certificaciones</t>
  </si>
  <si>
    <t>Sistemas digitales con baja proteccion antimalware</t>
  </si>
  <si>
    <t>Falta de proteccion de propiedad intelectual</t>
  </si>
  <si>
    <t>cero niveles de cifrado</t>
  </si>
  <si>
    <t>Nuevos astilleros regionales certificados con precios mas competitivos</t>
  </si>
  <si>
    <t xml:space="preserve">Variabilidad de la TRM </t>
  </si>
  <si>
    <t xml:space="preserve">Guerra comercial </t>
  </si>
  <si>
    <t>Los paises de la region tienen un creciente interes por construir buques y dotar sus marinas de guerra</t>
  </si>
  <si>
    <t>hay un incremento en tratados de libre comercio y mas del 90% del comercio mundial se mueve por mar</t>
  </si>
  <si>
    <t>al existir grandes empresas de movimiento de mercancias a nivel internacional, se requieren servicios de mantenimiento especializado en distintos paises</t>
  </si>
  <si>
    <t>Transferencia de tecnologia de punta en alianzas con astilleros especializados</t>
  </si>
  <si>
    <t>Mayor capacidad instalada del astillero a nivel regional</t>
  </si>
  <si>
    <t>Capacitacion del personal, gobernanza en ciberseguridad en la proteccion de informacion para lograr una certificacion que permita generar confiabilidad en la transferencia de tecnologia con astilleros internacionales</t>
  </si>
  <si>
    <t>Certificacion de los procesos, herramientas y equipos</t>
  </si>
  <si>
    <t>Introducir en la propuesta de valor a los stakeholders la proteccion de los valores digitales de la organizacion</t>
  </si>
  <si>
    <t>Fortalecer el plan de aprendizaje y entrenamiento del personal  acuerdo sus roles y responsabilidades</t>
  </si>
  <si>
    <t>Fortalecer y actualizar capacidades tecnologicas instaladas aumentando la capacidad de levante del astillero</t>
  </si>
  <si>
    <t>fortalecer la proteccion de la informacion frente a las amenazas ciberneticas</t>
  </si>
  <si>
    <t>Incorporar mecanismo de proteccion en los activos, propiedad intelectual y patentes de innovacion de productos nuevos</t>
  </si>
  <si>
    <t>Promover un portafolio de servicios con transferencia de tecnologia de punta y protegida contra robos de patente</t>
  </si>
  <si>
    <t>Contratar auditorias anuales con entes como bureau veritas</t>
  </si>
  <si>
    <t>Realizar un plan de resilencia cibernetica que proteja la infraestructura critica y la propiedad intelectual</t>
  </si>
  <si>
    <t>Colocar en los contratos dentro de sus funciones clausulas de obligatorio cumplimiento de politicas de ciberseguridad roles y responsabilidades</t>
  </si>
  <si>
    <t>Trazabiidad documentacional y certificacion de todos los procesos de calidad</t>
  </si>
  <si>
    <t>Implementar y certificar el astillero en politicas de proteccion y seguridad de la informacion ISO 27001</t>
  </si>
  <si>
    <t xml:space="preserve">Crear un fondo de estabilizacion de compra de divisas para mitigar el impacto de la TRM </t>
  </si>
  <si>
    <t xml:space="preserve">Cumplimiento de normatividad  y calidad en los productos y los procesos del astillero y de los proveedores </t>
  </si>
  <si>
    <t xml:space="preserve">fortalecer los sistemas de informacion contra ciberamenazas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</si>
</sst>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b/>
      <sz val="18"/>
      <color theme="6" tint="-0.249977111117893"/>
      <name val="Segoe UI"/>
      <family val="2"/>
    </font>
    <font>
      <b/>
      <sz val="9"/>
      <color rgb="FF8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hair">
        <color indexed="22"/>
      </top>
      <bottom style="hair">
        <color indexed="22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57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4" xfId="0" applyFont="1" applyFill="1" applyBorder="1"/>
    <xf numFmtId="0" fontId="12" fillId="10" borderId="205" xfId="0" applyFont="1" applyFill="1" applyBorder="1"/>
    <xf numFmtId="0" fontId="12" fillId="10" borderId="206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9" xfId="0" applyFont="1" applyBorder="1"/>
    <xf numFmtId="0" fontId="32" fillId="0" borderId="0" xfId="0" applyFont="1"/>
    <xf numFmtId="0" fontId="32" fillId="0" borderId="220" xfId="0" applyFont="1" applyBorder="1"/>
    <xf numFmtId="0" fontId="3" fillId="0" borderId="0" xfId="0" applyFont="1" applyProtection="1">
      <protection locked="0"/>
    </xf>
    <xf numFmtId="0" fontId="32" fillId="0" borderId="221" xfId="0" applyFont="1" applyBorder="1"/>
    <xf numFmtId="0" fontId="32" fillId="0" borderId="2" xfId="0" applyFont="1" applyBorder="1"/>
    <xf numFmtId="0" fontId="32" fillId="0" borderId="222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23" xfId="0" applyFont="1" applyBorder="1" applyAlignment="1">
      <alignment horizontal="center" vertical="center"/>
    </xf>
    <xf numFmtId="0" fontId="94" fillId="0" borderId="224" xfId="0" applyFont="1" applyBorder="1" applyAlignment="1">
      <alignment horizontal="center" vertical="center"/>
    </xf>
    <xf numFmtId="0" fontId="94" fillId="0" borderId="225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20" xfId="0" applyFont="1" applyBorder="1"/>
    <xf numFmtId="0" fontId="6" fillId="0" borderId="4" xfId="0" applyFont="1" applyBorder="1"/>
    <xf numFmtId="0" fontId="6" fillId="0" borderId="0" xfId="0" applyFont="1"/>
    <xf numFmtId="0" fontId="6" fillId="0" borderId="220" xfId="0" applyFont="1" applyBorder="1"/>
    <xf numFmtId="0" fontId="96" fillId="0" borderId="4" xfId="0" applyFont="1" applyBorder="1" applyAlignment="1">
      <alignment vertical="center"/>
    </xf>
    <xf numFmtId="0" fontId="0" fillId="0" borderId="226" xfId="0" applyBorder="1"/>
    <xf numFmtId="0" fontId="0" fillId="0" borderId="224" xfId="0" applyBorder="1"/>
    <xf numFmtId="0" fontId="97" fillId="0" borderId="224" xfId="0" applyFont="1" applyBorder="1" applyAlignment="1">
      <alignment horizontal="center" vertical="center"/>
    </xf>
    <xf numFmtId="0" fontId="6" fillId="0" borderId="224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49" fontId="87" fillId="30" borderId="213" xfId="0" applyNumberFormat="1" applyFont="1" applyFill="1" applyBorder="1" applyAlignment="1">
      <alignment horizontal="center" vertical="center"/>
    </xf>
    <xf numFmtId="49" fontId="88" fillId="30" borderId="214" xfId="0" applyNumberFormat="1" applyFont="1" applyFill="1" applyBorder="1" applyAlignment="1">
      <alignment horizontal="center" vertical="center"/>
    </xf>
    <xf numFmtId="49" fontId="88" fillId="30" borderId="215" xfId="0" applyNumberFormat="1" applyFont="1" applyFill="1" applyBorder="1" applyAlignment="1">
      <alignment horizontal="center" vertical="center"/>
    </xf>
    <xf numFmtId="49" fontId="90" fillId="30" borderId="216" xfId="0" applyNumberFormat="1" applyFont="1" applyFill="1" applyBorder="1" applyAlignment="1">
      <alignment horizontal="center" vertical="center"/>
    </xf>
    <xf numFmtId="49" fontId="90" fillId="30" borderId="217" xfId="0" applyNumberFormat="1" applyFont="1" applyFill="1" applyBorder="1" applyAlignment="1">
      <alignment horizontal="center" vertical="center"/>
    </xf>
    <xf numFmtId="49" fontId="90" fillId="30" borderId="218" xfId="0" applyNumberFormat="1" applyFont="1" applyFill="1" applyBorder="1" applyAlignment="1">
      <alignment horizontal="center" vertical="center"/>
    </xf>
    <xf numFmtId="0" fontId="94" fillId="0" borderId="219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19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20" xfId="0" applyFont="1" applyBorder="1" applyAlignment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50" fillId="19" borderId="56" xfId="3" applyFont="1" applyFill="1" applyBorder="1">
      <alignment horizontal="center" vertical="center"/>
    </xf>
    <xf numFmtId="0" fontId="74" fillId="16" borderId="88" xfId="0" applyFont="1" applyFill="1" applyBorder="1" applyAlignment="1">
      <alignment horizont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84" fillId="10" borderId="211" xfId="0" applyFont="1" applyFill="1" applyBorder="1" applyAlignment="1" applyProtection="1">
      <alignment horizontal="center" shrinkToFit="1"/>
      <protection locked="0"/>
    </xf>
    <xf numFmtId="0" fontId="84" fillId="10" borderId="212" xfId="0" applyFont="1" applyFill="1" applyBorder="1" applyAlignment="1" applyProtection="1">
      <alignment horizontal="center" shrinkToFit="1"/>
      <protection locked="0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84" fillId="10" borderId="207" xfId="0" applyFont="1" applyFill="1" applyBorder="1" applyAlignment="1" applyProtection="1">
      <alignment horizontal="center" shrinkToFit="1"/>
      <protection locked="0"/>
    </xf>
    <xf numFmtId="0" fontId="84" fillId="10" borderId="208" xfId="0" applyFont="1" applyFill="1" applyBorder="1" applyAlignment="1" applyProtection="1">
      <alignment horizontal="center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200" xfId="0" applyFont="1" applyFill="1" applyBorder="1" applyAlignment="1" applyProtection="1">
      <alignment horizontal="center" shrinkToFit="1"/>
      <protection locked="0"/>
    </xf>
    <xf numFmtId="0" fontId="84" fillId="10" borderId="201" xfId="0" applyFont="1" applyFill="1" applyBorder="1" applyAlignment="1" applyProtection="1">
      <alignment horizontal="center" shrinkToFit="1"/>
      <protection locked="0"/>
    </xf>
    <xf numFmtId="0" fontId="84" fillId="10" borderId="209" xfId="0" applyFont="1" applyFill="1" applyBorder="1" applyAlignment="1" applyProtection="1">
      <alignment horizontal="center" shrinkToFit="1"/>
      <protection locked="0"/>
    </xf>
    <xf numFmtId="0" fontId="84" fillId="10" borderId="210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5" fillId="12" borderId="9" xfId="0" applyFont="1" applyFill="1" applyBorder="1" applyAlignment="1">
      <alignment horizontal="center" vertical="top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  <xf numFmtId="0" fontId="43" fillId="26" borderId="241" xfId="0" applyFont="1" applyFill="1" applyBorder="1" applyAlignment="1" applyProtection="1">
      <alignment horizontal="left" shrinkToFit="1"/>
      <protection locked="0"/>
    </xf>
    <xf numFmtId="0" fontId="43" fillId="26" borderId="50" xfId="0" applyFont="1" applyFill="1" applyBorder="1" applyAlignment="1" applyProtection="1">
      <alignment horizontal="left" shrinkToFit="1"/>
      <protection locked="0"/>
    </xf>
    <xf numFmtId="0" fontId="110" fillId="10" borderId="80" xfId="0" applyFont="1" applyFill="1" applyBorder="1" applyAlignment="1" applyProtection="1">
      <alignment horizontal="left" shrinkToFit="1"/>
      <protection locked="0"/>
    </xf>
    <xf numFmtId="0" fontId="110" fillId="10" borderId="81" xfId="0" applyFont="1" applyFill="1" applyBorder="1" applyAlignment="1" applyProtection="1">
      <alignment horizontal="left" shrinkToFit="1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190</xdr:row>
      <xdr:rowOff>2712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nts%20and%20Settings/Anton%20M%20Dunyo%20Esteve/Mis%20documentos/E-DITOR%20ANTERIOR%20Y%20ALTRES/PRODUCTES%20ENTREGATS/2%20EXCEL/PE101%20Pto%20Equilibrio/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nts/E.DITOR/PRODUCTE%20EN%20CURS/EN%20PROC&#201;S/1%20%20PRODUCTES%20MES%20ACTUAL/NOVEDADES%20MES%20(acabats)/PLAN%20ESTRATEGICO/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Users/USER7/Documents/EMPRESA/9%20NOVEDADES%20WEBS%202013/7%20NOVEDADES%20JULIO%202013/PARA%20REVISAR/PLA%20MARKETING%202012/ORIGINALS/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topLeftCell="B1" workbookViewId="0">
      <selection activeCell="U7" sqref="U7"/>
    </sheetView>
  </sheetViews>
  <sheetFormatPr baseColWidth="10" defaultRowHeight="13" x14ac:dyDescent="0.15"/>
  <cols>
    <col min="1" max="1" width="0" hidden="1" customWidth="1"/>
    <col min="2" max="2" width="15.6640625" customWidth="1"/>
    <col min="3" max="3" width="3.6640625" customWidth="1"/>
    <col min="4" max="7" width="6.6640625" customWidth="1"/>
    <col min="8" max="10" width="5.6640625" customWidth="1"/>
    <col min="11" max="11" width="10.1640625" customWidth="1"/>
    <col min="12" max="14" width="5.6640625" customWidth="1"/>
    <col min="15" max="18" width="6.6640625" customWidth="1"/>
    <col min="19" max="19" width="3.6640625" customWidth="1"/>
  </cols>
  <sheetData>
    <row r="1" spans="2:20" x14ac:dyDescent="0.1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1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1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15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4" thickBot="1" x14ac:dyDescent="0.2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6" thickTop="1" x14ac:dyDescent="0.35">
      <c r="B7" s="6"/>
      <c r="C7" s="33"/>
      <c r="D7" s="433" t="s">
        <v>133</v>
      </c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5"/>
      <c r="S7" s="33"/>
      <c r="T7" s="316"/>
    </row>
    <row r="8" spans="2:20" ht="18.75" customHeight="1" thickBot="1" x14ac:dyDescent="0.3">
      <c r="B8" s="6"/>
      <c r="C8" s="33"/>
      <c r="D8" s="436" t="s">
        <v>134</v>
      </c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8"/>
      <c r="S8" s="33"/>
      <c r="T8" s="317"/>
    </row>
    <row r="9" spans="2:20" ht="16" customHeight="1" thickTop="1" x14ac:dyDescent="0.15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6" customHeight="1" x14ac:dyDescent="0.15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6" customHeight="1" x14ac:dyDescent="0.15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 x14ac:dyDescent="0.15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 x14ac:dyDescent="0.15">
      <c r="B13" s="6"/>
      <c r="C13" s="325"/>
      <c r="D13" s="439" t="s">
        <v>135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1"/>
      <c r="S13" s="326"/>
    </row>
    <row r="14" spans="2:20" ht="15" customHeight="1" x14ac:dyDescent="0.15">
      <c r="B14" s="6"/>
      <c r="C14" s="325"/>
      <c r="D14" s="442" t="s">
        <v>136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4"/>
      <c r="S14" s="326"/>
    </row>
    <row r="15" spans="2:20" ht="15" customHeight="1" x14ac:dyDescent="0.15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 x14ac:dyDescent="0.2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 x14ac:dyDescent="0.15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 x14ac:dyDescent="0.15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 x14ac:dyDescent="0.2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" customHeight="1" x14ac:dyDescent="0.15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5" t="s">
        <v>132</v>
      </c>
      <c r="P20" s="446"/>
      <c r="Q20" s="446"/>
      <c r="R20" s="447"/>
      <c r="S20" s="315"/>
    </row>
    <row r="21" spans="2:19" ht="14" customHeight="1" thickBot="1" x14ac:dyDescent="0.2">
      <c r="B21" s="6"/>
      <c r="C21" s="315"/>
      <c r="H21" s="342"/>
      <c r="I21" s="335"/>
      <c r="J21" s="335"/>
      <c r="K21" s="335"/>
      <c r="L21" s="335"/>
      <c r="M21" s="335"/>
      <c r="N21" s="343"/>
      <c r="O21" s="448"/>
      <c r="P21" s="449"/>
      <c r="Q21" s="449"/>
      <c r="R21" s="450"/>
      <c r="S21" s="315"/>
    </row>
    <row r="22" spans="2:19" x14ac:dyDescent="0.15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 x14ac:dyDescent="0.1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1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1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15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1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1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1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1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1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1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1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1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1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1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1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1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1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1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1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1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1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1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1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1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1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1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1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1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1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1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1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1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1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1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1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1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1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1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1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1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1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1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1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1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1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1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1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1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1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1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1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1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1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1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1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1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1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1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1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1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1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1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1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1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1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1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showOutlineSymbols="0" topLeftCell="C1" zoomScale="109" zoomScaleNormal="75" workbookViewId="0">
      <pane xSplit="16" ySplit="2" topLeftCell="S7" activePane="bottomRight" state="frozen"/>
      <selection activeCell="C1" sqref="C1"/>
      <selection pane="topRight" activeCell="S1" sqref="S1"/>
      <selection pane="bottomLeft" activeCell="C3" sqref="C3"/>
      <selection pane="bottomRight" activeCell="T30" sqref="T30"/>
    </sheetView>
  </sheetViews>
  <sheetFormatPr baseColWidth="10" defaultRowHeight="13" x14ac:dyDescent="0.15"/>
  <cols>
    <col min="1" max="1" width="11.5" hidden="1" customWidth="1"/>
    <col min="2" max="2" width="2.83203125" hidden="1" customWidth="1"/>
    <col min="3" max="4" width="0.83203125" customWidth="1"/>
    <col min="5" max="5" width="3.1640625" customWidth="1"/>
    <col min="6" max="6" width="7.83203125" customWidth="1"/>
    <col min="7" max="7" width="4.5" customWidth="1"/>
    <col min="8" max="8" width="1.33203125" customWidth="1"/>
    <col min="9" max="9" width="6.6640625" customWidth="1"/>
    <col min="10" max="10" width="31.5" customWidth="1"/>
    <col min="11" max="11" width="32" customWidth="1"/>
    <col min="12" max="12" width="3.33203125" customWidth="1"/>
    <col min="13" max="13" width="6.6640625" customWidth="1"/>
    <col min="14" max="14" width="31.5" customWidth="1"/>
    <col min="15" max="15" width="32" customWidth="1"/>
    <col min="16" max="16" width="7.83203125" customWidth="1"/>
    <col min="17" max="17" width="3.1640625" customWidth="1"/>
    <col min="18" max="18" width="0.83203125" customWidth="1"/>
    <col min="19" max="19" width="4.6640625" customWidth="1"/>
    <col min="20" max="62" width="11.5"/>
  </cols>
  <sheetData>
    <row r="1" spans="2:65" ht="5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" customHeight="1" thickTop="1" thickBot="1" x14ac:dyDescent="0.2">
      <c r="B2" s="278"/>
      <c r="C2" s="278"/>
      <c r="D2" s="50"/>
      <c r="E2" s="51"/>
      <c r="F2" s="51"/>
      <c r="G2" s="51"/>
      <c r="H2" s="43"/>
      <c r="I2" s="43"/>
      <c r="J2" s="473" t="s">
        <v>4</v>
      </c>
      <c r="K2" s="473"/>
      <c r="L2" s="473"/>
      <c r="M2" s="473"/>
      <c r="N2" s="473"/>
      <c r="O2" s="473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" customHeight="1" thickTop="1" x14ac:dyDescent="0.2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 x14ac:dyDescent="0.2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" customHeight="1" x14ac:dyDescent="0.4">
      <c r="B5" s="278"/>
      <c r="C5" s="278"/>
      <c r="D5" s="46"/>
      <c r="E5" s="49"/>
      <c r="F5" s="71"/>
      <c r="G5" s="89"/>
      <c r="H5" s="89"/>
      <c r="I5" s="90"/>
      <c r="J5" s="91"/>
      <c r="K5" s="474" t="s">
        <v>5</v>
      </c>
      <c r="L5" s="474"/>
      <c r="M5" s="474"/>
      <c r="N5" s="474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 x14ac:dyDescent="0.2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 x14ac:dyDescent="0.2">
      <c r="B7" s="278"/>
      <c r="C7" s="278"/>
      <c r="D7" s="46"/>
      <c r="E7" s="49"/>
      <c r="F7" s="71"/>
      <c r="G7" s="70"/>
      <c r="H7" s="70"/>
      <c r="I7" s="460" t="s">
        <v>32</v>
      </c>
      <c r="J7" s="461"/>
      <c r="K7" s="462"/>
      <c r="L7" s="88"/>
      <c r="M7" s="460" t="s">
        <v>31</v>
      </c>
      <c r="N7" s="461"/>
      <c r="O7" s="462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" customHeight="1" x14ac:dyDescent="0.2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" customHeight="1" thickBot="1" x14ac:dyDescent="0.25">
      <c r="B9" s="278"/>
      <c r="C9" s="278"/>
      <c r="D9" s="46"/>
      <c r="E9" s="49"/>
      <c r="F9" s="71"/>
      <c r="G9" s="451" t="s">
        <v>33</v>
      </c>
      <c r="H9" s="70"/>
      <c r="I9" s="199" t="s">
        <v>1</v>
      </c>
      <c r="J9" s="465" t="s">
        <v>6</v>
      </c>
      <c r="K9" s="466"/>
      <c r="L9" s="70"/>
      <c r="M9" s="87" t="s">
        <v>29</v>
      </c>
      <c r="N9" s="467" t="s">
        <v>7</v>
      </c>
      <c r="O9" s="468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" customHeight="1" x14ac:dyDescent="0.2">
      <c r="B10" s="278"/>
      <c r="C10" s="278"/>
      <c r="D10" s="46"/>
      <c r="E10" s="49"/>
      <c r="F10" s="71"/>
      <c r="G10" s="452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5" customHeight="1" x14ac:dyDescent="0.3">
      <c r="B11" s="278"/>
      <c r="C11" s="278"/>
      <c r="D11" s="46"/>
      <c r="E11" s="49"/>
      <c r="F11" s="71"/>
      <c r="G11" s="452"/>
      <c r="H11" s="70"/>
      <c r="I11" s="81">
        <v>1</v>
      </c>
      <c r="J11" s="469" t="s">
        <v>169</v>
      </c>
      <c r="K11" s="470"/>
      <c r="L11" s="70"/>
      <c r="M11" s="73">
        <v>1</v>
      </c>
      <c r="N11" s="471" t="s">
        <v>155</v>
      </c>
      <c r="O11" s="472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5" customHeight="1" x14ac:dyDescent="0.3">
      <c r="B12" s="278"/>
      <c r="C12" s="278"/>
      <c r="D12" s="46"/>
      <c r="E12" s="49"/>
      <c r="F12" s="71"/>
      <c r="G12" s="452"/>
      <c r="H12" s="70"/>
      <c r="I12" s="82">
        <v>2</v>
      </c>
      <c r="J12" s="454" t="s">
        <v>164</v>
      </c>
      <c r="K12" s="455"/>
      <c r="L12" s="70"/>
      <c r="M12" s="74">
        <v>2</v>
      </c>
      <c r="N12" s="471" t="s">
        <v>159</v>
      </c>
      <c r="O12" s="472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5" customHeight="1" x14ac:dyDescent="0.3">
      <c r="B13" s="278"/>
      <c r="C13" s="278"/>
      <c r="D13" s="46"/>
      <c r="E13" s="49"/>
      <c r="F13" s="71"/>
      <c r="G13" s="452"/>
      <c r="H13" s="70"/>
      <c r="I13" s="82">
        <v>3</v>
      </c>
      <c r="J13" s="454" t="s">
        <v>172</v>
      </c>
      <c r="K13" s="455"/>
      <c r="L13" s="70"/>
      <c r="M13" s="74">
        <v>3</v>
      </c>
      <c r="N13" s="471" t="s">
        <v>152</v>
      </c>
      <c r="O13" s="472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5" customHeight="1" x14ac:dyDescent="0.3">
      <c r="B14" s="278"/>
      <c r="C14" s="278"/>
      <c r="D14" s="46"/>
      <c r="E14" s="49"/>
      <c r="F14" s="71"/>
      <c r="G14" s="452"/>
      <c r="H14" s="70"/>
      <c r="I14" s="82">
        <v>4</v>
      </c>
      <c r="J14" s="454" t="s">
        <v>165</v>
      </c>
      <c r="K14" s="455"/>
      <c r="L14" s="70"/>
      <c r="M14" s="74">
        <v>4</v>
      </c>
      <c r="N14" s="471" t="s">
        <v>153</v>
      </c>
      <c r="O14" s="472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5" customHeight="1" x14ac:dyDescent="0.35">
      <c r="B15" s="278"/>
      <c r="C15" s="278"/>
      <c r="D15" s="46"/>
      <c r="E15" s="49"/>
      <c r="F15" s="71"/>
      <c r="G15" s="452"/>
      <c r="H15" s="70"/>
      <c r="I15" s="82">
        <v>5</v>
      </c>
      <c r="J15" s="454" t="s">
        <v>173</v>
      </c>
      <c r="K15" s="455"/>
      <c r="L15" s="70"/>
      <c r="M15" s="74">
        <v>5</v>
      </c>
      <c r="N15" s="555" t="s">
        <v>154</v>
      </c>
      <c r="O15" s="556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5" customHeight="1" x14ac:dyDescent="0.3">
      <c r="B16" s="278"/>
      <c r="C16" s="278"/>
      <c r="D16" s="46"/>
      <c r="E16" s="49"/>
      <c r="F16" s="71"/>
      <c r="G16" s="452"/>
      <c r="H16" s="70"/>
      <c r="I16" s="82">
        <v>6</v>
      </c>
      <c r="J16" s="553" t="s">
        <v>174</v>
      </c>
      <c r="K16" s="554"/>
      <c r="L16" s="70"/>
      <c r="M16" s="74">
        <v>6</v>
      </c>
      <c r="N16" s="456" t="s">
        <v>162</v>
      </c>
      <c r="O16" s="457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5" customHeight="1" x14ac:dyDescent="0.3">
      <c r="B17" s="278"/>
      <c r="C17" s="278"/>
      <c r="D17" s="46"/>
      <c r="E17" s="49"/>
      <c r="F17" s="71"/>
      <c r="G17" s="452"/>
      <c r="H17" s="70"/>
      <c r="I17" s="82">
        <v>7</v>
      </c>
      <c r="J17" s="454" t="s">
        <v>175</v>
      </c>
      <c r="K17" s="455"/>
      <c r="L17" s="70"/>
      <c r="M17" s="74">
        <v>7</v>
      </c>
      <c r="N17" s="456" t="s">
        <v>156</v>
      </c>
      <c r="O17" s="457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5" customHeight="1" x14ac:dyDescent="0.3">
      <c r="B18" s="278"/>
      <c r="C18" s="278"/>
      <c r="D18" s="46"/>
      <c r="E18" s="49"/>
      <c r="F18" s="71"/>
      <c r="G18" s="452"/>
      <c r="H18" s="70"/>
      <c r="I18" s="82">
        <v>8</v>
      </c>
      <c r="J18" s="454" t="s">
        <v>176</v>
      </c>
      <c r="K18" s="455"/>
      <c r="L18" s="70"/>
      <c r="M18" s="74">
        <v>8</v>
      </c>
      <c r="N18" s="456" t="s">
        <v>163</v>
      </c>
      <c r="O18" s="457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5" customHeight="1" x14ac:dyDescent="0.3">
      <c r="B19" s="278"/>
      <c r="C19" s="278"/>
      <c r="D19" s="46"/>
      <c r="E19" s="49"/>
      <c r="F19" s="71"/>
      <c r="G19" s="452"/>
      <c r="H19" s="70"/>
      <c r="I19" s="82">
        <v>9</v>
      </c>
      <c r="J19" s="454"/>
      <c r="K19" s="455"/>
      <c r="L19" s="70"/>
      <c r="M19" s="74">
        <v>9</v>
      </c>
      <c r="N19" s="456" t="s">
        <v>157</v>
      </c>
      <c r="O19" s="457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5" customHeight="1" x14ac:dyDescent="0.3">
      <c r="B20" s="278"/>
      <c r="C20" s="278"/>
      <c r="D20" s="46"/>
      <c r="E20" s="49"/>
      <c r="F20" s="71"/>
      <c r="G20" s="453"/>
      <c r="H20" s="70"/>
      <c r="I20" s="83">
        <v>10</v>
      </c>
      <c r="J20" s="458"/>
      <c r="K20" s="459"/>
      <c r="L20" s="70"/>
      <c r="M20" s="75">
        <v>10</v>
      </c>
      <c r="N20" s="463" t="s">
        <v>158</v>
      </c>
      <c r="O20" s="464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 x14ac:dyDescent="0.2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" customHeight="1" thickBot="1" x14ac:dyDescent="0.25">
      <c r="B22" s="278"/>
      <c r="C22" s="278"/>
      <c r="D22" s="46"/>
      <c r="E22" s="49"/>
      <c r="F22" s="71"/>
      <c r="G22" s="451" t="s">
        <v>34</v>
      </c>
      <c r="H22" s="71"/>
      <c r="I22" s="199" t="s">
        <v>0</v>
      </c>
      <c r="J22" s="465" t="s">
        <v>8</v>
      </c>
      <c r="K22" s="466"/>
      <c r="L22" s="70"/>
      <c r="M22" s="87" t="s">
        <v>30</v>
      </c>
      <c r="N22" s="467" t="s">
        <v>9</v>
      </c>
      <c r="O22" s="468"/>
      <c r="P22" s="79"/>
      <c r="Q22" s="47"/>
      <c r="R22" s="55"/>
      <c r="S22" s="278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" customHeight="1" x14ac:dyDescent="0.2">
      <c r="B23" s="278"/>
      <c r="C23" s="278"/>
      <c r="D23" s="46"/>
      <c r="E23" s="49"/>
      <c r="F23" s="71"/>
      <c r="G23" s="452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5" customHeight="1" x14ac:dyDescent="0.3">
      <c r="B24" s="278"/>
      <c r="C24" s="278"/>
      <c r="D24" s="46"/>
      <c r="E24" s="49"/>
      <c r="F24" s="71"/>
      <c r="G24" s="452"/>
      <c r="H24" s="70"/>
      <c r="I24" s="81">
        <v>1</v>
      </c>
      <c r="J24" s="469" t="s">
        <v>151</v>
      </c>
      <c r="K24" s="470"/>
      <c r="L24" s="70"/>
      <c r="M24" s="73">
        <v>1</v>
      </c>
      <c r="N24" s="471" t="s">
        <v>180</v>
      </c>
      <c r="O24" s="472"/>
      <c r="P24" s="79"/>
      <c r="Q24" s="47"/>
      <c r="R24" s="55"/>
      <c r="S24" s="278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5" customHeight="1" x14ac:dyDescent="0.3">
      <c r="B25" s="278"/>
      <c r="C25" s="278"/>
      <c r="D25" s="46"/>
      <c r="E25" s="49"/>
      <c r="F25" s="71"/>
      <c r="G25" s="452"/>
      <c r="H25" s="70"/>
      <c r="I25" s="82">
        <v>2</v>
      </c>
      <c r="J25" s="553" t="s">
        <v>166</v>
      </c>
      <c r="K25" s="554"/>
      <c r="L25" s="70"/>
      <c r="M25" s="74">
        <v>2</v>
      </c>
      <c r="N25" s="456" t="s">
        <v>181</v>
      </c>
      <c r="O25" s="457"/>
      <c r="P25" s="79"/>
      <c r="Q25" s="47"/>
      <c r="R25" s="55"/>
      <c r="S25" s="278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5" customHeight="1" x14ac:dyDescent="0.3">
      <c r="B26" s="278"/>
      <c r="C26" s="278"/>
      <c r="D26" s="46"/>
      <c r="E26" s="49"/>
      <c r="F26" s="71"/>
      <c r="G26" s="452"/>
      <c r="H26" s="70"/>
      <c r="I26" s="82">
        <v>3</v>
      </c>
      <c r="J26" s="553" t="s">
        <v>167</v>
      </c>
      <c r="K26" s="554"/>
      <c r="L26" s="70"/>
      <c r="M26" s="74">
        <v>3</v>
      </c>
      <c r="N26" s="456" t="s">
        <v>182</v>
      </c>
      <c r="O26" s="457"/>
      <c r="P26" s="79"/>
      <c r="Q26" s="47"/>
      <c r="R26" s="55"/>
      <c r="S26" s="278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5" customHeight="1" x14ac:dyDescent="0.3">
      <c r="B27" s="278"/>
      <c r="C27" s="278"/>
      <c r="D27" s="46"/>
      <c r="E27" s="49"/>
      <c r="F27" s="71"/>
      <c r="G27" s="452"/>
      <c r="H27" s="70"/>
      <c r="I27" s="82">
        <v>4</v>
      </c>
      <c r="J27" s="553" t="s">
        <v>168</v>
      </c>
      <c r="K27" s="554"/>
      <c r="L27" s="70"/>
      <c r="M27" s="74">
        <v>4</v>
      </c>
      <c r="N27" s="456" t="s">
        <v>183</v>
      </c>
      <c r="O27" s="457"/>
      <c r="P27" s="79"/>
      <c r="Q27" s="47"/>
      <c r="R27" s="55"/>
      <c r="S27" s="278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5" customHeight="1" x14ac:dyDescent="0.3">
      <c r="B28" s="278"/>
      <c r="C28" s="278"/>
      <c r="D28" s="46"/>
      <c r="E28" s="49"/>
      <c r="F28" s="71"/>
      <c r="G28" s="452"/>
      <c r="H28" s="70"/>
      <c r="I28" s="82">
        <v>5</v>
      </c>
      <c r="J28" s="553" t="s">
        <v>171</v>
      </c>
      <c r="K28" s="554"/>
      <c r="L28" s="70"/>
      <c r="M28" s="74">
        <v>5</v>
      </c>
      <c r="N28" s="456" t="s">
        <v>170</v>
      </c>
      <c r="O28" s="457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5" customHeight="1" x14ac:dyDescent="0.3">
      <c r="B29" s="278"/>
      <c r="C29" s="278"/>
      <c r="D29" s="46"/>
      <c r="E29" s="49"/>
      <c r="F29" s="71"/>
      <c r="G29" s="452"/>
      <c r="H29" s="70"/>
      <c r="I29" s="82">
        <v>6</v>
      </c>
      <c r="J29" s="553" t="s">
        <v>177</v>
      </c>
      <c r="K29" s="554"/>
      <c r="L29" s="70"/>
      <c r="M29" s="74">
        <v>6</v>
      </c>
      <c r="N29" s="456" t="s">
        <v>160</v>
      </c>
      <c r="O29" s="457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5" customHeight="1" x14ac:dyDescent="0.3">
      <c r="B30" s="278"/>
      <c r="C30" s="278"/>
      <c r="D30" s="46"/>
      <c r="E30" s="49"/>
      <c r="F30" s="71"/>
      <c r="G30" s="452"/>
      <c r="H30" s="70"/>
      <c r="I30" s="82">
        <v>7</v>
      </c>
      <c r="J30" s="454" t="s">
        <v>178</v>
      </c>
      <c r="K30" s="455"/>
      <c r="L30" s="70"/>
      <c r="M30" s="74">
        <v>7</v>
      </c>
      <c r="N30" s="456" t="s">
        <v>161</v>
      </c>
      <c r="O30" s="457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5" customHeight="1" x14ac:dyDescent="0.3">
      <c r="B31" s="278"/>
      <c r="C31" s="278"/>
      <c r="D31" s="46"/>
      <c r="E31" s="49"/>
      <c r="F31" s="71"/>
      <c r="G31" s="452"/>
      <c r="H31" s="70"/>
      <c r="I31" s="82">
        <v>8</v>
      </c>
      <c r="J31" s="454" t="s">
        <v>179</v>
      </c>
      <c r="K31" s="455"/>
      <c r="L31" s="70"/>
      <c r="M31" s="74">
        <v>8</v>
      </c>
      <c r="N31" s="456" t="s">
        <v>184</v>
      </c>
      <c r="O31" s="457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5" customHeight="1" x14ac:dyDescent="0.3">
      <c r="B32" s="278"/>
      <c r="C32" s="278"/>
      <c r="D32" s="46"/>
      <c r="E32" s="49"/>
      <c r="F32" s="71"/>
      <c r="G32" s="452"/>
      <c r="H32" s="70"/>
      <c r="I32" s="82">
        <v>9</v>
      </c>
      <c r="J32" s="454"/>
      <c r="K32" s="455"/>
      <c r="L32" s="70"/>
      <c r="M32" s="74">
        <v>9</v>
      </c>
      <c r="N32" s="456"/>
      <c r="O32" s="457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5" customHeight="1" x14ac:dyDescent="0.3">
      <c r="B33" s="278"/>
      <c r="C33" s="278"/>
      <c r="D33" s="46"/>
      <c r="E33" s="49"/>
      <c r="F33" s="71"/>
      <c r="G33" s="453"/>
      <c r="H33" s="70"/>
      <c r="I33" s="83">
        <v>10</v>
      </c>
      <c r="J33" s="458"/>
      <c r="K33" s="459"/>
      <c r="L33" s="70"/>
      <c r="M33" s="75">
        <v>10</v>
      </c>
      <c r="N33" s="463"/>
      <c r="O33" s="464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" customHeight="1" x14ac:dyDescent="0.2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 x14ac:dyDescent="0.15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 x14ac:dyDescent="0.1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 x14ac:dyDescent="0.1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 x14ac:dyDescent="0.1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 x14ac:dyDescent="0.1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 x14ac:dyDescent="0.1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 x14ac:dyDescent="0.1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 x14ac:dyDescent="0.1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 x14ac:dyDescent="0.1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 x14ac:dyDescent="0.1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 x14ac:dyDescent="0.1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 x14ac:dyDescent="0.1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 x14ac:dyDescent="0.1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 x14ac:dyDescent="0.1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 x14ac:dyDescent="0.1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 x14ac:dyDescent="0.1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 x14ac:dyDescent="0.1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 x14ac:dyDescent="0.1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 x14ac:dyDescent="0.1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 x14ac:dyDescent="0.1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 x14ac:dyDescent="0.1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 x14ac:dyDescent="0.1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 x14ac:dyDescent="0.1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 x14ac:dyDescent="0.1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 x14ac:dyDescent="0.1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 x14ac:dyDescent="0.1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 x14ac:dyDescent="0.1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 x14ac:dyDescent="0.1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 x14ac:dyDescent="0.1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 x14ac:dyDescent="0.1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 x14ac:dyDescent="0.1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 x14ac:dyDescent="0.1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 x14ac:dyDescent="0.1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 x14ac:dyDescent="0.1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 x14ac:dyDescent="0.1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 x14ac:dyDescent="0.2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 x14ac:dyDescent="0.2">
      <c r="B146" s="278"/>
      <c r="C146" s="278"/>
      <c r="D146" s="278"/>
      <c r="E146" s="477" t="s">
        <v>56</v>
      </c>
      <c r="F146" s="478"/>
      <c r="G146" s="478"/>
      <c r="H146" s="478"/>
      <c r="I146" s="478"/>
      <c r="J146" s="478"/>
      <c r="K146" s="478"/>
      <c r="L146" s="478"/>
      <c r="M146" s="478"/>
      <c r="N146" s="478"/>
      <c r="O146" s="478"/>
      <c r="P146" s="478"/>
      <c r="Q146" s="478"/>
      <c r="R146" s="479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 x14ac:dyDescent="0.15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 x14ac:dyDescent="0.35">
      <c r="B148" s="278"/>
      <c r="C148" s="278"/>
      <c r="D148" s="278"/>
      <c r="E148" s="292"/>
      <c r="F148" s="293"/>
      <c r="G148" s="293"/>
      <c r="H148" s="293"/>
      <c r="I148" s="298" t="s">
        <v>73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6" x14ac:dyDescent="0.2">
      <c r="B149" s="278"/>
      <c r="C149" s="278"/>
      <c r="D149" s="278"/>
      <c r="E149" s="292"/>
      <c r="F149" s="293"/>
      <c r="G149" s="293"/>
      <c r="H149" s="293"/>
      <c r="I149" s="301" t="s">
        <v>75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6" x14ac:dyDescent="0.2">
      <c r="B150" s="278"/>
      <c r="C150" s="278"/>
      <c r="D150" s="278"/>
      <c r="E150" s="292"/>
      <c r="F150" s="293"/>
      <c r="G150" s="293"/>
      <c r="H150" s="293"/>
      <c r="I150" s="301" t="s">
        <v>74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6" x14ac:dyDescent="0.2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3" x14ac:dyDescent="0.3">
      <c r="B152" s="278"/>
      <c r="C152" s="278"/>
      <c r="D152" s="278"/>
      <c r="E152" s="292"/>
      <c r="F152" s="293"/>
      <c r="G152" s="293"/>
      <c r="H152" s="293"/>
      <c r="I152" s="302" t="s">
        <v>57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6" x14ac:dyDescent="0.2">
      <c r="B153" s="278"/>
      <c r="C153" s="278"/>
      <c r="D153" s="278"/>
      <c r="E153" s="292"/>
      <c r="F153" s="293"/>
      <c r="G153" s="293"/>
      <c r="H153" s="293"/>
      <c r="I153" s="301" t="s">
        <v>76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6" x14ac:dyDescent="0.2">
      <c r="B154" s="278"/>
      <c r="C154" s="278"/>
      <c r="D154" s="278"/>
      <c r="E154" s="292"/>
      <c r="F154" s="293"/>
      <c r="G154" s="293"/>
      <c r="H154" s="293"/>
      <c r="I154" s="301" t="s">
        <v>131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 x14ac:dyDescent="0.1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3" x14ac:dyDescent="0.3">
      <c r="B156" s="281"/>
      <c r="C156" s="281"/>
      <c r="D156" s="281"/>
      <c r="E156" s="305"/>
      <c r="F156" s="306"/>
      <c r="G156" s="306"/>
      <c r="H156" s="306"/>
      <c r="I156" s="302" t="s">
        <v>58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6" x14ac:dyDescent="0.2">
      <c r="B157" s="278"/>
      <c r="C157" s="278"/>
      <c r="D157" s="278"/>
      <c r="E157" s="292"/>
      <c r="F157" s="293"/>
      <c r="G157" s="293"/>
      <c r="H157" s="293"/>
      <c r="I157" s="301" t="s">
        <v>77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6" x14ac:dyDescent="0.2">
      <c r="B158" s="278"/>
      <c r="C158" s="278"/>
      <c r="D158" s="278"/>
      <c r="E158" s="292"/>
      <c r="F158" s="293"/>
      <c r="G158" s="293"/>
      <c r="H158" s="293"/>
      <c r="I158" s="301" t="s">
        <v>145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6" x14ac:dyDescent="0.2">
      <c r="B159" s="278"/>
      <c r="C159" s="278"/>
      <c r="D159" s="278"/>
      <c r="E159" s="292"/>
      <c r="F159" s="293"/>
      <c r="G159" s="293"/>
      <c r="H159" s="293"/>
      <c r="I159" s="301" t="s">
        <v>59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6" x14ac:dyDescent="0.2">
      <c r="B160" s="278"/>
      <c r="C160" s="278"/>
      <c r="D160" s="278"/>
      <c r="E160" s="292"/>
      <c r="F160" s="293"/>
      <c r="G160" s="293"/>
      <c r="H160" s="293"/>
      <c r="I160" s="301" t="s">
        <v>72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6" x14ac:dyDescent="0.2">
      <c r="B161" s="278"/>
      <c r="C161" s="278"/>
      <c r="D161" s="278"/>
      <c r="E161" s="292"/>
      <c r="F161" s="293"/>
      <c r="G161" s="293"/>
      <c r="H161" s="293"/>
      <c r="I161" s="301" t="s">
        <v>80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6" x14ac:dyDescent="0.2">
      <c r="B162" s="278"/>
      <c r="C162" s="278"/>
      <c r="D162" s="278"/>
      <c r="E162" s="292"/>
      <c r="F162" s="293"/>
      <c r="G162" s="293"/>
      <c r="H162" s="293"/>
      <c r="I162" s="301" t="s">
        <v>61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6" x14ac:dyDescent="0.2">
      <c r="B163" s="278"/>
      <c r="C163" s="278"/>
      <c r="D163" s="278"/>
      <c r="E163" s="292"/>
      <c r="F163" s="293"/>
      <c r="G163" s="293"/>
      <c r="H163" s="293"/>
      <c r="I163" s="301" t="s">
        <v>60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6" x14ac:dyDescent="0.2">
      <c r="B164" s="278"/>
      <c r="C164" s="278"/>
      <c r="D164" s="278"/>
      <c r="E164" s="292"/>
      <c r="F164" s="293"/>
      <c r="G164" s="293"/>
      <c r="H164" s="293"/>
      <c r="I164" s="301" t="s">
        <v>71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3" x14ac:dyDescent="0.3">
      <c r="B165" s="278"/>
      <c r="C165" s="278"/>
      <c r="D165" s="278"/>
      <c r="E165" s="292"/>
      <c r="F165" s="293"/>
      <c r="G165" s="293"/>
      <c r="H165" s="293"/>
      <c r="I165" s="302" t="s">
        <v>62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6" x14ac:dyDescent="0.2">
      <c r="B166" s="278"/>
      <c r="C166" s="278"/>
      <c r="D166" s="278"/>
      <c r="E166" s="292"/>
      <c r="F166" s="293"/>
      <c r="G166" s="293"/>
      <c r="H166" s="293"/>
      <c r="I166" s="301" t="s">
        <v>78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6" x14ac:dyDescent="0.2">
      <c r="B167" s="278"/>
      <c r="C167" s="278"/>
      <c r="D167" s="278"/>
      <c r="E167" s="292"/>
      <c r="F167" s="293"/>
      <c r="G167" s="293"/>
      <c r="H167" s="293"/>
      <c r="I167" s="301" t="s">
        <v>79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6" x14ac:dyDescent="0.2">
      <c r="B168" s="278"/>
      <c r="C168" s="278"/>
      <c r="D168" s="278"/>
      <c r="E168" s="292"/>
      <c r="F168" s="293"/>
      <c r="G168" s="293"/>
      <c r="H168" s="293"/>
      <c r="I168" s="301" t="s">
        <v>63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6" x14ac:dyDescent="0.2">
      <c r="B169" s="278"/>
      <c r="C169" s="278"/>
      <c r="D169" s="278"/>
      <c r="E169" s="292"/>
      <c r="F169" s="293"/>
      <c r="G169" s="293"/>
      <c r="H169" s="293"/>
      <c r="I169" s="301" t="s">
        <v>70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6" x14ac:dyDescent="0.2">
      <c r="B170" s="278"/>
      <c r="C170" s="278"/>
      <c r="D170" s="278"/>
      <c r="E170" s="292"/>
      <c r="F170" s="293"/>
      <c r="G170" s="293"/>
      <c r="H170" s="293"/>
      <c r="I170" s="301" t="s">
        <v>66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6" x14ac:dyDescent="0.2">
      <c r="B171" s="278"/>
      <c r="C171" s="278"/>
      <c r="D171" s="278"/>
      <c r="E171" s="292"/>
      <c r="F171" s="293"/>
      <c r="G171" s="293"/>
      <c r="H171" s="293"/>
      <c r="I171" s="301" t="s">
        <v>146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6" x14ac:dyDescent="0.2">
      <c r="B172" s="278"/>
      <c r="C172" s="278"/>
      <c r="D172" s="278"/>
      <c r="E172" s="292"/>
      <c r="F172" s="293"/>
      <c r="G172" s="293"/>
      <c r="H172" s="293"/>
      <c r="I172" s="301" t="s">
        <v>69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6" x14ac:dyDescent="0.2">
      <c r="B173" s="278"/>
      <c r="C173" s="278"/>
      <c r="D173" s="278"/>
      <c r="E173" s="292"/>
      <c r="F173" s="293"/>
      <c r="G173" s="293"/>
      <c r="H173" s="293"/>
      <c r="I173" s="301" t="s">
        <v>67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 x14ac:dyDescent="0.15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7" thickBot="1" x14ac:dyDescent="0.4">
      <c r="B175" s="278"/>
      <c r="C175" s="278"/>
      <c r="D175" s="278"/>
      <c r="E175" s="292"/>
      <c r="F175" s="293"/>
      <c r="G175" s="293"/>
      <c r="H175" s="293"/>
      <c r="I175" s="298" t="s">
        <v>68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 x14ac:dyDescent="0.2">
      <c r="B176" s="278"/>
      <c r="C176" s="278"/>
      <c r="D176" s="278"/>
      <c r="E176" s="292"/>
      <c r="F176" s="293"/>
      <c r="G176" s="293"/>
      <c r="H176" s="293"/>
      <c r="I176" s="489" t="s">
        <v>6</v>
      </c>
      <c r="J176" s="490"/>
      <c r="K176" s="491"/>
      <c r="L176" s="288"/>
      <c r="M176" s="486" t="s">
        <v>7</v>
      </c>
      <c r="N176" s="487"/>
      <c r="O176" s="488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 x14ac:dyDescent="0.15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5" customHeight="1" x14ac:dyDescent="0.3">
      <c r="B178" s="278"/>
      <c r="C178" s="278"/>
      <c r="D178" s="278"/>
      <c r="E178" s="292"/>
      <c r="F178" s="293"/>
      <c r="G178" s="293"/>
      <c r="H178" s="293"/>
      <c r="I178" s="140">
        <v>1</v>
      </c>
      <c r="J178" s="492" t="s">
        <v>39</v>
      </c>
      <c r="K178" s="493"/>
      <c r="L178" s="287"/>
      <c r="M178" s="69">
        <v>1</v>
      </c>
      <c r="N178" s="134" t="s">
        <v>40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5" customHeight="1" x14ac:dyDescent="0.3">
      <c r="B179" s="278"/>
      <c r="C179" s="278"/>
      <c r="D179" s="278"/>
      <c r="E179" s="292"/>
      <c r="F179" s="293"/>
      <c r="G179" s="293"/>
      <c r="H179" s="293"/>
      <c r="I179" s="142">
        <v>2</v>
      </c>
      <c r="J179" s="492" t="s">
        <v>41</v>
      </c>
      <c r="K179" s="493"/>
      <c r="L179" s="287"/>
      <c r="M179" s="66">
        <v>2</v>
      </c>
      <c r="N179" s="135" t="s">
        <v>46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5" customHeight="1" x14ac:dyDescent="0.3">
      <c r="B180" s="278"/>
      <c r="C180" s="278"/>
      <c r="D180" s="278"/>
      <c r="E180" s="292"/>
      <c r="F180" s="293"/>
      <c r="G180" s="293"/>
      <c r="H180" s="293"/>
      <c r="I180" s="142">
        <v>3</v>
      </c>
      <c r="J180" s="492" t="s">
        <v>45</v>
      </c>
      <c r="K180" s="493"/>
      <c r="L180" s="287"/>
      <c r="M180" s="66">
        <v>3</v>
      </c>
      <c r="N180" s="134" t="s">
        <v>42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5" customHeight="1" x14ac:dyDescent="0.3">
      <c r="B181" s="278"/>
      <c r="C181" s="278"/>
      <c r="D181" s="278"/>
      <c r="E181" s="292"/>
      <c r="F181" s="293"/>
      <c r="G181" s="293"/>
      <c r="H181" s="293"/>
      <c r="I181" s="142">
        <v>4</v>
      </c>
      <c r="J181" s="492" t="s">
        <v>43</v>
      </c>
      <c r="K181" s="493"/>
      <c r="L181" s="287"/>
      <c r="M181" s="66">
        <v>4</v>
      </c>
      <c r="N181" s="135" t="s">
        <v>47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5" customHeight="1" x14ac:dyDescent="0.3">
      <c r="B182" s="278"/>
      <c r="C182" s="278"/>
      <c r="D182" s="278"/>
      <c r="E182" s="292"/>
      <c r="F182" s="293"/>
      <c r="G182" s="293"/>
      <c r="H182" s="293"/>
      <c r="I182" s="142">
        <v>5</v>
      </c>
      <c r="J182" s="494">
        <v>0</v>
      </c>
      <c r="K182" s="495"/>
      <c r="L182" s="287"/>
      <c r="M182" s="66">
        <v>5</v>
      </c>
      <c r="N182" s="134" t="s">
        <v>44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 x14ac:dyDescent="0.1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4" thickBot="1" x14ac:dyDescent="0.2">
      <c r="B184" s="278"/>
      <c r="C184" s="278"/>
      <c r="D184" s="278"/>
      <c r="E184" s="292"/>
      <c r="F184" s="293"/>
      <c r="G184" s="293"/>
      <c r="H184" s="293"/>
      <c r="I184" s="483" t="s">
        <v>8</v>
      </c>
      <c r="J184" s="484"/>
      <c r="K184" s="485"/>
      <c r="L184" s="287"/>
      <c r="M184" s="480" t="s">
        <v>9</v>
      </c>
      <c r="N184" s="481"/>
      <c r="O184" s="482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 x14ac:dyDescent="0.15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5" customHeight="1" x14ac:dyDescent="0.3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50</v>
      </c>
      <c r="K186" s="132"/>
      <c r="L186" s="287"/>
      <c r="M186" s="69">
        <v>1</v>
      </c>
      <c r="N186" s="135" t="s">
        <v>51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5" customHeight="1" x14ac:dyDescent="0.3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65</v>
      </c>
      <c r="K187" s="133"/>
      <c r="L187" s="287"/>
      <c r="M187" s="66">
        <v>2</v>
      </c>
      <c r="N187" s="135" t="s">
        <v>64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5" customHeight="1" x14ac:dyDescent="0.3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52</v>
      </c>
      <c r="K188" s="133"/>
      <c r="L188" s="287"/>
      <c r="M188" s="66">
        <v>3</v>
      </c>
      <c r="N188" s="135" t="s">
        <v>53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5" customHeight="1" x14ac:dyDescent="0.3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54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5" customHeight="1" thickBot="1" x14ac:dyDescent="0.35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55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4" thickTop="1" x14ac:dyDescent="0.15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 x14ac:dyDescent="0.1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 x14ac:dyDescent="0.1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 x14ac:dyDescent="0.1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 x14ac:dyDescent="0.1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 x14ac:dyDescent="0.1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 x14ac:dyDescent="0.1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 x14ac:dyDescent="0.1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 x14ac:dyDescent="0.1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 x14ac:dyDescent="0.1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 x14ac:dyDescent="0.1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 x14ac:dyDescent="0.1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 x14ac:dyDescent="0.1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 x14ac:dyDescent="0.1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 x14ac:dyDescent="0.1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 x14ac:dyDescent="0.1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 x14ac:dyDescent="0.1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 x14ac:dyDescent="0.1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 x14ac:dyDescent="0.1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 x14ac:dyDescent="0.1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 x14ac:dyDescent="0.1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 x14ac:dyDescent="0.1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 x14ac:dyDescent="0.1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 x14ac:dyDescent="0.1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 x14ac:dyDescent="0.1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 x14ac:dyDescent="0.1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 x14ac:dyDescent="0.1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 x14ac:dyDescent="0.1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 x14ac:dyDescent="0.1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 x14ac:dyDescent="0.1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 x14ac:dyDescent="0.1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 x14ac:dyDescent="0.1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 x14ac:dyDescent="0.1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 x14ac:dyDescent="0.1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 x14ac:dyDescent="0.1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 x14ac:dyDescent="0.1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 x14ac:dyDescent="0.1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 x14ac:dyDescent="0.1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 x14ac:dyDescent="0.1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 x14ac:dyDescent="0.1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 x14ac:dyDescent="0.1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 x14ac:dyDescent="0.1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 x14ac:dyDescent="0.1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 x14ac:dyDescent="0.1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 x14ac:dyDescent="0.1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 x14ac:dyDescent="0.1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 x14ac:dyDescent="0.1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 x14ac:dyDescent="0.1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 x14ac:dyDescent="0.1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 x14ac:dyDescent="0.1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 x14ac:dyDescent="0.15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 x14ac:dyDescent="0.2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 x14ac:dyDescent="0.1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 x14ac:dyDescent="0.1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3" x14ac:dyDescent="0.4">
      <c r="B245" s="280"/>
      <c r="C245" s="280"/>
      <c r="D245" s="280"/>
      <c r="E245" s="348"/>
      <c r="F245" s="299"/>
      <c r="G245" s="299"/>
      <c r="H245" s="299"/>
      <c r="I245" s="299"/>
      <c r="J245" s="476" t="s">
        <v>137</v>
      </c>
      <c r="K245" s="476"/>
      <c r="L245" s="476"/>
      <c r="M245" s="476"/>
      <c r="N245" s="476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8" x14ac:dyDescent="0.5">
      <c r="B246" s="280"/>
      <c r="C246" s="280"/>
      <c r="D246" s="280"/>
      <c r="E246" s="348"/>
      <c r="F246" s="299"/>
      <c r="G246" s="299"/>
      <c r="H246" s="299"/>
      <c r="I246" s="299"/>
      <c r="J246" s="475"/>
      <c r="K246" s="475"/>
      <c r="L246" s="475"/>
      <c r="M246" s="475"/>
      <c r="N246" s="475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 x14ac:dyDescent="0.1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 x14ac:dyDescent="0.1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 x14ac:dyDescent="0.1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 x14ac:dyDescent="0.1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 x14ac:dyDescent="0.1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 x14ac:dyDescent="0.1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6" x14ac:dyDescent="0.2">
      <c r="B253" s="280"/>
      <c r="C253" s="280"/>
      <c r="D253" s="280"/>
      <c r="E253" s="348"/>
      <c r="F253" s="299"/>
      <c r="G253" s="299"/>
      <c r="H253" s="299"/>
      <c r="I253" s="299"/>
      <c r="J253" s="354" t="s">
        <v>138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6" x14ac:dyDescent="0.2">
      <c r="B254" s="280"/>
      <c r="C254" s="280"/>
      <c r="D254" s="280"/>
      <c r="E254" s="348"/>
      <c r="F254" s="353"/>
      <c r="G254" s="353"/>
      <c r="H254" s="353"/>
      <c r="I254" s="354"/>
      <c r="J254" s="354" t="s">
        <v>139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 x14ac:dyDescent="0.1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 x14ac:dyDescent="0.1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4" thickBot="1" x14ac:dyDescent="0.2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 x14ac:dyDescent="0.1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 x14ac:dyDescent="0.1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 x14ac:dyDescent="0.1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 x14ac:dyDescent="0.1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 x14ac:dyDescent="0.1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 x14ac:dyDescent="0.1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 x14ac:dyDescent="0.1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 x14ac:dyDescent="0.1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 x14ac:dyDescent="0.1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 x14ac:dyDescent="0.1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 x14ac:dyDescent="0.1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 x14ac:dyDescent="0.1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 x14ac:dyDescent="0.1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 x14ac:dyDescent="0.1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 x14ac:dyDescent="0.1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 x14ac:dyDescent="0.1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 x14ac:dyDescent="0.1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 x14ac:dyDescent="0.1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 x14ac:dyDescent="0.1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 x14ac:dyDescent="0.1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 x14ac:dyDescent="0.1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 x14ac:dyDescent="0.1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 x14ac:dyDescent="0.1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 x14ac:dyDescent="0.1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 x14ac:dyDescent="0.1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 x14ac:dyDescent="0.1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 x14ac:dyDescent="0.1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 x14ac:dyDescent="0.1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 x14ac:dyDescent="0.1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5:K25"/>
    <mergeCell ref="N25:O25"/>
    <mergeCell ref="I7:K7"/>
    <mergeCell ref="M7:O7"/>
    <mergeCell ref="N15:O15"/>
    <mergeCell ref="N16:O16"/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536"/>
  <sheetViews>
    <sheetView showGridLines="0" showRowColHeaders="0" showZeros="0" tabSelected="1" showOutlineSymbols="0" zoomScale="158" zoomScaleNormal="75" workbookViewId="0">
      <pane xSplit="7" ySplit="2" topLeftCell="I10" activePane="bottomRight" state="frozen"/>
      <selection activeCell="B1" sqref="B1"/>
      <selection pane="topRight" activeCell="H1" sqref="H1"/>
      <selection pane="bottomLeft" activeCell="B3" sqref="B3"/>
      <selection pane="bottomRight" activeCell="M35" sqref="M35:O35"/>
    </sheetView>
  </sheetViews>
  <sheetFormatPr baseColWidth="10" defaultRowHeight="13" x14ac:dyDescent="0.15"/>
  <cols>
    <col min="1" max="1" width="11.5" hidden="1" customWidth="1"/>
    <col min="2" max="2" width="0.83203125" customWidth="1"/>
    <col min="3" max="3" width="1.83203125" customWidth="1"/>
    <col min="4" max="4" width="2.6640625" customWidth="1"/>
    <col min="5" max="5" width="6.6640625" customWidth="1"/>
    <col min="6" max="6" width="21" customWidth="1"/>
    <col min="7" max="7" width="16.5" customWidth="1"/>
    <col min="8" max="9" width="6.6640625" customWidth="1"/>
    <col min="10" max="10" width="26" customWidth="1"/>
    <col min="11" max="11" width="22.5" customWidth="1"/>
    <col min="12" max="13" width="6.6640625" customWidth="1"/>
    <col min="14" max="14" width="26" customWidth="1"/>
    <col min="15" max="15" width="22.5" customWidth="1"/>
    <col min="16" max="16" width="1.83203125" customWidth="1"/>
    <col min="17" max="17" width="4.6640625" customWidth="1"/>
    <col min="18" max="64" width="11.5"/>
  </cols>
  <sheetData>
    <row r="1" spans="2:63" ht="5" customHeight="1" thickBot="1" x14ac:dyDescent="0.2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" customHeight="1" thickTop="1" thickBot="1" x14ac:dyDescent="0.2">
      <c r="B2" s="278"/>
      <c r="C2" s="50"/>
      <c r="D2" s="51"/>
      <c r="E2" s="51"/>
      <c r="F2" s="275"/>
      <c r="G2" s="275"/>
      <c r="H2" s="275" t="s">
        <v>118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" customHeight="1" thickTop="1" thickBot="1" x14ac:dyDescent="0.25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5" customHeight="1" x14ac:dyDescent="0.4">
      <c r="B4" s="278"/>
      <c r="C4" s="46"/>
      <c r="D4" s="221"/>
      <c r="E4" s="222"/>
      <c r="F4" s="223"/>
      <c r="G4" s="224"/>
      <c r="H4" s="232"/>
      <c r="I4" s="251" t="s">
        <v>9</v>
      </c>
      <c r="J4" s="233"/>
      <c r="K4" s="234"/>
      <c r="L4" s="242"/>
      <c r="M4" s="252" t="s">
        <v>8</v>
      </c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6" customHeight="1" x14ac:dyDescent="0.2">
      <c r="B5" s="279"/>
      <c r="C5" s="46"/>
      <c r="D5" s="496" t="s">
        <v>113</v>
      </c>
      <c r="E5" s="497"/>
      <c r="F5" s="497"/>
      <c r="G5" s="498"/>
      <c r="H5" s="235"/>
      <c r="I5" s="239" t="str">
        <f>'DAFO 1'!N24</f>
        <v>Los paises de la region tienen un creciente interes por construir buques y dotar sus marinas de guerra</v>
      </c>
      <c r="J5" s="231"/>
      <c r="K5" s="236"/>
      <c r="L5" s="240"/>
      <c r="M5" s="249" t="str">
        <f>'DAFO 1'!J24</f>
        <v>Ataques cibernéticos, sabotaje interno, malware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6" customHeight="1" x14ac:dyDescent="0.2">
      <c r="B6" s="279"/>
      <c r="C6" s="46"/>
      <c r="D6" s="496"/>
      <c r="E6" s="497"/>
      <c r="F6" s="497"/>
      <c r="G6" s="498"/>
      <c r="H6" s="235"/>
      <c r="I6" s="239" t="str">
        <f>'DAFO 1'!N25</f>
        <v>hay un incremento en tratados de libre comercio y mas del 90% del comercio mundial se mueve por mar</v>
      </c>
      <c r="J6" s="231"/>
      <c r="K6" s="236"/>
      <c r="L6" s="240"/>
      <c r="M6" s="249" t="str">
        <f>'DAFO 1'!J25</f>
        <v>Robo de información sensible por parte de actores malintencionados.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6" customHeight="1" x14ac:dyDescent="0.2">
      <c r="B7" s="279"/>
      <c r="C7" s="46"/>
      <c r="D7" s="496"/>
      <c r="E7" s="497"/>
      <c r="F7" s="497"/>
      <c r="G7" s="498"/>
      <c r="H7" s="235"/>
      <c r="I7" s="239" t="str">
        <f>'DAFO 1'!N26</f>
        <v>al existir grandes empresas de movimiento de mercancias a nivel internacional, se requieren servicios de mantenimiento especializado en distintos paises</v>
      </c>
      <c r="J7" s="231"/>
      <c r="K7" s="236"/>
      <c r="L7" s="240"/>
      <c r="M7" s="249" t="str">
        <f>'DAFO 1'!J26</f>
        <v>Vulnerabilidades en la cadena de suministro debido a terceros inseguros.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6" customHeight="1" x14ac:dyDescent="0.2">
      <c r="B8" s="279"/>
      <c r="C8" s="46"/>
      <c r="D8" s="496"/>
      <c r="E8" s="497"/>
      <c r="F8" s="497"/>
      <c r="G8" s="498"/>
      <c r="H8" s="235"/>
      <c r="I8" s="239" t="str">
        <f>'DAFO 1'!N27</f>
        <v>Transferencia de tecnologia de punta en alianzas con astilleros especializados</v>
      </c>
      <c r="J8" s="231"/>
      <c r="K8" s="236"/>
      <c r="L8" s="240"/>
      <c r="M8" s="249" t="str">
        <f>'DAFO 1'!J27</f>
        <v>Impacto de eventos geopolíticos en la seguridad de la infraestructura digital.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6" customHeight="1" x14ac:dyDescent="0.2">
      <c r="B9" s="279"/>
      <c r="C9" s="46"/>
      <c r="D9" s="496"/>
      <c r="E9" s="497"/>
      <c r="F9" s="497"/>
      <c r="G9" s="498"/>
      <c r="H9" s="235"/>
      <c r="I9" s="239" t="str">
        <f>'DAFO 1'!N28</f>
        <v>el incremento del transporte bimodal (maritimo y fluvial) en el pais crea la necesidad de construir y mantener buques para este medio fluvial en rios con desembocadura en el mar</v>
      </c>
      <c r="J9" s="231"/>
      <c r="K9" s="236"/>
      <c r="L9" s="240"/>
      <c r="M9" s="249" t="str">
        <f>'DAFO 1'!J28</f>
        <v>alta rotacion del personal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6" customHeight="1" x14ac:dyDescent="0.2">
      <c r="B10" s="279"/>
      <c r="C10" s="46"/>
      <c r="D10" s="496"/>
      <c r="E10" s="497"/>
      <c r="F10" s="497"/>
      <c r="G10" s="498"/>
      <c r="H10" s="235"/>
      <c r="I10" s="239" t="str">
        <f>'DAFO 1'!N29</f>
        <v>Una armada con proyeccion estrategica</v>
      </c>
      <c r="J10" s="231"/>
      <c r="K10" s="236"/>
      <c r="L10" s="240"/>
      <c r="M10" s="249" t="str">
        <f>'DAFO 1'!J29</f>
        <v>Nuevos astilleros regionales certificados con precios mas competitivos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6" customHeight="1" x14ac:dyDescent="0.2">
      <c r="B11" s="279"/>
      <c r="C11" s="46"/>
      <c r="D11" s="496"/>
      <c r="E11" s="497"/>
      <c r="F11" s="497"/>
      <c r="G11" s="498"/>
      <c r="H11" s="235"/>
      <c r="I11" s="239" t="str">
        <f>'DAFO 1'!N30</f>
        <v>Cercania a el canal de panama</v>
      </c>
      <c r="J11" s="231"/>
      <c r="K11" s="236"/>
      <c r="L11" s="240"/>
      <c r="M11" s="249" t="str">
        <f>'DAFO 1'!J30</f>
        <v xml:space="preserve">Variabilidad de la TRM 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6" customHeight="1" x14ac:dyDescent="0.2">
      <c r="B12" s="279"/>
      <c r="C12" s="46"/>
      <c r="D12" s="496"/>
      <c r="E12" s="497"/>
      <c r="F12" s="497"/>
      <c r="G12" s="498"/>
      <c r="H12" s="235"/>
      <c r="I12" s="239" t="str">
        <f>'DAFO 1'!N31</f>
        <v>Mayor capacidad instalada del astillero a nivel regional</v>
      </c>
      <c r="J12" s="231"/>
      <c r="K12" s="236"/>
      <c r="L12" s="240"/>
      <c r="M12" s="249" t="str">
        <f>'DAFO 1'!J31</f>
        <v xml:space="preserve">Guerra comercial 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6" customHeight="1" x14ac:dyDescent="0.2">
      <c r="B13" s="279"/>
      <c r="C13" s="46"/>
      <c r="D13" s="225"/>
      <c r="E13" s="219"/>
      <c r="F13" s="220"/>
      <c r="G13" s="226"/>
      <c r="H13" s="235"/>
      <c r="I13" s="239">
        <f>'DAFO 1'!N32</f>
        <v>0</v>
      </c>
      <c r="J13" s="231"/>
      <c r="K13" s="236"/>
      <c r="L13" s="240"/>
      <c r="M13" s="249">
        <f>'DAFO 1'!J32</f>
        <v>0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6" customHeight="1" x14ac:dyDescent="0.2">
      <c r="B14" s="279"/>
      <c r="C14" s="46"/>
      <c r="D14" s="225"/>
      <c r="E14" s="219"/>
      <c r="F14" s="220"/>
      <c r="G14" s="226"/>
      <c r="H14" s="235"/>
      <c r="I14" s="239">
        <f>'DAFO 1'!N33</f>
        <v>0</v>
      </c>
      <c r="J14" s="231"/>
      <c r="K14" s="236"/>
      <c r="L14" s="240"/>
      <c r="M14" s="249">
        <f>'DAFO 1'!J33</f>
        <v>0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" customHeight="1" thickBot="1" x14ac:dyDescent="0.45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5" customHeight="1" thickBot="1" x14ac:dyDescent="0.35">
      <c r="B16" s="278"/>
      <c r="C16" s="46"/>
      <c r="D16" s="232"/>
      <c r="E16" s="251" t="s">
        <v>7</v>
      </c>
      <c r="F16" s="233"/>
      <c r="G16" s="233"/>
      <c r="H16" s="499" t="s">
        <v>114</v>
      </c>
      <c r="I16" s="500"/>
      <c r="J16" s="500"/>
      <c r="K16" s="500"/>
      <c r="L16" s="501" t="s">
        <v>116</v>
      </c>
      <c r="M16" s="502"/>
      <c r="N16" s="502"/>
      <c r="O16" s="503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 x14ac:dyDescent="0.3">
      <c r="B17" s="278"/>
      <c r="C17" s="46"/>
      <c r="D17" s="235"/>
      <c r="E17" s="250" t="str">
        <f>'DAFO 1'!N11</f>
        <v>Infraestructura robusta con tecnologías avanzadas de seguridad de la información.</v>
      </c>
      <c r="F17" s="231"/>
      <c r="G17" s="231"/>
      <c r="H17" s="263">
        <v>1</v>
      </c>
      <c r="I17" s="509" t="s">
        <v>185</v>
      </c>
      <c r="J17" s="509"/>
      <c r="K17" s="510"/>
      <c r="L17" s="263">
        <v>1</v>
      </c>
      <c r="M17" s="518" t="s">
        <v>193</v>
      </c>
      <c r="N17" s="518"/>
      <c r="O17" s="519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 x14ac:dyDescent="0.3">
      <c r="B18" s="278"/>
      <c r="C18" s="46"/>
      <c r="D18" s="235"/>
      <c r="E18" s="250" t="str">
        <f>'DAFO 1'!N12</f>
        <v>Implementación de políticas y procedimientos alineados con la norma ISO 9001.</v>
      </c>
      <c r="F18" s="231"/>
      <c r="G18" s="231"/>
      <c r="H18" s="264">
        <v>2</v>
      </c>
      <c r="I18" s="511" t="s">
        <v>187</v>
      </c>
      <c r="J18" s="511"/>
      <c r="K18" s="512"/>
      <c r="L18" s="264">
        <v>2</v>
      </c>
      <c r="M18" s="511" t="s">
        <v>194</v>
      </c>
      <c r="N18" s="511"/>
      <c r="O18" s="520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 x14ac:dyDescent="0.3">
      <c r="B19" s="278"/>
      <c r="C19" s="46"/>
      <c r="D19" s="235"/>
      <c r="E19" s="250" t="str">
        <f>'DAFO 1'!N13</f>
        <v>Capacitación continua del personal en seguridad de la información.</v>
      </c>
      <c r="F19" s="231"/>
      <c r="G19" s="231"/>
      <c r="H19" s="264">
        <v>3</v>
      </c>
      <c r="I19" s="511" t="s">
        <v>192</v>
      </c>
      <c r="J19" s="511"/>
      <c r="K19" s="512"/>
      <c r="L19" s="264">
        <v>3</v>
      </c>
      <c r="M19" s="511" t="s">
        <v>195</v>
      </c>
      <c r="N19" s="511"/>
      <c r="O19" s="520"/>
      <c r="P19" s="55"/>
      <c r="Q19" s="27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 x14ac:dyDescent="0.3">
      <c r="B20" s="278"/>
      <c r="C20" s="46"/>
      <c r="D20" s="235"/>
      <c r="E20" s="250" t="str">
        <f>'DAFO 1'!N14</f>
        <v>Estrategias de cifrado y autenticación para el acceso seguro.</v>
      </c>
      <c r="F20" s="231"/>
      <c r="G20" s="231"/>
      <c r="H20" s="264">
        <v>4</v>
      </c>
      <c r="I20" s="511"/>
      <c r="J20" s="511"/>
      <c r="K20" s="512"/>
      <c r="L20" s="264">
        <v>4</v>
      </c>
      <c r="M20" s="511" t="s">
        <v>196</v>
      </c>
      <c r="N20" s="511"/>
      <c r="O20" s="520"/>
      <c r="P20" s="55"/>
      <c r="Q20" s="27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 x14ac:dyDescent="0.3">
      <c r="B21" s="278"/>
      <c r="C21" s="46"/>
      <c r="D21" s="235"/>
      <c r="E21" s="250" t="str">
        <f>'DAFO 1'!N15</f>
        <v>Cumplimiento normativo que mejora la confianza de clientes y proveedores</v>
      </c>
      <c r="F21" s="231"/>
      <c r="G21" s="231"/>
      <c r="H21" s="264">
        <v>5</v>
      </c>
      <c r="I21" s="511"/>
      <c r="J21" s="511"/>
      <c r="K21" s="512"/>
      <c r="L21" s="264">
        <v>5</v>
      </c>
      <c r="M21" s="511" t="s">
        <v>186</v>
      </c>
      <c r="N21" s="511"/>
      <c r="O21" s="520"/>
      <c r="P21" s="55"/>
      <c r="Q21" s="27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 x14ac:dyDescent="0.3">
      <c r="B22" s="278"/>
      <c r="C22" s="46"/>
      <c r="D22" s="235"/>
      <c r="E22" s="250" t="str">
        <f>'DAFO 1'!N16</f>
        <v>Personal capacitado en gestión de riesgos tecnológicos</v>
      </c>
      <c r="F22" s="231"/>
      <c r="G22" s="231"/>
      <c r="H22" s="264">
        <v>6</v>
      </c>
      <c r="I22" s="511"/>
      <c r="J22" s="511"/>
      <c r="K22" s="512"/>
      <c r="L22" s="264">
        <v>6</v>
      </c>
      <c r="M22" s="511"/>
      <c r="N22" s="511"/>
      <c r="O22" s="520"/>
      <c r="P22" s="55"/>
      <c r="Q22" s="27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 x14ac:dyDescent="0.3">
      <c r="B23" s="278"/>
      <c r="C23" s="46"/>
      <c r="D23" s="235"/>
      <c r="E23" s="250" t="str">
        <f>'DAFO 1'!N17</f>
        <v>Cultura organizacional enfocada en la seguridad de la información y la mejora continua.</v>
      </c>
      <c r="F23" s="231"/>
      <c r="G23" s="231"/>
      <c r="H23" s="264">
        <v>7</v>
      </c>
      <c r="I23" s="511"/>
      <c r="J23" s="511"/>
      <c r="K23" s="512"/>
      <c r="L23" s="264">
        <v>7</v>
      </c>
      <c r="M23" s="511"/>
      <c r="N23" s="511"/>
      <c r="O23" s="520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 x14ac:dyDescent="0.3">
      <c r="B24" s="278"/>
      <c r="C24" s="46"/>
      <c r="D24" s="235"/>
      <c r="E24" s="250" t="str">
        <f>'DAFO 1'!N18</f>
        <v xml:space="preserve">Monitoreo y auditoría constantes para detectar y mitigar amenazas </v>
      </c>
      <c r="F24" s="231"/>
      <c r="G24" s="231"/>
      <c r="H24" s="264">
        <v>8</v>
      </c>
      <c r="I24" s="511"/>
      <c r="J24" s="511"/>
      <c r="K24" s="512"/>
      <c r="L24" s="264">
        <v>8</v>
      </c>
      <c r="M24" s="511"/>
      <c r="N24" s="511"/>
      <c r="O24" s="520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 x14ac:dyDescent="0.3">
      <c r="B25" s="278"/>
      <c r="C25" s="46"/>
      <c r="D25" s="235"/>
      <c r="E25" s="250" t="str">
        <f>'DAFO 1'!N19</f>
        <v>Relación estratégica con proveedores certificados que cumplen con estándares de seguridad.</v>
      </c>
      <c r="F25" s="231"/>
      <c r="G25" s="231"/>
      <c r="H25" s="264">
        <v>9</v>
      </c>
      <c r="I25" s="511"/>
      <c r="J25" s="511"/>
      <c r="K25" s="512"/>
      <c r="L25" s="264">
        <v>9</v>
      </c>
      <c r="M25" s="511"/>
      <c r="N25" s="511"/>
      <c r="O25" s="520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 x14ac:dyDescent="0.3">
      <c r="B26" s="278"/>
      <c r="C26" s="46"/>
      <c r="D26" s="235"/>
      <c r="E26" s="250" t="str">
        <f>'DAFO 1'!N20</f>
        <v>Capacidad de respuesta rápida ante incidentes de seguridad mediante protocolos efectivos.</v>
      </c>
      <c r="F26" s="231"/>
      <c r="G26" s="231"/>
      <c r="H26" s="264">
        <v>10</v>
      </c>
      <c r="I26" s="511"/>
      <c r="J26" s="511"/>
      <c r="K26" s="512"/>
      <c r="L26" s="264">
        <v>10</v>
      </c>
      <c r="M26" s="511"/>
      <c r="N26" s="511"/>
      <c r="O26" s="520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" customHeight="1" thickBot="1" x14ac:dyDescent="0.2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5" customHeight="1" thickBot="1" x14ac:dyDescent="0.45">
      <c r="B28" s="278"/>
      <c r="C28" s="46"/>
      <c r="D28" s="242"/>
      <c r="E28" s="252" t="s">
        <v>6</v>
      </c>
      <c r="F28" s="243"/>
      <c r="G28" s="244"/>
      <c r="H28" s="504" t="s">
        <v>115</v>
      </c>
      <c r="I28" s="505"/>
      <c r="J28" s="505"/>
      <c r="K28" s="505"/>
      <c r="L28" s="506" t="s">
        <v>117</v>
      </c>
      <c r="M28" s="507"/>
      <c r="N28" s="507"/>
      <c r="O28" s="508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 x14ac:dyDescent="0.3">
      <c r="B29" s="278"/>
      <c r="C29" s="46"/>
      <c r="D29" s="240"/>
      <c r="E29" s="249" t="str">
        <f>'DAFO 1'!J11</f>
        <v>falta de capacitacion, entrenamiento y cultura de seguridad de la informacion</v>
      </c>
      <c r="F29" s="241"/>
      <c r="G29" s="245"/>
      <c r="H29" s="271">
        <v>1</v>
      </c>
      <c r="I29" s="513" t="s">
        <v>188</v>
      </c>
      <c r="J29" s="513"/>
      <c r="K29" s="514"/>
      <c r="L29" s="272">
        <v>1</v>
      </c>
      <c r="M29" s="516" t="s">
        <v>197</v>
      </c>
      <c r="N29" s="516"/>
      <c r="O29" s="517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 x14ac:dyDescent="0.3">
      <c r="B30" s="278"/>
      <c r="C30" s="46"/>
      <c r="D30" s="240"/>
      <c r="E30" s="249" t="str">
        <f>'DAFO 1'!J12</f>
        <v>Falta de presupuesto para la actualización constante de herramientas de seguridad.</v>
      </c>
      <c r="F30" s="241"/>
      <c r="G30" s="245"/>
      <c r="H30" s="273">
        <v>2</v>
      </c>
      <c r="I30" s="511" t="s">
        <v>189</v>
      </c>
      <c r="J30" s="511"/>
      <c r="K30" s="515"/>
      <c r="L30" s="274">
        <v>2</v>
      </c>
      <c r="M30" s="511" t="s">
        <v>198</v>
      </c>
      <c r="N30" s="511"/>
      <c r="O30" s="515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 x14ac:dyDescent="0.3">
      <c r="B31" s="278"/>
      <c r="C31" s="46"/>
      <c r="D31" s="240"/>
      <c r="E31" s="249" t="str">
        <f>'DAFO 1'!J13</f>
        <v>Escasa conciencia de seguridad en los altos niveles organizacionales.</v>
      </c>
      <c r="F31" s="241"/>
      <c r="G31" s="245"/>
      <c r="H31" s="273">
        <v>3</v>
      </c>
      <c r="I31" s="511" t="s">
        <v>190</v>
      </c>
      <c r="J31" s="511"/>
      <c r="K31" s="515"/>
      <c r="L31" s="274">
        <v>3</v>
      </c>
      <c r="M31" s="511" t="s">
        <v>199</v>
      </c>
      <c r="N31" s="511"/>
      <c r="O31" s="515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 x14ac:dyDescent="0.3">
      <c r="B32" s="278"/>
      <c r="C32" s="46"/>
      <c r="D32" s="240"/>
      <c r="E32" s="249" t="str">
        <f>'DAFO 1'!J14</f>
        <v>Necesidad de fortalecer la supervisión de proveedores externos.</v>
      </c>
      <c r="F32" s="241"/>
      <c r="G32" s="245"/>
      <c r="H32" s="273">
        <v>4</v>
      </c>
      <c r="I32" s="511" t="s">
        <v>191</v>
      </c>
      <c r="J32" s="511"/>
      <c r="K32" s="515"/>
      <c r="L32" s="274">
        <v>4</v>
      </c>
      <c r="M32" s="511" t="s">
        <v>200</v>
      </c>
      <c r="N32" s="511"/>
      <c r="O32" s="515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 x14ac:dyDescent="0.3">
      <c r="B33" s="278"/>
      <c r="C33" s="46"/>
      <c r="D33" s="240"/>
      <c r="E33" s="249" t="str">
        <f>'DAFO 1'!J15</f>
        <v>Incumplimiento de normativas que pueda derivar en sanciones o falta de certificaciones</v>
      </c>
      <c r="F33" s="241"/>
      <c r="G33" s="245"/>
      <c r="H33" s="273">
        <v>5</v>
      </c>
      <c r="I33" s="511"/>
      <c r="J33" s="511"/>
      <c r="K33" s="515"/>
      <c r="L33" s="274">
        <v>5</v>
      </c>
      <c r="M33" s="511"/>
      <c r="N33" s="511"/>
      <c r="O33" s="515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 x14ac:dyDescent="0.3">
      <c r="B34" s="278"/>
      <c r="C34" s="46"/>
      <c r="D34" s="240"/>
      <c r="E34" s="249" t="str">
        <f>'DAFO 1'!J16</f>
        <v>Sistemas digitales con baja proteccion antimalware</v>
      </c>
      <c r="F34" s="241"/>
      <c r="G34" s="245"/>
      <c r="H34" s="273">
        <v>6</v>
      </c>
      <c r="I34" s="511"/>
      <c r="J34" s="511"/>
      <c r="K34" s="515"/>
      <c r="L34" s="274">
        <v>6</v>
      </c>
      <c r="M34" s="511"/>
      <c r="N34" s="511"/>
      <c r="O34" s="515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 x14ac:dyDescent="0.3">
      <c r="B35" s="278"/>
      <c r="C35" s="46"/>
      <c r="D35" s="240"/>
      <c r="E35" s="249" t="str">
        <f>'DAFO 1'!J17</f>
        <v>Falta de proteccion de propiedad intelectual</v>
      </c>
      <c r="F35" s="241"/>
      <c r="G35" s="245"/>
      <c r="H35" s="273">
        <v>7</v>
      </c>
      <c r="I35" s="511"/>
      <c r="J35" s="511"/>
      <c r="K35" s="515"/>
      <c r="L35" s="274">
        <v>7</v>
      </c>
      <c r="M35" s="511"/>
      <c r="N35" s="511"/>
      <c r="O35" s="515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 x14ac:dyDescent="0.3">
      <c r="B36" s="278"/>
      <c r="C36" s="46"/>
      <c r="D36" s="240"/>
      <c r="E36" s="249" t="str">
        <f>'DAFO 1'!J18</f>
        <v>cero niveles de cifrado</v>
      </c>
      <c r="F36" s="241"/>
      <c r="G36" s="245"/>
      <c r="H36" s="273">
        <v>8</v>
      </c>
      <c r="I36" s="511"/>
      <c r="J36" s="511"/>
      <c r="K36" s="515"/>
      <c r="L36" s="274">
        <v>8</v>
      </c>
      <c r="M36" s="511"/>
      <c r="N36" s="511"/>
      <c r="O36" s="515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 x14ac:dyDescent="0.3">
      <c r="B37" s="278"/>
      <c r="C37" s="46"/>
      <c r="D37" s="240"/>
      <c r="E37" s="249">
        <f>'DAFO 1'!J19</f>
        <v>0</v>
      </c>
      <c r="F37" s="241"/>
      <c r="G37" s="245"/>
      <c r="H37" s="273">
        <v>9</v>
      </c>
      <c r="I37" s="511"/>
      <c r="J37" s="511"/>
      <c r="K37" s="515"/>
      <c r="L37" s="274">
        <v>9</v>
      </c>
      <c r="M37" s="511"/>
      <c r="N37" s="511"/>
      <c r="O37" s="515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 x14ac:dyDescent="0.3">
      <c r="B38" s="278"/>
      <c r="C38" s="46"/>
      <c r="D38" s="240"/>
      <c r="E38" s="249">
        <f>'DAFO 1'!J20</f>
        <v>0</v>
      </c>
      <c r="F38" s="241"/>
      <c r="G38" s="245"/>
      <c r="H38" s="273">
        <v>10</v>
      </c>
      <c r="I38" s="511"/>
      <c r="J38" s="511"/>
      <c r="K38" s="515"/>
      <c r="L38" s="274">
        <v>10</v>
      </c>
      <c r="M38" s="511"/>
      <c r="N38" s="511"/>
      <c r="O38" s="515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" customHeight="1" thickBot="1" x14ac:dyDescent="0.2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 x14ac:dyDescent="0.2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" customHeight="1" x14ac:dyDescent="0.15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 x14ac:dyDescent="0.1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 x14ac:dyDescent="0.1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 x14ac:dyDescent="0.1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 x14ac:dyDescent="0.1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 x14ac:dyDescent="0.1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 x14ac:dyDescent="0.1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 x14ac:dyDescent="0.1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 x14ac:dyDescent="0.1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 x14ac:dyDescent="0.1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 x14ac:dyDescent="0.1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 x14ac:dyDescent="0.1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 x14ac:dyDescent="0.15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 x14ac:dyDescent="0.15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 x14ac:dyDescent="0.15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 x14ac:dyDescent="0.15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 x14ac:dyDescent="0.15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 x14ac:dyDescent="0.15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 x14ac:dyDescent="0.15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 x14ac:dyDescent="0.15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 x14ac:dyDescent="0.15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 x14ac:dyDescent="0.15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 x14ac:dyDescent="0.15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 x14ac:dyDescent="0.15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 x14ac:dyDescent="0.15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 x14ac:dyDescent="0.15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 x14ac:dyDescent="0.15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 x14ac:dyDescent="0.15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 x14ac:dyDescent="0.15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 x14ac:dyDescent="0.15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 x14ac:dyDescent="0.15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 x14ac:dyDescent="0.15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 x14ac:dyDescent="0.15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 x14ac:dyDescent="0.15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 x14ac:dyDescent="0.15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 x14ac:dyDescent="0.15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 x14ac:dyDescent="0.15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 x14ac:dyDescent="0.15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 x14ac:dyDescent="0.15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 x14ac:dyDescent="0.1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 x14ac:dyDescent="0.1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 x14ac:dyDescent="0.1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 x14ac:dyDescent="0.1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 x14ac:dyDescent="0.15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 x14ac:dyDescent="0.1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 x14ac:dyDescent="0.15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 x14ac:dyDescent="0.15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 x14ac:dyDescent="0.15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 x14ac:dyDescent="0.15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 x14ac:dyDescent="0.15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 x14ac:dyDescent="0.1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 x14ac:dyDescent="0.15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 x14ac:dyDescent="0.2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 x14ac:dyDescent="0.2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 x14ac:dyDescent="0.15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 x14ac:dyDescent="0.35">
      <c r="B192" s="278"/>
      <c r="C192" s="369"/>
      <c r="D192" s="298"/>
      <c r="E192" s="298" t="s">
        <v>118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3" x14ac:dyDescent="0.3">
      <c r="B193" s="278"/>
      <c r="C193" s="369"/>
      <c r="D193" s="302"/>
      <c r="E193" s="371" t="s">
        <v>125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 x14ac:dyDescent="0.3">
      <c r="B194" s="281"/>
      <c r="C194" s="373"/>
      <c r="D194" s="374"/>
      <c r="E194" s="375" t="s">
        <v>126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 x14ac:dyDescent="0.3">
      <c r="B195" s="278"/>
      <c r="C195" s="369"/>
      <c r="D195" s="301"/>
      <c r="E195" s="377" t="s">
        <v>121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6" x14ac:dyDescent="0.2">
      <c r="B196" s="278"/>
      <c r="C196" s="369"/>
      <c r="D196" s="301"/>
      <c r="E196" s="378" t="s">
        <v>119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6" x14ac:dyDescent="0.2">
      <c r="B197" s="278"/>
      <c r="C197" s="369"/>
      <c r="D197" s="301"/>
      <c r="E197" s="301" t="s">
        <v>120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 x14ac:dyDescent="0.2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1" x14ac:dyDescent="0.3">
      <c r="B199" s="278"/>
      <c r="C199" s="369"/>
      <c r="D199" s="301"/>
      <c r="E199" s="377" t="s">
        <v>122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6" x14ac:dyDescent="0.2">
      <c r="B200" s="278"/>
      <c r="C200" s="369"/>
      <c r="D200" s="301"/>
      <c r="E200" s="378" t="s">
        <v>147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6" x14ac:dyDescent="0.2">
      <c r="B201" s="278"/>
      <c r="C201" s="369"/>
      <c r="D201" s="301"/>
      <c r="E201" s="378" t="s">
        <v>148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 x14ac:dyDescent="0.2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 x14ac:dyDescent="0.3">
      <c r="B203" s="278"/>
      <c r="C203" s="369"/>
      <c r="D203" s="302"/>
      <c r="E203" s="377" t="s">
        <v>123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6" x14ac:dyDescent="0.2">
      <c r="B204" s="278"/>
      <c r="C204" s="369"/>
      <c r="D204" s="301"/>
      <c r="E204" s="378" t="s">
        <v>127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6" x14ac:dyDescent="0.2">
      <c r="B205" s="278"/>
      <c r="C205" s="369"/>
      <c r="D205" s="301"/>
      <c r="E205" s="378" t="s">
        <v>124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6" x14ac:dyDescent="0.2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1" x14ac:dyDescent="0.3">
      <c r="B207" s="278"/>
      <c r="C207" s="369"/>
      <c r="D207" s="301"/>
      <c r="E207" s="377" t="s">
        <v>130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6" x14ac:dyDescent="0.2">
      <c r="B208" s="278"/>
      <c r="C208" s="369"/>
      <c r="D208" s="301"/>
      <c r="E208" s="378" t="s">
        <v>128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6" x14ac:dyDescent="0.2">
      <c r="B209" s="278"/>
      <c r="C209" s="369"/>
      <c r="D209" s="301"/>
      <c r="E209" s="378" t="s">
        <v>149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6" x14ac:dyDescent="0.2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3" x14ac:dyDescent="0.3">
      <c r="B211" s="278"/>
      <c r="C211" s="369"/>
      <c r="D211" s="301"/>
      <c r="E211" s="375" t="s">
        <v>129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 x14ac:dyDescent="0.3">
      <c r="B212" s="278"/>
      <c r="C212" s="369"/>
      <c r="D212" s="293"/>
      <c r="E212" s="387" t="s">
        <v>142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4" thickBot="1" x14ac:dyDescent="0.2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 x14ac:dyDescent="0.15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 x14ac:dyDescent="0.15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3" x14ac:dyDescent="0.4">
      <c r="B216" s="278"/>
      <c r="C216" s="348"/>
      <c r="D216" s="299"/>
      <c r="E216" s="299"/>
      <c r="F216" s="299"/>
      <c r="G216" s="476" t="s">
        <v>137</v>
      </c>
      <c r="H216" s="476"/>
      <c r="I216" s="476"/>
      <c r="J216" s="476"/>
      <c r="K216" s="476"/>
      <c r="L216" s="476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8" x14ac:dyDescent="0.5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 x14ac:dyDescent="0.15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 x14ac:dyDescent="0.15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 x14ac:dyDescent="0.15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 x14ac:dyDescent="0.15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 x14ac:dyDescent="0.15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 x14ac:dyDescent="0.15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6" x14ac:dyDescent="0.2">
      <c r="B224" s="280"/>
      <c r="C224" s="348"/>
      <c r="D224" s="299"/>
      <c r="E224" s="299"/>
      <c r="F224" s="354" t="s">
        <v>138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6" x14ac:dyDescent="0.2">
      <c r="B225" s="280"/>
      <c r="C225" s="348"/>
      <c r="D225" s="353"/>
      <c r="E225" s="353"/>
      <c r="F225" s="354" t="s">
        <v>140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 x14ac:dyDescent="0.15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 x14ac:dyDescent="0.15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4" thickBot="1" x14ac:dyDescent="0.2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 x14ac:dyDescent="0.15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 x14ac:dyDescent="0.15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 x14ac:dyDescent="0.15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 x14ac:dyDescent="0.15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 x14ac:dyDescent="0.15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 x14ac:dyDescent="0.15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 x14ac:dyDescent="0.15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 x14ac:dyDescent="0.15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 x14ac:dyDescent="0.15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 x14ac:dyDescent="0.15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 x14ac:dyDescent="0.15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 x14ac:dyDescent="0.15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 x14ac:dyDescent="0.15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 x14ac:dyDescent="0.15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 x14ac:dyDescent="0.15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 x14ac:dyDescent="0.15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 x14ac:dyDescent="0.15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 x14ac:dyDescent="0.15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 x14ac:dyDescent="0.15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 x14ac:dyDescent="0.15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 x14ac:dyDescent="0.15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 x14ac:dyDescent="0.15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 x14ac:dyDescent="0.15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 x14ac:dyDescent="0.15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 x14ac:dyDescent="0.15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 x14ac:dyDescent="0.15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 x14ac:dyDescent="0.15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 x14ac:dyDescent="0.15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 x14ac:dyDescent="0.15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 x14ac:dyDescent="0.15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  <row r="401" customFormat="1" x14ac:dyDescent="0.15"/>
    <row r="402" customFormat="1" x14ac:dyDescent="0.15"/>
    <row r="403" customFormat="1" x14ac:dyDescent="0.15"/>
    <row r="404" customFormat="1" x14ac:dyDescent="0.15"/>
    <row r="405" customFormat="1" x14ac:dyDescent="0.15"/>
    <row r="406" customFormat="1" x14ac:dyDescent="0.15"/>
    <row r="407" customFormat="1" x14ac:dyDescent="0.15"/>
    <row r="408" customFormat="1" x14ac:dyDescent="0.15"/>
    <row r="409" customFormat="1" x14ac:dyDescent="0.15"/>
    <row r="410" customFormat="1" x14ac:dyDescent="0.15"/>
    <row r="411" customFormat="1" x14ac:dyDescent="0.15"/>
    <row r="412" customFormat="1" x14ac:dyDescent="0.15"/>
    <row r="413" customFormat="1" x14ac:dyDescent="0.15"/>
    <row r="414" customFormat="1" x14ac:dyDescent="0.15"/>
    <row r="415" customFormat="1" x14ac:dyDescent="0.15"/>
    <row r="416" customFormat="1" x14ac:dyDescent="0.15"/>
    <row r="417" customFormat="1" x14ac:dyDescent="0.15"/>
    <row r="418" customFormat="1" x14ac:dyDescent="0.15"/>
    <row r="419" customFormat="1" x14ac:dyDescent="0.15"/>
    <row r="420" customFormat="1" x14ac:dyDescent="0.15"/>
    <row r="421" customFormat="1" x14ac:dyDescent="0.15"/>
    <row r="422" customFormat="1" x14ac:dyDescent="0.15"/>
    <row r="423" customFormat="1" x14ac:dyDescent="0.15"/>
    <row r="424" customFormat="1" x14ac:dyDescent="0.15"/>
    <row r="425" customFormat="1" x14ac:dyDescent="0.15"/>
    <row r="426" customFormat="1" x14ac:dyDescent="0.15"/>
    <row r="427" customFormat="1" x14ac:dyDescent="0.15"/>
    <row r="428" customFormat="1" x14ac:dyDescent="0.15"/>
    <row r="429" customFormat="1" x14ac:dyDescent="0.15"/>
    <row r="430" customFormat="1" x14ac:dyDescent="0.15"/>
    <row r="431" customFormat="1" x14ac:dyDescent="0.15"/>
    <row r="432" customFormat="1" x14ac:dyDescent="0.15"/>
    <row r="433" customFormat="1" x14ac:dyDescent="0.15"/>
    <row r="434" customFormat="1" x14ac:dyDescent="0.15"/>
    <row r="435" customFormat="1" x14ac:dyDescent="0.15"/>
    <row r="436" customFormat="1" x14ac:dyDescent="0.15"/>
    <row r="437" customFormat="1" x14ac:dyDescent="0.15"/>
    <row r="438" customFormat="1" x14ac:dyDescent="0.15"/>
    <row r="439" customFormat="1" x14ac:dyDescent="0.15"/>
    <row r="440" customFormat="1" x14ac:dyDescent="0.15"/>
    <row r="441" customFormat="1" x14ac:dyDescent="0.15"/>
    <row r="442" customFormat="1" x14ac:dyDescent="0.15"/>
    <row r="443" customFormat="1" x14ac:dyDescent="0.15"/>
    <row r="444" customFormat="1" x14ac:dyDescent="0.15"/>
    <row r="445" customFormat="1" x14ac:dyDescent="0.15"/>
    <row r="446" customFormat="1" x14ac:dyDescent="0.15"/>
    <row r="447" customFormat="1" x14ac:dyDescent="0.15"/>
    <row r="448" customFormat="1" x14ac:dyDescent="0.15"/>
    <row r="449" customFormat="1" x14ac:dyDescent="0.15"/>
    <row r="450" customFormat="1" x14ac:dyDescent="0.15"/>
    <row r="451" customFormat="1" x14ac:dyDescent="0.15"/>
    <row r="452" customFormat="1" x14ac:dyDescent="0.15"/>
    <row r="453" customFormat="1" x14ac:dyDescent="0.15"/>
    <row r="454" customFormat="1" x14ac:dyDescent="0.15"/>
    <row r="455" customFormat="1" x14ac:dyDescent="0.15"/>
    <row r="456" customFormat="1" x14ac:dyDescent="0.15"/>
    <row r="457" customFormat="1" x14ac:dyDescent="0.15"/>
    <row r="458" customFormat="1" x14ac:dyDescent="0.15"/>
    <row r="459" customFormat="1" x14ac:dyDescent="0.15"/>
    <row r="460" customFormat="1" x14ac:dyDescent="0.15"/>
    <row r="461" customFormat="1" x14ac:dyDescent="0.15"/>
    <row r="462" customFormat="1" x14ac:dyDescent="0.15"/>
    <row r="463" customFormat="1" x14ac:dyDescent="0.15"/>
    <row r="464" customFormat="1" x14ac:dyDescent="0.15"/>
    <row r="465" customFormat="1" x14ac:dyDescent="0.15"/>
    <row r="466" customFormat="1" x14ac:dyDescent="0.15"/>
    <row r="467" customFormat="1" x14ac:dyDescent="0.15"/>
    <row r="468" customFormat="1" x14ac:dyDescent="0.15"/>
    <row r="469" customFormat="1" x14ac:dyDescent="0.15"/>
    <row r="470" customFormat="1" x14ac:dyDescent="0.15"/>
    <row r="471" customFormat="1" x14ac:dyDescent="0.15"/>
    <row r="472" customFormat="1" x14ac:dyDescent="0.15"/>
    <row r="473" customFormat="1" x14ac:dyDescent="0.15"/>
    <row r="474" customFormat="1" x14ac:dyDescent="0.15"/>
    <row r="475" customFormat="1" x14ac:dyDescent="0.15"/>
    <row r="476" customFormat="1" x14ac:dyDescent="0.15"/>
    <row r="477" customFormat="1" x14ac:dyDescent="0.15"/>
    <row r="478" customFormat="1" x14ac:dyDescent="0.15"/>
    <row r="479" customFormat="1" x14ac:dyDescent="0.15"/>
    <row r="480" customFormat="1" x14ac:dyDescent="0.15"/>
    <row r="481" customFormat="1" x14ac:dyDescent="0.15"/>
    <row r="482" customFormat="1" x14ac:dyDescent="0.15"/>
    <row r="483" customFormat="1" x14ac:dyDescent="0.15"/>
    <row r="484" customFormat="1" x14ac:dyDescent="0.15"/>
    <row r="485" customFormat="1" x14ac:dyDescent="0.15"/>
    <row r="486" customFormat="1" x14ac:dyDescent="0.15"/>
    <row r="487" customFormat="1" x14ac:dyDescent="0.15"/>
    <row r="488" customFormat="1" x14ac:dyDescent="0.15"/>
    <row r="489" customFormat="1" x14ac:dyDescent="0.15"/>
    <row r="490" customFormat="1" x14ac:dyDescent="0.15"/>
    <row r="491" customFormat="1" x14ac:dyDescent="0.15"/>
    <row r="492" customFormat="1" x14ac:dyDescent="0.15"/>
    <row r="493" customFormat="1" x14ac:dyDescent="0.15"/>
    <row r="494" customFormat="1" x14ac:dyDescent="0.15"/>
    <row r="495" customFormat="1" x14ac:dyDescent="0.15"/>
    <row r="496" customFormat="1" x14ac:dyDescent="0.15"/>
    <row r="497" customFormat="1" x14ac:dyDescent="0.15"/>
    <row r="498" customFormat="1" x14ac:dyDescent="0.15"/>
    <row r="499" customFormat="1" x14ac:dyDescent="0.15"/>
    <row r="500" customFormat="1" x14ac:dyDescent="0.15"/>
    <row r="501" customFormat="1" x14ac:dyDescent="0.15"/>
    <row r="502" customFormat="1" x14ac:dyDescent="0.15"/>
    <row r="503" customFormat="1" x14ac:dyDescent="0.15"/>
    <row r="504" customFormat="1" x14ac:dyDescent="0.15"/>
    <row r="505" customFormat="1" x14ac:dyDescent="0.15"/>
    <row r="506" customFormat="1" x14ac:dyDescent="0.15"/>
    <row r="507" customFormat="1" x14ac:dyDescent="0.15"/>
    <row r="508" customFormat="1" x14ac:dyDescent="0.15"/>
    <row r="509" customFormat="1" x14ac:dyDescent="0.15"/>
    <row r="510" customFormat="1" x14ac:dyDescent="0.15"/>
    <row r="511" customFormat="1" x14ac:dyDescent="0.15"/>
    <row r="512" customFormat="1" x14ac:dyDescent="0.15"/>
    <row r="513" customFormat="1" x14ac:dyDescent="0.15"/>
    <row r="514" customFormat="1" x14ac:dyDescent="0.15"/>
    <row r="515" customFormat="1" x14ac:dyDescent="0.15"/>
    <row r="516" customFormat="1" x14ac:dyDescent="0.15"/>
    <row r="517" customFormat="1" x14ac:dyDescent="0.15"/>
    <row r="518" customFormat="1" x14ac:dyDescent="0.15"/>
    <row r="519" customFormat="1" x14ac:dyDescent="0.15"/>
    <row r="520" customFormat="1" x14ac:dyDescent="0.15"/>
    <row r="521" customFormat="1" x14ac:dyDescent="0.15"/>
    <row r="522" customFormat="1" x14ac:dyDescent="0.15"/>
    <row r="523" customFormat="1" x14ac:dyDescent="0.15"/>
    <row r="524" customFormat="1" x14ac:dyDescent="0.15"/>
    <row r="525" customFormat="1" x14ac:dyDescent="0.15"/>
    <row r="526" customFormat="1" x14ac:dyDescent="0.15"/>
    <row r="527" customFormat="1" x14ac:dyDescent="0.15"/>
    <row r="528" customFormat="1" x14ac:dyDescent="0.15"/>
    <row r="529" customFormat="1" x14ac:dyDescent="0.15"/>
    <row r="530" customFormat="1" x14ac:dyDescent="0.15"/>
    <row r="531" customFormat="1" x14ac:dyDescent="0.15"/>
    <row r="532" customFormat="1" x14ac:dyDescent="0.15"/>
    <row r="533" customFormat="1" x14ac:dyDescent="0.15"/>
    <row r="534" customFormat="1" x14ac:dyDescent="0.15"/>
    <row r="535" customFormat="1" x14ac:dyDescent="0.15"/>
    <row r="536" customFormat="1" x14ac:dyDescent="0.15"/>
  </sheetData>
  <mergeCells count="46"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34:O34"/>
    <mergeCell ref="M35:O35"/>
    <mergeCell ref="M36:O36"/>
    <mergeCell ref="M37:O37"/>
    <mergeCell ref="M38:O38"/>
    <mergeCell ref="M29:O29"/>
    <mergeCell ref="M30:O30"/>
    <mergeCell ref="M31:O31"/>
    <mergeCell ref="M32:O32"/>
    <mergeCell ref="M33:O33"/>
    <mergeCell ref="I34:K34"/>
    <mergeCell ref="I35:K35"/>
    <mergeCell ref="I36:K36"/>
    <mergeCell ref="I37:K37"/>
    <mergeCell ref="I38:K38"/>
    <mergeCell ref="I29:K29"/>
    <mergeCell ref="I30:K30"/>
    <mergeCell ref="I31:K31"/>
    <mergeCell ref="I32:K32"/>
    <mergeCell ref="I33:K33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I9" sqref="I9:J9"/>
    </sheetView>
  </sheetViews>
  <sheetFormatPr baseColWidth="10" defaultRowHeight="13" x14ac:dyDescent="0.15"/>
  <cols>
    <col min="1" max="1" width="0" hidden="1" customWidth="1"/>
    <col min="2" max="2" width="1.6640625" customWidth="1"/>
    <col min="3" max="3" width="0" hidden="1" customWidth="1"/>
    <col min="4" max="4" width="1.33203125" customWidth="1"/>
    <col min="5" max="5" width="3.6640625" customWidth="1"/>
    <col min="6" max="6" width="3.5" customWidth="1"/>
    <col min="7" max="7" width="18.5" customWidth="1"/>
    <col min="8" max="8" width="3.33203125" customWidth="1"/>
    <col min="9" max="9" width="24.1640625" customWidth="1"/>
    <col min="10" max="10" width="11" customWidth="1"/>
    <col min="11" max="11" width="0.83203125" customWidth="1"/>
    <col min="12" max="12" width="10.33203125" customWidth="1"/>
    <col min="13" max="13" width="7.6640625" customWidth="1"/>
    <col min="14" max="14" width="20.5" customWidth="1"/>
    <col min="15" max="15" width="0.83203125" customWidth="1"/>
    <col min="16" max="16" width="20.5" customWidth="1"/>
    <col min="17" max="17" width="3.6640625" customWidth="1"/>
    <col min="18" max="18" width="1.33203125" customWidth="1"/>
    <col min="19" max="21" width="15.6640625" customWidth="1"/>
    <col min="22" max="55" width="11.5"/>
    <col min="56" max="63" width="11.5" hidden="1" customWidth="1"/>
    <col min="64" max="82" width="11.5"/>
  </cols>
  <sheetData>
    <row r="1" spans="2:64" ht="5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5" customHeight="1" thickTop="1" thickBot="1" x14ac:dyDescent="0.2">
      <c r="B2" s="278"/>
      <c r="C2" s="35"/>
      <c r="D2" s="50"/>
      <c r="E2" s="51"/>
      <c r="F2" s="51"/>
      <c r="G2" s="51"/>
      <c r="H2" s="51"/>
      <c r="I2" s="63" t="s">
        <v>94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" customHeight="1" thickTop="1" x14ac:dyDescent="0.2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" customHeight="1" x14ac:dyDescent="0.15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 x14ac:dyDescent="0.3">
      <c r="B5" s="278"/>
      <c r="C5" s="35"/>
      <c r="D5" s="422"/>
      <c r="E5" s="100"/>
      <c r="F5" s="216"/>
      <c r="G5" s="102"/>
      <c r="H5" s="149" t="s">
        <v>86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112</v>
      </c>
      <c r="BD5" s="280"/>
    </row>
    <row r="6" spans="2:64" ht="10" customHeight="1" x14ac:dyDescent="0.15">
      <c r="B6" s="278"/>
      <c r="C6" s="35"/>
      <c r="D6" s="422"/>
      <c r="E6" s="100"/>
      <c r="F6" s="105"/>
      <c r="G6" s="106"/>
      <c r="H6" s="523"/>
      <c r="I6" s="523"/>
      <c r="J6" s="523"/>
      <c r="K6" s="523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 x14ac:dyDescent="0.25">
      <c r="B7" s="278"/>
      <c r="C7" s="35"/>
      <c r="D7" s="422"/>
      <c r="E7" s="59"/>
      <c r="F7" s="155"/>
      <c r="G7" s="156"/>
      <c r="H7" s="524" t="s">
        <v>85</v>
      </c>
      <c r="I7" s="525"/>
      <c r="J7" s="526"/>
      <c r="K7" s="171"/>
      <c r="L7" s="172" t="s">
        <v>83</v>
      </c>
      <c r="M7" s="542" t="s">
        <v>90</v>
      </c>
      <c r="N7" s="543"/>
      <c r="O7" s="173"/>
      <c r="P7" s="170" t="s">
        <v>91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 x14ac:dyDescent="0.15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5" customHeight="1" x14ac:dyDescent="0.25">
      <c r="B9" s="278"/>
      <c r="C9" s="35"/>
      <c r="D9" s="422"/>
      <c r="E9" s="57"/>
      <c r="F9" s="180" t="s">
        <v>29</v>
      </c>
      <c r="G9" s="181"/>
      <c r="H9" s="113">
        <v>1</v>
      </c>
      <c r="I9" s="527"/>
      <c r="J9" s="528"/>
      <c r="K9" s="157"/>
      <c r="L9" s="196" t="s">
        <v>88</v>
      </c>
      <c r="M9" s="159">
        <v>0.1</v>
      </c>
      <c r="N9" s="166">
        <f t="shared" ref="N9:N19" si="0">M9</f>
        <v>0.1</v>
      </c>
      <c r="O9" s="169"/>
      <c r="P9" s="165">
        <f>CÁLCULOS!I6</f>
        <v>0.4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88</v>
      </c>
      <c r="BL9" s="393"/>
    </row>
    <row r="10" spans="2:64" ht="25" customHeight="1" x14ac:dyDescent="0.3">
      <c r="B10" s="278"/>
      <c r="C10" s="35"/>
      <c r="D10" s="422"/>
      <c r="E10" s="57"/>
      <c r="F10" s="529" t="s">
        <v>38</v>
      </c>
      <c r="G10" s="530"/>
      <c r="H10" s="114">
        <v>2</v>
      </c>
      <c r="I10" s="521"/>
      <c r="J10" s="522"/>
      <c r="K10" s="157"/>
      <c r="L10" s="197" t="s">
        <v>29</v>
      </c>
      <c r="M10" s="160">
        <v>0.1</v>
      </c>
      <c r="N10" s="167">
        <f t="shared" si="0"/>
        <v>0.1</v>
      </c>
      <c r="O10" s="169"/>
      <c r="P10" s="165">
        <f>CÁLCULOS!I7</f>
        <v>0.30000000000000004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29</v>
      </c>
      <c r="BL10" s="393"/>
    </row>
    <row r="11" spans="2:64" ht="25" customHeight="1" x14ac:dyDescent="0.25">
      <c r="B11" s="278"/>
      <c r="C11" s="35"/>
      <c r="D11" s="422"/>
      <c r="E11" s="57"/>
      <c r="F11" s="531" t="s">
        <v>89</v>
      </c>
      <c r="G11" s="532"/>
      <c r="H11" s="114">
        <v>3</v>
      </c>
      <c r="I11" s="521"/>
      <c r="J11" s="522"/>
      <c r="K11" s="157"/>
      <c r="L11" s="197" t="s">
        <v>29</v>
      </c>
      <c r="M11" s="160">
        <v>0.1</v>
      </c>
      <c r="N11" s="167">
        <f t="shared" si="0"/>
        <v>0.1</v>
      </c>
      <c r="O11" s="169"/>
      <c r="P11" s="165">
        <f>CÁLCULOS!I8</f>
        <v>0.30000000000000004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87</v>
      </c>
      <c r="BL11" s="393"/>
    </row>
    <row r="12" spans="2:64" ht="25" customHeight="1" x14ac:dyDescent="0.25">
      <c r="B12" s="278"/>
      <c r="C12" s="35"/>
      <c r="D12" s="422"/>
      <c r="E12" s="57"/>
      <c r="F12" s="182"/>
      <c r="G12" s="183"/>
      <c r="H12" s="114">
        <v>4</v>
      </c>
      <c r="I12" s="521"/>
      <c r="J12" s="522"/>
      <c r="K12" s="157"/>
      <c r="L12" s="197" t="s">
        <v>88</v>
      </c>
      <c r="M12" s="160">
        <v>0.1</v>
      </c>
      <c r="N12" s="167">
        <f t="shared" si="0"/>
        <v>0.1</v>
      </c>
      <c r="O12" s="169"/>
      <c r="P12" s="165">
        <f>CÁLCULOS!I9</f>
        <v>0.4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5" customHeight="1" x14ac:dyDescent="0.25">
      <c r="B13" s="278"/>
      <c r="C13" s="35"/>
      <c r="D13" s="422"/>
      <c r="E13" s="57"/>
      <c r="F13" s="544"/>
      <c r="G13" s="545"/>
      <c r="H13" s="115">
        <v>5</v>
      </c>
      <c r="I13" s="533"/>
      <c r="J13" s="534"/>
      <c r="K13" s="157"/>
      <c r="L13" s="198" t="s">
        <v>29</v>
      </c>
      <c r="M13" s="161">
        <v>0.1</v>
      </c>
      <c r="N13" s="168">
        <f t="shared" si="0"/>
        <v>0.1</v>
      </c>
      <c r="O13" s="169"/>
      <c r="P13" s="165">
        <f>CÁLCULOS!I10</f>
        <v>0.30000000000000004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 x14ac:dyDescent="0.25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5" customHeight="1" x14ac:dyDescent="0.25">
      <c r="B15" s="278"/>
      <c r="C15" s="35"/>
      <c r="D15" s="422"/>
      <c r="E15" s="109"/>
      <c r="F15" s="158" t="s">
        <v>1</v>
      </c>
      <c r="G15" s="127"/>
      <c r="H15" s="113">
        <v>1</v>
      </c>
      <c r="I15" s="527"/>
      <c r="J15" s="528"/>
      <c r="K15" s="29"/>
      <c r="L15" s="196" t="s">
        <v>87</v>
      </c>
      <c r="M15" s="159">
        <v>0.1</v>
      </c>
      <c r="N15" s="166">
        <f t="shared" si="0"/>
        <v>0.1</v>
      </c>
      <c r="O15" s="169"/>
      <c r="P15" s="165">
        <f>CÁLCULOS!I12</f>
        <v>0.2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92</v>
      </c>
      <c r="BL15" s="393"/>
    </row>
    <row r="16" spans="2:64" ht="25" customHeight="1" x14ac:dyDescent="0.3">
      <c r="B16" s="278"/>
      <c r="C16" s="35"/>
      <c r="D16" s="422"/>
      <c r="E16" s="109"/>
      <c r="F16" s="535" t="s">
        <v>37</v>
      </c>
      <c r="G16" s="536"/>
      <c r="H16" s="114">
        <v>2</v>
      </c>
      <c r="I16" s="521"/>
      <c r="J16" s="522"/>
      <c r="K16" s="29"/>
      <c r="L16" s="197" t="s">
        <v>1</v>
      </c>
      <c r="M16" s="160">
        <v>0.1</v>
      </c>
      <c r="N16" s="167">
        <f t="shared" si="0"/>
        <v>0.1</v>
      </c>
      <c r="O16" s="169"/>
      <c r="P16" s="165">
        <f>CÁLCULOS!I13</f>
        <v>0.2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5" customHeight="1" x14ac:dyDescent="0.25">
      <c r="B17" s="278"/>
      <c r="C17" s="35"/>
      <c r="D17" s="422"/>
      <c r="E17" s="109"/>
      <c r="F17" s="537" t="s">
        <v>89</v>
      </c>
      <c r="G17" s="538"/>
      <c r="H17" s="114">
        <v>3</v>
      </c>
      <c r="I17" s="521"/>
      <c r="J17" s="522"/>
      <c r="K17" s="29"/>
      <c r="L17" s="197" t="s">
        <v>92</v>
      </c>
      <c r="M17" s="160">
        <v>0.1</v>
      </c>
      <c r="N17" s="167">
        <f t="shared" si="0"/>
        <v>0.1</v>
      </c>
      <c r="O17" s="169"/>
      <c r="P17" s="165">
        <f>CÁLCULOS!I14</f>
        <v>0.1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87</v>
      </c>
      <c r="BL17" s="393"/>
    </row>
    <row r="18" spans="2:64" ht="25" customHeight="1" x14ac:dyDescent="0.25">
      <c r="B18" s="278"/>
      <c r="C18" s="35"/>
      <c r="D18" s="422"/>
      <c r="E18" s="109"/>
      <c r="F18" s="128"/>
      <c r="G18" s="129"/>
      <c r="H18" s="114">
        <v>4</v>
      </c>
      <c r="I18" s="521"/>
      <c r="J18" s="522"/>
      <c r="K18" s="29"/>
      <c r="L18" s="197" t="s">
        <v>92</v>
      </c>
      <c r="M18" s="160">
        <v>0.1</v>
      </c>
      <c r="N18" s="167">
        <f t="shared" si="0"/>
        <v>0.1</v>
      </c>
      <c r="O18" s="169"/>
      <c r="P18" s="165">
        <f>CÁLCULOS!I15</f>
        <v>0.1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5" customHeight="1" x14ac:dyDescent="0.25">
      <c r="B19" s="278"/>
      <c r="C19" s="35"/>
      <c r="D19" s="422"/>
      <c r="E19" s="109"/>
      <c r="F19" s="130"/>
      <c r="G19" s="131"/>
      <c r="H19" s="115">
        <v>5</v>
      </c>
      <c r="I19" s="533"/>
      <c r="J19" s="534"/>
      <c r="K19" s="29"/>
      <c r="L19" s="198" t="s">
        <v>92</v>
      </c>
      <c r="M19" s="161">
        <v>0.1</v>
      </c>
      <c r="N19" s="168">
        <f t="shared" si="0"/>
        <v>0.1</v>
      </c>
      <c r="O19" s="169"/>
      <c r="P19" s="165">
        <f>CÁLCULOS!I16</f>
        <v>0.1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 x14ac:dyDescent="0.25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0.99999999999999989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 x14ac:dyDescent="0.2">
      <c r="B21" s="278"/>
      <c r="C21" s="35"/>
      <c r="D21" s="422"/>
      <c r="E21" s="109"/>
      <c r="F21" s="101"/>
      <c r="G21" s="102"/>
      <c r="H21" s="149" t="s">
        <v>93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10" customHeight="1" x14ac:dyDescent="0.25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 x14ac:dyDescent="0.25">
      <c r="B23" s="278"/>
      <c r="C23" s="35"/>
      <c r="D23" s="422"/>
      <c r="E23" s="109"/>
      <c r="F23" s="116"/>
      <c r="G23" s="116"/>
      <c r="H23" s="524" t="s">
        <v>85</v>
      </c>
      <c r="I23" s="525"/>
      <c r="J23" s="526"/>
      <c r="K23" s="171"/>
      <c r="L23" s="172" t="s">
        <v>84</v>
      </c>
      <c r="M23" s="542" t="s">
        <v>90</v>
      </c>
      <c r="N23" s="543"/>
      <c r="O23" s="173"/>
      <c r="P23" s="170" t="s">
        <v>91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 x14ac:dyDescent="0.25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5" customHeight="1" x14ac:dyDescent="0.25">
      <c r="B25" s="278"/>
      <c r="C25" s="35"/>
      <c r="D25" s="422"/>
      <c r="E25" s="57"/>
      <c r="F25" s="180" t="s">
        <v>30</v>
      </c>
      <c r="G25" s="181"/>
      <c r="H25" s="177">
        <v>1</v>
      </c>
      <c r="I25" s="527"/>
      <c r="J25" s="528"/>
      <c r="K25" s="29"/>
      <c r="L25" s="162" t="s">
        <v>88</v>
      </c>
      <c r="M25" s="159">
        <v>0.1</v>
      </c>
      <c r="N25" s="166">
        <f t="shared" ref="N25:N35" si="1">M25</f>
        <v>0.1</v>
      </c>
      <c r="O25" s="169"/>
      <c r="P25" s="165">
        <f>CÁLCULOS!I22</f>
        <v>0.4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88</v>
      </c>
      <c r="BL25" s="393"/>
    </row>
    <row r="26" spans="2:64" ht="25" customHeight="1" x14ac:dyDescent="0.3">
      <c r="B26" s="278"/>
      <c r="C26" s="35"/>
      <c r="D26" s="422"/>
      <c r="E26" s="57"/>
      <c r="F26" s="529" t="s">
        <v>49</v>
      </c>
      <c r="G26" s="530"/>
      <c r="H26" s="178">
        <v>2</v>
      </c>
      <c r="I26" s="521"/>
      <c r="J26" s="522"/>
      <c r="K26" s="29"/>
      <c r="L26" s="163" t="s">
        <v>29</v>
      </c>
      <c r="M26" s="160">
        <v>0.1</v>
      </c>
      <c r="N26" s="167">
        <f t="shared" si="1"/>
        <v>0.1</v>
      </c>
      <c r="O26" s="169"/>
      <c r="P26" s="165">
        <f>CÁLCULOS!I23</f>
        <v>0.30000000000000004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29</v>
      </c>
      <c r="BL26" s="393"/>
    </row>
    <row r="27" spans="2:64" ht="25" customHeight="1" x14ac:dyDescent="0.25">
      <c r="B27" s="278"/>
      <c r="C27" s="35"/>
      <c r="D27" s="422"/>
      <c r="E27" s="57"/>
      <c r="F27" s="531" t="s">
        <v>89</v>
      </c>
      <c r="G27" s="532"/>
      <c r="H27" s="178">
        <v>3</v>
      </c>
      <c r="I27" s="521"/>
      <c r="J27" s="522"/>
      <c r="K27" s="29"/>
      <c r="L27" s="163" t="s">
        <v>87</v>
      </c>
      <c r="M27" s="160">
        <v>0.1</v>
      </c>
      <c r="N27" s="167">
        <f t="shared" si="1"/>
        <v>0.1</v>
      </c>
      <c r="O27" s="169"/>
      <c r="P27" s="165">
        <f>CÁLCULOS!I24</f>
        <v>0.2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87</v>
      </c>
      <c r="BL27" s="393"/>
    </row>
    <row r="28" spans="2:64" ht="25" customHeight="1" x14ac:dyDescent="0.25">
      <c r="B28" s="278"/>
      <c r="C28" s="35"/>
      <c r="D28" s="422"/>
      <c r="E28" s="57"/>
      <c r="F28" s="182"/>
      <c r="G28" s="183"/>
      <c r="H28" s="178">
        <v>4</v>
      </c>
      <c r="I28" s="521"/>
      <c r="J28" s="522"/>
      <c r="K28" s="29"/>
      <c r="L28" s="163" t="s">
        <v>87</v>
      </c>
      <c r="M28" s="160">
        <v>0.1</v>
      </c>
      <c r="N28" s="167">
        <f t="shared" si="1"/>
        <v>0.1</v>
      </c>
      <c r="O28" s="169"/>
      <c r="P28" s="165">
        <f>CÁLCULOS!I25</f>
        <v>0.2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5" customHeight="1" x14ac:dyDescent="0.25">
      <c r="B29" s="278"/>
      <c r="C29" s="35"/>
      <c r="D29" s="422"/>
      <c r="E29" s="57"/>
      <c r="F29" s="544"/>
      <c r="G29" s="545"/>
      <c r="H29" s="179">
        <v>5</v>
      </c>
      <c r="I29" s="533"/>
      <c r="J29" s="534"/>
      <c r="K29" s="29"/>
      <c r="L29" s="164" t="s">
        <v>87</v>
      </c>
      <c r="M29" s="161">
        <v>0.1</v>
      </c>
      <c r="N29" s="168">
        <f t="shared" si="1"/>
        <v>0.1</v>
      </c>
      <c r="O29" s="169"/>
      <c r="P29" s="165">
        <f>CÁLCULOS!I26</f>
        <v>0.2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" customHeight="1" x14ac:dyDescent="0.25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5" customHeight="1" x14ac:dyDescent="0.25">
      <c r="B31" s="278"/>
      <c r="C31" s="35"/>
      <c r="D31" s="422"/>
      <c r="E31" s="57"/>
      <c r="F31" s="158" t="s">
        <v>0</v>
      </c>
      <c r="G31" s="112"/>
      <c r="H31" s="113">
        <v>1</v>
      </c>
      <c r="I31" s="527"/>
      <c r="J31" s="528"/>
      <c r="K31" s="29"/>
      <c r="L31" s="162" t="s">
        <v>88</v>
      </c>
      <c r="M31" s="151">
        <v>0.1</v>
      </c>
      <c r="N31" s="166">
        <f t="shared" si="1"/>
        <v>0.1</v>
      </c>
      <c r="O31" s="169"/>
      <c r="P31" s="165">
        <f>CÁLCULOS!I28</f>
        <v>0.4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5" customHeight="1" x14ac:dyDescent="0.3">
      <c r="B32" s="278"/>
      <c r="C32" s="35"/>
      <c r="D32" s="422"/>
      <c r="E32" s="57"/>
      <c r="F32" s="535" t="s">
        <v>48</v>
      </c>
      <c r="G32" s="536"/>
      <c r="H32" s="114">
        <v>2</v>
      </c>
      <c r="I32" s="521"/>
      <c r="J32" s="522"/>
      <c r="K32" s="29"/>
      <c r="L32" s="163" t="s">
        <v>29</v>
      </c>
      <c r="M32" s="152">
        <v>0.1</v>
      </c>
      <c r="N32" s="167">
        <f t="shared" si="1"/>
        <v>0.1</v>
      </c>
      <c r="O32" s="169"/>
      <c r="P32" s="165">
        <f>CÁLCULOS!I29</f>
        <v>0.30000000000000004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5" customHeight="1" x14ac:dyDescent="0.25">
      <c r="B33" s="278"/>
      <c r="C33" s="35"/>
      <c r="D33" s="422"/>
      <c r="E33" s="57"/>
      <c r="F33" s="537" t="s">
        <v>89</v>
      </c>
      <c r="G33" s="538"/>
      <c r="H33" s="114">
        <v>3</v>
      </c>
      <c r="I33" s="521"/>
      <c r="J33" s="522"/>
      <c r="K33" s="29"/>
      <c r="L33" s="163" t="s">
        <v>87</v>
      </c>
      <c r="M33" s="152">
        <v>0.1</v>
      </c>
      <c r="N33" s="167">
        <f t="shared" si="1"/>
        <v>0.1</v>
      </c>
      <c r="O33" s="169"/>
      <c r="P33" s="165">
        <f>CÁLCULOS!I30</f>
        <v>0.2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5" customHeight="1" x14ac:dyDescent="0.25">
      <c r="B34" s="278"/>
      <c r="C34" s="35"/>
      <c r="D34" s="422"/>
      <c r="E34" s="57"/>
      <c r="F34" s="128"/>
      <c r="G34" s="129"/>
      <c r="H34" s="114">
        <v>4</v>
      </c>
      <c r="I34" s="521"/>
      <c r="J34" s="522"/>
      <c r="K34" s="29"/>
      <c r="L34" s="163" t="s">
        <v>1</v>
      </c>
      <c r="M34" s="152">
        <v>0.1</v>
      </c>
      <c r="N34" s="167">
        <f t="shared" si="1"/>
        <v>0.1</v>
      </c>
      <c r="O34" s="169"/>
      <c r="P34" s="165">
        <f>CÁLCULOS!I31</f>
        <v>0.1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5" customHeight="1" x14ac:dyDescent="0.25">
      <c r="B35" s="278"/>
      <c r="C35" s="35"/>
      <c r="D35" s="422"/>
      <c r="E35" s="57"/>
      <c r="F35" s="546"/>
      <c r="G35" s="547"/>
      <c r="H35" s="115">
        <v>5</v>
      </c>
      <c r="I35" s="533"/>
      <c r="J35" s="534"/>
      <c r="K35" s="29"/>
      <c r="L35" s="164" t="s">
        <v>88</v>
      </c>
      <c r="M35" s="153">
        <v>0.1</v>
      </c>
      <c r="N35" s="168">
        <f t="shared" si="1"/>
        <v>0.1</v>
      </c>
      <c r="O35" s="169"/>
      <c r="P35" s="165">
        <f>CÁLCULOS!I32</f>
        <v>0.4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 x14ac:dyDescent="0.15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0.99999999999999989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5" customHeight="1" x14ac:dyDescent="0.2">
      <c r="B37" s="278"/>
      <c r="C37" s="35"/>
      <c r="D37" s="422"/>
      <c r="E37" s="57"/>
      <c r="F37" s="216"/>
      <c r="G37" s="102"/>
      <c r="H37" s="149" t="s">
        <v>144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10" customHeight="1" x14ac:dyDescent="0.15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 x14ac:dyDescent="0.15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 x14ac:dyDescent="0.15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 x14ac:dyDescent="0.15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 x14ac:dyDescent="0.15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 x14ac:dyDescent="0.15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 x14ac:dyDescent="0.15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 x14ac:dyDescent="0.15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 x14ac:dyDescent="0.15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 x14ac:dyDescent="0.15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 x14ac:dyDescent="0.15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 x14ac:dyDescent="0.15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 x14ac:dyDescent="0.15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 x14ac:dyDescent="0.15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 x14ac:dyDescent="0.15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 x14ac:dyDescent="0.15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 x14ac:dyDescent="0.15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 x14ac:dyDescent="0.15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 x14ac:dyDescent="0.15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 x14ac:dyDescent="0.15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 x14ac:dyDescent="0.15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 x14ac:dyDescent="0.15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 x14ac:dyDescent="0.15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 x14ac:dyDescent="0.15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 x14ac:dyDescent="0.15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 x14ac:dyDescent="0.15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 x14ac:dyDescent="0.15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 x14ac:dyDescent="0.15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 x14ac:dyDescent="0.15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 x14ac:dyDescent="0.15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 x14ac:dyDescent="0.15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 x14ac:dyDescent="0.15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 x14ac:dyDescent="0.15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 x14ac:dyDescent="0.15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 x14ac:dyDescent="0.15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 x14ac:dyDescent="0.15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 x14ac:dyDescent="0.15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 x14ac:dyDescent="0.15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 x14ac:dyDescent="0.15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 x14ac:dyDescent="0.15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 x14ac:dyDescent="0.15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 x14ac:dyDescent="0.15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 x14ac:dyDescent="0.15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 x14ac:dyDescent="0.15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 x14ac:dyDescent="0.15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 x14ac:dyDescent="0.1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 x14ac:dyDescent="0.1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 x14ac:dyDescent="0.1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 x14ac:dyDescent="0.1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 x14ac:dyDescent="0.1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 x14ac:dyDescent="0.1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 x14ac:dyDescent="0.1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 x14ac:dyDescent="0.1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 x14ac:dyDescent="0.15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 x14ac:dyDescent="0.15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 x14ac:dyDescent="0.1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 x14ac:dyDescent="0.15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 x14ac:dyDescent="0.15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 x14ac:dyDescent="0.1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 x14ac:dyDescent="0.15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5" customHeight="1" x14ac:dyDescent="0.15">
      <c r="B170" s="278"/>
      <c r="C170" s="35"/>
      <c r="D170" s="540" t="s">
        <v>108</v>
      </c>
      <c r="E170" s="540"/>
      <c r="F170" s="540"/>
      <c r="G170" s="540"/>
      <c r="H170" s="540"/>
      <c r="I170" s="540"/>
      <c r="J170" s="540"/>
      <c r="K170" s="540"/>
      <c r="L170" s="540"/>
      <c r="M170" s="540"/>
      <c r="N170" s="540"/>
      <c r="O170" s="540"/>
      <c r="P170" s="540"/>
      <c r="Q170" s="540"/>
      <c r="R170" s="541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4" x14ac:dyDescent="0.2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6" x14ac:dyDescent="0.25">
      <c r="B172" s="278"/>
      <c r="C172" s="35"/>
      <c r="D172" s="420"/>
      <c r="E172" s="413" t="s">
        <v>95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4" x14ac:dyDescent="0.2">
      <c r="B173" s="278"/>
      <c r="C173" s="35"/>
      <c r="D173" s="420"/>
      <c r="E173" s="409" t="s">
        <v>96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4" x14ac:dyDescent="0.2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6" x14ac:dyDescent="0.25">
      <c r="B175" s="278"/>
      <c r="C175" s="35"/>
      <c r="D175" s="420"/>
      <c r="E175" s="413" t="s">
        <v>36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 x14ac:dyDescent="0.2">
      <c r="B176" s="278"/>
      <c r="C176" s="35"/>
      <c r="D176" s="420"/>
      <c r="E176" s="414" t="s">
        <v>97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4" x14ac:dyDescent="0.2">
      <c r="B177" s="278"/>
      <c r="C177" s="35"/>
      <c r="D177" s="420"/>
      <c r="E177" s="409" t="s">
        <v>98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4" x14ac:dyDescent="0.2">
      <c r="B178" s="278"/>
      <c r="C178" s="35"/>
      <c r="D178" s="420"/>
      <c r="E178" s="409" t="s">
        <v>99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 x14ac:dyDescent="0.2">
      <c r="B179" s="278"/>
      <c r="C179" s="35"/>
      <c r="D179" s="420"/>
      <c r="E179" s="414" t="s">
        <v>100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4" x14ac:dyDescent="0.2">
      <c r="B180" s="278"/>
      <c r="C180" s="35"/>
      <c r="D180" s="420"/>
      <c r="E180" s="409" t="s">
        <v>110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4" x14ac:dyDescent="0.2">
      <c r="B181" s="278"/>
      <c r="C181" s="35"/>
      <c r="D181" s="420"/>
      <c r="E181" s="409" t="s">
        <v>111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 x14ac:dyDescent="0.2">
      <c r="B182" s="278"/>
      <c r="C182" s="35"/>
      <c r="D182" s="420"/>
      <c r="E182" s="414" t="s">
        <v>102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4" x14ac:dyDescent="0.2">
      <c r="B183" s="278"/>
      <c r="C183" s="35"/>
      <c r="D183" s="420"/>
      <c r="E183" s="409" t="s">
        <v>101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 x14ac:dyDescent="0.2">
      <c r="B184" s="278"/>
      <c r="C184" s="35"/>
      <c r="D184" s="420"/>
      <c r="E184" s="414" t="s">
        <v>103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 x14ac:dyDescent="0.2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4" x14ac:dyDescent="0.2">
      <c r="B186" s="278"/>
      <c r="C186" s="35"/>
      <c r="D186" s="420"/>
      <c r="E186" s="415" t="s">
        <v>104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 x14ac:dyDescent="0.2">
      <c r="B187" s="278"/>
      <c r="C187" s="35"/>
      <c r="D187" s="420"/>
      <c r="E187" s="415" t="s">
        <v>105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4" x14ac:dyDescent="0.2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6" x14ac:dyDescent="0.25">
      <c r="B189" s="278"/>
      <c r="C189" s="35"/>
      <c r="D189" s="420"/>
      <c r="E189" s="413" t="s">
        <v>106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4" x14ac:dyDescent="0.2">
      <c r="B190" s="278"/>
      <c r="C190" s="35"/>
      <c r="D190" s="420"/>
      <c r="E190" s="409" t="s">
        <v>150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4" x14ac:dyDescent="0.2">
      <c r="B191" s="278"/>
      <c r="C191" s="35"/>
      <c r="D191" s="420"/>
      <c r="E191" s="409" t="s">
        <v>107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4" x14ac:dyDescent="0.2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6" x14ac:dyDescent="0.25">
      <c r="B193" s="278"/>
      <c r="C193" s="35"/>
      <c r="D193" s="420"/>
      <c r="E193" s="416" t="s">
        <v>143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4" thickBot="1" x14ac:dyDescent="0.2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 x14ac:dyDescent="0.15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 x14ac:dyDescent="0.15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6" x14ac:dyDescent="0.35">
      <c r="B197" s="278"/>
      <c r="C197" s="35"/>
      <c r="D197" s="348"/>
      <c r="E197" s="359"/>
      <c r="F197" s="359"/>
      <c r="G197" s="359"/>
      <c r="H197" s="539" t="s">
        <v>141</v>
      </c>
      <c r="I197" s="539"/>
      <c r="J197" s="539"/>
      <c r="K197" s="539"/>
      <c r="L197" s="539"/>
      <c r="M197" s="539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8" x14ac:dyDescent="0.5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 x14ac:dyDescent="0.15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 x14ac:dyDescent="0.15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 x14ac:dyDescent="0.15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 x14ac:dyDescent="0.15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4" x14ac:dyDescent="0.2">
      <c r="B203" s="278"/>
      <c r="C203" s="35"/>
      <c r="D203" s="348"/>
      <c r="E203" s="299"/>
      <c r="F203" s="299"/>
      <c r="G203" s="358" t="s">
        <v>138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6" x14ac:dyDescent="0.2">
      <c r="B204" s="278"/>
      <c r="C204" s="35"/>
      <c r="D204" s="348"/>
      <c r="E204" s="353"/>
      <c r="F204" s="353"/>
      <c r="G204" s="358" t="s">
        <v>140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 x14ac:dyDescent="0.15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 x14ac:dyDescent="0.15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4" thickBot="1" x14ac:dyDescent="0.2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 x14ac:dyDescent="0.15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 x14ac:dyDescent="0.15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 x14ac:dyDescent="0.15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 x14ac:dyDescent="0.15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 x14ac:dyDescent="0.15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 x14ac:dyDescent="0.15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 x14ac:dyDescent="0.15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 x14ac:dyDescent="0.15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 x14ac:dyDescent="0.15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 x14ac:dyDescent="0.15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 x14ac:dyDescent="0.15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 x14ac:dyDescent="0.15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 x14ac:dyDescent="0.15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 x14ac:dyDescent="0.15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 x14ac:dyDescent="0.15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 x14ac:dyDescent="0.15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 x14ac:dyDescent="0.15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 x14ac:dyDescent="0.15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 x14ac:dyDescent="0.15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 x14ac:dyDescent="0.15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 x14ac:dyDescent="0.15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 x14ac:dyDescent="0.15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 x14ac:dyDescent="0.15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 x14ac:dyDescent="0.15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 x14ac:dyDescent="0.15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 x14ac:dyDescent="0.15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 x14ac:dyDescent="0.15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 x14ac:dyDescent="0.15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 x14ac:dyDescent="0.15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 x14ac:dyDescent="0.15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 x14ac:dyDescent="0.15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 x14ac:dyDescent="0.15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 x14ac:dyDescent="0.15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 x14ac:dyDescent="0.15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 x14ac:dyDescent="0.15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 x14ac:dyDescent="0.15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 x14ac:dyDescent="0.15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 x14ac:dyDescent="0.15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 x14ac:dyDescent="0.15">
      <c r="B246" s="278"/>
      <c r="C246" s="35"/>
      <c r="D246" s="35"/>
      <c r="E246" s="40"/>
      <c r="F246" s="194"/>
      <c r="G246" s="194"/>
      <c r="H246" s="194"/>
      <c r="I246" s="40" t="s">
        <v>109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 x14ac:dyDescent="0.15">
      <c r="B247" s="278"/>
      <c r="C247" s="35"/>
      <c r="D247" s="35"/>
      <c r="E247" s="40"/>
      <c r="F247" s="194"/>
      <c r="G247" s="194"/>
      <c r="H247" s="194"/>
      <c r="I247" s="189">
        <f>CÁLCULOS!$M$16</f>
        <v>2.4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 x14ac:dyDescent="0.15">
      <c r="B248" s="278"/>
      <c r="C248" s="35"/>
      <c r="D248" s="35"/>
      <c r="E248" s="40"/>
      <c r="F248" s="194"/>
      <c r="G248" s="194"/>
      <c r="H248" s="194"/>
      <c r="I248" s="189">
        <f>CÁLCULOS!$M$32</f>
        <v>2.7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 x14ac:dyDescent="0.15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 x14ac:dyDescent="0.15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 x14ac:dyDescent="0.15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 x14ac:dyDescent="0.15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 x14ac:dyDescent="0.15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 x14ac:dyDescent="0.15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 x14ac:dyDescent="0.15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 x14ac:dyDescent="0.15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 x14ac:dyDescent="0.15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 x14ac:dyDescent="0.15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 x14ac:dyDescent="0.15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 x14ac:dyDescent="0.15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 x14ac:dyDescent="0.15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 x14ac:dyDescent="0.15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 x14ac:dyDescent="0.15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 x14ac:dyDescent="0.15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 x14ac:dyDescent="0.1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1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1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1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1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1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1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1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1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1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1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1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1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1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1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I12:J12"/>
    <mergeCell ref="H6:K6"/>
    <mergeCell ref="H7:J7"/>
    <mergeCell ref="I9:J9"/>
    <mergeCell ref="F10:G10"/>
    <mergeCell ref="I10:J10"/>
    <mergeCell ref="F11:G11"/>
    <mergeCell ref="I11:J11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3" x14ac:dyDescent="0.15"/>
  <cols>
    <col min="2" max="2" width="16" customWidth="1"/>
    <col min="3" max="3" width="12.6640625" bestFit="1" customWidth="1"/>
    <col min="5" max="5" width="11.5" customWidth="1"/>
  </cols>
  <sheetData>
    <row r="1" spans="2:16" x14ac:dyDescent="0.15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15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 x14ac:dyDescent="0.15">
      <c r="B4" s="94" t="s">
        <v>35</v>
      </c>
      <c r="E4" s="204"/>
      <c r="F4" s="41"/>
      <c r="G4" s="40"/>
      <c r="H4" s="205">
        <f>SUM(H6:H16)</f>
        <v>0.99999999999999989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15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 x14ac:dyDescent="0.15">
      <c r="B6" s="99">
        <v>2</v>
      </c>
      <c r="E6" s="207"/>
      <c r="F6" s="188" t="s">
        <v>88</v>
      </c>
      <c r="G6" s="208">
        <f>IF('DAFO 3'!L9=0,0,IF('DAFO 3'!L9='DAFO 3'!$BD$9,4,IF('DAFO 3'!L9='DAFO 3'!$BD$10,3,IF('DAFO 3'!L9='DAFO 3'!$BD$11,3))))</f>
        <v>4</v>
      </c>
      <c r="H6" s="209">
        <f>'DAFO 3'!M9</f>
        <v>0.1</v>
      </c>
      <c r="I6" s="210">
        <f>IF($I$4="OK",H6*G6,0)</f>
        <v>0.4</v>
      </c>
      <c r="J6" s="210">
        <f>G6</f>
        <v>4</v>
      </c>
      <c r="K6" s="210">
        <f>I6</f>
        <v>0.4</v>
      </c>
      <c r="L6" s="40"/>
      <c r="M6" s="40"/>
      <c r="N6" s="64"/>
    </row>
    <row r="7" spans="2:16" x14ac:dyDescent="0.15">
      <c r="B7" s="99">
        <v>3</v>
      </c>
      <c r="E7" s="207"/>
      <c r="F7" s="190" t="s">
        <v>29</v>
      </c>
      <c r="G7" s="208">
        <f>IF('DAFO 3'!L10=0,0,IF('DAFO 3'!L10='DAFO 3'!$BD$9,4,IF('DAFO 3'!L10='DAFO 3'!$BD$10,3,IF('DAFO 3'!L10='DAFO 3'!$BD$11,3))))</f>
        <v>3</v>
      </c>
      <c r="H7" s="209">
        <f>'DAFO 3'!M10</f>
        <v>0.1</v>
      </c>
      <c r="I7" s="210">
        <f>IF($I$4="OK",H7*G7,0)</f>
        <v>0.30000000000000004</v>
      </c>
      <c r="J7" s="210">
        <f>G7</f>
        <v>3</v>
      </c>
      <c r="K7" s="210">
        <f>I7</f>
        <v>0.30000000000000004</v>
      </c>
      <c r="L7" s="40"/>
      <c r="M7" s="40"/>
      <c r="N7" s="64"/>
    </row>
    <row r="8" spans="2:16" x14ac:dyDescent="0.15">
      <c r="B8" s="99">
        <v>4</v>
      </c>
      <c r="E8" s="207"/>
      <c r="F8" s="190" t="s">
        <v>87</v>
      </c>
      <c r="G8" s="208">
        <f>IF('DAFO 3'!L11=0,0,IF('DAFO 3'!L11='DAFO 3'!$BD$9,4,IF('DAFO 3'!L11='DAFO 3'!$BD$10,3,IF('DAFO 3'!L11='DAFO 3'!$BD$11,3))))</f>
        <v>3</v>
      </c>
      <c r="H8" s="209">
        <f>'DAFO 3'!M11</f>
        <v>0.1</v>
      </c>
      <c r="I8" s="210">
        <f>IF($I$4="OK",H8*G8,0)</f>
        <v>0.30000000000000004</v>
      </c>
      <c r="J8" s="210">
        <f>G8</f>
        <v>3</v>
      </c>
      <c r="K8" s="210">
        <f>I8</f>
        <v>0.30000000000000004</v>
      </c>
      <c r="L8" s="40"/>
      <c r="M8" s="40"/>
      <c r="N8" s="64"/>
    </row>
    <row r="9" spans="2:16" x14ac:dyDescent="0.15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4</v>
      </c>
      <c r="H9" s="209">
        <f>'DAFO 3'!M12</f>
        <v>0.1</v>
      </c>
      <c r="I9" s="210">
        <f>IF($I$4="OK",H9*G9,0)</f>
        <v>0.4</v>
      </c>
      <c r="J9" s="210">
        <f>G9</f>
        <v>4</v>
      </c>
      <c r="K9" s="210">
        <f>I9</f>
        <v>0.4</v>
      </c>
      <c r="L9" s="40"/>
      <c r="M9" s="40"/>
      <c r="N9" s="64"/>
    </row>
    <row r="10" spans="2:16" x14ac:dyDescent="0.15">
      <c r="E10" s="204"/>
      <c r="F10" s="41"/>
      <c r="G10" s="208">
        <f>IF('DAFO 3'!L13=0,0,IF('DAFO 3'!L13='DAFO 3'!$BD$9,4,IF('DAFO 3'!L13='DAFO 3'!$BD$10,3,IF('DAFO 3'!L13='DAFO 3'!$BD$11,3))))</f>
        <v>3</v>
      </c>
      <c r="H10" s="209">
        <f>'DAFO 3'!M13</f>
        <v>0.1</v>
      </c>
      <c r="I10" s="210">
        <f>IF($I$4="OK",H10*G10,0)</f>
        <v>0.30000000000000004</v>
      </c>
      <c r="J10" s="210">
        <f>G10</f>
        <v>3</v>
      </c>
      <c r="K10" s="210">
        <f>I10</f>
        <v>0.30000000000000004</v>
      </c>
      <c r="L10" s="210">
        <f>SUM(K6:K10)</f>
        <v>1.7</v>
      </c>
      <c r="M10" s="40"/>
      <c r="N10" s="64"/>
    </row>
    <row r="11" spans="2:16" x14ac:dyDescent="0.15">
      <c r="B11" s="150" t="s">
        <v>81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 x14ac:dyDescent="0.15">
      <c r="B12" s="99">
        <f>B5</f>
        <v>1</v>
      </c>
      <c r="E12" s="207"/>
      <c r="F12" s="191" t="s">
        <v>92</v>
      </c>
      <c r="G12" s="208">
        <f>IF('DAFO 3'!L15=0,0,IF('DAFO 3'!L15='DAFO 3'!$BD$15,1,IF('DAFO 3'!L15='DAFO 3'!$BD$16,2,IF('DAFO 3'!L15='DAFO 3'!$BD$17,2))))</f>
        <v>2</v>
      </c>
      <c r="H12" s="209">
        <f>'DAFO 3'!M15</f>
        <v>0.1</v>
      </c>
      <c r="I12" s="210">
        <f>IF($I$4="OK",H12*G12,0)</f>
        <v>0.2</v>
      </c>
      <c r="J12" s="210">
        <f>G12</f>
        <v>2</v>
      </c>
      <c r="K12" s="210">
        <f>I12</f>
        <v>0.2</v>
      </c>
      <c r="L12" s="40"/>
      <c r="M12" s="40"/>
      <c r="N12" s="64"/>
    </row>
    <row r="13" spans="2:16" x14ac:dyDescent="0.15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0.1</v>
      </c>
      <c r="I13" s="210">
        <f>IF($I$4="OK",H13*G13,0)</f>
        <v>0.2</v>
      </c>
      <c r="J13" s="210">
        <f>G13</f>
        <v>2</v>
      </c>
      <c r="K13" s="210">
        <f>I13</f>
        <v>0.2</v>
      </c>
      <c r="L13" s="40"/>
      <c r="M13" s="40"/>
      <c r="N13" s="64"/>
    </row>
    <row r="14" spans="2:16" x14ac:dyDescent="0.15">
      <c r="E14" s="207"/>
      <c r="F14" s="193" t="s">
        <v>87</v>
      </c>
      <c r="G14" s="208">
        <f>IF('DAFO 3'!L17=0,0,IF('DAFO 3'!L17='DAFO 3'!$BD$15,1,IF('DAFO 3'!L17='DAFO 3'!$BD$16,2,IF('DAFO 3'!L17='DAFO 3'!$BD$17,2))))</f>
        <v>1</v>
      </c>
      <c r="H14" s="209">
        <f>'DAFO 3'!M17</f>
        <v>0.1</v>
      </c>
      <c r="I14" s="210">
        <f>IF($I$4="OK",H14*G14,0)</f>
        <v>0.1</v>
      </c>
      <c r="J14" s="210">
        <f>G14</f>
        <v>1</v>
      </c>
      <c r="K14" s="210">
        <f>I14</f>
        <v>0.1</v>
      </c>
      <c r="L14" s="40"/>
      <c r="M14" s="40"/>
      <c r="N14" s="64"/>
    </row>
    <row r="15" spans="2:16" x14ac:dyDescent="0.15">
      <c r="B15" s="150" t="s">
        <v>82</v>
      </c>
      <c r="E15" s="204"/>
      <c r="F15" s="41"/>
      <c r="G15" s="208">
        <f>IF('DAFO 3'!L18=0,0,IF('DAFO 3'!L18='DAFO 3'!$BD$15,1,IF('DAFO 3'!L18='DAFO 3'!$BD$16,2,IF('DAFO 3'!L18='DAFO 3'!$BD$17,2))))</f>
        <v>1</v>
      </c>
      <c r="H15" s="209">
        <f>'DAFO 3'!M18</f>
        <v>0.1</v>
      </c>
      <c r="I15" s="210">
        <f>IF($I$4="OK",H15*G15,0)</f>
        <v>0.1</v>
      </c>
      <c r="J15" s="210">
        <f>G15</f>
        <v>1</v>
      </c>
      <c r="K15" s="210">
        <f>I15</f>
        <v>0.1</v>
      </c>
      <c r="L15" s="40"/>
      <c r="M15" s="40"/>
      <c r="N15" s="64"/>
    </row>
    <row r="16" spans="2:16" x14ac:dyDescent="0.15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1</v>
      </c>
      <c r="H16" s="209">
        <f>'DAFO 3'!M19</f>
        <v>0.1</v>
      </c>
      <c r="I16" s="210">
        <f>IF($I$4="OK",H16*G16,0)</f>
        <v>0.1</v>
      </c>
      <c r="J16" s="210">
        <f>G16</f>
        <v>1</v>
      </c>
      <c r="K16" s="210">
        <f>I16</f>
        <v>0.1</v>
      </c>
      <c r="L16" s="210">
        <f>SUM(K12:K16)</f>
        <v>0.7</v>
      </c>
      <c r="M16" s="210">
        <f>L16+L10</f>
        <v>2.4</v>
      </c>
      <c r="N16" s="64"/>
    </row>
    <row r="17" spans="2:14" x14ac:dyDescent="0.15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15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15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 x14ac:dyDescent="0.15">
      <c r="E20" s="204"/>
      <c r="F20" s="41"/>
      <c r="G20" s="40"/>
      <c r="H20" s="211">
        <f>SUM(H22:H32)</f>
        <v>0.99999999999999989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15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 x14ac:dyDescent="0.15">
      <c r="E22" s="207"/>
      <c r="F22" s="188" t="s">
        <v>88</v>
      </c>
      <c r="G22" s="208">
        <f>IF('DAFO 3'!L25=0,0,IF('DAFO 3'!L25='DAFO 3'!$BD$25,4,IF('DAFO 3'!L25='DAFO 3'!$BD$26,3,IF('DAFO 3'!L25='DAFO 3'!$BD$27,2,IF('DAFO 3'!L25='DAFO 3'!$BD$28,1,0)))))</f>
        <v>4</v>
      </c>
      <c r="H22" s="209">
        <f>'DAFO 3'!M25</f>
        <v>0.1</v>
      </c>
      <c r="I22" s="210">
        <f>IF($I$20="OK",H22*G22,0)</f>
        <v>0.4</v>
      </c>
      <c r="J22" s="210"/>
      <c r="K22" s="210">
        <f>I22</f>
        <v>0.4</v>
      </c>
      <c r="L22" s="40"/>
      <c r="M22" s="40"/>
      <c r="N22" s="64"/>
    </row>
    <row r="23" spans="2:14" x14ac:dyDescent="0.15">
      <c r="E23" s="207"/>
      <c r="F23" s="190" t="s">
        <v>29</v>
      </c>
      <c r="G23" s="208">
        <f>IF('DAFO 3'!L26=0,0,IF('DAFO 3'!L26='DAFO 3'!$BD$25,4,IF('DAFO 3'!L26='DAFO 3'!$BD$26,3,IF('DAFO 3'!L26='DAFO 3'!$BD$27,2,IF('DAFO 3'!L26='DAFO 3'!$BD$28,1,0)))))</f>
        <v>3</v>
      </c>
      <c r="H23" s="209">
        <f>'DAFO 3'!M26</f>
        <v>0.1</v>
      </c>
      <c r="I23" s="210">
        <f>IF($I$20="OK",H23*G23,0)</f>
        <v>0.30000000000000004</v>
      </c>
      <c r="J23" s="210"/>
      <c r="K23" s="210">
        <f>I23</f>
        <v>0.30000000000000004</v>
      </c>
      <c r="L23" s="40"/>
      <c r="M23" s="40"/>
      <c r="N23" s="64"/>
    </row>
    <row r="24" spans="2:14" x14ac:dyDescent="0.15">
      <c r="E24" s="207"/>
      <c r="F24" s="190" t="s">
        <v>87</v>
      </c>
      <c r="G24" s="208">
        <f>IF('DAFO 3'!L27=0,0,IF('DAFO 3'!L27='DAFO 3'!$BD$25,4,IF('DAFO 3'!L27='DAFO 3'!$BD$26,3,IF('DAFO 3'!L27='DAFO 3'!$BD$27,2,IF('DAFO 3'!L27='DAFO 3'!$BD$28,1,0)))))</f>
        <v>2</v>
      </c>
      <c r="H24" s="209">
        <f>'DAFO 3'!M27</f>
        <v>0.1</v>
      </c>
      <c r="I24" s="210">
        <f>IF($I$20="OK",H24*G24,0)</f>
        <v>0.2</v>
      </c>
      <c r="J24" s="210"/>
      <c r="K24" s="210">
        <f>I24</f>
        <v>0.2</v>
      </c>
      <c r="L24" s="40"/>
      <c r="M24" s="40"/>
      <c r="N24" s="64"/>
    </row>
    <row r="25" spans="2:14" x14ac:dyDescent="0.15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0.1</v>
      </c>
      <c r="I25" s="210">
        <f>IF($I$20="OK",H25*G25,0)</f>
        <v>0.2</v>
      </c>
      <c r="J25" s="210"/>
      <c r="K25" s="210">
        <f>I25</f>
        <v>0.2</v>
      </c>
      <c r="L25" s="40"/>
      <c r="M25" s="40"/>
      <c r="N25" s="64"/>
    </row>
    <row r="26" spans="2:14" x14ac:dyDescent="0.15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0.1</v>
      </c>
      <c r="I26" s="210">
        <f>IF($I$20="OK",H26*G26,0)</f>
        <v>0.2</v>
      </c>
      <c r="J26" s="210"/>
      <c r="K26" s="210">
        <f>I26</f>
        <v>0.2</v>
      </c>
      <c r="L26" s="210">
        <f>SUM(K22:K26)</f>
        <v>1.3</v>
      </c>
      <c r="M26" s="40"/>
      <c r="N26" s="64"/>
    </row>
    <row r="27" spans="2:14" x14ac:dyDescent="0.15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 x14ac:dyDescent="0.15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0.1</v>
      </c>
      <c r="I28" s="210">
        <f>IF($I$20="OK",H28*G28,0)</f>
        <v>0.4</v>
      </c>
      <c r="J28" s="210"/>
      <c r="K28" s="210">
        <f>I28</f>
        <v>0.4</v>
      </c>
      <c r="L28" s="40"/>
      <c r="M28" s="40"/>
      <c r="N28" s="64"/>
    </row>
    <row r="29" spans="2:14" x14ac:dyDescent="0.15">
      <c r="E29" s="204"/>
      <c r="F29" s="41"/>
      <c r="G29" s="208">
        <f>IF('DAFO 3'!L32=0,0,IF('DAFO 3'!L32='DAFO 3'!$BD$25,4,IF('DAFO 3'!L32='DAFO 3'!$BD$26,3,IF('DAFO 3'!L32='DAFO 3'!$BD$27,2,IF('DAFO 3'!L32='DAFO 3'!$BD$28,1,0)))))</f>
        <v>3</v>
      </c>
      <c r="H29" s="209">
        <f>'DAFO 3'!M32</f>
        <v>0.1</v>
      </c>
      <c r="I29" s="210">
        <f>IF($I$20="OK",H29*G29,0)</f>
        <v>0.30000000000000004</v>
      </c>
      <c r="J29" s="210"/>
      <c r="K29" s="210">
        <f>I29</f>
        <v>0.30000000000000004</v>
      </c>
      <c r="L29" s="40"/>
      <c r="M29" s="40"/>
      <c r="N29" s="64"/>
    </row>
    <row r="30" spans="2:14" x14ac:dyDescent="0.15">
      <c r="E30" s="204"/>
      <c r="F30" s="41"/>
      <c r="G30" s="208">
        <f>IF('DAFO 3'!L33=0,0,IF('DAFO 3'!L33='DAFO 3'!$BD$25,4,IF('DAFO 3'!L33='DAFO 3'!$BD$26,3,IF('DAFO 3'!L33='DAFO 3'!$BD$27,2,IF('DAFO 3'!L33='DAFO 3'!$BD$28,1,0)))))</f>
        <v>2</v>
      </c>
      <c r="H30" s="209">
        <f>'DAFO 3'!M33</f>
        <v>0.1</v>
      </c>
      <c r="I30" s="210">
        <f>IF($I$20="OK",H30*G30,0)</f>
        <v>0.2</v>
      </c>
      <c r="J30" s="210"/>
      <c r="K30" s="210">
        <f>I30</f>
        <v>0.2</v>
      </c>
      <c r="L30" s="40"/>
      <c r="M30" s="40"/>
      <c r="N30" s="64"/>
    </row>
    <row r="31" spans="2:14" x14ac:dyDescent="0.15">
      <c r="E31" s="204"/>
      <c r="F31" s="41"/>
      <c r="G31" s="208">
        <f>IF('DAFO 3'!L34=0,0,IF('DAFO 3'!L34='DAFO 3'!$BD$25,4,IF('DAFO 3'!L34='DAFO 3'!$BD$26,3,IF('DAFO 3'!L34='DAFO 3'!$BD$27,2,IF('DAFO 3'!L34='DAFO 3'!$BD$28,1,0)))))</f>
        <v>1</v>
      </c>
      <c r="H31" s="209">
        <f>'DAFO 3'!M34</f>
        <v>0.1</v>
      </c>
      <c r="I31" s="210">
        <f>IF($I$20="OK",H31*G31,0)</f>
        <v>0.1</v>
      </c>
      <c r="J31" s="210"/>
      <c r="K31" s="210">
        <f>I31</f>
        <v>0.1</v>
      </c>
      <c r="L31" s="40"/>
      <c r="M31" s="40"/>
      <c r="N31" s="64"/>
    </row>
    <row r="32" spans="2:14" x14ac:dyDescent="0.15">
      <c r="E32" s="204"/>
      <c r="F32" s="41"/>
      <c r="G32" s="208">
        <f>IF('DAFO 3'!L35=0,0,IF('DAFO 3'!L35='DAFO 3'!$BD$25,4,IF('DAFO 3'!L35='DAFO 3'!$BD$26,3,IF('DAFO 3'!L35='DAFO 3'!$BD$27,2,IF('DAFO 3'!L35='DAFO 3'!$BD$28,1,0)))))</f>
        <v>4</v>
      </c>
      <c r="H32" s="209">
        <f>'DAFO 3'!M35</f>
        <v>0.1</v>
      </c>
      <c r="I32" s="210">
        <f>IF($I$20="OK",H32*G32,0)</f>
        <v>0.4</v>
      </c>
      <c r="J32" s="210"/>
      <c r="K32" s="210">
        <f>I32</f>
        <v>0.4</v>
      </c>
      <c r="L32" s="210">
        <f>SUM(K28:K32)</f>
        <v>1.4000000000000004</v>
      </c>
      <c r="M32" s="210">
        <f>L32+L26</f>
        <v>2.7</v>
      </c>
      <c r="N32" s="64"/>
    </row>
    <row r="33" spans="5:14" x14ac:dyDescent="0.15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3" x14ac:dyDescent="0.15"/>
  <sheetData>
    <row r="1" spans="1:14" ht="14" hidden="1" thickBot="1" x14ac:dyDescent="0.2"/>
    <row r="2" spans="1:14" hidden="1" x14ac:dyDescent="0.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15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1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1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15">
      <c r="A10" s="8"/>
      <c r="B10" s="6" t="s">
        <v>12</v>
      </c>
      <c r="C10" s="6"/>
      <c r="D10" s="548" t="s">
        <v>13</v>
      </c>
      <c r="E10" s="549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15">
      <c r="A11" s="8"/>
      <c r="B11" s="6"/>
      <c r="C11" s="6"/>
      <c r="D11" s="9"/>
      <c r="E11" s="550" t="s">
        <v>14</v>
      </c>
      <c r="F11" s="550"/>
      <c r="G11" s="550"/>
      <c r="H11" s="551"/>
      <c r="I11" s="10"/>
      <c r="J11" s="10"/>
      <c r="K11" s="10"/>
      <c r="L11" s="10"/>
      <c r="M11" s="10"/>
      <c r="N11" s="11"/>
    </row>
    <row r="12" spans="1:14" hidden="1" x14ac:dyDescent="0.15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15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1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15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15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15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15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15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15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15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15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15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15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4" hidden="1" thickBot="1" x14ac:dyDescent="0.2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15"/>
    <row r="27" spans="1:14" hidden="1" x14ac:dyDescent="0.15"/>
    <row r="28" spans="1:14" hidden="1" x14ac:dyDescent="0.15"/>
    <row r="29" spans="1:14" hidden="1" x14ac:dyDescent="0.15"/>
    <row r="30" spans="1:14" hidden="1" x14ac:dyDescent="0.15"/>
    <row r="31" spans="1:14" hidden="1" x14ac:dyDescent="0.15"/>
    <row r="32" spans="1:14" hidden="1" x14ac:dyDescent="0.15"/>
    <row r="33" spans="2:11" x14ac:dyDescent="0.1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1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1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1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1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15">
      <c r="I40" s="33"/>
      <c r="J40" s="33"/>
      <c r="K40" s="33"/>
    </row>
    <row r="41" spans="2:11" x14ac:dyDescent="0.15">
      <c r="I41" s="33"/>
      <c r="J41" s="33"/>
      <c r="K41" s="33"/>
    </row>
    <row r="42" spans="2:11" x14ac:dyDescent="0.15">
      <c r="I42" s="33"/>
      <c r="J42" s="33"/>
      <c r="K42" s="33"/>
    </row>
    <row r="43" spans="2:11" x14ac:dyDescent="0.15">
      <c r="I43" s="33"/>
      <c r="J43" s="33"/>
      <c r="K43" s="33"/>
    </row>
    <row r="44" spans="2:11" x14ac:dyDescent="0.15">
      <c r="I44" s="33"/>
      <c r="J44" s="33"/>
      <c r="K44" s="33"/>
    </row>
    <row r="45" spans="2:11" x14ac:dyDescent="0.15">
      <c r="I45" s="33"/>
      <c r="J45" s="33"/>
      <c r="K45" s="33"/>
    </row>
    <row r="46" spans="2:11" x14ac:dyDescent="0.15">
      <c r="I46" s="33"/>
      <c r="J46" s="33"/>
      <c r="K46" s="33"/>
    </row>
    <row r="47" spans="2:11" x14ac:dyDescent="0.15">
      <c r="I47" s="33"/>
      <c r="J47" s="33"/>
      <c r="K47" s="33"/>
    </row>
    <row r="48" spans="2:11" x14ac:dyDescent="0.15">
      <c r="I48" s="33"/>
      <c r="J48" s="33"/>
      <c r="K48" s="33"/>
    </row>
    <row r="49" spans="2:11" x14ac:dyDescent="0.15">
      <c r="I49" s="33"/>
      <c r="J49" s="33"/>
      <c r="K49" s="33"/>
    </row>
    <row r="50" spans="2:11" x14ac:dyDescent="0.15">
      <c r="I50" s="33"/>
      <c r="J50" s="33"/>
      <c r="K50" s="33"/>
    </row>
    <row r="51" spans="2:11" x14ac:dyDescent="0.15">
      <c r="I51" s="33"/>
      <c r="J51" s="33"/>
      <c r="K51" s="33"/>
    </row>
    <row r="52" spans="2:11" x14ac:dyDescent="0.15">
      <c r="B52" s="33"/>
      <c r="C52" s="552"/>
      <c r="D52" s="552"/>
      <c r="E52" s="552"/>
      <c r="F52" s="552"/>
      <c r="G52" s="33"/>
      <c r="H52" s="33"/>
      <c r="I52" s="33"/>
      <c r="J52" s="33"/>
      <c r="K52" s="33"/>
    </row>
    <row r="53" spans="2:11" x14ac:dyDescent="0.1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1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1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Microsoft Office User</cp:lastModifiedBy>
  <cp:lastPrinted>2013-08-30T11:16:56Z</cp:lastPrinted>
  <dcterms:created xsi:type="dcterms:W3CDTF">2011-05-31T13:53:54Z</dcterms:created>
  <dcterms:modified xsi:type="dcterms:W3CDTF">2025-02-03T20:55:28Z</dcterms:modified>
</cp:coreProperties>
</file>