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A20ED3C-C229-4ED9-B55E-DFD70B206EED}" xr6:coauthVersionLast="47" xr6:coauthVersionMax="47" xr10:uidLastSave="{00000000-0000-0000-0000-000000000000}"/>
  <workbookProtection workbookPassword="E803" lockStructure="1"/>
  <bookViews>
    <workbookView xWindow="-110" yWindow="-110" windowWidth="19420" windowHeight="11500" tabRatio="720" activeTab="2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29" i="54"/>
  <c r="P34" i="54"/>
  <c r="P10" i="54"/>
  <c r="L26" i="22" l="1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 s="1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<sst xmlns="http://schemas.openxmlformats.org/spreadsheetml/2006/main" count="296" uniqueCount="236">
  <si>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</si>
  <si>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</si>
  <si>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</si>
  <si>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</si>
  <si>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</si>
  <si>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</si>
  <si>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</si>
  <si>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</si>
  <si>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</si>
  <si>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</si>
  <si>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</si>
  <si>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</si>
  <si>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</si>
  <si>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</si>
  <si>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</si>
  <si>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</si>
  <si>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</si>
  <si>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</si>
  <si>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</si>
  <si>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</si>
  <si>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</si>
  <si>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</si>
  <si>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</si>
  <si>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</si>
  <si>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</si>
  <si>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</si>
  <si>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</si>
  <si>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</si>
  <si>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</si>
  <si>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</si>
  <si>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</si>
  <si>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</si>
  <si>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</si>
  <si>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</si>
  <si>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</si>
  <si>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</si>
  <si>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</si>
  <si>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</si>
  <si>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</si>
  <si>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</si>
  <si>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</si>
  <si>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</si>
  <si>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</si>
  <si>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</si>
  <si>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</si>
  <si>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</si>
  <si>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</si>
  <si>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</si>
  <si>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</si>
  <si>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</si>
  <si>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</si>
  <si>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</si>
  <si>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</si>
  <si>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</si>
  <si>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</si>
  <si>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</si>
  <si>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</si>
  <si>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</si>
  <si>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</si>
  <si>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</si>
  <si>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</si>
  <si>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</si>
  <si>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</si>
  <si>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</si>
  <si>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</si>
  <si>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</si>
  <si>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</si>
  <si>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</si>
  <si>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</si>
  <si>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</si>
  <si>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</si>
  <si>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</si>
  <si>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</si>
  <si>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</si>
  <si>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</si>
  <si>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</si>
  <si>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</si>
  <si>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</si>
  <si>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</si>
  <si>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</si>
  <si>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</si>
  <si>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</si>
  <si>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</si>
  <si>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</si>
  <si>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</si>
  <si>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</si>
  <si>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</si>
  <si>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</si>
  <si>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</si>
  <si>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</si>
  <si>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</si>
  <si>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</si>
  <si>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</si>
  <si>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</si>
  <si>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</si>
  <si>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</si>
  <si>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</si>
  <si>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</si>
  <si>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</si>
  <si>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</si>
  <si>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</si>
  <si>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</si>
  <si>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</si>
  <si>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</si>
  <si>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</si>
  <si>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</si>
  <si>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</si>
  <si>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</si>
  <si>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</si>
  <si>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</si>
  <si>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</si>
  <si>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</si>
  <si>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</si>
  <si>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</si>
  <si>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</si>
  <si>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</si>
  <si>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</si>
  <si>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</si>
  <si>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</si>
  <si>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</si>
  <si>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</si>
  <si>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</si>
  <si>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</si>
  <si>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</si>
  <si>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</si>
  <si>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</si>
  <si>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</si>
  <si>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</si>
  <si>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</si>
  <si>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</si>
  <si>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</si>
  <si>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</si>
  <si>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</si>
  <si>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</si>
  <si>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</si>
  <si>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</si>
  <si>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</si>
  <si>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</si>
  <si>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</si>
  <si>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</si>
  <si>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</si>
  <si>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</si>
  <si>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</si>
  <si>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</si>
  <si>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</si>
  <si>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</si>
  <si>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</si>
  <si>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</si>
  <si>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</si>
  <si>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</si>
  <si>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</si>
  <si>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recursos humanos limitados</t>
  </si>
  <si>
    <t>falta de capacitacion continua</t>
  </si>
  <si>
    <t>dependencia tecnologica</t>
  </si>
  <si>
    <t>falta de protocolos claros</t>
  </si>
  <si>
    <t xml:space="preserve">respuesta a incidentes tardios </t>
  </si>
  <si>
    <t xml:space="preserve">problemas de comunicación </t>
  </si>
  <si>
    <t>limitacion presupuestales</t>
  </si>
  <si>
    <t xml:space="preserve">desactualizacion de equipos </t>
  </si>
  <si>
    <t>percepcion negativa</t>
  </si>
  <si>
    <t xml:space="preserve">bajo respeto estudiantil </t>
  </si>
  <si>
    <t xml:space="preserve">aumento de inversion </t>
  </si>
  <si>
    <t>innovaciones tecnologicas</t>
  </si>
  <si>
    <t xml:space="preserve">programas de concientizacion </t>
  </si>
  <si>
    <t xml:space="preserve">busqueda de fondos </t>
  </si>
  <si>
    <t>expansion de servicios</t>
  </si>
  <si>
    <t xml:space="preserve">cambios en la normatividad </t>
  </si>
  <si>
    <t xml:space="preserve">resolucion de cnflictos </t>
  </si>
  <si>
    <t>aumento de la conciencia de salud mental</t>
  </si>
  <si>
    <t>eventos y actividades</t>
  </si>
  <si>
    <t>colaboracion con autoridades locales</t>
  </si>
  <si>
    <t>experiencia en el sector</t>
  </si>
  <si>
    <t>personal calificado</t>
  </si>
  <si>
    <t>proactividad en prevencion</t>
  </si>
  <si>
    <t>relaciones estables</t>
  </si>
  <si>
    <t>variedad de servicios</t>
  </si>
  <si>
    <t>adaptabilidad</t>
  </si>
  <si>
    <t>evaluaciones de seguridad</t>
  </si>
  <si>
    <t xml:space="preserve">uso de tecnologia </t>
  </si>
  <si>
    <t xml:space="preserve">conciencia cultural </t>
  </si>
  <si>
    <t>etica profesional</t>
  </si>
  <si>
    <t xml:space="preserve">cambios en la politica de la universidad </t>
  </si>
  <si>
    <t xml:space="preserve">Aumento de delitos en el campus </t>
  </si>
  <si>
    <t>competencia en el sector universitario</t>
  </si>
  <si>
    <t>percepcion negativa de seguridad</t>
  </si>
  <si>
    <t>falta de financiamiento</t>
  </si>
  <si>
    <t xml:space="preserve">inestabilidad social </t>
  </si>
  <si>
    <t xml:space="preserve">ciberamenazas </t>
  </si>
  <si>
    <t xml:space="preserve">regulaciones mas estrictas </t>
  </si>
  <si>
    <t>amenazas fiscas</t>
  </si>
  <si>
    <t xml:space="preserve">cambio en de,ografia estudiantil </t>
  </si>
  <si>
    <t>Profesionalizacion del personal</t>
  </si>
  <si>
    <t>estandares de calidad certificados</t>
  </si>
  <si>
    <t>ambiente laboral optimo</t>
  </si>
  <si>
    <t>socios capitalistas</t>
  </si>
  <si>
    <t>Innovación en Servicios</t>
  </si>
  <si>
    <t>Uso de Tecnología Avanzada</t>
  </si>
  <si>
    <t>Campañas de Concientización</t>
  </si>
  <si>
    <t>Programas de Responsabilidad Social</t>
  </si>
  <si>
    <t>Expansión Geográfica</t>
  </si>
  <si>
    <t>Investigación y Desarrollo</t>
  </si>
  <si>
    <t>Mejora de Protocolos de Emergencia</t>
  </si>
  <si>
    <t>Revisión Continua de Equipos</t>
  </si>
  <si>
    <t>Comunicación Activa</t>
  </si>
  <si>
    <t>Actualización en Normativas</t>
  </si>
  <si>
    <t>Capacitación en Manejo de Crisis</t>
  </si>
  <si>
    <t>Transparencia y Rendición de Cuentas</t>
  </si>
  <si>
    <t>Monitoreo de la Percepción Pública</t>
  </si>
  <si>
    <t>Limitación de Dependencia Técnica</t>
  </si>
  <si>
    <t>Mejora en la Gestión del Personal</t>
  </si>
  <si>
    <t>Fomentar la Diversidad Cultural</t>
  </si>
  <si>
    <t>Reducción de Costos</t>
  </si>
  <si>
    <t>Búsqueda de Nuevas Fuentes de Ingresos</t>
  </si>
  <si>
    <t>Prevención de Crisis</t>
  </si>
  <si>
    <t>Reforzar la Imagen Pública</t>
  </si>
  <si>
    <t>Monitoreo de Cambios Sociales</t>
  </si>
  <si>
    <t>Planificación Estratégica a Largo Plazo</t>
  </si>
  <si>
    <t>Evaluación de Riesgos constantes</t>
  </si>
  <si>
    <t>Creación de  Comité de Seguridad de la inf.</t>
  </si>
  <si>
    <t>Refuerzo de Relaciones con autoridades</t>
  </si>
  <si>
    <t>adaptacion a las neceisdades emergentes</t>
  </si>
  <si>
    <t>Reforzar Protocolos de Comunicación</t>
  </si>
  <si>
    <t>Formación o capacitacion en Nuevas Áreas</t>
  </si>
  <si>
    <t>creacion de un Plan de Crisis Flexible.</t>
  </si>
  <si>
    <t>Revisión de Evaluaciones de medidas Seguridad</t>
  </si>
  <si>
    <t xml:space="preserve"> Alianzas Estratégicas</t>
  </si>
  <si>
    <t xml:space="preserve">marketing digital  </t>
  </si>
  <si>
    <t>crear fondos de contingencia</t>
  </si>
  <si>
    <t>revision constante de normatividad</t>
  </si>
  <si>
    <t xml:space="preserve">Evaluaciones de Desempeño </t>
  </si>
  <si>
    <t>protocolos de gestion de Incidentes</t>
  </si>
  <si>
    <t>MY. COTES CADENA ANDRES CAMILO</t>
  </si>
  <si>
    <t>MY.GIRALDO GAITAN MIGUEL DAVID</t>
  </si>
  <si>
    <t>MY. RIVAS CAMACHO DIEGO</t>
  </si>
  <si>
    <t>MY. SABA CORREDOR DANILO</t>
  </si>
  <si>
    <t>EMPRESA DE SEGURIDAD PRIVADA ¨FORTALEZA¨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</si>
</sst>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54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>
      <alignment horizontal="center" vertical="center"/>
    </xf>
    <xf numFmtId="0" fontId="74" fillId="16" borderId="88" xfId="0" applyFont="1" applyFill="1" applyBorder="1" applyAlignment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211" xfId="0" applyFont="1" applyFill="1" applyBorder="1" applyAlignment="1" applyProtection="1">
      <alignment horizontal="center" shrinkToFit="1"/>
      <protection locked="0"/>
    </xf>
    <xf numFmtId="0" fontId="84" fillId="10" borderId="212" xfId="0" applyFont="1" applyFill="1" applyBorder="1" applyAlignment="1" applyProtection="1">
      <alignment horizontal="center" shrinkToFit="1"/>
      <protection locked="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>
      <alignment horizontal="center" vertical="top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  <xf numFmtId="0" fontId="110" fillId="0" borderId="0" xfId="2" applyFont="1" applyFill="1"/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U7" sqref="U7"/>
    </sheetView>
  </sheetViews>
  <sheetFormatPr baseColWidth="10" defaultRowHeight="12.5" x14ac:dyDescent="0.25"/>
  <cols>
    <col min="1" max="1" width="0" hidden="1" customWidth="1"/>
    <col min="2" max="2" width="15.6328125" customWidth="1"/>
    <col min="3" max="3" width="3.6328125" customWidth="1"/>
    <col min="4" max="7" width="6.6328125" customWidth="1"/>
    <col min="8" max="10" width="5.6328125" customWidth="1"/>
    <col min="11" max="11" width="10.08984375" customWidth="1"/>
    <col min="12" max="14" width="5.6328125" customWidth="1"/>
    <col min="15" max="18" width="6.6328125" customWidth="1"/>
    <col min="19" max="19" width="3.6328125" customWidth="1"/>
  </cols>
  <sheetData>
    <row r="1" spans="2:20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2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3" thickBot="1" x14ac:dyDescent="0.3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5.5" thickTop="1" x14ac:dyDescent="0.7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55000000000000004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5.9" customHeight="1" thickTop="1" x14ac:dyDescent="0.3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5.9" customHeight="1" x14ac:dyDescent="0.3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5.9" customHeight="1" x14ac:dyDescent="0.3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3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2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2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2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45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2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2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3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.15" customHeight="1" x14ac:dyDescent="0.2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.15" customHeight="1" thickBot="1" x14ac:dyDescent="0.3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2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showOutlineSymbols="0" topLeftCell="C1" zoomScale="60" zoomScaleNormal="60" workbookViewId="0">
      <pane xSplit="16" ySplit="2" topLeftCell="S9" activePane="bottomRight" state="frozen"/>
      <selection activeCell="C1" sqref="C1"/>
      <selection pane="topRight" activeCell="S1" sqref="S1"/>
      <selection pane="bottomLeft" activeCell="C3" sqref="C3"/>
      <selection pane="bottomRight" activeCell="J31" sqref="J31:K31"/>
    </sheetView>
  </sheetViews>
  <sheetFormatPr baseColWidth="10" defaultRowHeight="12.5" x14ac:dyDescent="0.25"/>
  <cols>
    <col min="1" max="1" width="11.453125" hidden="1" customWidth="1"/>
    <col min="2" max="2" width="2.90625" hidden="1" customWidth="1"/>
    <col min="3" max="4" width="0.90625" customWidth="1"/>
    <col min="5" max="5" width="3.08984375" customWidth="1"/>
    <col min="6" max="6" width="7.90625" customWidth="1"/>
    <col min="7" max="7" width="4.453125" customWidth="1"/>
    <col min="8" max="8" width="1.36328125" customWidth="1"/>
    <col min="9" max="9" width="6.6328125" customWidth="1"/>
    <col min="10" max="10" width="31.453125" customWidth="1"/>
    <col min="11" max="11" width="32" customWidth="1"/>
    <col min="12" max="12" width="3.36328125" customWidth="1"/>
    <col min="13" max="13" width="6.6328125" customWidth="1"/>
    <col min="14" max="14" width="31.453125" customWidth="1"/>
    <col min="15" max="15" width="32" customWidth="1"/>
    <col min="16" max="16" width="7.90625" customWidth="1"/>
    <col min="17" max="17" width="3.08984375" customWidth="1"/>
    <col min="18" max="18" width="0.90625" customWidth="1"/>
    <col min="19" max="19" width="4.6328125" customWidth="1"/>
    <col min="20" max="62" width="11.453125"/>
  </cols>
  <sheetData>
    <row r="1" spans="2:65" ht="5.15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.15" customHeight="1" thickTop="1" thickBot="1" x14ac:dyDescent="0.35">
      <c r="B2" s="278"/>
      <c r="C2" s="278"/>
      <c r="D2" s="50"/>
      <c r="E2" s="51"/>
      <c r="F2" s="51"/>
      <c r="G2" s="51"/>
      <c r="H2" s="43"/>
      <c r="I2" s="43"/>
      <c r="J2" s="473" t="s">
        <v>4</v>
      </c>
      <c r="K2" s="473"/>
      <c r="L2" s="473"/>
      <c r="M2" s="473"/>
      <c r="N2" s="473"/>
      <c r="O2" s="473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.15" customHeight="1" thickTop="1" x14ac:dyDescent="0.35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35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.15" customHeight="1" x14ac:dyDescent="0.85">
      <c r="B5" s="278"/>
      <c r="C5" s="278"/>
      <c r="D5" s="46"/>
      <c r="E5" s="49"/>
      <c r="F5" s="71"/>
      <c r="G5" s="89"/>
      <c r="H5" s="89"/>
      <c r="I5" s="90"/>
      <c r="J5" s="91"/>
      <c r="K5" s="474" t="s">
        <v>5</v>
      </c>
      <c r="L5" s="474"/>
      <c r="M5" s="474"/>
      <c r="N5" s="474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35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35">
      <c r="B7" s="278"/>
      <c r="C7" s="278"/>
      <c r="D7" s="46"/>
      <c r="E7" s="49"/>
      <c r="F7" s="71"/>
      <c r="G7" s="70"/>
      <c r="H7" s="70"/>
      <c r="I7" s="460" t="s">
        <v>32</v>
      </c>
      <c r="J7" s="461"/>
      <c r="K7" s="462"/>
      <c r="L7" s="88"/>
      <c r="M7" s="460" t="s">
        <v>31</v>
      </c>
      <c r="N7" s="461"/>
      <c r="O7" s="46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.15" customHeight="1" x14ac:dyDescent="0.35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.15" customHeight="1" thickBot="1" x14ac:dyDescent="0.4">
      <c r="B9" s="278"/>
      <c r="C9" s="278"/>
      <c r="D9" s="46"/>
      <c r="E9" s="49"/>
      <c r="F9" s="71"/>
      <c r="G9" s="451" t="s">
        <v>33</v>
      </c>
      <c r="H9" s="70"/>
      <c r="I9" s="199" t="s">
        <v>1</v>
      </c>
      <c r="J9" s="465" t="s">
        <v>6</v>
      </c>
      <c r="K9" s="466"/>
      <c r="L9" s="70"/>
      <c r="M9" s="87" t="s">
        <v>29</v>
      </c>
      <c r="N9" s="467" t="s">
        <v>7</v>
      </c>
      <c r="O9" s="468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.15" customHeight="1" x14ac:dyDescent="0.35">
      <c r="B10" s="278"/>
      <c r="C10" s="278"/>
      <c r="D10" s="46"/>
      <c r="E10" s="49"/>
      <c r="F10" s="71"/>
      <c r="G10" s="452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4.9" customHeight="1" x14ac:dyDescent="0.55000000000000004">
      <c r="B11" s="278"/>
      <c r="C11" s="278"/>
      <c r="D11" s="46"/>
      <c r="E11" s="49"/>
      <c r="F11" s="71"/>
      <c r="G11" s="452"/>
      <c r="H11" s="70"/>
      <c r="I11" s="81">
        <v>1</v>
      </c>
      <c r="J11" s="469" t="s">
        <v>151</v>
      </c>
      <c r="K11" s="470"/>
      <c r="L11" s="70"/>
      <c r="M11" s="73">
        <v>1</v>
      </c>
      <c r="N11" s="471" t="s">
        <v>172</v>
      </c>
      <c r="O11" s="472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4.9" customHeight="1" x14ac:dyDescent="0.55000000000000004">
      <c r="B12" s="278"/>
      <c r="C12" s="278"/>
      <c r="D12" s="46"/>
      <c r="E12" s="49"/>
      <c r="F12" s="71"/>
      <c r="G12" s="452"/>
      <c r="H12" s="70"/>
      <c r="I12" s="82">
        <v>2</v>
      </c>
      <c r="J12" s="454" t="s">
        <v>152</v>
      </c>
      <c r="K12" s="455"/>
      <c r="L12" s="70"/>
      <c r="M12" s="74">
        <v>2</v>
      </c>
      <c r="N12" s="456" t="s">
        <v>173</v>
      </c>
      <c r="O12" s="457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4.9" customHeight="1" x14ac:dyDescent="0.55000000000000004">
      <c r="B13" s="278"/>
      <c r="C13" s="278"/>
      <c r="D13" s="46"/>
      <c r="E13" s="49"/>
      <c r="F13" s="71"/>
      <c r="G13" s="452"/>
      <c r="H13" s="70"/>
      <c r="I13" s="82">
        <v>3</v>
      </c>
      <c r="J13" s="454" t="s">
        <v>153</v>
      </c>
      <c r="K13" s="455"/>
      <c r="L13" s="70"/>
      <c r="M13" s="74">
        <v>3</v>
      </c>
      <c r="N13" s="456" t="s">
        <v>174</v>
      </c>
      <c r="O13" s="457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4.9" customHeight="1" x14ac:dyDescent="0.55000000000000004">
      <c r="B14" s="278"/>
      <c r="C14" s="278"/>
      <c r="D14" s="46"/>
      <c r="E14" s="49"/>
      <c r="F14" s="71"/>
      <c r="G14" s="452"/>
      <c r="H14" s="70"/>
      <c r="I14" s="82">
        <v>4</v>
      </c>
      <c r="J14" s="454" t="s">
        <v>154</v>
      </c>
      <c r="K14" s="455"/>
      <c r="L14" s="70"/>
      <c r="M14" s="74">
        <v>4</v>
      </c>
      <c r="N14" s="456" t="s">
        <v>175</v>
      </c>
      <c r="O14" s="457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4.9" customHeight="1" x14ac:dyDescent="0.55000000000000004">
      <c r="B15" s="278"/>
      <c r="C15" s="278"/>
      <c r="D15" s="46"/>
      <c r="E15" s="49"/>
      <c r="F15" s="71"/>
      <c r="G15" s="452"/>
      <c r="H15" s="70"/>
      <c r="I15" s="82">
        <v>5</v>
      </c>
      <c r="J15" s="454" t="s">
        <v>155</v>
      </c>
      <c r="K15" s="455"/>
      <c r="L15" s="70"/>
      <c r="M15" s="74">
        <v>5</v>
      </c>
      <c r="N15" s="456" t="s">
        <v>176</v>
      </c>
      <c r="O15" s="457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4.9" customHeight="1" x14ac:dyDescent="0.55000000000000004">
      <c r="B16" s="278"/>
      <c r="C16" s="278"/>
      <c r="D16" s="46"/>
      <c r="E16" s="49"/>
      <c r="F16" s="71"/>
      <c r="G16" s="452"/>
      <c r="H16" s="70"/>
      <c r="I16" s="82">
        <v>6</v>
      </c>
      <c r="J16" s="454" t="s">
        <v>156</v>
      </c>
      <c r="K16" s="455"/>
      <c r="L16" s="70"/>
      <c r="M16" s="74">
        <v>6</v>
      </c>
      <c r="N16" s="456" t="s">
        <v>177</v>
      </c>
      <c r="O16" s="457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4.9" customHeight="1" x14ac:dyDescent="0.55000000000000004">
      <c r="B17" s="278"/>
      <c r="C17" s="278"/>
      <c r="D17" s="46"/>
      <c r="E17" s="49"/>
      <c r="F17" s="71"/>
      <c r="G17" s="452"/>
      <c r="H17" s="70"/>
      <c r="I17" s="82">
        <v>7</v>
      </c>
      <c r="J17" s="454" t="s">
        <v>157</v>
      </c>
      <c r="K17" s="455"/>
      <c r="L17" s="70"/>
      <c r="M17" s="74">
        <v>7</v>
      </c>
      <c r="N17" s="456" t="s">
        <v>178</v>
      </c>
      <c r="O17" s="457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4.9" customHeight="1" x14ac:dyDescent="0.55000000000000004">
      <c r="B18" s="278"/>
      <c r="C18" s="278"/>
      <c r="D18" s="46"/>
      <c r="E18" s="49"/>
      <c r="F18" s="71"/>
      <c r="G18" s="452"/>
      <c r="H18" s="70"/>
      <c r="I18" s="82">
        <v>8</v>
      </c>
      <c r="J18" s="454" t="s">
        <v>158</v>
      </c>
      <c r="K18" s="455"/>
      <c r="L18" s="70"/>
      <c r="M18" s="74">
        <v>8</v>
      </c>
      <c r="N18" s="456" t="s">
        <v>179</v>
      </c>
      <c r="O18" s="457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4.9" customHeight="1" x14ac:dyDescent="0.55000000000000004">
      <c r="B19" s="278"/>
      <c r="C19" s="278"/>
      <c r="D19" s="46"/>
      <c r="E19" s="49"/>
      <c r="F19" s="71"/>
      <c r="G19" s="452"/>
      <c r="H19" s="70"/>
      <c r="I19" s="82">
        <v>9</v>
      </c>
      <c r="J19" s="454" t="s">
        <v>159</v>
      </c>
      <c r="K19" s="455"/>
      <c r="L19" s="70"/>
      <c r="M19" s="74">
        <v>9</v>
      </c>
      <c r="N19" s="456" t="s">
        <v>180</v>
      </c>
      <c r="O19" s="457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4.9" customHeight="1" x14ac:dyDescent="0.55000000000000004">
      <c r="B20" s="278"/>
      <c r="C20" s="278"/>
      <c r="D20" s="46"/>
      <c r="E20" s="49"/>
      <c r="F20" s="71"/>
      <c r="G20" s="453"/>
      <c r="H20" s="70"/>
      <c r="I20" s="83">
        <v>10</v>
      </c>
      <c r="J20" s="458" t="s">
        <v>160</v>
      </c>
      <c r="K20" s="459"/>
      <c r="L20" s="70"/>
      <c r="M20" s="75">
        <v>10</v>
      </c>
      <c r="N20" s="463" t="s">
        <v>171</v>
      </c>
      <c r="O20" s="464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35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.15" customHeight="1" thickBot="1" x14ac:dyDescent="0.4">
      <c r="B22" s="278"/>
      <c r="C22" s="278"/>
      <c r="D22" s="46"/>
      <c r="E22" s="49"/>
      <c r="F22" s="71"/>
      <c r="G22" s="451" t="s">
        <v>34</v>
      </c>
      <c r="H22" s="71"/>
      <c r="I22" s="199" t="s">
        <v>0</v>
      </c>
      <c r="J22" s="465" t="s">
        <v>8</v>
      </c>
      <c r="K22" s="466"/>
      <c r="L22" s="70"/>
      <c r="M22" s="87" t="s">
        <v>30</v>
      </c>
      <c r="N22" s="467" t="s">
        <v>9</v>
      </c>
      <c r="O22" s="468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.15" customHeight="1" x14ac:dyDescent="0.35">
      <c r="B23" s="278"/>
      <c r="C23" s="278"/>
      <c r="D23" s="46"/>
      <c r="E23" s="49"/>
      <c r="F23" s="71"/>
      <c r="G23" s="452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4.9" customHeight="1" x14ac:dyDescent="0.55000000000000004">
      <c r="B24" s="278"/>
      <c r="C24" s="278"/>
      <c r="D24" s="46"/>
      <c r="E24" s="49"/>
      <c r="F24" s="71"/>
      <c r="G24" s="452"/>
      <c r="H24" s="70"/>
      <c r="I24" s="81">
        <v>1</v>
      </c>
      <c r="J24" s="469" t="s">
        <v>182</v>
      </c>
      <c r="K24" s="470"/>
      <c r="L24" s="70"/>
      <c r="M24" s="73">
        <v>1</v>
      </c>
      <c r="N24" s="471" t="s">
        <v>161</v>
      </c>
      <c r="O24" s="472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4.9" customHeight="1" x14ac:dyDescent="0.55000000000000004">
      <c r="B25" s="278"/>
      <c r="C25" s="278"/>
      <c r="D25" s="46"/>
      <c r="E25" s="49"/>
      <c r="F25" s="71"/>
      <c r="G25" s="452"/>
      <c r="H25" s="70"/>
      <c r="I25" s="82">
        <v>2</v>
      </c>
      <c r="J25" s="454" t="s">
        <v>183</v>
      </c>
      <c r="K25" s="455"/>
      <c r="L25" s="70"/>
      <c r="M25" s="74">
        <v>2</v>
      </c>
      <c r="N25" s="456" t="s">
        <v>162</v>
      </c>
      <c r="O25" s="457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4.9" customHeight="1" x14ac:dyDescent="0.55000000000000004">
      <c r="B26" s="278"/>
      <c r="C26" s="278"/>
      <c r="D26" s="46"/>
      <c r="E26" s="49"/>
      <c r="F26" s="71"/>
      <c r="G26" s="452"/>
      <c r="H26" s="70"/>
      <c r="I26" s="82">
        <v>3</v>
      </c>
      <c r="J26" s="454" t="s">
        <v>184</v>
      </c>
      <c r="K26" s="455"/>
      <c r="L26" s="70"/>
      <c r="M26" s="74">
        <v>3</v>
      </c>
      <c r="N26" s="456" t="s">
        <v>163</v>
      </c>
      <c r="O26" s="457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4.9" customHeight="1" x14ac:dyDescent="0.55000000000000004">
      <c r="B27" s="278"/>
      <c r="C27" s="278"/>
      <c r="D27" s="46"/>
      <c r="E27" s="49"/>
      <c r="F27" s="71"/>
      <c r="G27" s="452"/>
      <c r="H27" s="70"/>
      <c r="I27" s="82">
        <v>4</v>
      </c>
      <c r="J27" s="454" t="s">
        <v>185</v>
      </c>
      <c r="K27" s="455"/>
      <c r="L27" s="70"/>
      <c r="M27" s="74">
        <v>4</v>
      </c>
      <c r="N27" s="456" t="s">
        <v>164</v>
      </c>
      <c r="O27" s="457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4.9" customHeight="1" x14ac:dyDescent="0.55000000000000004">
      <c r="B28" s="278"/>
      <c r="C28" s="278"/>
      <c r="D28" s="46"/>
      <c r="E28" s="49"/>
      <c r="F28" s="71"/>
      <c r="G28" s="452"/>
      <c r="H28" s="70"/>
      <c r="I28" s="82">
        <v>5</v>
      </c>
      <c r="J28" s="454" t="s">
        <v>186</v>
      </c>
      <c r="K28" s="455"/>
      <c r="L28" s="70"/>
      <c r="M28" s="74">
        <v>5</v>
      </c>
      <c r="N28" s="456" t="s">
        <v>165</v>
      </c>
      <c r="O28" s="457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4.9" customHeight="1" x14ac:dyDescent="0.55000000000000004">
      <c r="B29" s="278"/>
      <c r="C29" s="278"/>
      <c r="D29" s="46"/>
      <c r="E29" s="49"/>
      <c r="F29" s="71"/>
      <c r="G29" s="452"/>
      <c r="H29" s="70"/>
      <c r="I29" s="82">
        <v>6</v>
      </c>
      <c r="J29" s="454" t="s">
        <v>187</v>
      </c>
      <c r="K29" s="455"/>
      <c r="L29" s="70"/>
      <c r="M29" s="74">
        <v>6</v>
      </c>
      <c r="N29" s="456" t="s">
        <v>166</v>
      </c>
      <c r="O29" s="45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4.9" customHeight="1" x14ac:dyDescent="0.55000000000000004">
      <c r="B30" s="278"/>
      <c r="C30" s="278"/>
      <c r="D30" s="46"/>
      <c r="E30" s="49"/>
      <c r="F30" s="71"/>
      <c r="G30" s="452"/>
      <c r="H30" s="70"/>
      <c r="I30" s="82">
        <v>7</v>
      </c>
      <c r="J30" s="454" t="s">
        <v>188</v>
      </c>
      <c r="K30" s="455"/>
      <c r="L30" s="70"/>
      <c r="M30" s="74">
        <v>7</v>
      </c>
      <c r="N30" s="456" t="s">
        <v>167</v>
      </c>
      <c r="O30" s="45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4.9" customHeight="1" x14ac:dyDescent="0.55000000000000004">
      <c r="B31" s="278"/>
      <c r="C31" s="278"/>
      <c r="D31" s="46"/>
      <c r="E31" s="49"/>
      <c r="F31" s="71"/>
      <c r="G31" s="452"/>
      <c r="H31" s="70"/>
      <c r="I31" s="82">
        <v>8</v>
      </c>
      <c r="J31" s="454" t="s">
        <v>190</v>
      </c>
      <c r="K31" s="455"/>
      <c r="L31" s="70"/>
      <c r="M31" s="74">
        <v>8</v>
      </c>
      <c r="N31" s="456" t="s">
        <v>168</v>
      </c>
      <c r="O31" s="45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4.9" customHeight="1" x14ac:dyDescent="0.55000000000000004">
      <c r="B32" s="278"/>
      <c r="C32" s="278"/>
      <c r="D32" s="46"/>
      <c r="E32" s="49"/>
      <c r="F32" s="71"/>
      <c r="G32" s="452"/>
      <c r="H32" s="70"/>
      <c r="I32" s="82">
        <v>9</v>
      </c>
      <c r="J32" s="454" t="s">
        <v>189</v>
      </c>
      <c r="K32" s="455"/>
      <c r="L32" s="70"/>
      <c r="M32" s="74">
        <v>9</v>
      </c>
      <c r="N32" s="456" t="s">
        <v>169</v>
      </c>
      <c r="O32" s="45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4.9" customHeight="1" x14ac:dyDescent="0.55000000000000004">
      <c r="B33" s="278"/>
      <c r="C33" s="278"/>
      <c r="D33" s="46"/>
      <c r="E33" s="49"/>
      <c r="F33" s="71"/>
      <c r="G33" s="453"/>
      <c r="H33" s="70"/>
      <c r="I33" s="83">
        <v>10</v>
      </c>
      <c r="J33" s="458" t="s">
        <v>181</v>
      </c>
      <c r="K33" s="459"/>
      <c r="L33" s="70"/>
      <c r="M33" s="75">
        <v>10</v>
      </c>
      <c r="N33" s="463" t="s">
        <v>170</v>
      </c>
      <c r="O33" s="464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.15" customHeight="1" x14ac:dyDescent="0.35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2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2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2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2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2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2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2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2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2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2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2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2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2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2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2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2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2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2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2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2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2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2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2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2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2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2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2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2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2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2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2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3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3">
      <c r="B146" s="278"/>
      <c r="C146" s="278"/>
      <c r="D146" s="278"/>
      <c r="E146" s="477" t="s">
        <v>56</v>
      </c>
      <c r="F146" s="478"/>
      <c r="G146" s="478"/>
      <c r="H146" s="478"/>
      <c r="I146" s="478"/>
      <c r="J146" s="478"/>
      <c r="K146" s="478"/>
      <c r="L146" s="478"/>
      <c r="M146" s="478"/>
      <c r="N146" s="478"/>
      <c r="O146" s="478"/>
      <c r="P146" s="478"/>
      <c r="Q146" s="478"/>
      <c r="R146" s="479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2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65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7.5" x14ac:dyDescent="0.45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7.5" x14ac:dyDescent="0.45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7.5" x14ac:dyDescent="0.45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5" x14ac:dyDescent="0.7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7.5" x14ac:dyDescent="0.45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7.5" x14ac:dyDescent="0.45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2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5" x14ac:dyDescent="0.7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7.5" x14ac:dyDescent="0.45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7.5" x14ac:dyDescent="0.45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7.5" x14ac:dyDescent="0.45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7.5" x14ac:dyDescent="0.45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7.5" x14ac:dyDescent="0.45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7.5" x14ac:dyDescent="0.45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7.5" x14ac:dyDescent="0.45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7.5" x14ac:dyDescent="0.45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5" x14ac:dyDescent="0.7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7.5" x14ac:dyDescent="0.45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7.5" x14ac:dyDescent="0.45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7.5" x14ac:dyDescent="0.45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7.5" x14ac:dyDescent="0.45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7.5" x14ac:dyDescent="0.45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7.5" x14ac:dyDescent="0.45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7.5" x14ac:dyDescent="0.45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7.5" x14ac:dyDescent="0.45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2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6.5" thickBot="1" x14ac:dyDescent="0.7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3">
      <c r="B176" s="278"/>
      <c r="C176" s="278"/>
      <c r="D176" s="278"/>
      <c r="E176" s="292"/>
      <c r="F176" s="293"/>
      <c r="G176" s="293"/>
      <c r="H176" s="293"/>
      <c r="I176" s="489" t="s">
        <v>6</v>
      </c>
      <c r="J176" s="490"/>
      <c r="K176" s="491"/>
      <c r="L176" s="288"/>
      <c r="M176" s="486" t="s">
        <v>7</v>
      </c>
      <c r="N176" s="487"/>
      <c r="O176" s="488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2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4.9" customHeight="1" x14ac:dyDescent="0.55000000000000004">
      <c r="B178" s="278"/>
      <c r="C178" s="278"/>
      <c r="D178" s="278"/>
      <c r="E178" s="292"/>
      <c r="F178" s="293"/>
      <c r="G178" s="293"/>
      <c r="H178" s="293"/>
      <c r="I178" s="140">
        <v>1</v>
      </c>
      <c r="J178" s="492" t="s">
        <v>39</v>
      </c>
      <c r="K178" s="493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4.9" customHeight="1" x14ac:dyDescent="0.55000000000000004">
      <c r="B179" s="278"/>
      <c r="C179" s="278"/>
      <c r="D179" s="278"/>
      <c r="E179" s="292"/>
      <c r="F179" s="293"/>
      <c r="G179" s="293"/>
      <c r="H179" s="293"/>
      <c r="I179" s="142">
        <v>2</v>
      </c>
      <c r="J179" s="492" t="s">
        <v>41</v>
      </c>
      <c r="K179" s="493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4.9" customHeight="1" x14ac:dyDescent="0.55000000000000004">
      <c r="B180" s="278"/>
      <c r="C180" s="278"/>
      <c r="D180" s="278"/>
      <c r="E180" s="292"/>
      <c r="F180" s="293"/>
      <c r="G180" s="293"/>
      <c r="H180" s="293"/>
      <c r="I180" s="142">
        <v>3</v>
      </c>
      <c r="J180" s="492" t="s">
        <v>45</v>
      </c>
      <c r="K180" s="493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4.9" customHeight="1" x14ac:dyDescent="0.55000000000000004">
      <c r="B181" s="278"/>
      <c r="C181" s="278"/>
      <c r="D181" s="278"/>
      <c r="E181" s="292"/>
      <c r="F181" s="293"/>
      <c r="G181" s="293"/>
      <c r="H181" s="293"/>
      <c r="I181" s="142">
        <v>4</v>
      </c>
      <c r="J181" s="492" t="s">
        <v>43</v>
      </c>
      <c r="K181" s="493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4.9" customHeight="1" x14ac:dyDescent="0.55000000000000004">
      <c r="B182" s="278"/>
      <c r="C182" s="278"/>
      <c r="D182" s="278"/>
      <c r="E182" s="292"/>
      <c r="F182" s="293"/>
      <c r="G182" s="293"/>
      <c r="H182" s="293"/>
      <c r="I182" s="142">
        <v>5</v>
      </c>
      <c r="J182" s="494">
        <v>0</v>
      </c>
      <c r="K182" s="495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2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5.5" thickBot="1" x14ac:dyDescent="0.3">
      <c r="B184" s="278"/>
      <c r="C184" s="278"/>
      <c r="D184" s="278"/>
      <c r="E184" s="292"/>
      <c r="F184" s="293"/>
      <c r="G184" s="293"/>
      <c r="H184" s="293"/>
      <c r="I184" s="483" t="s">
        <v>8</v>
      </c>
      <c r="J184" s="484"/>
      <c r="K184" s="485"/>
      <c r="L184" s="287"/>
      <c r="M184" s="480" t="s">
        <v>9</v>
      </c>
      <c r="N184" s="481"/>
      <c r="O184" s="482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2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4.9" customHeight="1" x14ac:dyDescent="0.55000000000000004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4.9" customHeight="1" x14ac:dyDescent="0.55000000000000004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4.9" customHeight="1" x14ac:dyDescent="0.55000000000000004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4.9" customHeight="1" x14ac:dyDescent="0.55000000000000004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4.9" customHeight="1" thickBot="1" x14ac:dyDescent="0.6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3" thickTop="1" x14ac:dyDescent="0.2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2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2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2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2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2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2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2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2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2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2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2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2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2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2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2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2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2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2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2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2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2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2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2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2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2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2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2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2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2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2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2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2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2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2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2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2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2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2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2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2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2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2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2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2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2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2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2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2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2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2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3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2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2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5" x14ac:dyDescent="0.9">
      <c r="B245" s="280"/>
      <c r="C245" s="280"/>
      <c r="D245" s="280"/>
      <c r="E245" s="348"/>
      <c r="F245" s="299"/>
      <c r="G245" s="299"/>
      <c r="H245" s="299"/>
      <c r="I245" s="299"/>
      <c r="J245" s="476" t="s">
        <v>137</v>
      </c>
      <c r="K245" s="476"/>
      <c r="L245" s="476"/>
      <c r="M245" s="476"/>
      <c r="N245" s="476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7.5" x14ac:dyDescent="0.95">
      <c r="B246" s="280"/>
      <c r="C246" s="280"/>
      <c r="D246" s="280"/>
      <c r="E246" s="348"/>
      <c r="F246" s="299"/>
      <c r="G246" s="299"/>
      <c r="H246" s="299"/>
      <c r="I246" s="299"/>
      <c r="J246" s="475"/>
      <c r="K246" s="475"/>
      <c r="L246" s="475"/>
      <c r="M246" s="475"/>
      <c r="N246" s="475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2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2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2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2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2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2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7.5" x14ac:dyDescent="0.45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7.5" x14ac:dyDescent="0.45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2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2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3" thickBot="1" x14ac:dyDescent="0.3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2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2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2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2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2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2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2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2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2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2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2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2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2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2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2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2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2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2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2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2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2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2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2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2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2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2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2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2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2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tabSelected="1" showOutlineSymbols="0" zoomScale="90" zoomScaleNormal="90" workbookViewId="0">
      <pane xSplit="7" ySplit="2" topLeftCell="H29" activePane="bottomRight" state="frozen"/>
      <selection activeCell="B1" sqref="B1"/>
      <selection pane="topRight" activeCell="H1" sqref="H1"/>
      <selection pane="bottomLeft" activeCell="B3" sqref="B3"/>
      <selection pane="bottomRight" activeCell="H47" sqref="H47"/>
    </sheetView>
  </sheetViews>
  <sheetFormatPr baseColWidth="10" defaultRowHeight="12.5" x14ac:dyDescent="0.25"/>
  <cols>
    <col min="1" max="1" width="11.453125" hidden="1" customWidth="1"/>
    <col min="2" max="2" width="0.90625" customWidth="1"/>
    <col min="3" max="3" width="1.90625" customWidth="1"/>
    <col min="4" max="4" width="2.6328125" customWidth="1"/>
    <col min="5" max="5" width="6.6328125" customWidth="1"/>
    <col min="6" max="6" width="21" customWidth="1"/>
    <col min="7" max="7" width="16.54296875" customWidth="1"/>
    <col min="8" max="9" width="6.6328125" customWidth="1"/>
    <col min="10" max="10" width="26" customWidth="1"/>
    <col min="11" max="11" width="22.453125" customWidth="1"/>
    <col min="12" max="13" width="6.6328125" customWidth="1"/>
    <col min="14" max="14" width="26" customWidth="1"/>
    <col min="15" max="15" width="22.453125" customWidth="1"/>
    <col min="16" max="16" width="1.90625" customWidth="1"/>
    <col min="17" max="17" width="4.6328125" customWidth="1"/>
    <col min="18" max="64" width="11.453125"/>
  </cols>
  <sheetData>
    <row r="1" spans="2:63" ht="5.15" customHeight="1" thickBot="1" x14ac:dyDescent="0.3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.15" customHeight="1" thickTop="1" thickBot="1" x14ac:dyDescent="0.35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.15" customHeight="1" thickTop="1" thickBot="1" x14ac:dyDescent="0.4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4.9" customHeight="1" x14ac:dyDescent="0.9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5.9" customHeight="1" x14ac:dyDescent="0.45">
      <c r="B5" s="279"/>
      <c r="C5" s="46"/>
      <c r="D5" s="496" t="s">
        <v>113</v>
      </c>
      <c r="E5" s="497"/>
      <c r="F5" s="497"/>
      <c r="G5" s="498"/>
      <c r="H5" s="235"/>
      <c r="I5" s="239" t="str">
        <f>'DAFO 1'!N24</f>
        <v xml:space="preserve">aumento de inversion </v>
      </c>
      <c r="J5" s="231"/>
      <c r="K5" s="236"/>
      <c r="L5" s="240"/>
      <c r="M5" s="249" t="str">
        <f>'DAFO 1'!J24</f>
        <v xml:space="preserve">Aumento de delitos en el campus 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5.9" customHeight="1" x14ac:dyDescent="0.45">
      <c r="B6" s="279"/>
      <c r="C6" s="46"/>
      <c r="D6" s="496"/>
      <c r="E6" s="497"/>
      <c r="F6" s="497"/>
      <c r="G6" s="498"/>
      <c r="H6" s="235"/>
      <c r="I6" s="239" t="str">
        <f>'DAFO 1'!N25</f>
        <v>innovaciones tecnologicas</v>
      </c>
      <c r="J6" s="231"/>
      <c r="K6" s="236"/>
      <c r="L6" s="240"/>
      <c r="M6" s="249" t="str">
        <f>'DAFO 1'!J25</f>
        <v>competencia en el sector universitario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5.9" customHeight="1" x14ac:dyDescent="0.45">
      <c r="B7" s="279"/>
      <c r="C7" s="46"/>
      <c r="D7" s="496"/>
      <c r="E7" s="497"/>
      <c r="F7" s="497"/>
      <c r="G7" s="498"/>
      <c r="H7" s="235"/>
      <c r="I7" s="239" t="str">
        <f>'DAFO 1'!N26</f>
        <v xml:space="preserve">programas de concientizacion </v>
      </c>
      <c r="J7" s="231"/>
      <c r="K7" s="236"/>
      <c r="L7" s="240"/>
      <c r="M7" s="249" t="str">
        <f>'DAFO 1'!J26</f>
        <v>percepcion negativa de seguridad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5.9" customHeight="1" x14ac:dyDescent="0.45">
      <c r="B8" s="279"/>
      <c r="C8" s="46"/>
      <c r="D8" s="496"/>
      <c r="E8" s="497"/>
      <c r="F8" s="497"/>
      <c r="G8" s="498"/>
      <c r="H8" s="235"/>
      <c r="I8" s="239" t="str">
        <f>'DAFO 1'!N27</f>
        <v xml:space="preserve">busqueda de fondos </v>
      </c>
      <c r="J8" s="231"/>
      <c r="K8" s="236"/>
      <c r="L8" s="240"/>
      <c r="M8" s="249" t="str">
        <f>'DAFO 1'!J27</f>
        <v>falta de financiamiento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5.9" customHeight="1" x14ac:dyDescent="0.45">
      <c r="B9" s="279"/>
      <c r="C9" s="46"/>
      <c r="D9" s="496"/>
      <c r="E9" s="497"/>
      <c r="F9" s="497"/>
      <c r="G9" s="498"/>
      <c r="H9" s="235"/>
      <c r="I9" s="239" t="str">
        <f>'DAFO 1'!N28</f>
        <v>expansion de servicios</v>
      </c>
      <c r="J9" s="231"/>
      <c r="K9" s="236"/>
      <c r="L9" s="240"/>
      <c r="M9" s="249" t="str">
        <f>'DAFO 1'!J28</f>
        <v xml:space="preserve">inestabilidad social 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5.9" customHeight="1" x14ac:dyDescent="0.45">
      <c r="B10" s="279"/>
      <c r="C10" s="46"/>
      <c r="D10" s="496"/>
      <c r="E10" s="497"/>
      <c r="F10" s="497"/>
      <c r="G10" s="498"/>
      <c r="H10" s="235"/>
      <c r="I10" s="239" t="str">
        <f>'DAFO 1'!N29</f>
        <v xml:space="preserve">cambios en la normatividad </v>
      </c>
      <c r="J10" s="231"/>
      <c r="K10" s="236"/>
      <c r="L10" s="240"/>
      <c r="M10" s="249" t="str">
        <f>'DAFO 1'!J29</f>
        <v xml:space="preserve">ciberamenazas 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5.9" customHeight="1" x14ac:dyDescent="0.45">
      <c r="B11" s="279"/>
      <c r="C11" s="46"/>
      <c r="D11" s="496"/>
      <c r="E11" s="497"/>
      <c r="F11" s="497"/>
      <c r="G11" s="498"/>
      <c r="H11" s="235"/>
      <c r="I11" s="239" t="str">
        <f>'DAFO 1'!N30</f>
        <v xml:space="preserve">resolucion de cnflictos </v>
      </c>
      <c r="J11" s="231"/>
      <c r="K11" s="236"/>
      <c r="L11" s="240"/>
      <c r="M11" s="249" t="str">
        <f>'DAFO 1'!J30</f>
        <v xml:space="preserve">regulaciones mas estrictas 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5.9" customHeight="1" x14ac:dyDescent="0.45">
      <c r="B12" s="279"/>
      <c r="C12" s="46"/>
      <c r="D12" s="496"/>
      <c r="E12" s="497"/>
      <c r="F12" s="497"/>
      <c r="G12" s="498"/>
      <c r="H12" s="235"/>
      <c r="I12" s="239" t="str">
        <f>'DAFO 1'!N31</f>
        <v>aumento de la conciencia de salud mental</v>
      </c>
      <c r="J12" s="231"/>
      <c r="K12" s="236"/>
      <c r="L12" s="240"/>
      <c r="M12" s="249" t="str">
        <f>'DAFO 1'!J31</f>
        <v xml:space="preserve">cambio en de,ografia estudiantil 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5.9" customHeight="1" x14ac:dyDescent="0.45">
      <c r="B13" s="279"/>
      <c r="C13" s="46"/>
      <c r="D13" s="225"/>
      <c r="E13" s="219"/>
      <c r="F13" s="220"/>
      <c r="G13" s="226"/>
      <c r="H13" s="235"/>
      <c r="I13" s="239" t="str">
        <f>'DAFO 1'!N32</f>
        <v>eventos y actividades</v>
      </c>
      <c r="J13" s="231"/>
      <c r="K13" s="236"/>
      <c r="L13" s="240"/>
      <c r="M13" s="249" t="str">
        <f>'DAFO 1'!J32</f>
        <v>amenazas fiscas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5.9" customHeight="1" x14ac:dyDescent="0.45">
      <c r="B14" s="279"/>
      <c r="C14" s="46"/>
      <c r="D14" s="225"/>
      <c r="E14" s="219"/>
      <c r="F14" s="220"/>
      <c r="G14" s="226"/>
      <c r="H14" s="235"/>
      <c r="I14" s="239" t="str">
        <f>'DAFO 1'!N33</f>
        <v>colaboracion con autoridades locales</v>
      </c>
      <c r="J14" s="231"/>
      <c r="K14" s="236"/>
      <c r="L14" s="240"/>
      <c r="M14" s="249" t="str">
        <f>'DAFO 1'!J33</f>
        <v xml:space="preserve">cambios en la politica de la universidad 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.15" customHeight="1" thickBot="1" x14ac:dyDescent="0.9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4.9" customHeight="1" thickBot="1" x14ac:dyDescent="0.75">
      <c r="B16" s="278"/>
      <c r="C16" s="46"/>
      <c r="D16" s="232"/>
      <c r="E16" s="251" t="s">
        <v>7</v>
      </c>
      <c r="F16" s="233"/>
      <c r="G16" s="233"/>
      <c r="H16" s="499" t="s">
        <v>114</v>
      </c>
      <c r="I16" s="500"/>
      <c r="J16" s="500"/>
      <c r="K16" s="500"/>
      <c r="L16" s="501" t="s">
        <v>116</v>
      </c>
      <c r="M16" s="502"/>
      <c r="N16" s="502"/>
      <c r="O16" s="503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55000000000000004">
      <c r="B17" s="278"/>
      <c r="C17" s="46"/>
      <c r="D17" s="235"/>
      <c r="E17" s="250" t="str">
        <f>'DAFO 1'!N11</f>
        <v>personal calificado</v>
      </c>
      <c r="F17" s="231"/>
      <c r="G17" s="231"/>
      <c r="H17" s="263">
        <v>1</v>
      </c>
      <c r="I17" s="509" t="s">
        <v>191</v>
      </c>
      <c r="J17" s="509"/>
      <c r="K17" s="510"/>
      <c r="L17" s="263">
        <v>1</v>
      </c>
      <c r="M17" s="518" t="s">
        <v>201</v>
      </c>
      <c r="N17" s="518"/>
      <c r="O17" s="519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55000000000000004">
      <c r="B18" s="278"/>
      <c r="C18" s="46"/>
      <c r="D18" s="235"/>
      <c r="E18" s="250" t="str">
        <f>'DAFO 1'!N12</f>
        <v>proactividad en prevencion</v>
      </c>
      <c r="F18" s="231"/>
      <c r="G18" s="231"/>
      <c r="H18" s="264">
        <v>2</v>
      </c>
      <c r="I18" s="511" t="s">
        <v>192</v>
      </c>
      <c r="J18" s="511"/>
      <c r="K18" s="512"/>
      <c r="L18" s="264">
        <v>2</v>
      </c>
      <c r="M18" s="511" t="s">
        <v>202</v>
      </c>
      <c r="N18" s="511"/>
      <c r="O18" s="520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55000000000000004">
      <c r="B19" s="278"/>
      <c r="C19" s="46"/>
      <c r="D19" s="235"/>
      <c r="E19" s="250" t="str">
        <f>'DAFO 1'!N13</f>
        <v>relaciones estables</v>
      </c>
      <c r="F19" s="231"/>
      <c r="G19" s="231"/>
      <c r="H19" s="264">
        <v>3</v>
      </c>
      <c r="I19" s="511" t="s">
        <v>193</v>
      </c>
      <c r="J19" s="511"/>
      <c r="K19" s="512"/>
      <c r="L19" s="264">
        <v>3</v>
      </c>
      <c r="M19" s="511" t="s">
        <v>203</v>
      </c>
      <c r="N19" s="511"/>
      <c r="O19" s="520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55000000000000004">
      <c r="B20" s="278"/>
      <c r="C20" s="46"/>
      <c r="D20" s="235"/>
      <c r="E20" s="250" t="str">
        <f>'DAFO 1'!N14</f>
        <v>variedad de servicios</v>
      </c>
      <c r="F20" s="231"/>
      <c r="G20" s="231"/>
      <c r="H20" s="264">
        <v>4</v>
      </c>
      <c r="I20" s="511" t="s">
        <v>194</v>
      </c>
      <c r="J20" s="511"/>
      <c r="K20" s="512"/>
      <c r="L20" s="264">
        <v>4</v>
      </c>
      <c r="M20" s="511" t="s">
        <v>204</v>
      </c>
      <c r="N20" s="511"/>
      <c r="O20" s="520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55000000000000004">
      <c r="B21" s="278"/>
      <c r="C21" s="46"/>
      <c r="D21" s="235"/>
      <c r="E21" s="250" t="str">
        <f>'DAFO 1'!N15</f>
        <v>adaptabilidad</v>
      </c>
      <c r="F21" s="231"/>
      <c r="G21" s="231"/>
      <c r="H21" s="264">
        <v>5</v>
      </c>
      <c r="I21" s="511" t="s">
        <v>195</v>
      </c>
      <c r="J21" s="511"/>
      <c r="K21" s="512"/>
      <c r="L21" s="264">
        <v>5</v>
      </c>
      <c r="M21" s="511" t="s">
        <v>217</v>
      </c>
      <c r="N21" s="511"/>
      <c r="O21" s="520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55000000000000004">
      <c r="B22" s="278"/>
      <c r="C22" s="46"/>
      <c r="D22" s="235"/>
      <c r="E22" s="250" t="str">
        <f>'DAFO 1'!N16</f>
        <v>evaluaciones de seguridad</v>
      </c>
      <c r="F22" s="231"/>
      <c r="G22" s="231"/>
      <c r="H22" s="264">
        <v>6</v>
      </c>
      <c r="I22" s="511" t="s">
        <v>197</v>
      </c>
      <c r="J22" s="511"/>
      <c r="K22" s="512"/>
      <c r="L22" s="264">
        <v>6</v>
      </c>
      <c r="M22" s="511" t="s">
        <v>218</v>
      </c>
      <c r="N22" s="511"/>
      <c r="O22" s="520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55000000000000004">
      <c r="B23" s="278"/>
      <c r="C23" s="46"/>
      <c r="D23" s="235"/>
      <c r="E23" s="250" t="str">
        <f>'DAFO 1'!N17</f>
        <v xml:space="preserve">uso de tecnologia </v>
      </c>
      <c r="F23" s="231"/>
      <c r="G23" s="231"/>
      <c r="H23" s="264">
        <v>7</v>
      </c>
      <c r="I23" s="511" t="s">
        <v>196</v>
      </c>
      <c r="J23" s="511"/>
      <c r="K23" s="512"/>
      <c r="L23" s="264">
        <v>7</v>
      </c>
      <c r="M23" s="511" t="s">
        <v>219</v>
      </c>
      <c r="N23" s="511"/>
      <c r="O23" s="520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55000000000000004">
      <c r="B24" s="278"/>
      <c r="C24" s="46"/>
      <c r="D24" s="235"/>
      <c r="E24" s="250" t="str">
        <f>'DAFO 1'!N18</f>
        <v xml:space="preserve">conciencia cultural </v>
      </c>
      <c r="F24" s="231"/>
      <c r="G24" s="231"/>
      <c r="H24" s="264">
        <v>8</v>
      </c>
      <c r="I24" s="511" t="s">
        <v>198</v>
      </c>
      <c r="J24" s="511"/>
      <c r="K24" s="512"/>
      <c r="L24" s="264">
        <v>8</v>
      </c>
      <c r="M24" s="511" t="s">
        <v>205</v>
      </c>
      <c r="N24" s="511"/>
      <c r="O24" s="520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55000000000000004">
      <c r="B25" s="278"/>
      <c r="C25" s="46"/>
      <c r="D25" s="235"/>
      <c r="E25" s="250" t="str">
        <f>'DAFO 1'!N19</f>
        <v>etica profesional</v>
      </c>
      <c r="F25" s="231"/>
      <c r="G25" s="231"/>
      <c r="H25" s="264">
        <v>9</v>
      </c>
      <c r="I25" s="511" t="s">
        <v>199</v>
      </c>
      <c r="J25" s="511"/>
      <c r="K25" s="512"/>
      <c r="L25" s="264">
        <v>9</v>
      </c>
      <c r="M25" s="511" t="s">
        <v>206</v>
      </c>
      <c r="N25" s="511"/>
      <c r="O25" s="520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55000000000000004">
      <c r="B26" s="278"/>
      <c r="C26" s="46"/>
      <c r="D26" s="235"/>
      <c r="E26" s="250" t="str">
        <f>'DAFO 1'!N20</f>
        <v>experiencia en el sector</v>
      </c>
      <c r="F26" s="231"/>
      <c r="G26" s="231"/>
      <c r="H26" s="264">
        <v>10</v>
      </c>
      <c r="I26" s="511" t="s">
        <v>200</v>
      </c>
      <c r="J26" s="511"/>
      <c r="K26" s="512"/>
      <c r="L26" s="264">
        <v>10</v>
      </c>
      <c r="M26" s="511" t="s">
        <v>207</v>
      </c>
      <c r="N26" s="511"/>
      <c r="O26" s="520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.15" customHeight="1" thickBot="1" x14ac:dyDescent="0.3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4.9" customHeight="1" thickBot="1" x14ac:dyDescent="0.95">
      <c r="B28" s="278"/>
      <c r="C28" s="46"/>
      <c r="D28" s="242"/>
      <c r="E28" s="252" t="s">
        <v>6</v>
      </c>
      <c r="F28" s="243"/>
      <c r="G28" s="244"/>
      <c r="H28" s="504" t="s">
        <v>115</v>
      </c>
      <c r="I28" s="505"/>
      <c r="J28" s="505"/>
      <c r="K28" s="505"/>
      <c r="L28" s="506" t="s">
        <v>117</v>
      </c>
      <c r="M28" s="507"/>
      <c r="N28" s="507"/>
      <c r="O28" s="508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55000000000000004">
      <c r="B29" s="278"/>
      <c r="C29" s="46"/>
      <c r="D29" s="240"/>
      <c r="E29" s="249" t="str">
        <f>'DAFO 1'!J11</f>
        <v>recursos humanos limitados</v>
      </c>
      <c r="F29" s="241"/>
      <c r="G29" s="245"/>
      <c r="H29" s="271">
        <v>1</v>
      </c>
      <c r="I29" s="513" t="s">
        <v>220</v>
      </c>
      <c r="J29" s="513"/>
      <c r="K29" s="514"/>
      <c r="L29" s="272">
        <v>1</v>
      </c>
      <c r="M29" s="516" t="s">
        <v>211</v>
      </c>
      <c r="N29" s="516"/>
      <c r="O29" s="517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55000000000000004">
      <c r="B30" s="278"/>
      <c r="C30" s="46"/>
      <c r="D30" s="240"/>
      <c r="E30" s="249" t="str">
        <f>'DAFO 1'!J12</f>
        <v>falta de capacitacion continua</v>
      </c>
      <c r="F30" s="241"/>
      <c r="G30" s="245"/>
      <c r="H30" s="273">
        <v>2</v>
      </c>
      <c r="I30" s="511" t="s">
        <v>208</v>
      </c>
      <c r="J30" s="511"/>
      <c r="K30" s="515"/>
      <c r="L30" s="274">
        <v>2</v>
      </c>
      <c r="M30" s="511" t="s">
        <v>212</v>
      </c>
      <c r="N30" s="511"/>
      <c r="O30" s="515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55000000000000004">
      <c r="B31" s="278"/>
      <c r="C31" s="46"/>
      <c r="D31" s="240"/>
      <c r="E31" s="249" t="str">
        <f>'DAFO 1'!J13</f>
        <v>dependencia tecnologica</v>
      </c>
      <c r="F31" s="241"/>
      <c r="G31" s="245"/>
      <c r="H31" s="273">
        <v>3</v>
      </c>
      <c r="I31" s="511" t="s">
        <v>209</v>
      </c>
      <c r="J31" s="511"/>
      <c r="K31" s="515"/>
      <c r="L31" s="274">
        <v>3</v>
      </c>
      <c r="M31" s="511" t="s">
        <v>227</v>
      </c>
      <c r="N31" s="511"/>
      <c r="O31" s="515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55000000000000004">
      <c r="B32" s="278"/>
      <c r="C32" s="46"/>
      <c r="D32" s="240"/>
      <c r="E32" s="249" t="str">
        <f>'DAFO 1'!J14</f>
        <v>falta de protocolos claros</v>
      </c>
      <c r="F32" s="241"/>
      <c r="G32" s="245"/>
      <c r="H32" s="273">
        <v>4</v>
      </c>
      <c r="I32" s="511" t="s">
        <v>222</v>
      </c>
      <c r="J32" s="511"/>
      <c r="K32" s="515"/>
      <c r="L32" s="274">
        <v>4</v>
      </c>
      <c r="M32" s="511" t="s">
        <v>228</v>
      </c>
      <c r="N32" s="511"/>
      <c r="O32" s="515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55000000000000004">
      <c r="B33" s="278"/>
      <c r="C33" s="46"/>
      <c r="D33" s="240"/>
      <c r="E33" s="249" t="str">
        <f>'DAFO 1'!J15</f>
        <v xml:space="preserve">respuesta a incidentes tardios </v>
      </c>
      <c r="F33" s="241"/>
      <c r="G33" s="245"/>
      <c r="H33" s="273">
        <v>5</v>
      </c>
      <c r="I33" s="511" t="s">
        <v>221</v>
      </c>
      <c r="J33" s="511"/>
      <c r="K33" s="515"/>
      <c r="L33" s="274">
        <v>5</v>
      </c>
      <c r="M33" s="511" t="s">
        <v>213</v>
      </c>
      <c r="N33" s="511"/>
      <c r="O33" s="515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55000000000000004">
      <c r="B34" s="278"/>
      <c r="C34" s="46"/>
      <c r="D34" s="240"/>
      <c r="E34" s="249" t="str">
        <f>'DAFO 1'!J16</f>
        <v xml:space="preserve">problemas de comunicación </v>
      </c>
      <c r="F34" s="241"/>
      <c r="G34" s="245"/>
      <c r="H34" s="273">
        <v>6</v>
      </c>
      <c r="I34" s="511" t="s">
        <v>223</v>
      </c>
      <c r="J34" s="511"/>
      <c r="K34" s="515"/>
      <c r="L34" s="274">
        <v>6</v>
      </c>
      <c r="M34" s="511" t="s">
        <v>229</v>
      </c>
      <c r="N34" s="511"/>
      <c r="O34" s="515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55000000000000004">
      <c r="B35" s="278"/>
      <c r="C35" s="46"/>
      <c r="D35" s="240"/>
      <c r="E35" s="249" t="str">
        <f>'DAFO 1'!J17</f>
        <v>limitacion presupuestales</v>
      </c>
      <c r="F35" s="241"/>
      <c r="G35" s="245"/>
      <c r="H35" s="273">
        <v>7</v>
      </c>
      <c r="I35" s="511" t="s">
        <v>224</v>
      </c>
      <c r="J35" s="511"/>
      <c r="K35" s="515"/>
      <c r="L35" s="274">
        <v>7</v>
      </c>
      <c r="M35" s="511" t="s">
        <v>214</v>
      </c>
      <c r="N35" s="511"/>
      <c r="O35" s="515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55000000000000004">
      <c r="B36" s="278"/>
      <c r="C36" s="46"/>
      <c r="D36" s="240"/>
      <c r="E36" s="249" t="str">
        <f>'DAFO 1'!J18</f>
        <v xml:space="preserve">desactualizacion de equipos </v>
      </c>
      <c r="F36" s="241"/>
      <c r="G36" s="245"/>
      <c r="H36" s="273">
        <v>8</v>
      </c>
      <c r="I36" s="511" t="s">
        <v>225</v>
      </c>
      <c r="J36" s="511"/>
      <c r="K36" s="515"/>
      <c r="L36" s="274">
        <v>8</v>
      </c>
      <c r="M36" s="511" t="s">
        <v>230</v>
      </c>
      <c r="N36" s="511"/>
      <c r="O36" s="515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55000000000000004">
      <c r="B37" s="278"/>
      <c r="C37" s="46"/>
      <c r="D37" s="240"/>
      <c r="E37" s="249" t="str">
        <f>'DAFO 1'!J19</f>
        <v>percepcion negativa</v>
      </c>
      <c r="F37" s="241"/>
      <c r="G37" s="245"/>
      <c r="H37" s="273">
        <v>9</v>
      </c>
      <c r="I37" s="511" t="s">
        <v>226</v>
      </c>
      <c r="J37" s="511"/>
      <c r="K37" s="515"/>
      <c r="L37" s="274">
        <v>9</v>
      </c>
      <c r="M37" s="511" t="s">
        <v>215</v>
      </c>
      <c r="N37" s="511"/>
      <c r="O37" s="515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55000000000000004">
      <c r="B38" s="278"/>
      <c r="C38" s="46"/>
      <c r="D38" s="240"/>
      <c r="E38" s="249" t="str">
        <f>'DAFO 1'!J20</f>
        <v xml:space="preserve">bajo respeto estudiantil </v>
      </c>
      <c r="F38" s="241"/>
      <c r="G38" s="245"/>
      <c r="H38" s="273">
        <v>10</v>
      </c>
      <c r="I38" s="511" t="s">
        <v>210</v>
      </c>
      <c r="J38" s="511"/>
      <c r="K38" s="515"/>
      <c r="L38" s="274">
        <v>10</v>
      </c>
      <c r="M38" s="511" t="s">
        <v>216</v>
      </c>
      <c r="N38" s="511"/>
      <c r="O38" s="515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.15" customHeight="1" thickBot="1" x14ac:dyDescent="0.3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35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.15" customHeight="1" x14ac:dyDescent="0.2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ht="17.5" x14ac:dyDescent="0.35">
      <c r="B42" s="278"/>
      <c r="C42" s="278"/>
      <c r="D42" s="278"/>
      <c r="E42" s="278"/>
      <c r="F42" s="278"/>
      <c r="G42" s="278"/>
      <c r="H42" s="553" t="s">
        <v>235</v>
      </c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25">
      <c r="B44" s="278"/>
      <c r="C44" s="278"/>
      <c r="D44" s="278"/>
      <c r="E44" s="278"/>
      <c r="F44" s="278"/>
      <c r="G44" s="278"/>
      <c r="H44" s="278" t="s">
        <v>231</v>
      </c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25">
      <c r="B45" s="278"/>
      <c r="C45" s="278"/>
      <c r="D45" s="278"/>
      <c r="E45" s="278"/>
      <c r="F45" s="278"/>
      <c r="G45" s="278"/>
      <c r="H45" s="278" t="s">
        <v>232</v>
      </c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25">
      <c r="B46" s="278"/>
      <c r="C46" s="278"/>
      <c r="D46" s="278"/>
      <c r="E46" s="278"/>
      <c r="F46" s="278"/>
      <c r="G46" s="278"/>
      <c r="H46" s="278" t="s">
        <v>233</v>
      </c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25">
      <c r="B47" s="278"/>
      <c r="C47" s="278"/>
      <c r="D47" s="278"/>
      <c r="E47" s="278"/>
      <c r="F47" s="278"/>
      <c r="G47" s="278"/>
      <c r="H47" s="278" t="s">
        <v>234</v>
      </c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ht="17.5" x14ac:dyDescent="0.35">
      <c r="B50" s="278"/>
      <c r="C50" s="278"/>
      <c r="D50" s="278"/>
      <c r="E50" s="278"/>
      <c r="F50" s="278"/>
      <c r="G50" s="278"/>
      <c r="I50" s="553"/>
      <c r="J50" s="553"/>
      <c r="K50" s="553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2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2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2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2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2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2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2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2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2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2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2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2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2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2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2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2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2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2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2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2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2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2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2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2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2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2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2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2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2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2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2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2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2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2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2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2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2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2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2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2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2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2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2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2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2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2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2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3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3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2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65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5" x14ac:dyDescent="0.7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7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55000000000000004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7.5" x14ac:dyDescent="0.45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7.5" x14ac:dyDescent="0.45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45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1" x14ac:dyDescent="0.55000000000000004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7.5" x14ac:dyDescent="0.45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7.5" x14ac:dyDescent="0.45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45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7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7.5" x14ac:dyDescent="0.45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7.5" x14ac:dyDescent="0.45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7.5" x14ac:dyDescent="0.45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1" x14ac:dyDescent="0.55000000000000004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7.5" x14ac:dyDescent="0.45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7.5" x14ac:dyDescent="0.45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7.5" x14ac:dyDescent="0.45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5" x14ac:dyDescent="0.7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7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3" thickBot="1" x14ac:dyDescent="0.3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2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2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5" x14ac:dyDescent="0.9">
      <c r="B216" s="278"/>
      <c r="C216" s="348"/>
      <c r="D216" s="299"/>
      <c r="E216" s="299"/>
      <c r="F216" s="299"/>
      <c r="G216" s="476" t="s">
        <v>137</v>
      </c>
      <c r="H216" s="476"/>
      <c r="I216" s="476"/>
      <c r="J216" s="476"/>
      <c r="K216" s="476"/>
      <c r="L216" s="476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7.5" x14ac:dyDescent="0.9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2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2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2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2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2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2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7.5" x14ac:dyDescent="0.45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7.5" x14ac:dyDescent="0.45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2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2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3" thickBot="1" x14ac:dyDescent="0.3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2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2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2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2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2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2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2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2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2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2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2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2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2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2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2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2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2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2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2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2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2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2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2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2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2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2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2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2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2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2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17" activePane="bottomRight" state="frozen"/>
      <selection pane="topRight" activeCell="G1" sqref="G1"/>
      <selection pane="bottomLeft" activeCell="A3" sqref="A3"/>
      <selection pane="bottomRight" activeCell="J30" sqref="J30"/>
    </sheetView>
  </sheetViews>
  <sheetFormatPr baseColWidth="10" defaultRowHeight="12.5" x14ac:dyDescent="0.25"/>
  <cols>
    <col min="1" max="1" width="0" hidden="1" customWidth="1"/>
    <col min="2" max="2" width="1.6328125" customWidth="1"/>
    <col min="3" max="3" width="0" hidden="1" customWidth="1"/>
    <col min="4" max="4" width="1.36328125" customWidth="1"/>
    <col min="5" max="5" width="3.6328125" customWidth="1"/>
    <col min="6" max="6" width="3.54296875" customWidth="1"/>
    <col min="7" max="7" width="18.54296875" customWidth="1"/>
    <col min="8" max="8" width="3.36328125" customWidth="1"/>
    <col min="9" max="9" width="24.08984375" customWidth="1"/>
    <col min="10" max="10" width="11" customWidth="1"/>
    <col min="11" max="11" width="0.90625" customWidth="1"/>
    <col min="12" max="12" width="10.36328125" customWidth="1"/>
    <col min="13" max="13" width="7.6328125" customWidth="1"/>
    <col min="14" max="14" width="20.453125" customWidth="1"/>
    <col min="15" max="15" width="0.90625" customWidth="1"/>
    <col min="16" max="16" width="20.453125" customWidth="1"/>
    <col min="17" max="17" width="3.6328125" customWidth="1"/>
    <col min="18" max="18" width="1.36328125" customWidth="1"/>
    <col min="19" max="21" width="15.6328125" customWidth="1"/>
    <col min="22" max="55" width="11.453125"/>
    <col min="56" max="63" width="11.453125" hidden="1" customWidth="1"/>
    <col min="64" max="82" width="11.453125"/>
  </cols>
  <sheetData>
    <row r="1" spans="2:64" ht="5.15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4.9" customHeight="1" thickTop="1" thickBot="1" x14ac:dyDescent="0.35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.15" customHeight="1" thickTop="1" x14ac:dyDescent="0.35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.15" customHeight="1" x14ac:dyDescent="0.2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6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9.9" customHeight="1" x14ac:dyDescent="0.25">
      <c r="B6" s="278"/>
      <c r="C6" s="35"/>
      <c r="D6" s="422"/>
      <c r="E6" s="100"/>
      <c r="F6" s="105"/>
      <c r="G6" s="106"/>
      <c r="H6" s="523"/>
      <c r="I6" s="523"/>
      <c r="J6" s="523"/>
      <c r="K6" s="523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45">
      <c r="B7" s="278"/>
      <c r="C7" s="35"/>
      <c r="D7" s="422"/>
      <c r="E7" s="59"/>
      <c r="F7" s="155"/>
      <c r="G7" s="156"/>
      <c r="H7" s="524" t="s">
        <v>85</v>
      </c>
      <c r="I7" s="525"/>
      <c r="J7" s="526"/>
      <c r="K7" s="171"/>
      <c r="L7" s="172" t="s">
        <v>83</v>
      </c>
      <c r="M7" s="542" t="s">
        <v>90</v>
      </c>
      <c r="N7" s="543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2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4.9" customHeight="1" x14ac:dyDescent="0.45">
      <c r="B9" s="278"/>
      <c r="C9" s="35"/>
      <c r="D9" s="422"/>
      <c r="E9" s="57"/>
      <c r="F9" s="180" t="s">
        <v>29</v>
      </c>
      <c r="G9" s="181"/>
      <c r="H9" s="113">
        <v>1</v>
      </c>
      <c r="I9" s="527"/>
      <c r="J9" s="528"/>
      <c r="K9" s="157"/>
      <c r="L9" s="196" t="s">
        <v>88</v>
      </c>
      <c r="M9" s="159">
        <v>0.1</v>
      </c>
      <c r="N9" s="166">
        <f t="shared" ref="N9:N19" si="0">M9</f>
        <v>0.1</v>
      </c>
      <c r="O9" s="169"/>
      <c r="P9" s="165">
        <f>CÁLCULOS!I6</f>
        <v>0.4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4.9" customHeight="1" x14ac:dyDescent="0.55000000000000004">
      <c r="B10" s="278"/>
      <c r="C10" s="35"/>
      <c r="D10" s="422"/>
      <c r="E10" s="57"/>
      <c r="F10" s="529" t="s">
        <v>38</v>
      </c>
      <c r="G10" s="530"/>
      <c r="H10" s="114">
        <v>2</v>
      </c>
      <c r="I10" s="521"/>
      <c r="J10" s="522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4.9" customHeight="1" x14ac:dyDescent="0.45">
      <c r="B11" s="278"/>
      <c r="C11" s="35"/>
      <c r="D11" s="422"/>
      <c r="E11" s="57"/>
      <c r="F11" s="531" t="s">
        <v>89</v>
      </c>
      <c r="G11" s="532"/>
      <c r="H11" s="114">
        <v>3</v>
      </c>
      <c r="I11" s="521"/>
      <c r="J11" s="522"/>
      <c r="K11" s="157"/>
      <c r="L11" s="197" t="s">
        <v>29</v>
      </c>
      <c r="M11" s="160">
        <v>0.1</v>
      </c>
      <c r="N11" s="167">
        <f t="shared" si="0"/>
        <v>0.1</v>
      </c>
      <c r="O11" s="169"/>
      <c r="P11" s="165">
        <f>CÁLCULOS!I8</f>
        <v>0.30000000000000004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4.9" customHeight="1" x14ac:dyDescent="0.45">
      <c r="B12" s="278"/>
      <c r="C12" s="35"/>
      <c r="D12" s="422"/>
      <c r="E12" s="57"/>
      <c r="F12" s="182"/>
      <c r="G12" s="183"/>
      <c r="H12" s="114">
        <v>4</v>
      </c>
      <c r="I12" s="521"/>
      <c r="J12" s="522"/>
      <c r="K12" s="157"/>
      <c r="L12" s="197" t="s">
        <v>88</v>
      </c>
      <c r="M12" s="160">
        <v>0.1</v>
      </c>
      <c r="N12" s="167">
        <f t="shared" si="0"/>
        <v>0.1</v>
      </c>
      <c r="O12" s="169"/>
      <c r="P12" s="165">
        <f>CÁLCULOS!I9</f>
        <v>0.4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4.9" customHeight="1" x14ac:dyDescent="0.45">
      <c r="B13" s="278"/>
      <c r="C13" s="35"/>
      <c r="D13" s="422"/>
      <c r="E13" s="57"/>
      <c r="F13" s="544"/>
      <c r="G13" s="545"/>
      <c r="H13" s="115">
        <v>5</v>
      </c>
      <c r="I13" s="533"/>
      <c r="J13" s="534"/>
      <c r="K13" s="157"/>
      <c r="L13" s="198" t="s">
        <v>29</v>
      </c>
      <c r="M13" s="161">
        <v>0.1</v>
      </c>
      <c r="N13" s="168">
        <f t="shared" si="0"/>
        <v>0.1</v>
      </c>
      <c r="O13" s="169"/>
      <c r="P13" s="165">
        <f>CÁLCULOS!I10</f>
        <v>0.30000000000000004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45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4.9" customHeight="1" x14ac:dyDescent="0.45">
      <c r="B15" s="278"/>
      <c r="C15" s="35"/>
      <c r="D15" s="422"/>
      <c r="E15" s="109"/>
      <c r="F15" s="158" t="s">
        <v>1</v>
      </c>
      <c r="G15" s="127"/>
      <c r="H15" s="113">
        <v>1</v>
      </c>
      <c r="I15" s="527"/>
      <c r="J15" s="528"/>
      <c r="K15" s="29"/>
      <c r="L15" s="196" t="s">
        <v>87</v>
      </c>
      <c r="M15" s="159">
        <v>0.1</v>
      </c>
      <c r="N15" s="166">
        <f t="shared" si="0"/>
        <v>0.1</v>
      </c>
      <c r="O15" s="169"/>
      <c r="P15" s="165">
        <f>CÁLCULOS!I12</f>
        <v>0.2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4.9" customHeight="1" x14ac:dyDescent="0.55000000000000004">
      <c r="B16" s="278"/>
      <c r="C16" s="35"/>
      <c r="D16" s="422"/>
      <c r="E16" s="109"/>
      <c r="F16" s="535" t="s">
        <v>37</v>
      </c>
      <c r="G16" s="536"/>
      <c r="H16" s="114">
        <v>2</v>
      </c>
      <c r="I16" s="521"/>
      <c r="J16" s="522"/>
      <c r="K16" s="29"/>
      <c r="L16" s="197" t="s">
        <v>1</v>
      </c>
      <c r="M16" s="160">
        <v>0.1</v>
      </c>
      <c r="N16" s="167">
        <f t="shared" si="0"/>
        <v>0.1</v>
      </c>
      <c r="O16" s="169"/>
      <c r="P16" s="165">
        <f>CÁLCULOS!I13</f>
        <v>0.2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4.9" customHeight="1" x14ac:dyDescent="0.45">
      <c r="B17" s="278"/>
      <c r="C17" s="35"/>
      <c r="D17" s="422"/>
      <c r="E17" s="109"/>
      <c r="F17" s="537" t="s">
        <v>89</v>
      </c>
      <c r="G17" s="538"/>
      <c r="H17" s="114">
        <v>3</v>
      </c>
      <c r="I17" s="521"/>
      <c r="J17" s="522"/>
      <c r="K17" s="29"/>
      <c r="L17" s="197" t="s">
        <v>92</v>
      </c>
      <c r="M17" s="160">
        <v>0.1</v>
      </c>
      <c r="N17" s="167">
        <f t="shared" si="0"/>
        <v>0.1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4.9" customHeight="1" x14ac:dyDescent="0.45">
      <c r="B18" s="278"/>
      <c r="C18" s="35"/>
      <c r="D18" s="422"/>
      <c r="E18" s="109"/>
      <c r="F18" s="128"/>
      <c r="G18" s="129"/>
      <c r="H18" s="114">
        <v>4</v>
      </c>
      <c r="I18" s="521"/>
      <c r="J18" s="522"/>
      <c r="K18" s="29"/>
      <c r="L18" s="197" t="s">
        <v>92</v>
      </c>
      <c r="M18" s="160">
        <v>0.1</v>
      </c>
      <c r="N18" s="167">
        <f t="shared" si="0"/>
        <v>0.1</v>
      </c>
      <c r="O18" s="169"/>
      <c r="P18" s="165">
        <f>CÁLCULOS!I15</f>
        <v>0.1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4.9" customHeight="1" x14ac:dyDescent="0.45">
      <c r="B19" s="278"/>
      <c r="C19" s="35"/>
      <c r="D19" s="422"/>
      <c r="E19" s="109"/>
      <c r="F19" s="130"/>
      <c r="G19" s="131"/>
      <c r="H19" s="115">
        <v>5</v>
      </c>
      <c r="I19" s="533"/>
      <c r="J19" s="534"/>
      <c r="K19" s="29"/>
      <c r="L19" s="198" t="s">
        <v>92</v>
      </c>
      <c r="M19" s="161">
        <v>0.1</v>
      </c>
      <c r="N19" s="168">
        <f t="shared" si="0"/>
        <v>0.1</v>
      </c>
      <c r="O19" s="169"/>
      <c r="P19" s="165">
        <f>CÁLCULOS!I16</f>
        <v>0.1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45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0.99999999999999989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35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9.9" customHeight="1" x14ac:dyDescent="0.45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45">
      <c r="B23" s="278"/>
      <c r="C23" s="35"/>
      <c r="D23" s="422"/>
      <c r="E23" s="109"/>
      <c r="F23" s="116"/>
      <c r="G23" s="116"/>
      <c r="H23" s="524" t="s">
        <v>85</v>
      </c>
      <c r="I23" s="525"/>
      <c r="J23" s="526"/>
      <c r="K23" s="171"/>
      <c r="L23" s="172" t="s">
        <v>84</v>
      </c>
      <c r="M23" s="542" t="s">
        <v>90</v>
      </c>
      <c r="N23" s="543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45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4.9" customHeight="1" x14ac:dyDescent="0.45">
      <c r="B25" s="278"/>
      <c r="C25" s="35"/>
      <c r="D25" s="422"/>
      <c r="E25" s="57"/>
      <c r="F25" s="180" t="s">
        <v>30</v>
      </c>
      <c r="G25" s="181"/>
      <c r="H25" s="177">
        <v>1</v>
      </c>
      <c r="I25" s="527"/>
      <c r="J25" s="528"/>
      <c r="K25" s="29"/>
      <c r="L25" s="162" t="s">
        <v>88</v>
      </c>
      <c r="M25" s="159">
        <v>0.1</v>
      </c>
      <c r="N25" s="166">
        <f t="shared" ref="N25:N35" si="1">M25</f>
        <v>0.1</v>
      </c>
      <c r="O25" s="169"/>
      <c r="P25" s="165">
        <f>CÁLCULOS!I22</f>
        <v>0.4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4.9" customHeight="1" x14ac:dyDescent="0.55000000000000004">
      <c r="B26" s="278"/>
      <c r="C26" s="35"/>
      <c r="D26" s="422"/>
      <c r="E26" s="57"/>
      <c r="F26" s="529" t="s">
        <v>49</v>
      </c>
      <c r="G26" s="530"/>
      <c r="H26" s="178">
        <v>2</v>
      </c>
      <c r="I26" s="521"/>
      <c r="J26" s="522"/>
      <c r="K26" s="29"/>
      <c r="L26" s="163" t="s">
        <v>29</v>
      </c>
      <c r="M26" s="160">
        <v>0.1</v>
      </c>
      <c r="N26" s="167">
        <f t="shared" si="1"/>
        <v>0.1</v>
      </c>
      <c r="O26" s="169"/>
      <c r="P26" s="165">
        <f>CÁLCULOS!I23</f>
        <v>0.30000000000000004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4.9" customHeight="1" x14ac:dyDescent="0.45">
      <c r="B27" s="278"/>
      <c r="C27" s="35"/>
      <c r="D27" s="422"/>
      <c r="E27" s="57"/>
      <c r="F27" s="531" t="s">
        <v>89</v>
      </c>
      <c r="G27" s="532"/>
      <c r="H27" s="178">
        <v>3</v>
      </c>
      <c r="I27" s="521"/>
      <c r="J27" s="522"/>
      <c r="K27" s="29"/>
      <c r="L27" s="163" t="s">
        <v>87</v>
      </c>
      <c r="M27" s="160">
        <v>0.1</v>
      </c>
      <c r="N27" s="167">
        <f t="shared" si="1"/>
        <v>0.1</v>
      </c>
      <c r="O27" s="169"/>
      <c r="P27" s="165">
        <f>CÁLCULOS!I24</f>
        <v>0.2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4.9" customHeight="1" x14ac:dyDescent="0.45">
      <c r="B28" s="278"/>
      <c r="C28" s="35"/>
      <c r="D28" s="422"/>
      <c r="E28" s="57"/>
      <c r="F28" s="182"/>
      <c r="G28" s="183"/>
      <c r="H28" s="178">
        <v>4</v>
      </c>
      <c r="I28" s="521"/>
      <c r="J28" s="522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4.9" customHeight="1" x14ac:dyDescent="0.45">
      <c r="B29" s="278"/>
      <c r="C29" s="35"/>
      <c r="D29" s="422"/>
      <c r="E29" s="57"/>
      <c r="F29" s="544"/>
      <c r="G29" s="545"/>
      <c r="H29" s="179">
        <v>5</v>
      </c>
      <c r="I29" s="533"/>
      <c r="J29" s="534"/>
      <c r="K29" s="29"/>
      <c r="L29" s="164" t="s">
        <v>87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.15" customHeight="1" x14ac:dyDescent="0.45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4.9" customHeight="1" x14ac:dyDescent="0.45">
      <c r="B31" s="278"/>
      <c r="C31" s="35"/>
      <c r="D31" s="422"/>
      <c r="E31" s="57"/>
      <c r="F31" s="158" t="s">
        <v>0</v>
      </c>
      <c r="G31" s="112"/>
      <c r="H31" s="113">
        <v>1</v>
      </c>
      <c r="I31" s="527"/>
      <c r="J31" s="528"/>
      <c r="K31" s="29"/>
      <c r="L31" s="162" t="s">
        <v>88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4.9" customHeight="1" x14ac:dyDescent="0.55000000000000004">
      <c r="B32" s="278"/>
      <c r="C32" s="35"/>
      <c r="D32" s="422"/>
      <c r="E32" s="57"/>
      <c r="F32" s="535" t="s">
        <v>48</v>
      </c>
      <c r="G32" s="536"/>
      <c r="H32" s="114">
        <v>2</v>
      </c>
      <c r="I32" s="521"/>
      <c r="J32" s="522"/>
      <c r="K32" s="29"/>
      <c r="L32" s="163" t="s">
        <v>29</v>
      </c>
      <c r="M32" s="152">
        <v>0.1</v>
      </c>
      <c r="N32" s="167">
        <f t="shared" si="1"/>
        <v>0.1</v>
      </c>
      <c r="O32" s="169"/>
      <c r="P32" s="165">
        <f>CÁLCULOS!I29</f>
        <v>0.30000000000000004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4.9" customHeight="1" x14ac:dyDescent="0.45">
      <c r="B33" s="278"/>
      <c r="C33" s="35"/>
      <c r="D33" s="422"/>
      <c r="E33" s="57"/>
      <c r="F33" s="537" t="s">
        <v>89</v>
      </c>
      <c r="G33" s="538"/>
      <c r="H33" s="114">
        <v>3</v>
      </c>
      <c r="I33" s="521"/>
      <c r="J33" s="522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0.2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4.9" customHeight="1" x14ac:dyDescent="0.45">
      <c r="B34" s="278"/>
      <c r="C34" s="35"/>
      <c r="D34" s="422"/>
      <c r="E34" s="57"/>
      <c r="F34" s="128"/>
      <c r="G34" s="129"/>
      <c r="H34" s="114">
        <v>4</v>
      </c>
      <c r="I34" s="521"/>
      <c r="J34" s="522"/>
      <c r="K34" s="29"/>
      <c r="L34" s="163" t="s">
        <v>1</v>
      </c>
      <c r="M34" s="152">
        <v>0.1</v>
      </c>
      <c r="N34" s="167">
        <f t="shared" si="1"/>
        <v>0.1</v>
      </c>
      <c r="O34" s="169"/>
      <c r="P34" s="165">
        <f>CÁLCULOS!I31</f>
        <v>0.1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4.9" customHeight="1" x14ac:dyDescent="0.45">
      <c r="B35" s="278"/>
      <c r="C35" s="35"/>
      <c r="D35" s="422"/>
      <c r="E35" s="57"/>
      <c r="F35" s="546"/>
      <c r="G35" s="547"/>
      <c r="H35" s="115">
        <v>5</v>
      </c>
      <c r="I35" s="533"/>
      <c r="J35" s="534"/>
      <c r="K35" s="29"/>
      <c r="L35" s="164" t="s">
        <v>88</v>
      </c>
      <c r="M35" s="153">
        <v>0.1</v>
      </c>
      <c r="N35" s="168">
        <f t="shared" si="1"/>
        <v>0.1</v>
      </c>
      <c r="O35" s="169"/>
      <c r="P35" s="165">
        <f>CÁLCULOS!I32</f>
        <v>0.4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2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0.99999999999999989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4.9" customHeight="1" x14ac:dyDescent="0.35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9.9" customHeight="1" x14ac:dyDescent="0.2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2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2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2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2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2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2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2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2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2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2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2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2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2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2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2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2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2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2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2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2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2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2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2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2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2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2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2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2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2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2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2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2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2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2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2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2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2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2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2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2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2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2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2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2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2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2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2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2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2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2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2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2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2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2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2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2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2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2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2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4.9" customHeight="1" x14ac:dyDescent="0.25">
      <c r="B170" s="278"/>
      <c r="C170" s="35"/>
      <c r="D170" s="540" t="s">
        <v>108</v>
      </c>
      <c r="E170" s="540"/>
      <c r="F170" s="540"/>
      <c r="G170" s="540"/>
      <c r="H170" s="540"/>
      <c r="I170" s="540"/>
      <c r="J170" s="540"/>
      <c r="K170" s="540"/>
      <c r="L170" s="540"/>
      <c r="M170" s="540"/>
      <c r="N170" s="540"/>
      <c r="O170" s="540"/>
      <c r="P170" s="540"/>
      <c r="Q170" s="540"/>
      <c r="R170" s="541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6" x14ac:dyDescent="0.45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.5" x14ac:dyDescent="0.45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6" x14ac:dyDescent="0.45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6" x14ac:dyDescent="0.45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.5" x14ac:dyDescent="0.45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45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6" x14ac:dyDescent="0.45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6" x14ac:dyDescent="0.45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45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6" x14ac:dyDescent="0.45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6" x14ac:dyDescent="0.45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45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6" x14ac:dyDescent="0.45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45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45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6" x14ac:dyDescent="0.45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45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6" x14ac:dyDescent="0.45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.5" x14ac:dyDescent="0.45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6" x14ac:dyDescent="0.45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6" x14ac:dyDescent="0.45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6" x14ac:dyDescent="0.45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.5" x14ac:dyDescent="0.45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3" thickBot="1" x14ac:dyDescent="0.3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2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2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6" x14ac:dyDescent="0.65">
      <c r="B197" s="278"/>
      <c r="C197" s="35"/>
      <c r="D197" s="348"/>
      <c r="E197" s="359"/>
      <c r="F197" s="359"/>
      <c r="G197" s="359"/>
      <c r="H197" s="539" t="s">
        <v>141</v>
      </c>
      <c r="I197" s="539"/>
      <c r="J197" s="539"/>
      <c r="K197" s="539"/>
      <c r="L197" s="539"/>
      <c r="M197" s="539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7.5" x14ac:dyDescent="0.9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2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2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2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2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4" x14ac:dyDescent="0.4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7.5" x14ac:dyDescent="0.45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2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2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3" thickBot="1" x14ac:dyDescent="0.3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2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2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2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2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2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2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2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2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2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2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2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2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2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2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2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2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2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2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2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2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2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2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2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2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2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2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2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2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2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2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2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2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2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2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2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2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2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2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2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25">
      <c r="B247" s="278"/>
      <c r="C247" s="35"/>
      <c r="D247" s="35"/>
      <c r="E247" s="40"/>
      <c r="F247" s="194"/>
      <c r="G247" s="194"/>
      <c r="H247" s="194"/>
      <c r="I247" s="189">
        <f>CÁLCULOS!$M$16</f>
        <v>2.4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25">
      <c r="B248" s="278"/>
      <c r="C248" s="35"/>
      <c r="D248" s="35"/>
      <c r="E248" s="40"/>
      <c r="F248" s="194"/>
      <c r="G248" s="194"/>
      <c r="H248" s="194"/>
      <c r="I248" s="189">
        <f>CÁLCULOS!$M$32</f>
        <v>2.7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2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2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2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2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2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2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2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2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2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2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2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2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2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2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2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2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2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2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2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2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2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2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2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2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2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2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2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2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2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2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2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2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2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2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2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2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2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2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2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2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2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2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2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2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2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2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2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2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2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2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2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2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2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2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2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2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2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2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2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2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2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2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2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2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2.5" x14ac:dyDescent="0.25"/>
  <cols>
    <col min="2" max="2" width="16" customWidth="1"/>
    <col min="3" max="3" width="12.6328125" bestFit="1" customWidth="1"/>
    <col min="5" max="5" width="11.54296875" customWidth="1"/>
  </cols>
  <sheetData>
    <row r="1" spans="2:16" ht="13.5" x14ac:dyDescent="0.3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2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ht="13" x14ac:dyDescent="0.3">
      <c r="B4" s="94" t="s">
        <v>35</v>
      </c>
      <c r="E4" s="204"/>
      <c r="F4" s="41"/>
      <c r="G4" s="40"/>
      <c r="H4" s="205">
        <f>SUM(H6:H16)</f>
        <v>0.99999999999999989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2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ht="13" x14ac:dyDescent="0.3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0.1</v>
      </c>
      <c r="I6" s="210">
        <f>IF($I$4="OK",H6*G6,0)</f>
        <v>0.4</v>
      </c>
      <c r="J6" s="210">
        <f>G6</f>
        <v>4</v>
      </c>
      <c r="K6" s="210">
        <f>I6</f>
        <v>0.4</v>
      </c>
      <c r="L6" s="40"/>
      <c r="M6" s="40"/>
      <c r="N6" s="64"/>
    </row>
    <row r="7" spans="2:16" ht="13" x14ac:dyDescent="0.3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 ht="13" x14ac:dyDescent="0.3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</v>
      </c>
      <c r="I8" s="210">
        <f>IF($I$4="OK",H8*G8,0)</f>
        <v>0.30000000000000004</v>
      </c>
      <c r="J8" s="210">
        <f>G8</f>
        <v>3</v>
      </c>
      <c r="K8" s="210">
        <f>I8</f>
        <v>0.30000000000000004</v>
      </c>
      <c r="L8" s="40"/>
      <c r="M8" s="40"/>
      <c r="N8" s="64"/>
    </row>
    <row r="9" spans="2:16" ht="13" x14ac:dyDescent="0.3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0.1</v>
      </c>
      <c r="I9" s="210">
        <f>IF($I$4="OK",H9*G9,0)</f>
        <v>0.4</v>
      </c>
      <c r="J9" s="210">
        <f>G9</f>
        <v>4</v>
      </c>
      <c r="K9" s="210">
        <f>I9</f>
        <v>0.4</v>
      </c>
      <c r="L9" s="40"/>
      <c r="M9" s="40"/>
      <c r="N9" s="64"/>
    </row>
    <row r="10" spans="2:16" ht="13" x14ac:dyDescent="0.3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0.1</v>
      </c>
      <c r="I10" s="210">
        <f>IF($I$4="OK",H10*G10,0)</f>
        <v>0.30000000000000004</v>
      </c>
      <c r="J10" s="210">
        <f>G10</f>
        <v>3</v>
      </c>
      <c r="K10" s="210">
        <f>I10</f>
        <v>0.30000000000000004</v>
      </c>
      <c r="L10" s="210">
        <f>SUM(K6:K10)</f>
        <v>1.7</v>
      </c>
      <c r="M10" s="40"/>
      <c r="N10" s="64"/>
    </row>
    <row r="11" spans="2:16" x14ac:dyDescent="0.2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ht="13" x14ac:dyDescent="0.3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0.1</v>
      </c>
      <c r="I12" s="210">
        <f>IF($I$4="OK",H12*G12,0)</f>
        <v>0.2</v>
      </c>
      <c r="J12" s="210">
        <f>G12</f>
        <v>2</v>
      </c>
      <c r="K12" s="210">
        <f>I12</f>
        <v>0.2</v>
      </c>
      <c r="L12" s="40"/>
      <c r="M12" s="40"/>
      <c r="N12" s="64"/>
    </row>
    <row r="13" spans="2:16" ht="13" x14ac:dyDescent="0.3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0.1</v>
      </c>
      <c r="I13" s="210">
        <f>IF($I$4="OK",H13*G13,0)</f>
        <v>0.2</v>
      </c>
      <c r="J13" s="210">
        <f>G13</f>
        <v>2</v>
      </c>
      <c r="K13" s="210">
        <f>I13</f>
        <v>0.2</v>
      </c>
      <c r="L13" s="40"/>
      <c r="M13" s="40"/>
      <c r="N13" s="64"/>
    </row>
    <row r="14" spans="2:16" ht="13" x14ac:dyDescent="0.3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0.1</v>
      </c>
      <c r="I14" s="210">
        <f>IF($I$4="OK",H14*G14,0)</f>
        <v>0.1</v>
      </c>
      <c r="J14" s="210">
        <f>G14</f>
        <v>1</v>
      </c>
      <c r="K14" s="210">
        <f>I14</f>
        <v>0.1</v>
      </c>
      <c r="L14" s="40"/>
      <c r="M14" s="40"/>
      <c r="N14" s="64"/>
    </row>
    <row r="15" spans="2:16" ht="13" x14ac:dyDescent="0.3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0.1</v>
      </c>
      <c r="I15" s="210">
        <f>IF($I$4="OK",H15*G15,0)</f>
        <v>0.1</v>
      </c>
      <c r="J15" s="210">
        <f>G15</f>
        <v>1</v>
      </c>
      <c r="K15" s="210">
        <f>I15</f>
        <v>0.1</v>
      </c>
      <c r="L15" s="40"/>
      <c r="M15" s="40"/>
      <c r="N15" s="64"/>
    </row>
    <row r="16" spans="2:16" ht="13" x14ac:dyDescent="0.3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0.1</v>
      </c>
      <c r="I16" s="210">
        <f>IF($I$4="OK",H16*G16,0)</f>
        <v>0.1</v>
      </c>
      <c r="J16" s="210">
        <f>G16</f>
        <v>1</v>
      </c>
      <c r="K16" s="210">
        <f>I16</f>
        <v>0.1</v>
      </c>
      <c r="L16" s="210">
        <f>SUM(K12:K16)</f>
        <v>0.7</v>
      </c>
      <c r="M16" s="210">
        <f>L16+L10</f>
        <v>2.4</v>
      </c>
      <c r="N16" s="64"/>
    </row>
    <row r="17" spans="2:14" x14ac:dyDescent="0.2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2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2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ht="13" x14ac:dyDescent="0.3">
      <c r="E20" s="204"/>
      <c r="F20" s="41"/>
      <c r="G20" s="40"/>
      <c r="H20" s="211">
        <f>SUM(H22:H32)</f>
        <v>0.99999999999999989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2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ht="13" x14ac:dyDescent="0.3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0.1</v>
      </c>
      <c r="I22" s="210">
        <f>IF($I$20="OK",H22*G22,0)</f>
        <v>0.4</v>
      </c>
      <c r="J22" s="210"/>
      <c r="K22" s="210">
        <f>I22</f>
        <v>0.4</v>
      </c>
      <c r="L22" s="40"/>
      <c r="M22" s="40"/>
      <c r="N22" s="64"/>
    </row>
    <row r="23" spans="2:14" ht="13" x14ac:dyDescent="0.3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3</v>
      </c>
      <c r="H23" s="209">
        <f>'DAFO 3'!M26</f>
        <v>0.1</v>
      </c>
      <c r="I23" s="210">
        <f>IF($I$20="OK",H23*G23,0)</f>
        <v>0.30000000000000004</v>
      </c>
      <c r="J23" s="210"/>
      <c r="K23" s="210">
        <f>I23</f>
        <v>0.30000000000000004</v>
      </c>
      <c r="L23" s="40"/>
      <c r="M23" s="40"/>
      <c r="N23" s="64"/>
    </row>
    <row r="24" spans="2:14" ht="13" x14ac:dyDescent="0.3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0.1</v>
      </c>
      <c r="I24" s="210">
        <f>IF($I$20="OK",H24*G24,0)</f>
        <v>0.2</v>
      </c>
      <c r="J24" s="210"/>
      <c r="K24" s="210">
        <f>I24</f>
        <v>0.2</v>
      </c>
      <c r="L24" s="40"/>
      <c r="M24" s="40"/>
      <c r="N24" s="64"/>
    </row>
    <row r="25" spans="2:14" ht="13" x14ac:dyDescent="0.3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ht="13" x14ac:dyDescent="0.3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1.3</v>
      </c>
      <c r="M26" s="40"/>
      <c r="N26" s="64"/>
    </row>
    <row r="27" spans="2:14" x14ac:dyDescent="0.2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ht="13" x14ac:dyDescent="0.3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ht="13" x14ac:dyDescent="0.3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0.1</v>
      </c>
      <c r="I29" s="210">
        <f>IF($I$20="OK",H29*G29,0)</f>
        <v>0.30000000000000004</v>
      </c>
      <c r="J29" s="210"/>
      <c r="K29" s="210">
        <f>I29</f>
        <v>0.30000000000000004</v>
      </c>
      <c r="L29" s="40"/>
      <c r="M29" s="40"/>
      <c r="N29" s="64"/>
    </row>
    <row r="30" spans="2:14" ht="13" x14ac:dyDescent="0.3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0.1</v>
      </c>
      <c r="I30" s="210">
        <f>IF($I$20="OK",H30*G30,0)</f>
        <v>0.2</v>
      </c>
      <c r="J30" s="210"/>
      <c r="K30" s="210">
        <f>I30</f>
        <v>0.2</v>
      </c>
      <c r="L30" s="40"/>
      <c r="M30" s="40"/>
      <c r="N30" s="64"/>
    </row>
    <row r="31" spans="2:14" ht="13" x14ac:dyDescent="0.3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0.1</v>
      </c>
      <c r="I31" s="210">
        <f>IF($I$20="OK",H31*G31,0)</f>
        <v>0.1</v>
      </c>
      <c r="J31" s="210"/>
      <c r="K31" s="210">
        <f>I31</f>
        <v>0.1</v>
      </c>
      <c r="L31" s="40"/>
      <c r="M31" s="40"/>
      <c r="N31" s="64"/>
    </row>
    <row r="32" spans="2:14" ht="13" x14ac:dyDescent="0.3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0.1</v>
      </c>
      <c r="I32" s="210">
        <f>IF($I$20="OK",H32*G32,0)</f>
        <v>0.4</v>
      </c>
      <c r="J32" s="210"/>
      <c r="K32" s="210">
        <f>I32</f>
        <v>0.4</v>
      </c>
      <c r="L32" s="210">
        <f>SUM(K28:K32)</f>
        <v>1.4000000000000004</v>
      </c>
      <c r="M32" s="210">
        <f>L32+L26</f>
        <v>2.7</v>
      </c>
      <c r="N32" s="64"/>
    </row>
    <row r="33" spans="5:14" x14ac:dyDescent="0.2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2.5" x14ac:dyDescent="0.25"/>
  <sheetData>
    <row r="1" spans="1:14" ht="13" hidden="1" thickBot="1" x14ac:dyDescent="0.3"/>
    <row r="2" spans="1:14" hidden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3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2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25">
      <c r="A10" s="8"/>
      <c r="B10" s="6" t="s">
        <v>12</v>
      </c>
      <c r="C10" s="6"/>
      <c r="D10" s="548" t="s">
        <v>13</v>
      </c>
      <c r="E10" s="549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25">
      <c r="A11" s="8"/>
      <c r="B11" s="6"/>
      <c r="C11" s="6"/>
      <c r="D11" s="9"/>
      <c r="E11" s="550" t="s">
        <v>14</v>
      </c>
      <c r="F11" s="550"/>
      <c r="G11" s="550"/>
      <c r="H11" s="551"/>
      <c r="I11" s="10"/>
      <c r="J11" s="10"/>
      <c r="K11" s="10"/>
      <c r="L11" s="10"/>
      <c r="M11" s="10"/>
      <c r="N11" s="11"/>
    </row>
    <row r="12" spans="1:14" hidden="1" x14ac:dyDescent="0.2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2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2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2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2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2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2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2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2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2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2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2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2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3" hidden="1" thickBot="1" x14ac:dyDescent="0.3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25">
      <c r="I40" s="33"/>
      <c r="J40" s="33"/>
      <c r="K40" s="33"/>
    </row>
    <row r="41" spans="2:11" x14ac:dyDescent="0.25">
      <c r="I41" s="33"/>
      <c r="J41" s="33"/>
      <c r="K41" s="33"/>
    </row>
    <row r="42" spans="2:11" x14ac:dyDescent="0.25">
      <c r="I42" s="33"/>
      <c r="J42" s="33"/>
      <c r="K42" s="33"/>
    </row>
    <row r="43" spans="2:11" x14ac:dyDescent="0.25">
      <c r="I43" s="33"/>
      <c r="J43" s="33"/>
      <c r="K43" s="33"/>
    </row>
    <row r="44" spans="2:11" x14ac:dyDescent="0.25">
      <c r="I44" s="33"/>
      <c r="J44" s="33"/>
      <c r="K44" s="33"/>
    </row>
    <row r="45" spans="2:11" x14ac:dyDescent="0.25">
      <c r="I45" s="33"/>
      <c r="J45" s="33"/>
      <c r="K45" s="33"/>
    </row>
    <row r="46" spans="2:11" x14ac:dyDescent="0.25">
      <c r="I46" s="33"/>
      <c r="J46" s="33"/>
      <c r="K46" s="33"/>
    </row>
    <row r="47" spans="2:11" x14ac:dyDescent="0.25">
      <c r="I47" s="33"/>
      <c r="J47" s="33"/>
      <c r="K47" s="33"/>
    </row>
    <row r="48" spans="2:11" x14ac:dyDescent="0.25">
      <c r="I48" s="33"/>
      <c r="J48" s="33"/>
      <c r="K48" s="33"/>
    </row>
    <row r="49" spans="2:11" x14ac:dyDescent="0.25">
      <c r="I49" s="33"/>
      <c r="J49" s="33"/>
      <c r="K49" s="33"/>
    </row>
    <row r="50" spans="2:11" x14ac:dyDescent="0.25">
      <c r="I50" s="33"/>
      <c r="J50" s="33"/>
      <c r="K50" s="33"/>
    </row>
    <row r="51" spans="2:11" x14ac:dyDescent="0.25">
      <c r="I51" s="33"/>
      <c r="J51" s="33"/>
      <c r="K51" s="33"/>
    </row>
    <row r="52" spans="2:11" x14ac:dyDescent="0.25">
      <c r="B52" s="33"/>
      <c r="C52" s="552"/>
      <c r="D52" s="552"/>
      <c r="E52" s="552"/>
      <c r="F52" s="552"/>
      <c r="G52" s="33"/>
      <c r="H52" s="33"/>
      <c r="I52" s="33"/>
      <c r="J52" s="33"/>
      <c r="K52" s="33"/>
    </row>
    <row r="53" spans="2:11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USUARIO</cp:lastModifiedBy>
  <cp:lastPrinted>2013-08-30T11:16:56Z</cp:lastPrinted>
  <dcterms:created xsi:type="dcterms:W3CDTF">2011-05-31T13:53:54Z</dcterms:created>
  <dcterms:modified xsi:type="dcterms:W3CDTF">2025-02-03T20:55:22Z</dcterms:modified>
</cp:coreProperties>
</file>