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ker\original dataset\"/>
    </mc:Choice>
  </mc:AlternateContent>
  <xr:revisionPtr revIDLastSave="0" documentId="13_ncr:1_{D64DBBBB-8236-4630-813A-85A103D50D8A}" xr6:coauthVersionLast="41" xr6:coauthVersionMax="41" xr10:uidLastSave="{00000000-0000-0000-0000-000000000000}"/>
  <bookViews>
    <workbookView xWindow="-108" yWindow="-108" windowWidth="23256" windowHeight="12720" xr2:uid="{0737899E-B3C7-494B-AE3C-E6C550CE6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1" i="1" l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3" i="1"/>
  <c r="F13" i="1"/>
  <c r="F12" i="1"/>
  <c r="F11" i="1"/>
  <c r="F10" i="1"/>
  <c r="F9" i="1"/>
  <c r="F8" i="1"/>
  <c r="F6" i="1"/>
  <c r="F5" i="1"/>
  <c r="F4" i="1"/>
  <c r="F2" i="1"/>
  <c r="F7" i="1"/>
</calcChain>
</file>

<file path=xl/sharedStrings.xml><?xml version="1.0" encoding="utf-8"?>
<sst xmlns="http://schemas.openxmlformats.org/spreadsheetml/2006/main" count="1207" uniqueCount="899">
  <si>
    <t>product_url</t>
  </si>
  <si>
    <t>product_name</t>
  </si>
  <si>
    <t>product_category_tree</t>
  </si>
  <si>
    <t>pid</t>
  </si>
  <si>
    <t>retail_price</t>
  </si>
  <si>
    <t>discounted_price</t>
  </si>
  <si>
    <t>Date</t>
  </si>
  <si>
    <t>http://www.flipkart.com/tapyti-party-sleeveless-solid-women-s-top/p/itmefgg83bzxcesh?pid=TOPEFGG8TJGJ7QDT</t>
  </si>
  <si>
    <t>Tapyti Party Sleeveless Solid Women's Top</t>
  </si>
  <si>
    <t>["Clothing &gt;&gt; Women's Clothing &gt;&gt; Western Wear &gt;&gt; Shirts, Tops &amp; Tunics &gt;&gt; Tops &gt;&gt; Tapyti Tops"]</t>
  </si>
  <si>
    <t>TOPEFGG8TJGJ7QDT</t>
  </si>
  <si>
    <t>http://www.flipkart.com/nishtaa-yellow-gold-22-k-ring/p/itmdwkznspp5hs3p?pid=RNGDWKZN9DSHFHYY</t>
  </si>
  <si>
    <t>Nishtaa Yellow Gold 22 K Ring</t>
  </si>
  <si>
    <t>["Jewellery &gt;&gt; Rings"]</t>
  </si>
  <si>
    <t>RNGDWKZN9DSHFHYY</t>
  </si>
  <si>
    <t>http://www.flipkart.com/jdx-plain-bed-sleeping-pillow/p/itme6s4bavhc9zju?pid=PLWE6S4BAQKZPXMU</t>
  </si>
  <si>
    <t>JDX Plain Bed/Sleeping Pillow</t>
  </si>
  <si>
    <t>["Home Furnishing &gt;&gt; Cushions, Pillows &amp; Covers &gt;&gt; Pillows"]</t>
  </si>
  <si>
    <t>PLWE6S4BAQKZPXMU</t>
  </si>
  <si>
    <t>http://www.flipkart.com/cation-casual-3-4-sleeve-solid-women-s-top/p/itme4zprquhctjmx?pid=TOPE4ZPRJGTZ32AU</t>
  </si>
  <si>
    <t>Cation Casual 3/4 Sleeve Solid Women's Top</t>
  </si>
  <si>
    <t>["Clothing &gt;&gt; Women's Clothing &gt;&gt; Western Wear &gt;&gt; Shirts, Tops &amp; Tunics &gt;&gt; Tops &gt;&gt; Cation Tops"]</t>
  </si>
  <si>
    <t>TOPE4ZPRJGTZ32AU</t>
  </si>
  <si>
    <t>http://www.flipkart.com/jdx-plain-bed-sleeping-pillow/p/itme6s4ahpgw8gdr?pid=PLWE6S4A2TV5KK22</t>
  </si>
  <si>
    <t>PLWE6S4A2TV5KK22</t>
  </si>
  <si>
    <t>http://www.flipkart.com/cation-casual-3-4-sleeve-solid-women-s-top/p/itme6y8jam9g7a9b?pid=TOPE6Y8JARJNXYBX</t>
  </si>
  <si>
    <t>TOPE6Y8JARJNXYBX</t>
  </si>
  <si>
    <t>http://www.flipkart.com/jdx-plain-bed-sleeping-pillow/p/itme6s4apba92nfa?pid=PLWE6S4AVYSK8KHT</t>
  </si>
  <si>
    <t>PLWE6S4AVYSK8KHT</t>
  </si>
  <si>
    <t>http://www.flipkart.com/cation-casual-short-sleeve-solid-women-s-top/p/itme4zktzxuw52qv?pid=TOPE4ZKT3RAVDBZD</t>
  </si>
  <si>
    <t>Cation Casual Short Sleeve Solid Women's Top</t>
  </si>
  <si>
    <t>TOPE4ZKT3RAVDBZD</t>
  </si>
  <si>
    <t>http://www.flipkart.com/dailyobjects-back-cover-ipad-mini-retina-display/p/itmdwymtvzxjs6hd?pid=ACCDWYMTHZYE2JPA</t>
  </si>
  <si>
    <t>DailyObjects Back Cover for iPad Mini/Retina Display</t>
  </si>
  <si>
    <t>["Mobiles &amp; Accessories &gt;&gt; Tablet Accessories &gt;&gt; Cases &amp; Covers &gt;&gt; DailyObjects Cases &amp; Covers"]</t>
  </si>
  <si>
    <t>ACCDWYMTHZYE2JPA</t>
  </si>
  <si>
    <t>http://www.flipkart.com/life-shoppers-stop-women-s-gathered-dress/p/itmec88ywhncbzmu?pid=DREEC88Y2VMRM5CG</t>
  </si>
  <si>
    <t>Life by Shoppers Stop Women's Gathered Dress</t>
  </si>
  <si>
    <t>["Clothing &gt;&gt; Women's Clothing &gt;&gt; Western Wear &gt;&gt; Dresses &amp; Skirts &gt;&gt; Dresses &gt;&gt; Life by Shoppers Stop Dresses"]</t>
  </si>
  <si>
    <t>DREEC88Y2VMRM5CG</t>
  </si>
  <si>
    <t>http://www.flipkart.com/kiara-jewellery-sterling-silver-cubic-zirconia-rhodium-ring/p/itmdtbrfzjhvkwba?pid=RNGDTBQUCHJXGHJ8</t>
  </si>
  <si>
    <t>Kiara Jewellery Sterling Silver Cubic Zirconia Rhodium Ring</t>
  </si>
  <si>
    <t>RNGDTBQUCHJXGHJ8</t>
  </si>
  <si>
    <t>http://www.flipkart.com/kiara-jewellery-sterling-silver-cubic-zirconia-rhodium-ring/p/itmdtbrd9sghhxhh?pid=RNGDTBQU2UT5H5MG</t>
  </si>
  <si>
    <t>RNGDTBQU2UT5H5MG</t>
  </si>
  <si>
    <t>http://www.flipkart.com/calgari-women-s-gathered-dress/p/itmecj64y4zcf4jc?pid=DREECJ646MJSPRKN</t>
  </si>
  <si>
    <t>Calgari Women's Gathered Dress</t>
  </si>
  <si>
    <t>["Clothing &gt;&gt; Women's Clothing &gt;&gt; Western Wear &gt;&gt; Dresses &amp; Skirts &gt;&gt; Dresses &gt;&gt; Calgari Dresses"]</t>
  </si>
  <si>
    <t>DREECJ646MJSPRKN</t>
  </si>
  <si>
    <t>http://www.flipkart.com/dumdaar-com-women-s-gathered-dress/p/itmed6fkft9wubwe?pid=DREED6FKBQXMDWGM</t>
  </si>
  <si>
    <t>Dumdaar.com Women's Gathered Dress</t>
  </si>
  <si>
    <t>["Clothing &gt;&gt; Women's Clothing &gt;&gt; Western Wear &gt;&gt; Dresses &amp; Skirts &gt;&gt; Dresses &gt;&gt; Dumdaar.com Dresses"]</t>
  </si>
  <si>
    <t>DREED6FKBQXMDWGM</t>
  </si>
  <si>
    <t>http://www.flipkart.com/kiara-jewellery-sterling-silver-cubic-zirconia-rhodium-ring/p/itmdtbrfyj9b52xx?pid=RNGDTBQUHTUE3HSK</t>
  </si>
  <si>
    <t>RNGDTBQUHTUE3HSK</t>
  </si>
  <si>
    <t>http://www.flipkart.com/kiara-jewellery-silver-cubic-zirconia-rhodium-ring/p/itmdvjynxzbu7y5r?pid=RNGDVJYNGRUMZJFT</t>
  </si>
  <si>
    <t>Kiara Jewellery Silver Cubic Zirconia Rhodium Ring</t>
  </si>
  <si>
    <t>RNGDVJYNGRUMZJFT</t>
  </si>
  <si>
    <t>http://www.flipkart.com/krasns-couture-formal-sleeveless-solid-women-s-top/p/itmece5dbuvkh4ga?pid=TOPECE5DGBQNGHJ9</t>
  </si>
  <si>
    <t>Krasns Couture Formal Sleeveless Solid Women's Top</t>
  </si>
  <si>
    <t>["Clothing &gt;&gt; Women's Clothing &gt;&gt; Western Wear &gt;&gt; Shirts, Tops &amp; Tunics &gt;&gt; Tops &gt;&gt; Krasns Couture Tops"]</t>
  </si>
  <si>
    <t>TOPECE5DGBQNGHJ9</t>
  </si>
  <si>
    <t>http://www.flipkart.com/forever-fashion-casual-sleeveless-solid-women-s-top/p/itmebw2yjagsrpqe?pid=TOPEBW2YNZX56YAK</t>
  </si>
  <si>
    <t>Forever Fashion Casual Sleeveless Solid Women's Top</t>
  </si>
  <si>
    <t>["Clothing &gt;&gt; Women's Clothing &gt;&gt; Western Wear &gt;&gt; Shirts, Tops &amp; Tunics &gt;&gt; Tops &gt;&gt; Forever Fashion Tops"]</t>
  </si>
  <si>
    <t>TOPEBW2YNZX56YAK</t>
  </si>
  <si>
    <t>http://www.flipkart.com/jdx-plain-bed-sleeping-pillow/p/itme6s4ajmba9knv?pid=PLWE6S4AWUC7YVED</t>
  </si>
  <si>
    <t>PLWE6S4AWUC7YVED</t>
  </si>
  <si>
    <t>http://www.flipkart.com/jdx-plain-bed-sleeping-pillow/p/itme6s4anghztqbk?pid=PLWE6S4AHUZS2Z7A</t>
  </si>
  <si>
    <t>PLWE6S4AHUZS2Z7A</t>
  </si>
  <si>
    <t>http://www.flipkart.com/jdx-plain-bed-sleeping-pillow/p/itme6s4bxktkvjkp?pid=PLWE6S4BKHB5HZD2</t>
  </si>
  <si>
    <t>PLWE6S4BKHB5HZD2</t>
  </si>
  <si>
    <t>http://www.flipkart.com/ishtaa-gold-cubic-zirconia-18-k-ring/p/itmdv4f6stgqvtq3?pid=RNGDUZU5VCYXAAEM</t>
  </si>
  <si>
    <t>Ishtaa Gold Cubic Zirconia 18 K Ring</t>
  </si>
  <si>
    <t>RNGDUZU5VCYXAAEM</t>
  </si>
  <si>
    <t>http://www.flipkart.com/selfcare-soft-comfortable-newly-launched-girl-s-top-pyjama-set/p/itmecxeqrar94g9w?pid=TMLECXEQZXPGWW7T</t>
  </si>
  <si>
    <t>Selfcare Soft &amp; Comfortable Newly Launched Girl's Top - Pyjama Set</t>
  </si>
  <si>
    <t>["Clothing &gt;&gt; Kids' Clothing &gt;&gt; Girls Wear &gt;&gt; Winter &amp; Seasonal Wear &gt;&gt; Thermals &gt;&gt; Selfcare Thermals"]</t>
  </si>
  <si>
    <t>TMLECXEQZXPGWW7T</t>
  </si>
  <si>
    <t>http://www.flipkart.com/selfcare-soft-comfortable-newly-launched-girl-s-top/p/itmed7gygbx7wyyf?pid=TMLED7GYWDRPJEHQ</t>
  </si>
  <si>
    <t>Selfcare Soft &amp; Comfortable Newly Launched Girl's Top</t>
  </si>
  <si>
    <t>TMLED7GYWDRPJEHQ</t>
  </si>
  <si>
    <t>http://www.flipkart.com/selfcare-soft-comfortable-newly-launched-girl-s-pyjama/p/itmed6g5mhj7yjap?pid=TMLED6G6FKYSUVAC</t>
  </si>
  <si>
    <t>Selfcare Soft &amp; Comfortable Newly Launched Girl's Pyjama</t>
  </si>
  <si>
    <t>TMLED6G6FKYSUVAC</t>
  </si>
  <si>
    <t>http://www.flipkart.com/selfcare-soft-comfortable-newly-launched-girl-s-pyjama/p/itmed6g5fz2bye6g?pid=TMLED6G5PYQYTUTV</t>
  </si>
  <si>
    <t>TMLED6G5PYQYTUTV</t>
  </si>
  <si>
    <t>http://www.flipkart.com/selfcare-soft-comfortable-newly-launched-girl-s-pyjama/p/itmed6g5v3mdggmf?pid=TMLED6G5MJQGNZHS</t>
  </si>
  <si>
    <t>TMLED6G5MJQGNZHS</t>
  </si>
  <si>
    <t>http://www.flipkart.com/selfcare-soft-comfortable-newly-launched-girl-s-top/p/itmed7gyg36uc69e?pid=TMLED7GYYPZ3ZXGW</t>
  </si>
  <si>
    <t>TMLED7GYYPZ3ZXGW</t>
  </si>
  <si>
    <t>http://www.flipkart.com/selfcare-girl-s-top-pyjama-set/p/itmed8h8yskftsg3?pid=TMLED8H8HUHKAM8U</t>
  </si>
  <si>
    <t>Selfcare Girl's Top - Pyjama Set</t>
  </si>
  <si>
    <t>TMLED8H8HUHKAM8U</t>
  </si>
  <si>
    <t>http://www.flipkart.com/bluestone-sestet-yellow-gold-diamond-14-k-ring/p/itme9he7rz4tgdfn?pid=RNGE9HE7BKMCZGRV</t>
  </si>
  <si>
    <t>BlueStone The Sestet Yellow Gold Diamond 14 K Ring</t>
  </si>
  <si>
    <t>RNGE9HE7BKMCZGRV</t>
  </si>
  <si>
    <t>http://www.flipkart.com/yk-self-design-round-neck-casual-boy-s-sweater/p/itmed624gzxc9wzw?pid=SWTED625BMZKJXHP</t>
  </si>
  <si>
    <t>YK Self Design Round Neck Casual Boy's Sweater</t>
  </si>
  <si>
    <t>["Clothing &gt;&gt; Kids' Clothing &gt;&gt; Boys Wear &gt;&gt; Winter &amp; Seasonal Wear &gt;&gt; Sweaters &gt;&gt; YK Sweaters"]</t>
  </si>
  <si>
    <t>SWTED625BMZKJXHP</t>
  </si>
  <si>
    <t>http://www.flipkart.com/addyvero-geometric-print-round-neck-casual-boy-s-sweater/p/itmedvzzydzfqgve?pid=SWTEDVZZ92PX48ZY</t>
  </si>
  <si>
    <t>Addyvero Geometric Print Round Neck Casual Boy's Sweater</t>
  </si>
  <si>
    <t>["Clothing &gt;&gt; Kids' Clothing &gt;&gt; Boys Wear &gt;&gt; Winter &amp; Seasonal Wear &gt;&gt; Sweaters &gt;&gt; Addyvero Sweaters"]</t>
  </si>
  <si>
    <t>SWTEDVZZ92PX48ZY</t>
  </si>
  <si>
    <t>http://www.flipkart.com/next-steps-striped-round-neck-casual-boy-s-sweater/p/itmedfvg36hdewhy?pid=SWTEDFVGSHZBRB3Z</t>
  </si>
  <si>
    <t>Next Steps Striped Round Neck Casual Boy's Sweater</t>
  </si>
  <si>
    <t>["Clothing &gt;&gt; Kids' Clothing &gt;&gt; Boys Wear &gt;&gt; Winter &amp; Seasonal Wear &gt;&gt; Sweaters &gt;&gt; Next Steps Sweaters"]</t>
  </si>
  <si>
    <t>SWTEDFVGSHZBRB3Z</t>
  </si>
  <si>
    <t>http://www.flipkart.com/bluestone-elettra-yellow-gold-diamond-18-k-ring/p/itmea9zwwnw2ugdt?pid=RNGEA9ZWKQWY986X</t>
  </si>
  <si>
    <t>BlueStone The Elettra Yellow Gold Diamond 18 K Ring</t>
  </si>
  <si>
    <t>RNGEA9ZWKQWY986X</t>
  </si>
  <si>
    <t>http://www.flipkart.com/herberto-girl-s-a-line-dress/p/itme8mf7jsqjgynu?pid=DREE8MF7NWZUYSBV</t>
  </si>
  <si>
    <t>Herberto Girl's A-line Dress</t>
  </si>
  <si>
    <t>["Clothing &gt;&gt; Kids' Clothing &gt;&gt; Girls Wear &gt;&gt; Dresses &amp; Skirts &gt;&gt; Dresses &gt;&gt; Herberto Dresses"]</t>
  </si>
  <si>
    <t>DREE8MF7NWZUYSBV</t>
  </si>
  <si>
    <t>http://www.flipkart.com/ozel-studio-casual-full-sleeve-floral-print-women-s-top/p/itme4vr5yxttedn2?pid=TOPE4VR5AVGTDWF5</t>
  </si>
  <si>
    <t>Ozel Studio Casual Full Sleeve Floral Print Women's Top</t>
  </si>
  <si>
    <t>["Clothing &gt;&gt; Women's Clothing &gt;&gt; Western Wear &gt;&gt; Shirts, Tops &amp; Tunics &gt;&gt; Tops &gt;&gt; Ozel Studio Tops"]</t>
  </si>
  <si>
    <t>TOPE4VR5AVGTDWF5</t>
  </si>
  <si>
    <t>http://www.flipkart.com/navaksha-necktie-men-s-combo/p/itmecfgtwbzhvbyj?pid=ACBECFGTPKCWZCFV</t>
  </si>
  <si>
    <t>Navaksha Necktie Men's  Combo</t>
  </si>
  <si>
    <t>["Clothing &gt;&gt; Men's Clothing &gt;&gt; Navaksha Men's Clothing"]</t>
  </si>
  <si>
    <t>ACBECFGTPKCWZCFV</t>
  </si>
  <si>
    <t>http://www.flipkart.com/navaksha-necktie-men-s-combo/p/itmecfgtfrcmp8zq?pid=ACBECFGTPPECWHKZ</t>
  </si>
  <si>
    <t>ACBECFGTPPECWHKZ</t>
  </si>
  <si>
    <t>http://www.flipkart.com/navaksha-necktie-men-s-combo/p/itmecfgt7hpecrr5?pid=ACBECFGTNBRWD4TM</t>
  </si>
  <si>
    <t>ACBECFGTNBRWD4TM</t>
  </si>
  <si>
    <t>http://www.flipkart.com/navaksha-necktie-men-s-combo/p/itmecfgtfvfrjazx?pid=ACBECFGTZNHSQHXF</t>
  </si>
  <si>
    <t>ACBECFGTZNHSQHXF</t>
  </si>
  <si>
    <t>http://www.flipkart.com/navaksha-necktie-men-s-combo/p/itmeczg44rx58fhy?pid=ACBECZG4MSZBWZQT</t>
  </si>
  <si>
    <t>ACBECZG4MSZBWZQT</t>
  </si>
  <si>
    <t>http://www.flipkart.com/navaksha-necktie-men-s-combo/p/itmeczg4bzejhecj?pid=ACBECZG4GBUS9ZE7</t>
  </si>
  <si>
    <t>ACBECZG4GBUS9ZE7</t>
  </si>
  <si>
    <t>http://www.flipkart.com/superkids-solid-round-neck-casual-boy-s-sweater/p/itmeatf8snk8fhpg?pid=SWTEATF89ZUKHCH5</t>
  </si>
  <si>
    <t>Superkids Solid Round Neck Casual Boy's Sweater</t>
  </si>
  <si>
    <t>["Clothing &gt;&gt; Kids' Clothing &gt;&gt; Boys Wear &gt;&gt; Winter &amp; Seasonal Wear &gt;&gt; Sweaters &gt;&gt; Superkids Sweaters"]</t>
  </si>
  <si>
    <t>SWTEATF89ZUKHCH5</t>
  </si>
  <si>
    <t>http://www.flipkart.com/bells-whistles-striped-round-neck-boy-s-sweater/p/itmed56jt3cuhjd2?pid=SWTED56J4DYNPJDH</t>
  </si>
  <si>
    <t>Bells And Whistles Striped Round Neck Boy's Sweater</t>
  </si>
  <si>
    <t>["Clothing &gt;&gt; Kids' Clothing &gt;&gt; Boys Wear &gt;&gt; Winter &amp; Seasonal Wear &gt;&gt; Sweaters &gt;&gt; Bells And Whistles Sweaters"]</t>
  </si>
  <si>
    <t>SWTED56J4DYNPJDH</t>
  </si>
  <si>
    <t>http://www.flipkart.com/babeezworld-solid-round-neck-boy-s-sweater/p/itmedx3kf9eadbny?pid=SWTEDX3KRCTNHUGY</t>
  </si>
  <si>
    <t>Babeezworld Solid Round Neck Boy's Sweater</t>
  </si>
  <si>
    <t>["Clothing &gt;&gt; Kids' Clothing &gt;&gt; Boys Wear &gt;&gt; Winter &amp; Seasonal Wear &gt;&gt; Sweaters &gt;&gt; Babeezworld Sweaters"]</t>
  </si>
  <si>
    <t>SWTEDX3KRCTNHUGY</t>
  </si>
  <si>
    <t>http://www.flipkart.com/bluestone-crocio-band-yellow-gold-diamond-14-k-ring/p/itme9hdvffkxygcu?pid=RNGE9HDVMPVBYPGJ</t>
  </si>
  <si>
    <t>BlueStone The Crocio Band Yellow Gold Diamond 14 K Ring</t>
  </si>
  <si>
    <t>RNGE9HDVMPVBYPGJ</t>
  </si>
  <si>
    <t>http://www.flipkart.com/betty-girl-s-maxi-dress/p/itmecrs4ckhaaczb?pid=DREECRS4FHNBDJHY</t>
  </si>
  <si>
    <t>Betty Girl's Maxi Dress</t>
  </si>
  <si>
    <t>["Clothing &gt;&gt; Kids' Clothing &gt;&gt; Girls Wear &gt;&gt; Dresses &amp; Skirts &gt;&gt; Dresses &gt;&gt; Betty Dresses"]</t>
  </si>
  <si>
    <t>DREECRS4FHNBDJHY</t>
  </si>
  <si>
    <t>http://www.flipkart.com/betty-girl-s-maxi-dress/p/itmecjd83dh57wxq?pid=DREECJD8CZDDUJNU</t>
  </si>
  <si>
    <t>DREECJD8CZDDUJNU</t>
  </si>
  <si>
    <t>http://www.flipkart.com/betty-girl-s-maxi-dress/p/itmecrs4phcfehby?pid=DREECRS5RGQZTYNE</t>
  </si>
  <si>
    <t>DREECRS5RGQZTYNE</t>
  </si>
  <si>
    <t>http://www.flipkart.com/betty-girl-s-maxi-dress/p/itmecrs4ufe477my?pid=DREECRS5GWBX7DZK</t>
  </si>
  <si>
    <t>DREECRS5GWBX7DZK</t>
  </si>
  <si>
    <t>http://www.flipkart.com/betty-girl-s-maxi-dress/p/itmecrs46cu64kcg?pid=DREECRS4EHXNA9UH</t>
  </si>
  <si>
    <t>DREECRS4EHXNA9UH</t>
  </si>
  <si>
    <t>http://www.flipkart.com/betty-girl-s-maxi-dress/p/itmecrs4hfghyyxf?pid=DREECRS4CMPZGBJ4</t>
  </si>
  <si>
    <t>DREECRS4CMPZGBJ4</t>
  </si>
  <si>
    <t>http://www.flipkart.com/betty-girl-s-maxi-dress/p/itmedvhx7mqeywpc?pid=DREEDVHXDYJCAEBP</t>
  </si>
  <si>
    <t>DREEDVHXDYJCAEBP</t>
  </si>
  <si>
    <t>http://www.flipkart.com/betty-girl-s-maxi-dress/p/itmedvhxhfz7juym?pid=DREEDVHXJGJWQHVE</t>
  </si>
  <si>
    <t>DREEDVHXJGJWQHVE</t>
  </si>
  <si>
    <t>http://www.flipkart.com/betty-girl-s-maxi-dress/p/itmedvhxes3zk7fe?pid=DREEDVHXSAAZSBTZ</t>
  </si>
  <si>
    <t>DREEDVHXSAAZSBTZ</t>
  </si>
  <si>
    <t>http://www.flipkart.com/karatcraft-risena-gold-diamond-18-k-ring/p/itme7t8ffacgy3hc?pid=RNGE86J7VJNYBSHZ</t>
  </si>
  <si>
    <t>Karatcraft Risena Gold Diamond 18 K Ring</t>
  </si>
  <si>
    <t>RNGE86J7VJNYBSHZ</t>
  </si>
  <si>
    <t>http://www.flipkart.com/nineteen-casual-bell-sleeve-solid-women-s-top/p/itmedgfkgbcuvzkt?pid=TOPEDGFK5E8H6XFZ</t>
  </si>
  <si>
    <t>Nineteen Casual Bell Sleeve Solid Women's Top</t>
  </si>
  <si>
    <t>["Clothing &gt;&gt; Women's Clothing &gt;&gt; Western Wear &gt;&gt; Shirts, Tops &amp; Tunics &gt;&gt; Tops &gt;&gt; Nineteen Tops"]</t>
  </si>
  <si>
    <t>TOPEDGFK5E8H6XFZ</t>
  </si>
  <si>
    <t>http://www.flipkart.com/imagination-casual-full-sleeve-solid-women-s-top/p/itmebqggbwdz3y5t?pid=TOPEBQGGJ2C7Y7HZ</t>
  </si>
  <si>
    <t>Imagination Casual Full Sleeve Solid Women's Top</t>
  </si>
  <si>
    <t>["Clothing &gt;&gt; Women's Clothing &gt;&gt; Western Wear &gt;&gt; Shirts, Tops &amp; Tunics &gt;&gt; Tops &gt;&gt; Imagination Tops"]</t>
  </si>
  <si>
    <t>TOPEBQGGJ2C7Y7HZ</t>
  </si>
  <si>
    <t>http://www.flipkart.com/imagination-casual-full-sleeve-solid-women-s-top/p/itmebqgjazbgasce?pid=TOPEBQGJCNJBJXZK</t>
  </si>
  <si>
    <t>TOPEBQGJCNJBJXZK</t>
  </si>
  <si>
    <t>http://www.flipkart.com/imagination-casual-full-sleeve-striped-women-s-top/p/itmebqggyghwh2jv?pid=TOPEBQGG5W4CBUQQ</t>
  </si>
  <si>
    <t>Imagination Casual Full Sleeve Striped Women's Top</t>
  </si>
  <si>
    <t>TOPEBQGG5W4CBUQQ</t>
  </si>
  <si>
    <t>http://www.flipkart.com/klick-casual-full-sleeve-solid-women-s-top/p/itme34femktz9arc?pid=TOPE34FEYGRXQQYJ</t>
  </si>
  <si>
    <t>Klick Casual Full Sleeve Solid Women's Top</t>
  </si>
  <si>
    <t>["Clothing &gt;&gt; Women's Clothing &gt;&gt; Western Wear &gt;&gt; Shirts, Tops &amp; Tunics &gt;&gt; Tops &gt;&gt; Klick Tops"]</t>
  </si>
  <si>
    <t>TOPE34FEYGRXQQYJ</t>
  </si>
  <si>
    <t>http://www.flipkart.com/nod-casual-full-sleeve-solid-women-s-top/p/itme7ux4erhfrgw6?pid=TOPE7UX4DNXBGJAW</t>
  </si>
  <si>
    <t>NOD Casual Full Sleeve Solid Women's Top</t>
  </si>
  <si>
    <t>["Clothing &gt;&gt; Women's Clothing &gt;&gt; Western Wear &gt;&gt; Shirts, Tops &amp; Tunics &gt;&gt; Tops &gt;&gt; NOD Tops"]</t>
  </si>
  <si>
    <t>TOPE7UX4DNXBGJAW</t>
  </si>
  <si>
    <t>http://www.flipkart.com/besiva-casual-full-sleeve-solid-women-s-top/p/itmebbgn4spxm9eg?pid=TOPEBBGNQEVQZ2W6</t>
  </si>
  <si>
    <t>Besiva Casual Full Sleeve Solid Women's Top</t>
  </si>
  <si>
    <t>["Clothing &gt;&gt; Women's Clothing &gt;&gt; Western Wear &gt;&gt; Shirts, Tops &amp; Tunics &gt;&gt; Tops &gt;&gt; Besiva Tops"]</t>
  </si>
  <si>
    <t>TOPEBBGNQEVQZ2W6</t>
  </si>
  <si>
    <t>http://www.flipkart.com/imagination-casual-full-sleeve-solid-women-s-top/p/itmebqggh8cygqzx?pid=TOPEBQGG3HWZXFAQ</t>
  </si>
  <si>
    <t>TOPEBQGG3HWZXFAQ</t>
  </si>
  <si>
    <t>http://www.flipkart.com/cation-casual-short-sleeve-solid-women-s-top/p/itme4zktye3ygycf?pid=TOPE4ZKTYCBVBJAG</t>
  </si>
  <si>
    <t>TOPE4ZKTYCBVBJAG</t>
  </si>
  <si>
    <t>http://www.flipkart.com/cation-casual-3-4-sleeve-solid-women-s-top/p/itmedxsyf2vrpthf?pid=TOPEDXSYXMYMYDBG</t>
  </si>
  <si>
    <t>TOPEDXSYXMYMYDBG</t>
  </si>
  <si>
    <t>http://www.flipkart.com/yna-wayfarer-sunglasses/p/itme8yswsgkvgbcp?pid=SGLE8YSWHJAGP3WJ</t>
  </si>
  <si>
    <t>Yna Wayfarer Sunglasses</t>
  </si>
  <si>
    <t>["Sunglasses"]</t>
  </si>
  <si>
    <t>SGLE8YSWHJAGP3WJ</t>
  </si>
  <si>
    <t>http://www.flipkart.com/teemoods-casual-short-sleeve-solid-women-s-top/p/itme7h6nmpkjuach?pid=TOPE7H6NJKNYWBGN</t>
  </si>
  <si>
    <t>TeeMoods Casual Short Sleeve Solid Women's Top</t>
  </si>
  <si>
    <t>["Clothing &gt;&gt; Women's Clothing &gt;&gt; Western Wear &gt;&gt; Shirts, Tops &amp; Tunics &gt;&gt; Tops &gt;&gt; TeeMoods Tops"]</t>
  </si>
  <si>
    <t>TOPE7H6NJKNYWBGN</t>
  </si>
  <si>
    <t>http://www.flipkart.com/teemoods-casual-short-sleeve-solid-women-s-top/p/itme7h6nrphfgtss?pid=TOPE7H6NJYZXFXBH</t>
  </si>
  <si>
    <t>TOPE7H6NJYZXFXBH</t>
  </si>
  <si>
    <t>http://www.flipkart.com/teemoods-casual-full-sleeve-solid-women-s-top/p/itme7h6ng8zz5phr?pid=TOPE7H6NK6YHDAP3</t>
  </si>
  <si>
    <t>TeeMoods Casual Full Sleeve Solid Women's Top</t>
  </si>
  <si>
    <t>TOPE7H6NK6YHDAP3</t>
  </si>
  <si>
    <t>http://www.flipkart.com/karatcraft-triniya-promise-gold-diamond-18-k-ring/p/itme88franu3qeqb?pid=RNGE88FQP6EFUSVV</t>
  </si>
  <si>
    <t>Karatcraft Triniya Promise Gold Diamond 18 K Ring</t>
  </si>
  <si>
    <t>RNGE88FQP6EFUSVV</t>
  </si>
  <si>
    <t>http://www.flipkart.com/aaliya-casual-sleeveless-solid-women-s-top/p/itme7dny8fs5yefp?pid=TOPE7DNYGMFPSU4J</t>
  </si>
  <si>
    <t>Aaliya Casual Sleeveless Solid Women's Top</t>
  </si>
  <si>
    <t>["Clothing &gt;&gt; Women's Clothing &gt;&gt; Western Wear &gt;&gt; Shirts, Tops &amp; Tunics &gt;&gt; Tops &gt;&gt; Aaliya Tops"]</t>
  </si>
  <si>
    <t>TOPE7DNYGMFPSU4J</t>
  </si>
  <si>
    <t>http://www.flipkart.com/karatcraft-citra-engagement-gold-diamond-18-k-ring/p/itme88q9wd2htwsp?pid=RNGE88Q9JGCHZRAZ</t>
  </si>
  <si>
    <t>Karatcraft Citra Engagement Gold Diamond 18 K Ring</t>
  </si>
  <si>
    <t>RNGE88Q9JGCHZRAZ</t>
  </si>
  <si>
    <t>http://www.flipkart.com/cation-casual-short-sleeve-solid-women-s-top/p/itme2rx9f5y5yjhu?pid=TOPE2RX9NSUUKHZN</t>
  </si>
  <si>
    <t>TOPE2RX9NSUUKHZN</t>
  </si>
  <si>
    <t>http://www.flipkart.com/cation-casual-short-sleeve-solid-women-s-top/p/itme7qtusgs5tedy?pid=TOPE7QTU4UWCYJJD</t>
  </si>
  <si>
    <t>TOPE7QTU4UWCYJJD</t>
  </si>
  <si>
    <t>http://www.flipkart.com/cation-casual-3-4-sleeve-solid-women-s-top/p/itme2rx99vy5cxgz?pid=TOPE2RX95MBJFRTT</t>
  </si>
  <si>
    <t>TOPE2RX95MBJFRTT</t>
  </si>
  <si>
    <t>http://www.flipkart.com/cation-casual-3-4-sleeve-solid-women-s-top/p/itme2rx9ygd6v4pm?pid=TOPE2RX9SCJKPRGV</t>
  </si>
  <si>
    <t>TOPE2RX9SCJKPRGV</t>
  </si>
  <si>
    <t>http://www.flipkart.com/cation-casual-short-sleeve-sleeveless-solid-women-s-top/p/itme8zafkxxhp4jc?pid=TOPE8ZAFZZ6YMGFY</t>
  </si>
  <si>
    <t>Cation Casual Short Sleeve, Sleeveless Solid Women's Top</t>
  </si>
  <si>
    <t>TOPE8ZAFZZ6YMGFY</t>
  </si>
  <si>
    <t>http://www.flipkart.com/cation-casual-sleeveless-solid-women-s-top/p/itme2rx9hbgdsnnw?pid=TOPE2RX983ZJKHZT</t>
  </si>
  <si>
    <t>Cation Casual Sleeveless Solid Women's Top</t>
  </si>
  <si>
    <t>TOPE2RX983ZJKHZT</t>
  </si>
  <si>
    <t>http://www.flipkart.com/paprika-party-sleeveless-solid-women-s-top/p/itmeyhhwgwtzz8hz?pid=TOPEYHHWTQ59WEHB</t>
  </si>
  <si>
    <t>Paprika Party Sleeveless Solid Women's Top</t>
  </si>
  <si>
    <t>["Clothing &gt;&gt; Women's Clothing &gt;&gt; Western Wear &gt;&gt; Shirts, Tops &amp; Tunics &gt;&gt; Tops &gt;&gt; Paprika Tops"]</t>
  </si>
  <si>
    <t>TOPEYHHWTQ59WEHB</t>
  </si>
  <si>
    <t>http://www.flipkart.com/yepme-women-flats/p/itmdye2mxuzvebeh?pid=SNDDYE2M83GSMVEJ</t>
  </si>
  <si>
    <t>Yepme Women Flats</t>
  </si>
  <si>
    <t>["Footwear &gt;&gt; Women's Footwear &gt;&gt; Flats"]</t>
  </si>
  <si>
    <t>SNDDYE2M83GSMVEJ</t>
  </si>
  <si>
    <t>http://www.flipkart.com/karatcraft-sima-gold-diamond-18-k-ring/p/itme7t8fh9bzrbmm?pid=RNGE86J7FRTSQWCR</t>
  </si>
  <si>
    <t>Karatcraft Sima Gold Diamond 18 K Ring</t>
  </si>
  <si>
    <t>RNGE86J7FRTSQWCR</t>
  </si>
  <si>
    <t>http://www.flipkart.com/stilestreet-casual-short-sleeve-solid-women-s-top/p/itmdw7aqzg2fk862?pid=TOPDW7AQKZZHFCZF</t>
  </si>
  <si>
    <t>Stilestreet Casual Short Sleeve Solid Women's Top</t>
  </si>
  <si>
    <t>["Clothing &gt;&gt; Women's Clothing &gt;&gt; Western Wear &gt;&gt; Shirts, Tops &amp; Tunics &gt;&gt; Tops &gt;&gt; Stilestreet Tops"]</t>
  </si>
  <si>
    <t>TOPDW7AQKZZHFCZF</t>
  </si>
  <si>
    <t>http://www.flipkart.com/gag-wear-casual-short-sleeve-solid-women-s-top/p/itme93yjcca7pxyf?pid=TOPE93YJPJDNW5EP</t>
  </si>
  <si>
    <t>Gag Wear Casual Short Sleeve Solid Women's Top</t>
  </si>
  <si>
    <t>["Clothing &gt;&gt; Women's Clothing &gt;&gt; Western Wear &gt;&gt; Shirts, Tops &amp; Tunics &gt;&gt; Tops &gt;&gt; Gag Wear Tops"]</t>
  </si>
  <si>
    <t>TOPE93YJPJDNW5EP</t>
  </si>
  <si>
    <t>http://www.flipkart.com/karatcraft-ailey-band-gold-diamond-18-k-ring/p/itme89msvp96gnzc?pid=RNGE89MS7RHQBHJA</t>
  </si>
  <si>
    <t>Karatcraft Ailey Band Gold Diamond 18 K Ring</t>
  </si>
  <si>
    <t>RNGE89MS7RHQBHJA</t>
  </si>
  <si>
    <t>http://www.flipkart.com/karatcraft-clariz-gold-diamond-18-k-ring/p/itme88q9rtfkes6j?pid=RNGE88Q9HE9RQYEM</t>
  </si>
  <si>
    <t>Karatcraft Clariz Gold Diamond 18 K Ring</t>
  </si>
  <si>
    <t>RNGE88Q9HE9RQYEM</t>
  </si>
  <si>
    <t>http://www.flipkart.com/foot-candy-women-heels/p/itmeeftg45vcmd2j?pid=SNDEEFTGGBDEG7AR</t>
  </si>
  <si>
    <t>Foot Candy Women Heels</t>
  </si>
  <si>
    <t>["Footwear &gt;&gt; Women's Footwear &gt;&gt; Heels"]</t>
  </si>
  <si>
    <t>SNDEEFTGGBDEG7AR</t>
  </si>
  <si>
    <t>http://www.flipkart.com/foot-candy-women-heels/p/itmeeftgsaaufz3j?pid=SNDEEFTG7ATEGZKZ</t>
  </si>
  <si>
    <t>SNDEEFTG7ATEGZKZ</t>
  </si>
  <si>
    <t>http://www.flipkart.com/foot-candy-women-heels/p/itmeeftgmxgn4wxs?pid=SNDEEFTGRRUZSFGJ</t>
  </si>
  <si>
    <t>SNDEEFTGRRUZSFGJ</t>
  </si>
  <si>
    <t>http://www.flipkart.com/foot-candy-women-heels/p/itmeeftgrj6kmrzk?pid=SNDEEFTGGK9DSQSH</t>
  </si>
  <si>
    <t>SNDEEFTGGK9DSQSH</t>
  </si>
  <si>
    <t>http://www.flipkart.com/kiara-jewellery-sterling-silver-cubic-zirconia-rhodium-ring/p/itmdtbremrur7z6j?pid=RNGDTBQUAZJK4SW9</t>
  </si>
  <si>
    <t>RNGDTBQUAZJK4SW9</t>
  </si>
  <si>
    <t>http://www.flipkart.com/kiara-jewellery-sterling-silver-cubic-zirconia-rhodium-ring/p/itmdtbrfyzvmz7bg?pid=RNGDTBQTBEMPDBMB</t>
  </si>
  <si>
    <t>RNGDTBQTBEMPDBMB</t>
  </si>
  <si>
    <t>http://www.flipkart.com/kiara-jewellery-sterling-silver-cubic-zirconia-rhodium-ring/p/itmdtbrej45yghwa?pid=RNGDTBQU3GYY4YHZ</t>
  </si>
  <si>
    <t>RNGDTBQU3GYY4YHZ</t>
  </si>
  <si>
    <t>http://www.flipkart.com/kiara-jewellery-sterling-silver-cubic-zirconia-rhodium-ring/p/itmdtbrevhjyeayu?pid=RNGDTBQUW7ECXABF</t>
  </si>
  <si>
    <t>RNGDTBQUW7ECXABF</t>
  </si>
  <si>
    <t>http://www.flipkart.com/kiara-jewellery-sterling-silver-cubic-zirconia-rhodium-ring/p/itmdtbre8cgta259?pid=RNGDTBQURWKKGMZZ</t>
  </si>
  <si>
    <t>RNGDTBQURWKKGMZZ</t>
  </si>
  <si>
    <t>http://www.flipkart.com/kiara-jewellery-sterling-silver-cubic-zirconia-rhodium-ring/p/itmdtbreer9z6zaq?pid=RNGDTBQUCH9BK9ZK</t>
  </si>
  <si>
    <t>RNGDTBQUCH9BK9ZK</t>
  </si>
  <si>
    <t>http://www.flipkart.com/kiara-jewellery-kir0344-silver-cubic-zirconia-rhodium-ring/p/itmdx7wahwhz7hdf?pid=RNGDX7WA9Y5QGVHH</t>
  </si>
  <si>
    <t>Kiara Jewellery KIR0344 Silver Cubic Zirconia Rhodium Ring</t>
  </si>
  <si>
    <t>RNGDX7WA9Y5QGVHH</t>
  </si>
  <si>
    <t>http://www.flipkart.com/kiara-jewellery-sterling-silver-cubic-zirconia-rhodium-ring/p/itmdtbregzqqbhcx?pid=RNGDTBQUQZZEZYPZ</t>
  </si>
  <si>
    <t>RNGDTBQUQZZEZYPZ</t>
  </si>
  <si>
    <t>http://www.flipkart.com/navaksha-necktie-men-s-combo/p/itmecfgtjvsk2rkn?pid=ACBECFGTH6NHZXYZ</t>
  </si>
  <si>
    <t>ACBECFGTH6NHZXYZ</t>
  </si>
  <si>
    <t>http://www.flipkart.com/navaksha-necktie-men-s-combo/p/itmecfgtqrgus4dx?pid=ACBECFGT9FTPGEDC</t>
  </si>
  <si>
    <t>ACBECFGT9FTPGEDC</t>
  </si>
  <si>
    <t>http://www.flipkart.com/navaksha-necktie-men-s-combo/p/itmecfgtp8zezxfa?pid=ACBECFGT6YXGSNU4</t>
  </si>
  <si>
    <t>ACBECFGT6YXGSNU4</t>
  </si>
  <si>
    <t>http://www.flipkart.com/navaksha-necktie-men-s-combo/p/itmecfgtwubbuetp?pid=ACBECFGT7MVYRRHJ</t>
  </si>
  <si>
    <t>ACBECFGT7MVYRRHJ</t>
  </si>
  <si>
    <t>http://www.flipkart.com/navaksha-necktie-men-s-combo/p/itmecfgtrvdfcsye?pid=ACBECFGTFNZBEKGR</t>
  </si>
  <si>
    <t>ACBECFGTFNZBEKGR</t>
  </si>
  <si>
    <t>http://www.flipkart.com/navaksha-necktie-men-s-combo/p/itmecfgtzztu5qxx?pid=ACBECFGTGENHAGDR</t>
  </si>
  <si>
    <t>ACBECFGTGENHAGDR</t>
  </si>
  <si>
    <t>http://www.flipkart.com/navaksha-necktie-men-s-combo/p/itmecfgta4dyvq2e?pid=ACBECFGTZWAHZZFC</t>
  </si>
  <si>
    <t>ACBECFGTZWAHZZFC</t>
  </si>
  <si>
    <t>http://www.flipkart.com/navaksha-necktie-men-s-combo/p/itmecfgt2nm2fs6k?pid=ACBECFGTFHXMJYVM</t>
  </si>
  <si>
    <t>ACBECFGTFHXMJYVM</t>
  </si>
  <si>
    <t>http://www.flipkart.com/navaksha-necktie-men-s-combo/p/itmecfgth8syvszw?pid=ACBECFGTZE2QDGR5</t>
  </si>
  <si>
    <t>ACBECFGTZE2QDGR5</t>
  </si>
  <si>
    <t>http://www.flipkart.com/navaksha-necktie-men-s-combo/p/itmecfgtjukazzsh?pid=ACBECFGT5ZWMXAVZ</t>
  </si>
  <si>
    <t>ACBECFGT5ZWMXAVZ</t>
  </si>
  <si>
    <t>http://www.flipkart.com/navaksha-necktie-men-s-combo/p/itmecfgtmz8schzb?pid=ACBECFGTPZXUZX7E</t>
  </si>
  <si>
    <t>ACBECFGTPZXUZX7E</t>
  </si>
  <si>
    <t>http://www.flipkart.com/navaksha-necktie-men-s-combo/p/itmecfgtcywnbjnm?pid=ACBECFGTEC5DXHPJ</t>
  </si>
  <si>
    <t>ACBECFGTEC5DXHPJ</t>
  </si>
  <si>
    <t>http://www.flipkart.com/c-s-shopping-gallery-women-s-leggings/p/itmecxudzys5ehmp?pid=LJGED28UYTZQGQQG</t>
  </si>
  <si>
    <t>C&amp;S Shopping Gallery Women's Leggings</t>
  </si>
  <si>
    <t>["Clothing &gt;&gt; Women's Clothing &gt;&gt; Ethnic Wear &gt;&gt; Ethnic Bottoms &gt;&gt; Leggings &amp; Churidars &gt;&gt; Leggings &amp; Jeggings &gt;&gt; C&amp;S Shopping Gallery Leggings &amp; Jeggings"]</t>
  </si>
  <si>
    <t>LJGED28UYTZQGQQG</t>
  </si>
  <si>
    <t>http://www.flipkart.com/riva-carpets-cotton-free-bath-mat-classic-shag-bathmat-ri-04/p/itmeb88t7asn9kvq?pid=MATEB88TF9EUTHYR</t>
  </si>
  <si>
    <t>Riva Carpets Cotton Free Bath Mat Classic Shag Bathmat-RI-04</t>
  </si>
  <si>
    <t>["Home Furnishing &gt;&gt; Bath Linen &gt;&gt; Bath Mats"]</t>
  </si>
  <si>
    <t>MATEB88TF9EUTHYR</t>
  </si>
  <si>
    <t>http://www.flipkart.com/riva-carpets-cotton-free-bath-mat-classic-loop-shag-bathmat-ri-527/p/itmeb88tfmzuf7hb?pid=MATEB88TYRSSX8SH</t>
  </si>
  <si>
    <t>Riva Carpets Cotton Free Bath Mat Classic Loop Shag Bathmat_RI-527</t>
  </si>
  <si>
    <t>MATEB88TYRSSX8SH</t>
  </si>
  <si>
    <t>http://www.flipkart.com/riva-carpets-cotton-free-bath-mat-classic-shag-bathmat-ri-04/p/itmeb88trhchej8v?pid=MATEB88T7MVJGSG5</t>
  </si>
  <si>
    <t>MATEB88T7MVJGSG5</t>
  </si>
  <si>
    <t>http://www.flipkart.com/riva-carpets-cotton-free-bath-mat-classic-shag-bathmat-ri-04/p/itmeb88upykrbc8g?pid=MATEB88UNDXHX9HA</t>
  </si>
  <si>
    <t>MATEB88UNDXHX9HA</t>
  </si>
  <si>
    <t>http://www.flipkart.com/riva-carpets-cotton-free-bath-mat-classic-shag-bathmat-ri-04/p/itmeb88uyvjva3yg?pid=MATEB88UVMT8FRPH</t>
  </si>
  <si>
    <t>MATEB88UVMT8FRPH</t>
  </si>
  <si>
    <t>http://www.flipkart.com/karatcraft-klytie-gold-diamond-18-k-ring/p/itme87fca9ahazbs?pid=RNGE87FCDRS5ZFGG</t>
  </si>
  <si>
    <t>Karatcraft Klytie Gold Diamond 18 K Ring</t>
  </si>
  <si>
    <t>RNGE87FCDRS5ZFGG</t>
  </si>
  <si>
    <t>http://www.flipkart.com/lamere-women-flats/p/itmebyherwjgyq2a?pid=SNDEBYHEHKFQASJT</t>
  </si>
  <si>
    <t>Lamere Women Flats</t>
  </si>
  <si>
    <t>SNDEBYHEHKFQASJT</t>
  </si>
  <si>
    <t>http://www.flipkart.com/karatcraft-klytie-gold-diamond-18-k-ring/p/itme87fca9ahazbs?pid=RNGE87FCKGMNGHXP</t>
  </si>
  <si>
    <t>RNGE87FCKGMNGHXP</t>
  </si>
  <si>
    <t>http://www.flipkart.com/karatcraft-robini-emerald-gold-diamond-18-k-ring/p/itme87fchz3hbhzz?pid=RNGE87FCF5VXWTKH</t>
  </si>
  <si>
    <t>Karatcraft Robini Emerald Gold Diamond 18 K Ring</t>
  </si>
  <si>
    <t>RNGE87FCF5VXWTKH</t>
  </si>
  <si>
    <t>http://www.flipkart.com/karatcraft-trilic-gold-diamond-18-k-ring/p/itme88frabbzv9a4?pid=RNGE88FRA9DMA4UZ</t>
  </si>
  <si>
    <t>Karatcraft Trilic Gold Diamond 18 K Ring</t>
  </si>
  <si>
    <t>RNGE88FRA9DMA4UZ</t>
  </si>
  <si>
    <t>http://www.flipkart.com/allure-silver-amethyst-sterling-ring/p/itmecqp4e5fbzgka?pid=RNGECQP4BZZ8HYBA</t>
  </si>
  <si>
    <t>Allure Silver Amethyst Sterling Silver Ring</t>
  </si>
  <si>
    <t>RNGECQP4BZZ8HYBA</t>
  </si>
  <si>
    <t>http://www.flipkart.com/kiara-jewellery-sterling-silver-swarovski-crystal-yellow-gold-ring/p/itme3yswdcddadnv?pid=RNGE3YSWFWYYHNCA</t>
  </si>
  <si>
    <t>Kiara Jewellery Sterling Silver Swarovski Crystal Yellow Gold Ring</t>
  </si>
  <si>
    <t>RNGE3YSWFWYYHNCA</t>
  </si>
  <si>
    <t>http://www.flipkart.com/kiara-jewellery-sterling-silver-cubic-zirconia-rhodium-ring/p/itmdtbrdpmvjygkh?pid=RNGDTBQSME354KFA</t>
  </si>
  <si>
    <t>RNGDTBQSME354KFA</t>
  </si>
  <si>
    <t>http://www.flipkart.com/curvy-q-casual-butterfly-sleeve-solid-women-s-top/p/itmebf34wbtcs5zw?pid=TOPEBF34XN8DBHQP</t>
  </si>
  <si>
    <t>CurVy Q Casual Butterfly Sleeve Solid Women's Top</t>
  </si>
  <si>
    <t>["Clothing &gt;&gt; Women's Clothing &gt;&gt; Western Wear &gt;&gt; Shirts, Tops &amp; Tunics &gt;&gt; Tops &gt;&gt; CurVy Q Tops"]</t>
  </si>
  <si>
    <t>TOPEBF34XN8DBHQP</t>
  </si>
  <si>
    <t>http://www.flipkart.com/karatcraft-clariz-gold-diamond-18-k-ring/p/itme7t8fcmcxbdct?pid=RNGE864H8HQGXHMZ</t>
  </si>
  <si>
    <t>RNGE864H8HQGXHMZ</t>
  </si>
  <si>
    <t>http://www.flipkart.com/kiara-jewellery-sterling-silver-cubic-zirconia-rhodium-ring/p/itmdtbrengfb6puz?pid=RNGDTBQVYNRNQTE7</t>
  </si>
  <si>
    <t>RNGDTBQVYNRNQTE7</t>
  </si>
  <si>
    <t>http://www.flipkart.com/kiara-jewellery-sterling-silver-cubic-zirconia-rhodium-ring/p/itmdtbresbfhesn3?pid=RNGDTBQUJUCRDTCK</t>
  </si>
  <si>
    <t>RNGDTBQUJUCRDTCK</t>
  </si>
  <si>
    <t>http://www.flipkart.com/kiara-jewellery-sterling-silver-cubic-zirconia-rhodium-ring/p/itmdtbrehgjxhsxd?pid=RNGDTBQT4FVR57WM</t>
  </si>
  <si>
    <t>RNGDTBQT4FVR57WM</t>
  </si>
  <si>
    <t>http://www.flipkart.com/majori-casual-festive-party-short-sleeve-floral-print-women-s-top/p/itmec8aqff4ezqqm?pid=TOPEC8AQCEH5KG2H</t>
  </si>
  <si>
    <t>Majori Casual, Festive, Party Short Sleeve Floral Print Women's Top</t>
  </si>
  <si>
    <t>["Clothing &gt;&gt; Women's Clothing &gt;&gt; Western Wear &gt;&gt; Shirts, Tops &amp; Tunics &gt;&gt; Tops &gt;&gt; Majori Tops"]</t>
  </si>
  <si>
    <t>TOPEC8AQCEH5KG2H</t>
  </si>
  <si>
    <t>http://www.flipkart.com/uptownie-lite-party-short-sleeve-floral-print-women-s-top/p/itmebr5gv9uhyspp?pid=TOPEBR5GNG9MACAD</t>
  </si>
  <si>
    <t>Uptownie Lite Party Short Sleeve Floral Print Women's Top</t>
  </si>
  <si>
    <t>["Clothing &gt;&gt; Women's Clothing &gt;&gt; Western Wear &gt;&gt; Shirts, Tops &amp; Tunics &gt;&gt; Tops &gt;&gt; Uptownie Lite Tops"]</t>
  </si>
  <si>
    <t>TOPEBR5GNG9MACAD</t>
  </si>
  <si>
    <t>http://www.flipkart.com/zastraa-party-full-sleeve-embroidered-women-s-top/p/itmecae3vnwhhevs?pid=TOPECAE3JJMVYJFF</t>
  </si>
  <si>
    <t>Zastraa Party Full Sleeve Embroidered Women's Top</t>
  </si>
  <si>
    <t>["Clothing &gt;&gt; Women's Clothing &gt;&gt; Western Wear &gt;&gt; Shirts, Tops &amp; Tunics &gt;&gt; Tops &gt;&gt; Zastraa Tops"]</t>
  </si>
  <si>
    <t>TOPECAE3JJMVYJFF</t>
  </si>
  <si>
    <t>http://www.flipkart.com/karatcraft-musimi-gold-diamond-18-k-ring/p/itme87fcwdw9m4gv?pid=RNGE87FCDDYZ9ZHU</t>
  </si>
  <si>
    <t>Karatcraft Musimi Gold Diamond 18 K Ring</t>
  </si>
  <si>
    <t>RNGE87FCDDYZ9ZHU</t>
  </si>
  <si>
    <t>http://www.flipkart.com/navaksha-necktie-men-s-combo/p/itmecfgtpbvgggrp?pid=ACBECFGTT7FRDPMG</t>
  </si>
  <si>
    <t>ACBECFGTT7FRDPMG</t>
  </si>
  <si>
    <t>http://www.flipkart.com/navaksha-necktie-men-s-combo/p/itmecfgtjurxhjwp?pid=ACBECFGTHHNXBVVZ</t>
  </si>
  <si>
    <t>ACBECFGTHHNXBVVZ</t>
  </si>
  <si>
    <t>http://www.flipkart.com/posto-necktie-men-s-combo/p/itmecnezfphrz34f?pid=ACBECNEZYZGNZZAZ</t>
  </si>
  <si>
    <t>Posto Necktie Men's  Combo</t>
  </si>
  <si>
    <t>["Clothing &gt;&gt; Men's Clothing &gt;&gt; Posto Men's Clothing"]</t>
  </si>
  <si>
    <t>ACBECNEZYZGNZZAZ</t>
  </si>
  <si>
    <t>http://www.flipkart.com/g-luck-silver-turquoise-na-k-ring/p/itmeay8gjagnhm6g?pid=RNGEAY8GGPJTHDVB</t>
  </si>
  <si>
    <t>G-Luck Silver Turquoise NA K Ring</t>
  </si>
  <si>
    <t>RNGEAY8GGPJTHDVB</t>
  </si>
  <si>
    <t>http://www.flipkart.com/g-luck-silver-turquoise-na-k-ring/p/itmeay8gn8fygn8z?pid=RNGEAY8GRWYMYSAK</t>
  </si>
  <si>
    <t>RNGEAY8GRWYMYSAK</t>
  </si>
  <si>
    <t>http://www.flipkart.com/g-luck-silver-turquoise-na-k-ring/p/itmeay8gedpsyg9g?pid=RNGEAY8GWSHGGMQ6</t>
  </si>
  <si>
    <t>RNGEAY8GWSHGGMQ6</t>
  </si>
  <si>
    <t>http://www.flipkart.com/faballey-casual-short-sleeve-solid-women-s-top/p/itme7zhyyer7gh7x?pid=TOPE7ZHY4ZX6VHYU</t>
  </si>
  <si>
    <t>FabAlley Casual Short Sleeve Solid Women's Top</t>
  </si>
  <si>
    <t>["Clothing &gt;&gt; Women's Clothing &gt;&gt; Western Wear &gt;&gt; Shirts, Tops &amp; Tunics &gt;&gt; Tops &gt;&gt; FabAlley Tops"]</t>
  </si>
  <si>
    <t>TOPE7ZHY4ZX6VHYU</t>
  </si>
  <si>
    <t>http://www.flipkart.com/navaksha-necktie-men-s-combo/p/itmecfgtzwagx26h?pid=ACBECFGTZHFZ64PN</t>
  </si>
  <si>
    <t>ACBECFGTZHFZ64PN</t>
  </si>
  <si>
    <t>http://www.flipkart.com/faballey-casual-sleeveless-solid-women-s-top/p/itmedz8aat9jdeqn?pid=TOPEDZ8BJCGUJ86T</t>
  </si>
  <si>
    <t>FabAlley Casual Sleeveless Solid Women's Top</t>
  </si>
  <si>
    <t>TOPEDZ8BJCGUJ86T</t>
  </si>
  <si>
    <t>http://www.flipkart.com/navaksha-necktie-men-s-combo/p/itmecfgt63pjwpgn?pid=ACBECFGT74DBRJRT</t>
  </si>
  <si>
    <t>ACBECFGT74DBRJRT</t>
  </si>
  <si>
    <t>http://www.flipkart.com/navaksha-necktie-men-s-combo/p/itmecfgtvchncfjh?pid=ACBECFGTYJ3E8VHE</t>
  </si>
  <si>
    <t>ACBECFGTYJ3E8VHE</t>
  </si>
  <si>
    <t>http://www.flipkart.com/navaksha-necktie-men-s-combo/p/itmecfgtgtgkc36f?pid=ACBECFGTHYEUNK4C</t>
  </si>
  <si>
    <t>ACBECFGTHYEUNK4C</t>
  </si>
  <si>
    <t>http://www.flipkart.com/faballey-casual-short-sleeve-solid-women-s-top/p/itme7zhzkjrvadqh?pid=TOPE7ZHZNGYQVMSV</t>
  </si>
  <si>
    <t>TOPE7ZHZNGYQVMSV</t>
  </si>
  <si>
    <t>http://www.flipkart.com/navaksha-necktie-men-s-combo/p/itmecfgtfh6jfvry?pid=ACBECFGTUMPYFR6Z</t>
  </si>
  <si>
    <t>ACBECFGTUMPYFR6Z</t>
  </si>
  <si>
    <t>http://www.flipkart.com/navaksha-necktie-men-s-combo/p/itmecfgthdyggtkh?pid=ACBECFGTQUJ7XHXJ</t>
  </si>
  <si>
    <t>ACBECFGTQUJ7XHXJ</t>
  </si>
  <si>
    <t>http://www.flipkart.com/navaksha-necktie-men-s-combo/p/itmecfgtcj2ykj4t?pid=ACBECFGTGFXBKKYH</t>
  </si>
  <si>
    <t>ACBECFGTGFXBKKYH</t>
  </si>
  <si>
    <t>http://www.flipkart.com/faballey-casual-sleeveless-printed-women-s-top/p/itmedz8bumqwrcym?pid=TOPEDZ8BFNBWQYGT</t>
  </si>
  <si>
    <t>FabAlley Casual Sleeveless Printed Women's Top</t>
  </si>
  <si>
    <t>TOPEDZ8BFNBWQYGT</t>
  </si>
  <si>
    <t>http://www.flipkart.com/faballey-casual-sleeveless-solid-women-s-top/p/itme7zhypsejjmvu?pid=TOPE7ZHYQFFHPCBX</t>
  </si>
  <si>
    <t>TOPE7ZHYQFFHPCBX</t>
  </si>
  <si>
    <t>http://www.flipkart.com/faballey-casual-sleeveless-solid-women-s-top/p/itme7zhyazeb3h9n?pid=TOPE7ZHYBZVK5MGY</t>
  </si>
  <si>
    <t>TOPE7ZHYBZVK5MGY</t>
  </si>
  <si>
    <t>http://www.flipkart.com/vanca-formal-sleeveless-printed-women-s-top/p/itmebn328yncfa8f?pid=TOPEBN32YGU8MZ6A</t>
  </si>
  <si>
    <t>The Vanca Formal Sleeveless Printed Women's Top</t>
  </si>
  <si>
    <t>["Clothing &gt;&gt; Women's Clothing &gt;&gt; Western Wear &gt;&gt; Shirts, Tops &amp; Tunics &gt;&gt; Tops &gt;&gt; The Vanca Tops"]</t>
  </si>
  <si>
    <t>TOPEBN32YGU8MZ6A</t>
  </si>
  <si>
    <t>http://www.flipkart.com/zoysia-casual-3-4-sleeve-solid-women-s-top/p/itmeeyjqt3pmyqm4?pid=TOPEEYJQKZMH454G</t>
  </si>
  <si>
    <t>Zoysia Casual 3/4 Sleeve Solid Women's Top</t>
  </si>
  <si>
    <t>["Clothing &gt;&gt; Women's Clothing &gt;&gt; Western Wear &gt;&gt; Shirts, Tops &amp; Tunics &gt;&gt; Tops &gt;&gt; Zoysia Tops"]</t>
  </si>
  <si>
    <t>TOPEEYJQKZMH454G</t>
  </si>
  <si>
    <t>http://www.flipkart.com/nell-women-heels/p/itmeb9ayxzvqh8tw?pid=SNDEB9AYHGXZUZPX</t>
  </si>
  <si>
    <t>Nell Women Heels</t>
  </si>
  <si>
    <t>SNDEB9AYHGXZUZPX</t>
  </si>
  <si>
    <t>http://www.flipkart.com/anaya-women-heels/p/itmeegvmqc4cehya?pid=SNDE8H58SDEBJCFY</t>
  </si>
  <si>
    <t>Anaya Women Heels</t>
  </si>
  <si>
    <t>SNDE8H58SDEBJCFY</t>
  </si>
  <si>
    <t>http://www.flipkart.com/bellafoz-women-heels/p/itmee5ywvm8288aa?pid=SNDEE5FM7FEKDRKR</t>
  </si>
  <si>
    <t>Bellafoz Women Heels</t>
  </si>
  <si>
    <t>SNDEE5FM7FEKDRKR</t>
  </si>
  <si>
    <t>http://www.flipkart.com/bellafoz-women-heels/p/itmee5yw7ytvncke?pid=SNDEE5YWB8BYYRRS</t>
  </si>
  <si>
    <t>SNDEE5YWB8BYYRRS</t>
  </si>
  <si>
    <t>http://www.flipkart.com/bellafoz-women-heels/p/itmee5fmyhnpzggf?pid=SNDEE5FMQ5YQAKMZ</t>
  </si>
  <si>
    <t>SNDEE5FMQ5YQAKMZ</t>
  </si>
  <si>
    <t>http://www.flipkart.com/klick2style-casual-sleeveless-solid-women-s-top/p/itme5p6ez5vygz8d?pid=TOPE5N5ACWGNUWBY</t>
  </si>
  <si>
    <t>Klick2Style Casual Sleeveless Solid Women's Top</t>
  </si>
  <si>
    <t>["Clothing &gt;&gt; Women's Clothing &gt;&gt; Western Wear &gt;&gt; Shirts, Tops &amp; Tunics &gt;&gt; Tops &gt;&gt; Klick2Style Tops"]</t>
  </si>
  <si>
    <t>TOPE5N5ACWGNUWBY</t>
  </si>
  <si>
    <t>http://www.flipkart.com/ishtaa-gold-cubic-zirconia-18-k-ring/p/itmdv42r2vjqhvce?pid=RNGDUZU5QVRZMSVB</t>
  </si>
  <si>
    <t>RNGDUZU5QVRZMSVB</t>
  </si>
  <si>
    <t>http://www.flipkart.com/vastra-valley-girl-s-a-line-dress/p/itmedc7trrkqezzg?pid=DREEDC7THGYTA2JZ</t>
  </si>
  <si>
    <t>Vastra Valley Girl's A-line Dress</t>
  </si>
  <si>
    <t>["Clothing &gt;&gt; Kids' Clothing &gt;&gt; Girls Wear &gt;&gt; Dresses &amp; Skirts &gt;&gt; Dresses &gt;&gt; Vastra Valley Dresses"]</t>
  </si>
  <si>
    <t>DREEDC7THGYTA2JZ</t>
  </si>
  <si>
    <t>http://www.flipkart.com/beebay-girl-s-a-line-dress/p/itmdysnr9qcwaptu?pid=DREDYSNRZGBFFVQ5</t>
  </si>
  <si>
    <t>Beebay Girl's A-line Dress</t>
  </si>
  <si>
    <t>["Clothing &gt;&gt; Kids' Clothing &gt;&gt; Girls Wear &gt;&gt; Dresses &amp; Skirts &gt;&gt; Dresses &gt;&gt; Beebay Dresses"]</t>
  </si>
  <si>
    <t>DREDYSNRZGBFFVQ5</t>
  </si>
  <si>
    <t>http://www.flipkart.com/kidzblush-girl-s-a-line-dress/p/itme9yjh9trsreer?pid=DREE9YJHZZHWHAU7</t>
  </si>
  <si>
    <t>Kidzblush Girl's A-line Dress</t>
  </si>
  <si>
    <t>["Clothing &gt;&gt; Kids' Clothing &gt;&gt; Girls Wear &gt;&gt; Dresses &amp; Skirts &gt;&gt; Dresses &gt;&gt; Kidzblush Dresses"]</t>
  </si>
  <si>
    <t>DREE9YJHZZHWHAU7</t>
  </si>
  <si>
    <t>http://www.flipkart.com/vastra-valley-girl-s-gathered-dress/p/itmedaawzz4pgqgv?pid=DREEDAAWGDYYGRM2</t>
  </si>
  <si>
    <t>Vastra Valley Girl's Gathered Dress</t>
  </si>
  <si>
    <t>DREEDAAWGDYYGRM2</t>
  </si>
  <si>
    <t>http://www.flipkart.com/my-little-joy-casual-short-sleeve-printed-girl-s-top/p/itmeb9qyrgzsshbs?pid=TOPEB9QYHQGRA5VS</t>
  </si>
  <si>
    <t>My Little Joy Casual Short Sleeve Printed Girl's Top</t>
  </si>
  <si>
    <t>["Clothing &gt;&gt; Kids' Clothing &gt;&gt; Girls Wear &gt;&gt; T-Shirts &amp; Tops &gt;&gt; Tops &gt;&gt; My Little Joy Tops"]</t>
  </si>
  <si>
    <t>TOPEB9QYHQGRA5VS</t>
  </si>
  <si>
    <t>http://www.flipkart.com/my-little-joy-casual-short-sleeve-printed-girl-s-top/p/itmebkykfyqmyabe?pid=TOPEBKYKJZCNRNNJ</t>
  </si>
  <si>
    <t>TOPEBKYKJZCNRNNJ</t>
  </si>
  <si>
    <t>http://www.flipkart.com/my-little-joy-casual-short-sleeve-printed-baby-girl-s-top/p/itmebkyktahaq6yh?pid=TOPEBKYKHZ74DT6U</t>
  </si>
  <si>
    <t>My Little Joy Casual Short Sleeve Printed Baby Girl's Top</t>
  </si>
  <si>
    <t>["Baby Care &gt;&gt; Infant Wear &gt;&gt; Baby Girls' Clothes &gt;&gt; T-Shirts &amp; Tops &gt;&gt; Tops &gt;&gt; My Little Joy Tops"]</t>
  </si>
  <si>
    <t>TOPEBKYKHZ74DT6U</t>
  </si>
  <si>
    <t>http://www.flipkart.com/wise-guys-pouch-lenovo-s880/p/itmef2r7fj5hxbgk?pid=ACCEF2R7ZWEDG674</t>
  </si>
  <si>
    <t>Wise Guys Pouch for Lenovo S880</t>
  </si>
  <si>
    <t>["Mobiles &amp; Accessories &gt;&gt; Mobile Accessories &gt;&gt; Mobile Pouches &gt;&gt; Wise Guys Mobile Pouches"]</t>
  </si>
  <si>
    <t>ACCEF2R7ZWEDG674</t>
  </si>
  <si>
    <t>http://www.flipkart.com/kiara-jewellery-sterling-silver-cubic-zirconia-rhodium-ring/p/itmdtbrdps7ygr5q?pid=RNGDTBQUQD5V3PMY</t>
  </si>
  <si>
    <t>RNGDTBQUQD5V3PMY</t>
  </si>
  <si>
    <t>http://www.flipkart.com/kiara-jewellery-sterling-silver-swarovski-crystal-yellow-gold-ring/p/itme3yswmcngqtff?pid=RNGE3YSW9ZUZWYQA</t>
  </si>
  <si>
    <t>RNGE3YSW9ZUZWYQA</t>
  </si>
  <si>
    <t>http://www.flipkart.com/kiara-jewellery-sterling-silver-cubic-zirconia-rhodium-ring/p/itmdtbrdygtqsjzs?pid=RNGDTBQSUNAFYUHG</t>
  </si>
  <si>
    <t>RNGDTBQSUNAFYUHG</t>
  </si>
  <si>
    <t>http://www.flipkart.com/bluestone-sylvan-lattice-yellow-gold-diamond-pearl-18-k-ring/p/itmebqzqphhqsh4a?pid=RNGEBQZQGQVJZEHC</t>
  </si>
  <si>
    <t>BlueStone Sylvan Lattice Yellow Gold Diamond, Pearl 18 K Ring</t>
  </si>
  <si>
    <t>RNGEBQZQGQVJZEHC</t>
  </si>
  <si>
    <t>http://www.flipkart.com/united-colors-benetton-solid-round-neck-casual-women-s-sweater/p/itmecw2spckmzdwd?pid=SWTECW2SGCQGRE5B</t>
  </si>
  <si>
    <t>United Colors of Benetton Solid Round Neck Casual Women's Sweater</t>
  </si>
  <si>
    <t>["Clothing &gt;&gt; Women's Clothing &gt;&gt; Winter &amp; Seasonal Wear &gt;&gt; Sweaters &amp; Pullovers &gt;&gt; United Colors of Benetton Sweaters &amp; Pullovers"]</t>
  </si>
  <si>
    <t>SWTECW2SGCQGRE5B</t>
  </si>
  <si>
    <t>http://www.flipkart.com/united-colors-benetton-solid-round-neck-casual-women-s-sweater/p/itmeczmbhdbnvwya?pid=SWTECZMBG5HPJ7EH</t>
  </si>
  <si>
    <t>SWTECZMBG5HPJ7EH</t>
  </si>
  <si>
    <t>http://www.flipkart.com/navaksha-necktie-men-s-combo/p/itmecfgttw4fag2j?pid=ACBECFGTRZCFBJZJ</t>
  </si>
  <si>
    <t>ACBECFGTRZCFBJZJ</t>
  </si>
  <si>
    <t>http://www.flipkart.com/navaksha-necktie-men-s-combo/p/itmecfgtggfdzbu7?pid=ACBECFGTHFJG5RHZ</t>
  </si>
  <si>
    <t>ACBECFGTHFJG5RHZ</t>
  </si>
  <si>
    <t>http://www.flipkart.com/karatcraft-duma-stackable-gold-diamond-18-k-ring/p/itme88frqckynfey?pid=RNGE88FRWWZECGGM</t>
  </si>
  <si>
    <t>Karatcraft Duma Stackable Gold Diamond 18 K Ring</t>
  </si>
  <si>
    <t>RNGE88FRWWZECGGM</t>
  </si>
  <si>
    <t>http://www.flipkart.com/tapyti-casual-3-4-sleeve-solid-women-s-top/p/itmefdxsguhzguuz?pid=TOPEFDXSGQJRNF7G</t>
  </si>
  <si>
    <t>Tapyti Casual 3/4 Sleeve Solid Women's Top</t>
  </si>
  <si>
    <t>TOPEFDXSGQJRNF7G</t>
  </si>
  <si>
    <t>http://www.flipkart.com/navaksha-necktie-men-s-combo/p/itmecfgtunppfskw?pid=ACBECFGTEVJ6WB6U</t>
  </si>
  <si>
    <t>ACBECFGTEVJ6WB6U</t>
  </si>
  <si>
    <t>http://www.flipkart.com/g-luck-gomed-stone-weight-12-3-carat-14-47-ratti-silver-garnet-ring/p/itmeaxgwgqbyuhq7?pid=RNGEAXGWCT4VVTWR</t>
  </si>
  <si>
    <t>G-Luck Gomed Stone Weight - 12.3 Carat / 14.47 Ratti Silver Garnet Ring</t>
  </si>
  <si>
    <t>RNGEAXGWCT4VVTWR</t>
  </si>
  <si>
    <t>http://www.flipkart.com/navaksha-necktie-men-s-combo/p/itmecfgtyydhraud?pid=ACBECFGTXZYTZBQZ</t>
  </si>
  <si>
    <t>ACBECFGTXZYTZBQZ</t>
  </si>
  <si>
    <t>http://www.flipkart.com/tapyti-casual-full-sleeve-solid-women-s-top/p/itme3nvyfqmjg7bu?pid=TOPE3NVYKBXFRYSG</t>
  </si>
  <si>
    <t>Tapyti Casual Full Sleeve Solid Women's Top</t>
  </si>
  <si>
    <t>TOPE3NVYKBXFRYSG</t>
  </si>
  <si>
    <t>http://www.flipkart.com/kundali-gold-topaz-18-k-ring/p/itmeay8hwzd26zu3?pid=RNGEAY8H29HMF3KR</t>
  </si>
  <si>
    <t>Kundali Gold Topaz 18 K Ring</t>
  </si>
  <si>
    <t>RNGEAY8H29HMF3KR</t>
  </si>
  <si>
    <t>http://www.flipkart.com/navaksha-necktie-men-s-combo/p/itmecfgtdbvgzxa9?pid=ACBECFGTHZZWGEHV</t>
  </si>
  <si>
    <t>ACBECFGTHZZWGEHV</t>
  </si>
  <si>
    <t>http://www.flipkart.com/tapyti-casual-sleeveless-solid-women-s-top/p/itmefcvhh7yggz5s?pid=TOPEFCVHACWGSVHY</t>
  </si>
  <si>
    <t>Tapyti Casual Sleeveless Solid Women's Top</t>
  </si>
  <si>
    <t>TOPEFCVHACWGSVHY</t>
  </si>
  <si>
    <t>http://www.flipkart.com/miss-chase-casual-sleeveless-solid-women-s-top/p/itme8n3aqr6jxbnp?pid=TOPE8N3AF8HQ4GYA</t>
  </si>
  <si>
    <t>Miss Chase Casual Sleeveless Solid Women's Top</t>
  </si>
  <si>
    <t>["Clothing &gt;&gt; Women's Clothing &gt;&gt; Western Wear &gt;&gt; Shirts, Tops &amp; Tunics &gt;&gt; Tops &gt;&gt; Miss Chase Tops"]</t>
  </si>
  <si>
    <t>TOPE8N3AF8HQ4GYA</t>
  </si>
  <si>
    <t>http://www.flipkart.com/nine-lions-bollywood-fashion-casual-short-sleeve-solid-women-s-top/p/itme8e8nmmtpd6mg?pid=TOPE8E8NJXHZ4S9N</t>
  </si>
  <si>
    <t>Nine Lions Bollywood Fashion Casual Short Sleeve Solid Women's Top</t>
  </si>
  <si>
    <t>["Clothing &gt;&gt; Women's Clothing &gt;&gt; Western Wear &gt;&gt; Shirts, Tops &amp; Tunics &gt;&gt; Tops &gt;&gt; Nine Lions Bollywood Fashion Tops"]</t>
  </si>
  <si>
    <t>TOPE8E8NJXHZ4S9N</t>
  </si>
  <si>
    <t>http://www.flipkart.com/bluestone-ciara-her-yellow-gold-diamond-18-k-ring/p/itmea9zwpm2z7wcp?pid=RNGEA9ZWQCB2ZUFS</t>
  </si>
  <si>
    <t>BlueStone The Ciara for her Yellow Gold Diamond 18 K Ring</t>
  </si>
  <si>
    <t>RNGEA9ZWQCB2ZUFS</t>
  </si>
  <si>
    <t>http://www.flipkart.com/wrangler-men-s-casual-shirt/p/itme4qsxhs82qhxy?pid=SHTE4QSV9UY462QX</t>
  </si>
  <si>
    <t>Wrangler Men's Casual Shirt</t>
  </si>
  <si>
    <t>["Clothing &gt;&gt; Men's Clothing &gt;&gt; Shirts &gt;&gt; Casual &amp; Party Wear Shirts &gt;&gt; Wrangler Casual &amp; Party Wear Shirts"]</t>
  </si>
  <si>
    <t>SHTE4QSV9UY462QX</t>
  </si>
  <si>
    <t>http://www.flipkart.com/sequences-girl-s-a-line-dress/p/itmebusfymgvpubh?pid=DREEBUSFMEYEYT2W</t>
  </si>
  <si>
    <t>Sequences Girl's A-line Dress</t>
  </si>
  <si>
    <t>["Clothing &gt;&gt; Kids' Clothing &gt;&gt; Girls Wear &gt;&gt; Dresses &amp; Skirts &gt;&gt; Dresses &gt;&gt; Sequences Dresses"]</t>
  </si>
  <si>
    <t>DREEBUSFMEYEYT2W</t>
  </si>
  <si>
    <t>http://www.flipkart.com/kids-girl-s-a-line-dress/p/itme4df4h7hrmzzh?pid=DREE4DF4AD9ZZHEX</t>
  </si>
  <si>
    <t>For Kids Girl's A-line Dress</t>
  </si>
  <si>
    <t>["Clothing &gt;&gt; Kids' Clothing &gt;&gt; Girls Wear &gt;&gt; Dresses &amp; Skirts &gt;&gt; Dresses &gt;&gt; For Kids Dresses"]</t>
  </si>
  <si>
    <t>DREE4DF4AD9ZZHEX</t>
  </si>
  <si>
    <t>http://www.flipkart.com/akshadha-girl-s-a-line-dress/p/itmedsn2d8wkncfz?pid=DREEDSN2EXZFYDPA</t>
  </si>
  <si>
    <t>Akshadha Girl's A-line Dress</t>
  </si>
  <si>
    <t>["Clothing &gt;&gt; Kids' Clothing &gt;&gt; Girls Wear &gt;&gt; Dresses &amp; Skirts &gt;&gt; Dresses &gt;&gt; Akshadha Dresses"]</t>
  </si>
  <si>
    <t>DREEDSN2EXZFYDPA</t>
  </si>
  <si>
    <t>http://www.flipkart.com/herberto-girl-s-a-line-dress/p/itme3kkwdbgfb6kh?pid=DREE3KKW5RHTFSGC</t>
  </si>
  <si>
    <t>DREE3KKW5RHTFSGC</t>
  </si>
  <si>
    <t>http://www.flipkart.com/kids-girl-s-a-line-dress/p/itme4df4z5g378nc?pid=DREE4DF4DQYMGDJV</t>
  </si>
  <si>
    <t>DREE4DF4DQYMGDJV</t>
  </si>
  <si>
    <t>http://www.flipkart.com/de-kafal-girl-s-gathered-dress/p/itmecuw7uq36nzpz?pid=DREECUW7PKBTZPRA</t>
  </si>
  <si>
    <t>De Kafal Girl's Gathered Dress</t>
  </si>
  <si>
    <t>["Clothing &gt;&gt; Kids' Clothing &gt;&gt; Girls Wear &gt;&gt; Dresses &amp; Skirts &gt;&gt; Dresses &gt;&gt; De Kafal Dresses"]</t>
  </si>
  <si>
    <t>DREECUW7PKBTZPRA</t>
  </si>
  <si>
    <t>http://www.flipkart.com/rute-floral-print-women-s-round-neck-t-shirt/p/itmedjxpvxz8hw9h?pid=TSHEDJXPN4HNT2UP</t>
  </si>
  <si>
    <t>Rute Floral Print Women's Round Neck T-Shirt</t>
  </si>
  <si>
    <t>["Clothing &gt;&gt; Women's Clothing &gt;&gt; Western Wear &gt;&gt; Shirts, Tops &amp; Tunics &gt;&gt; Polos &amp; T-Shirts &gt;&gt; Rute Polos &amp; T-Shirts"]</t>
  </si>
  <si>
    <t>TSHEDJXPN4HNT2UP</t>
  </si>
  <si>
    <t>http://www.flipkart.com/indian-gems-jewells-certified-2-cts-sterling-silver-ruby-ring/p/itmed7qutpubkqck?pid=RNGED7QUMBSFDQKU</t>
  </si>
  <si>
    <t>Indian Gems And Jewells Certified 2 Cts Sterling Silver Ruby Ring</t>
  </si>
  <si>
    <t>RNGED7QUMBSFDQKU</t>
  </si>
  <si>
    <t>http://www.flipkart.com/karatcraft-valusha-gold-diamond-18-k-ring/p/itme87fc45e42xsj?pid=RNGE87FCQJ9GRKWZ</t>
  </si>
  <si>
    <t>Karatcraft Valusha Gold Diamond 18 K Ring</t>
  </si>
  <si>
    <t>RNGE87FCQJ9GRKWZ</t>
  </si>
  <si>
    <t>http://www.flipkart.com/elite-neckties-necktie-men-s-combo/p/itmeb348hfcmhfh7?pid=ACBEB3489M4NQZBD</t>
  </si>
  <si>
    <t>Elite Neckties Necktie Men's  Combo</t>
  </si>
  <si>
    <t>["Clothing &gt;&gt; Men's Clothing &gt;&gt; Elite Neckties Men's Clothing"]</t>
  </si>
  <si>
    <t>ACBEB3489M4NQZBD</t>
  </si>
  <si>
    <t>http://www.flipkart.com/kundali-pukhraj-stone-weight-3-8-carat-4-47-ratti-gold-sapphire-18-k-ring/p/itmeahgxefvkvpyw?pid=RNGEAHG8GKFRK38B</t>
  </si>
  <si>
    <t>Kundali Pukhraj Stone Weight - 3.8 Carat / 4.47 Ratti Gold Sapphire 18 K Ring</t>
  </si>
  <si>
    <t>RNGEAHG8GKFRK38B</t>
  </si>
  <si>
    <t>http://www.flipkart.com/lee-solid-v-neck-casual-party-men-s-sweater/p/itmedp7uzxptwzra?pid=SWTEDP7UDHHTZY2Y</t>
  </si>
  <si>
    <t>Lee Solid V-neck Casual, Party Men's Sweater</t>
  </si>
  <si>
    <t>["Clothing &gt;&gt; Men's Clothing &gt;&gt; Winter &amp; Seasonal Wear &gt;&gt; Sweaters &gt;&gt; Lee Sweaters"]</t>
  </si>
  <si>
    <t>SWTEDP7UDHHTZY2Y</t>
  </si>
  <si>
    <t>http://www.flipkart.com/myesquire-square-pot-aroma-electric-burner-lemongrass-liquid-air-freshener/p/itmed9ygbfud2vbv?pid=AIRED9YGJWG2GXUK</t>
  </si>
  <si>
    <t>Myesquire Square Pot Aroma Electric Burner Lemongrass Liquid Air Freshener</t>
  </si>
  <si>
    <t>["Home Decor &amp; Festive Needs &gt;&gt; Candles &amp; Fragrances &gt;&gt; Home Fragrances &gt;&gt; Handheld Air Fresheners &gt;&gt; Myesquire Handheld Air Fresheners"]</t>
  </si>
  <si>
    <t>AIRED9YGJWG2GXUK</t>
  </si>
  <si>
    <t>http://www.flipkart.com/myesquire-black-white-aroma-burner-combo-lemongrass-liquid-air-freshener/p/itme98pzb2pzpnba?pid=AIRE98PZ7PC54SRA</t>
  </si>
  <si>
    <t>Myesquire Black and White Aroma Burner Combo Lemongrass Liquid Air Freshener</t>
  </si>
  <si>
    <t>["Home Decor &amp; Festive Needs &gt;&gt; Candles &amp; Fragrances &gt;&gt; Home Fragrances &gt;&gt; Aroma Oils &gt;&gt; Myesquire Aroma Oils"]</t>
  </si>
  <si>
    <t>AIRE98PZ7PC54SRA</t>
  </si>
  <si>
    <t>http://www.flipkart.com/myesquire-oval-electric-aroma-lemongrass-liquid-air-freshener/p/itmebb9avbaf5fzj?pid=AIREBB9APEFZYSFB</t>
  </si>
  <si>
    <t>Myesquire Oval Electric Aroma Lemongrass Liquid Air Freshener</t>
  </si>
  <si>
    <t>["Home Decor &amp; Festive Needs &gt;&gt; Candles &amp; Fragrances &gt;&gt; Home Fragrances &gt;&gt; Aroma Oil &amp; Diffuser Sets &gt;&gt; Myesquire Aroma Oil &amp; Diffuser Sets"]</t>
  </si>
  <si>
    <t>AIREBB9APEFZYSFB</t>
  </si>
  <si>
    <t>http://www.flipkart.com/myesquire-oval-electric-aroma-lemongrass-liquid-air-freshener/p/itmeba9va5njnyhx?pid=AIREBA9VGER68DFH</t>
  </si>
  <si>
    <t>AIREBA9VGER68DFH</t>
  </si>
  <si>
    <t>http://www.flipkart.com/pulpypapaya-self-design-women-s-round-neck-t-shirt/p/itme8gneugjgzawb?pid=TSHE8GNE3PYUQJCB</t>
  </si>
  <si>
    <t>Pulpypapaya Self Design Women's Round Neck T-Shirt</t>
  </si>
  <si>
    <t>["Clothing &gt;&gt; Women's Clothing &gt;&gt; Western Wear &gt;&gt; Shirts, Tops &amp; Tunics &gt;&gt; Polos &amp; T-Shirts &gt;&gt; Pulpypapaya Polos &amp; T-Shirts"]</t>
  </si>
  <si>
    <t>TSHE8GNE3PYUQJCB</t>
  </si>
  <si>
    <t>http://www.flipkart.com/kea-casual-sleeveless-solid-women-s-top/p/itmee6yh4jkjfkcp?pid=TOPEE6YHA5UFMWKN</t>
  </si>
  <si>
    <t>Kea Casual Sleeveless Solid Women's Top</t>
  </si>
  <si>
    <t>["Clothing &gt;&gt; Women's Clothing &gt;&gt; Western Wear &gt;&gt; Shirts, Tops &amp; Tunics &gt;&gt; Tops &gt;&gt; Kea Tops"]</t>
  </si>
  <si>
    <t>TOPEE6YHA5UFMWKN</t>
  </si>
  <si>
    <t>http://www.flipkart.com/rampwalk-casual-sleeveless-solid-women-s-top/p/itmecuyt44nqgrs9?pid=TOPECUYTF7XTXND3</t>
  </si>
  <si>
    <t>Rampwalk Casual Sleeveless Solid Women's Top</t>
  </si>
  <si>
    <t>["Clothing &gt;&gt; Women's Clothing &gt;&gt; Western Wear &gt;&gt; Shirts, Tops &amp; Tunics &gt;&gt; Tops &gt;&gt; Rampwalk Tops"]</t>
  </si>
  <si>
    <t>TOPECUYTF7XTXND3</t>
  </si>
  <si>
    <t>http://www.flipkart.com/alibi-casual-sleeveless-solid-women-s-top/p/itmeegkrnueytyep?pid=TOPECS55GKKAQ4MG</t>
  </si>
  <si>
    <t>Alibi Casual Sleeveless Solid Women's Top</t>
  </si>
  <si>
    <t>["Clothing &gt;&gt; Women's Clothing &gt;&gt; Western Wear &gt;&gt; Shirts, Tops &amp; Tunics &gt;&gt; Tops &gt;&gt; Alibi Tops"]</t>
  </si>
  <si>
    <t>TOPECS55GKKAQ4MG</t>
  </si>
  <si>
    <t>http://www.flipkart.com/karatcraft-zunia-gold-diamond-18-k-ring/p/itme7t8fzh6jqvxz?pid=RNGE864HRQRATXWQ</t>
  </si>
  <si>
    <t>Karatcraft Zunia Gold Diamond 18 K Ring</t>
  </si>
  <si>
    <t>RNGE864HRQRATXWQ</t>
  </si>
  <si>
    <t>http://www.flipkart.com/karatcraft-bibiana-gold-diamond-18-k-ring/p/itme87fcexyufuyg?pid=RNGE87FCBXPY8UU9</t>
  </si>
  <si>
    <t>Karatcraft Bibiana Gold Diamond 18 K Ring</t>
  </si>
  <si>
    <t>RNGE87FCBXPY8UU9</t>
  </si>
  <si>
    <t>http://www.flipkart.com/bluestone-rajeshwari-white-gold-diamond-emerald-ruby-18-k-ring/p/itme9hcwhhhjnfcd?pid=RNGE9HCVKZXY6U5C</t>
  </si>
  <si>
    <t>BlueStone The Rajeshwari White Gold Diamond, Emerald, Ruby 18 K Ring</t>
  </si>
  <si>
    <t>RNGE9HCVKZXY6U5C</t>
  </si>
  <si>
    <t>http://www.flipkart.com/fundoo-t-printed-men-s-track-suit/p/itmed5cf8zvpc42a?pid=TKSED5CFETHWMD6N</t>
  </si>
  <si>
    <t>Fundoo T Printed Men's Track Suit</t>
  </si>
  <si>
    <t>["Clothing &gt;&gt; Men's Clothing &gt;&gt; Sports Wear &gt;&gt; Track Suits &gt;&gt; Fundoo T Track Suits"]</t>
  </si>
  <si>
    <t>TKSED5CFETHWMD6N</t>
  </si>
  <si>
    <t>http://www.flipkart.com/tapyti-casual-sleeveless-solid-women-s-top/p/itmdymsxrcj9zfh9?pid=TOPDYMSXBMBWVAS4</t>
  </si>
  <si>
    <t>TOPDYMSXBMBWVAS4</t>
  </si>
  <si>
    <t>http://www.flipkart.com/miss-chase-casual-sleeveless-solid-women-s-top/p/itme8n3aqr6jxbnp?pid=TOPE8N3BAE7QWZFY</t>
  </si>
  <si>
    <t>TOPE8N3BAE7QWZFY</t>
  </si>
  <si>
    <t>http://www.flipkart.com/miss-chase-casual-sleeveless-solid-women-s-top/p/itmed9yecangxu5n?pid=TOPED9YEUAT9ZFMK</t>
  </si>
  <si>
    <t>TOPED9YEUAT9ZFMK</t>
  </si>
  <si>
    <t>http://www.flipkart.com/nine-lions-bollywood-fashion-party-sleeveless-solid-women-s-top/p/itme8e8negcfb663?pid=TOPE8E8NZP256K8G</t>
  </si>
  <si>
    <t>Nine Lions Bollywood Fashion Party Sleeveless Solid Women's Top</t>
  </si>
  <si>
    <t>TOPE8E8NZP256K8G</t>
  </si>
  <si>
    <t>http://www.flipkart.com/parron-men-s-solid-casual-shirt/p/itmedczweczgs76s?pid=SHTEDCZWARQ2HZXX</t>
  </si>
  <si>
    <t>Parron Men's Solid Casual Shirt</t>
  </si>
  <si>
    <t>["Clothing &gt;&gt; Men's Clothing &gt;&gt; Shirts &gt;&gt; Casual &amp; Party Wear Shirts &gt;&gt; Parron Casual &amp; Party Wear Shirts"]</t>
  </si>
  <si>
    <t>SHTEDCZWARQ2HZXX</t>
  </si>
  <si>
    <t>http://www.flipkart.com/parron-men-s-solid-casual-shirt/p/itmedczwgy6mpfw5?pid=SHTEDCZWV2KRXQ9F</t>
  </si>
  <si>
    <t>SHTEDCZWV2KRXQ9F</t>
  </si>
  <si>
    <t>http://www.flipkart.com/parron-men-s-printed-casual-shirt/p/itmedczwuzrehmtg?pid=SHTEDCZWH3B2G62B</t>
  </si>
  <si>
    <t>Parron Men's Printed Casual Shirt</t>
  </si>
  <si>
    <t>SHTEDCZWH3B2G62B</t>
  </si>
  <si>
    <t>http://www.flipkart.com/parron-men-s-solid-casual-shirt/p/itmedczwveewpnh4?pid=SHTEDCZWTUGKACUH</t>
  </si>
  <si>
    <t>SHTEDCZWTUGKACUH</t>
  </si>
  <si>
    <t>http://www.flipkart.com/parron-men-s-solid-casual-shirt/p/itmedczwz9hbznzh?pid=SHTEDCZWPM7F8GAM</t>
  </si>
  <si>
    <t>SHTEDCZWPM7F8GAM</t>
  </si>
  <si>
    <t>http://www.flipkart.com/modo-vivendi-casual-sleeveless-solid-women-s-top/p/itme7w4c6atwer52?pid=TOPE7W4CTCPJXDDC</t>
  </si>
  <si>
    <t>Modo Vivendi Casual Sleeveless Solid Women's Top</t>
  </si>
  <si>
    <t>["Clothing &gt;&gt; Women's Clothing &gt;&gt; Western Wear &gt;&gt; Shirts, Tops &amp; Tunics &gt;&gt; Tops &gt;&gt; Modo Vivendi Tops"]</t>
  </si>
  <si>
    <t>TOPE7W4CTCPJXDDC</t>
  </si>
  <si>
    <t>http://www.flipkart.com/karatcraft-citra-engagement-gold-diamond-18-k-ring/p/itme88q9wd2htwsp?pid=RNGE88Q9A7UHUHZQ</t>
  </si>
  <si>
    <t>RNGE88Q9A7UHUHZQ</t>
  </si>
  <si>
    <t>http://www.flipkart.com/karatcraft-journa-gold-diamond-18-k-ring/p/itme7t8fg7ftejzm?pid=RNGE864HDMGUH2FG</t>
  </si>
  <si>
    <t>Karatcraft Journa Gold Diamond 18 K Ring</t>
  </si>
  <si>
    <t>RNGE864HDMGUH2FG</t>
  </si>
  <si>
    <t>http://www.flipkart.com/r-factor-casual-sleeveless-geometric-print-women-s-top/p/itme8tqdqmg23shh?pid=TOPE8TQDQDHZZY9S</t>
  </si>
  <si>
    <t>R Factor Casual Sleeveless Geometric Print Women's Top</t>
  </si>
  <si>
    <t>["Clothing &gt;&gt; Women's Clothing &gt;&gt; Western Wear &gt;&gt; Shirts, Tops &amp; Tunics &gt;&gt; Tops &gt;&gt; R Factor Tops"]</t>
  </si>
  <si>
    <t>TOPE8TQDQDHZZY9S</t>
  </si>
  <si>
    <t>http://www.flipkart.com/mangosteen-casual-3-4-sleeve-printed-women-s-top/p/itmecy77zsygfsva?pid=TOPECY77GYMZDRGX</t>
  </si>
  <si>
    <t>Mangosteen Casual 3/4 Sleeve Printed Women's Top</t>
  </si>
  <si>
    <t>["Clothing &gt;&gt; Women's Clothing &gt;&gt; Western Wear &gt;&gt; Shirts, Tops &amp; Tunics &gt;&gt; Tops &gt;&gt; Mangosteen Tops"]</t>
  </si>
  <si>
    <t>TOPECY77GYMZDRGX</t>
  </si>
  <si>
    <t>http://www.flipkart.com/karatcraft-raciel-gold-diamond-18-k-ring/p/itme88q9nb3jftgw?pid=RNGE88QAP8FMFVWU</t>
  </si>
  <si>
    <t>Karatcraft Raciel Gold Diamond 18 K Ring</t>
  </si>
  <si>
    <t>RNGE88QAP8FMFVWU</t>
  </si>
  <si>
    <t>http://www.flipkart.com/modo-vivendi-casual-short-sleeve-solid-women-s-top/p/itme7w4cdhtghwby?pid=TOPE7W4CTFFFDQBH</t>
  </si>
  <si>
    <t>Modo Vivendi Casual Short Sleeve Solid Women's Top</t>
  </si>
  <si>
    <t>TOPE7W4CTFFFDQBH</t>
  </si>
  <si>
    <t>http://www.flipkart.com/modo-vivendi-casual-sleeveless-solid-women-s-top/p/itme7w4cgk6szjfz?pid=TOPE7W4CHR6HNEHM</t>
  </si>
  <si>
    <t>TOPE7W4CHR6HNEHM</t>
  </si>
  <si>
    <t>http://www.flipkart.com/enah-casual-sleeveless-printed-women-s-top/p/itmedhzdzqwzhakh?pid=TOPEDHZDBGXFHG6G</t>
  </si>
  <si>
    <t>Enah Casual Sleeveless Printed Women's Top</t>
  </si>
  <si>
    <t>["Clothing &gt;&gt; Women's Clothing &gt;&gt; Western Wear &gt;&gt; Shirts, Tops &amp; Tunics &gt;&gt; Tops &gt;&gt; Enah Tops"]</t>
  </si>
  <si>
    <t>TOPEDHZDBGXFHG6G</t>
  </si>
  <si>
    <t>http://www.flipkart.com/iskiuski-medieval-sterling-silver-diamond-22k-yellow-gold-ring/p/itmec8zs8zzhsamg?pid=RNGEC8ZTXNQMVKVD</t>
  </si>
  <si>
    <t>IskiUski Medieval Sterling Silver Diamond 22K Yellow Gold Ring</t>
  </si>
  <si>
    <t>RNGEC8ZTXNQMVKVD</t>
  </si>
  <si>
    <t>http://www.flipkart.com/kaaryah-casual-short-sleeve-solid-women-s-top/p/itme8h5dfwrdzvpf?pid=TOPE8H5DJWGAY2CD</t>
  </si>
  <si>
    <t>Kaaryah Casual Short Sleeve Solid Women's Top</t>
  </si>
  <si>
    <t>["Clothing &gt;&gt; Women's Clothing &gt;&gt; Western Wear &gt;&gt; Shirts, Tops &amp; Tunics &gt;&gt; Tops &gt;&gt; Kaaryah Tops"]</t>
  </si>
  <si>
    <t>TOPE8H5DJWGAY2CD</t>
  </si>
  <si>
    <t>http://www.flipkart.com/allen-solly-casual-short-sleeve-solid-women-s-top/p/itme89jze7zhd8jd?pid=TOPE89JZJY3CHR2E</t>
  </si>
  <si>
    <t>Allen Solly Casual Short Sleeve Solid Women's Top</t>
  </si>
  <si>
    <t>["Clothing &gt;&gt; Women's Clothing &gt;&gt; Western Wear &gt;&gt; Shirts, Tops &amp; Tunics &gt;&gt; Tops &gt;&gt; Allen Solly Tops"]</t>
  </si>
  <si>
    <t>TOPE89JZJY3CHR2E</t>
  </si>
  <si>
    <t>http://www.flipkart.com/alibi-casual-short-sleeve-solid-women-s-top/p/itmeegkrawezck7k?pid=TOPE8N26GCA8DNSE</t>
  </si>
  <si>
    <t>Alibi Casual Short Sleeve Solid Women's Top</t>
  </si>
  <si>
    <t>TOPE8N26GCA8DNSE</t>
  </si>
  <si>
    <t>http://www.flipkart.com/butterfly-wears-casual-short-sleeve-solid-women-s-top/p/itmeb7dzvgqngdf9?pid=TOPEB7DNYWQHG7AE</t>
  </si>
  <si>
    <t>Butterfly Wears Casual Short Sleeve Solid Women's Top</t>
  </si>
  <si>
    <t>["Clothing &gt;&gt; Women's Clothing &gt;&gt; Western Wear &gt;&gt; Shirts, Tops &amp; Tunics &gt;&gt; Tops &gt;&gt; Butterfly Wears Tops"]</t>
  </si>
  <si>
    <t>TOPEB7DNYWQHG7AE</t>
  </si>
  <si>
    <t>http://www.flipkart.com/juelle-casual-sleeveless-solid-women-s-top/p/itme5wx2xj8pbtzg?pid=TOPE5WX3KMNXGUGM</t>
  </si>
  <si>
    <t>Juelle Casual Sleeveless Solid Women's Top</t>
  </si>
  <si>
    <t>["Clothing &gt;&gt; Women's Clothing &gt;&gt; Western Wear &gt;&gt; Shirts, Tops &amp; Tunics &gt;&gt; Tops &gt;&gt; Juelle Tops"]</t>
  </si>
  <si>
    <t>TOPE5WX3KMNXGUGM</t>
  </si>
  <si>
    <t>http://www.flipkart.com/french-creations-casual-short-sleeve-solid-women-s-top/p/itme8qnkhtfte9q6?pid=TOPE8QNKRJHBNWNV</t>
  </si>
  <si>
    <t>French Creations Casual Short Sleeve Solid Women's Top</t>
  </si>
  <si>
    <t>["Clothing &gt;&gt; Women's Clothing &gt;&gt; Western Wear &gt;&gt; Shirts, Tops &amp; Tunics &gt;&gt; Tops &gt;&gt; French Creations Tops"]</t>
  </si>
  <si>
    <t>TOPE8QNKRJHBNWNV</t>
  </si>
  <si>
    <t>http://www.flipkart.com/myesquire-ceramic-coffee-burner-pot-lemongrass-liquid-air-freshener/p/itmedjcgfwum8pez?pid=AIREDJCGZN2HKZHJ</t>
  </si>
  <si>
    <t>Myesquire Ceramic Coffee Burner Pot Lemongrass Liquid Air Freshener</t>
  </si>
  <si>
    <t>AIREDJCGZN2HKZHJ</t>
  </si>
  <si>
    <t>http://www.flipkart.com/myesquire-blue-green-aroma-burner-combo-lemongrass-liquid-air-freshener/p/itme98pzzywrvqhs?pid=AIRE98PZEWXEQFVC</t>
  </si>
  <si>
    <t>Myesquire Blue Green Aroma Burner Combo Lemongrass Liquid Air Freshener</t>
  </si>
  <si>
    <t>AIRE98PZEWXEQFVC</t>
  </si>
  <si>
    <t>http://www.flipkart.com/myesquire-white-brown-aroma-burner-combo-lemongrass-liquid-air-freshener/p/itme98pzyuwfyfjr?pid=AIRE98PZBVSXHCBG</t>
  </si>
  <si>
    <t>Myesquire White Brown Aroma Burner Combo Lemongrass Liquid Air Freshener</t>
  </si>
  <si>
    <t>AIRE98PZBVSXHCBG</t>
  </si>
  <si>
    <t>http://www.flipkart.com/myesquire-brown-aroma-burner-combo-lemongrass-liquid-air-freshener/p/itme98pzfcfkqgay?pid=AIRE98PZQXREURYP</t>
  </si>
  <si>
    <t>Myesquire Brown Aroma Burner Combo Lemongrass Liquid Air Freshener</t>
  </si>
  <si>
    <t>AIRE98PZQXREURYP</t>
  </si>
  <si>
    <t>http://www.flipkart.com/myesquire-ceramic-burner-pot-lemongrass-liquid-air-freshener/p/itmedjgyd3pdmfcf?pid=AIREDJGYAHPBXTZS</t>
  </si>
  <si>
    <t>Myesquire Ceramic Burner Pot Lemongrass Liquid Air Freshener</t>
  </si>
  <si>
    <t>AIREDJGYAHPBXTZS</t>
  </si>
  <si>
    <t>http://www.flipkart.com/myesquire-ceramic-burner-pot-lemongrass-liquid-air-freshener/p/itmedggda2cj6su4?pid=AIREDGGD9RJPZGYW</t>
  </si>
  <si>
    <t>AIREDGGD9RJPZGYW</t>
  </si>
  <si>
    <t>http://www.flipkart.com/bluestone-golden-arm-yellow-gold-diamond-pearl-18-k-ring/p/itme9hdp8vnvhsqc?pid=RNGE9HDPGG8ZHUJZ</t>
  </si>
  <si>
    <t>BlueStone The Golden Arm Yellow Gold Diamond, Pearl 18 K Ring</t>
  </si>
  <si>
    <t>RNGE9HDPGG8ZHUJZ</t>
  </si>
  <si>
    <t>http://www.flipkart.com/612-league-girl-s-gathered-dress/p/itmeaeb86hdzfdsv?pid=DREEAEB8XNSACHQB</t>
  </si>
  <si>
    <t>612 League Girl's Gathered Dress</t>
  </si>
  <si>
    <t>["Clothing &gt;&gt; Kids' Clothing &gt;&gt; Girls Wear &gt;&gt; Dresses &amp; Skirts &gt;&gt; Dresses &gt;&gt; 612 League Dresses"]</t>
  </si>
  <si>
    <t>DREEAEB8XNSACHQB</t>
  </si>
  <si>
    <t>http://www.flipkart.com/612-league-girl-s-gathered-dress/p/itmeaeb8pnhshb9r?pid=DREEAEB86RDAXZPQ</t>
  </si>
  <si>
    <t>DREEAEB86RDAXZPQ</t>
  </si>
  <si>
    <t>http://www.flipkart.com/612-league-girl-s-gathered-dress/p/itmeam8qhhquqzyw?pid=DREEAM8QPT9PEAPV</t>
  </si>
  <si>
    <t>DREEAM8QPT9PEAPV</t>
  </si>
  <si>
    <t>http://www.flipkart.com/612-league-girl-s-gathered-dress/p/itmeam8qbphzrajg?pid=DREEAM8Q3FCJ6HET</t>
  </si>
  <si>
    <t>DREEAM8Q3FCJ6HET</t>
  </si>
  <si>
    <t>http://www.flipkart.com/cation-casual-short-sleeve-solid-women-s-top/p/itme7qtuajys6a6u?pid=TOPE7QTUDHZZZHVS</t>
  </si>
  <si>
    <t>TOPE7QTUDHZZZHVS</t>
  </si>
  <si>
    <t>http://www.flipkart.com/blacksoul-casual-short-sleeve-solid-women-s-top/p/itmecqfkw5yshpxw?pid=TOPECQFHDGUN22YV</t>
  </si>
  <si>
    <t>Blacksoul Casual Short Sleeve Solid Women's Top</t>
  </si>
  <si>
    <t>["Clothing &gt;&gt; Women's Clothing &gt;&gt; Western Wear &gt;&gt; Shirts, Tops &amp; Tunics &gt;&gt; Tops &gt;&gt; Blacksoul Tops"]</t>
  </si>
  <si>
    <t>TOPECQFHDGUN22YV</t>
  </si>
  <si>
    <t>http://www.flipkart.com/jewlook-neck-tie-men-s-combo/p/itmeawcz46brpusa?pid=ACBEAWCZBU7RZGGJ</t>
  </si>
  <si>
    <t>Jewlook Neck Tie Men's  Combo</t>
  </si>
  <si>
    <t>["Clothing &gt;&gt; Men's Clothing &gt;&gt; Jewlook Men's Clothing"]</t>
  </si>
  <si>
    <t>ACBEAWCZBU7RZGGJ</t>
  </si>
  <si>
    <t>http://www.flipkart.com/palette-casual-sleeveless-solid-women-s-top/p/itme2dcmyggcq53m?pid=TOPE28FYRZ3PGSHK</t>
  </si>
  <si>
    <t>Palette Casual Sleeveless Solid Women's Top</t>
  </si>
  <si>
    <t>["Clothing &gt;&gt; Women's Clothing &gt;&gt; Western Wear &gt;&gt; Shirts, Tops &amp; Tunics &gt;&gt; Tops &gt;&gt; Palette Tops"]</t>
  </si>
  <si>
    <t>TOPE28FYRZ3PGSHK</t>
  </si>
  <si>
    <t>http://www.flipkart.com/rampwalk-casual-sleeveless-solid-women-s-top/p/itmecuytsdzm6kwh?pid=TOPECUYT94HVHCCA</t>
  </si>
  <si>
    <t>TOPECUYT94HVHCCA</t>
  </si>
  <si>
    <t>http://www.flipkart.com/rampwalk-casual-sleeveless-solid-women-s-top/p/itmedftzjg5zc6gh?pid=TOPEDFTZPFYP7UZU</t>
  </si>
  <si>
    <t>TOPEDFTZPFYP7UZU</t>
  </si>
  <si>
    <t>http://www.flipkart.com/vanca-casual-3-4-sleeve-polka-print-women-s-top/p/itmeatnahygh2g8t?pid=TOPEATNAKMEH3KXF</t>
  </si>
  <si>
    <t>The Vanca Casual 3/4 Sleeve Polka Print Women's Top</t>
  </si>
  <si>
    <t>TOPEATNAKMEH3KXF</t>
  </si>
  <si>
    <t>http://www.flipkart.com/vanca-casual-3-4-sleeve-solid-women-s-top/p/itmeatnavgzx2jpg?pid=TOPEATNAAKXFBCCP</t>
  </si>
  <si>
    <t>The Vanca Casual 3/4 Sleeve Solid Women's Top</t>
  </si>
  <si>
    <t>TOPEATNAAKXFBCCP</t>
  </si>
  <si>
    <t>http://www.flipkart.com/komnil-solid-women-s-polo-t-shirt/p/itmeeaerub45qbyy?pid=TSHEEAERQJYHBA9F</t>
  </si>
  <si>
    <t>Komnil Solid Women's Polo T-Shirt</t>
  </si>
  <si>
    <t>["Clothing &gt;&gt; Women's Clothing &gt;&gt; Western Wear &gt;&gt; Shirts, Tops &amp; Tunics &gt;&gt; Polos &amp; T-Shirts &gt;&gt; Komnil Polos &amp; T-Shirts"]</t>
  </si>
  <si>
    <t>TSHEEAERQJYHBA9F</t>
  </si>
  <si>
    <t>http://www.flipkart.com/kaaryah-formal-short-sleeve-solid-women-s-top/p/itmeyz3f62pzy6bg?pid=TOPEYZ3FCMTYGPVF</t>
  </si>
  <si>
    <t>Kaaryah Formal Short Sleeve Solid Women's Top</t>
  </si>
  <si>
    <t>TOPEYZ3FCMTYGPVF</t>
  </si>
  <si>
    <t>http://www.flipkart.com/kaaryah-formal-sleeveless-solid-women-s-top/p/itme9psghfjdvabh?pid=TOPE9PSGHRKUCXKM</t>
  </si>
  <si>
    <t>Kaaryah Formal Sleeveless Solid Women's Top</t>
  </si>
  <si>
    <t>TOPE9PSGHRKUCXKM</t>
  </si>
  <si>
    <t>http://www.flipkart.com/h-e-creations-brass-cubic-zirconia-yellow-gold-ring/p/itme92nvcuzcfgc9?pid=RNGE92NVE2EWEMSN</t>
  </si>
  <si>
    <t>H E Creations Brass Cubic Zirconia Yellow Gold Ring</t>
  </si>
  <si>
    <t>RNGE92NVE2EWEMSN</t>
  </si>
  <si>
    <t>http://www.flipkart.com/aaliya-festive-full-sleeve-solid-women-s-top/p/itmdx9tffggxcfef?pid=TOPDX9TF8EH63HHG</t>
  </si>
  <si>
    <t>Aaliya Festive Full Sleeve Solid Women's Top</t>
  </si>
  <si>
    <t>TOPDX9TF8EH63HHG</t>
  </si>
  <si>
    <t>http://www.flipkart.com/kaaryah-formal-short-sleeve-solid-women-s-top/p/itme8h5dryvckzsz?pid=TOPE8H5DGZH8GTDC</t>
  </si>
  <si>
    <t>TOPE8H5DGZH8GTDC</t>
  </si>
  <si>
    <t>http://www.flipkart.com/schwof-casual-full-sleeve-solid-women-s-top/p/itmdut2h5rwbkhuq?pid=TOPDUT2HYH2YTCSM</t>
  </si>
  <si>
    <t>Schwof Casual Full Sleeve Solid Women's Top</t>
  </si>
  <si>
    <t>["Clothing &gt;&gt; Women's Clothing &gt;&gt; Western Wear &gt;&gt; Shirts, Tops &amp; Tunics &gt;&gt; Tops &gt;&gt; Schwof Tops"]</t>
  </si>
  <si>
    <t>TOPDUT2HYH2YTCSM</t>
  </si>
  <si>
    <t>http://www.flipkart.com/schwof-party-full-sleeve-solid-women-s-top/p/itmduegynrfwfh6g?pid=TOPDUEGZGBPZHJKQ</t>
  </si>
  <si>
    <t>Schwof Party Full Sleeve Solid Women's Top</t>
  </si>
  <si>
    <t>TOPDUEGZGBPZHJKQ</t>
  </si>
  <si>
    <t>http://www.flipkart.com/aaliya-festive-full-sleeve-self-design-women-s-top/p/itmdx9tfy5nxd9xe?pid=TOPDX9TF4PYJMX7B</t>
  </si>
  <si>
    <t>Aaliya Festive Full Sleeve Self Design Women's Top</t>
  </si>
  <si>
    <t>TOPDX9TF4PYJMX7B</t>
  </si>
  <si>
    <t>http://www.flipkart.com/kaaryah-formal-sleeveless-solid-women-s-top/p/itme8xcdwy9m8feu?pid=TOPE8XCDBUGUZWSP</t>
  </si>
  <si>
    <t>TOPE8XCDBUGUZWSP</t>
  </si>
  <si>
    <t>http://www.flipkart.com/kaaryah-formal-sleeveless-solid-women-s-top/p/itmeahaqkf7rqqje?pid=TOPEAHAQAQZCYTWY</t>
  </si>
  <si>
    <t>TOPEAHAQAQZCYTWY</t>
  </si>
  <si>
    <t>http://www.flipkart.com/waves-girl-s-a-line-dress/p/itmecdcrqpnmkmj3?pid=DREECDCRPFKFH6EH</t>
  </si>
  <si>
    <t>Waves Girl's A-line Dress</t>
  </si>
  <si>
    <t>["Clothing &gt;&gt; Kids' Clothing &gt;&gt; Girls Wear &gt;&gt; Dresses &amp; Skirts &gt;&gt; Dresses &gt;&gt; Waves Dresses"]</t>
  </si>
  <si>
    <t>DREECDCRPFKFH6EH</t>
  </si>
  <si>
    <t>http://www.flipkart.com/612-league-girl-s-shift-dress/p/itmeam8qfnc3armz?pid=DREEAM8QTHGSDYJV</t>
  </si>
  <si>
    <t>612 League Girl's Shift Dress</t>
  </si>
  <si>
    <t>DREEAM8QTHGSDYJV</t>
  </si>
  <si>
    <t>http://www.flipkart.com/oxolloxo-girl-s-a-line-dress/p/itmec88z7frvcwfx?pid=DREEC88PDXYHGGTC</t>
  </si>
  <si>
    <t>Oxolloxo Girl's A-line Dress</t>
  </si>
  <si>
    <t>["Clothing &gt;&gt; Kids' Clothing &gt;&gt; Girls Wear &gt;&gt; Dresses &amp; Skirts &gt;&gt; Dresses &gt;&gt; Oxolloxo Dresses"]</t>
  </si>
  <si>
    <t>DREEC88PDXYHGGTC</t>
  </si>
  <si>
    <t>http://www.flipkart.com/kaaryah-casual-sleeveless-solid-women-s-top/p/itme8hy6hxhqghsh?pid=TOPE8HY67ZSA7TSF</t>
  </si>
  <si>
    <t>Kaaryah Casual Sleeveless Solid Women's Top</t>
  </si>
  <si>
    <t>TOPE8HY67ZSA7TSF</t>
  </si>
  <si>
    <t>http://www.flipkart.com/kaaryah-casual-3-4-sleeve-printed-women-s-top/p/itme89kurmftmzkx?pid=TOPE89KURURKKF5X</t>
  </si>
  <si>
    <t>Kaaryah Casual 3/4 Sleeve Printed Women's Top</t>
  </si>
  <si>
    <t>TOPE89KURURKKF5X</t>
  </si>
  <si>
    <t>http://www.flipkart.com/my-addiction-casual-short-sleeve-printed-women-s-top/p/itme2hzrdmvzcebz?pid=TOPE2HZRFKVVTCKU</t>
  </si>
  <si>
    <t>My Addiction Casual Short Sleeve Printed Women's Top</t>
  </si>
  <si>
    <t>["Clothing &gt;&gt; Women's Clothing &gt;&gt; Western Wear &gt;&gt; Shirts, Tops &amp; Tunics &gt;&gt; Tops &gt;&gt; My Addiction Tops"]</t>
  </si>
  <si>
    <t>TOPE2HZRFKVVTCKU</t>
  </si>
  <si>
    <t>http://www.flipkart.com/colors-couture-casual-short-sleeve-printed-women-s-top/p/itmed9t3ptsgqpy5?pid=TOPED9T3FXS8CP8M</t>
  </si>
  <si>
    <t>Colors Couture Casual Short Sleeve Printed Women's Top</t>
  </si>
  <si>
    <t>["Clothing &gt;&gt; Women's Clothing &gt;&gt; Western Wear &gt;&gt; Shirts, Tops &amp; Tunics &gt;&gt; Tops &gt;&gt; Colors Couture Tops"]</t>
  </si>
  <si>
    <t>TOPED9T3FXS8CP8M</t>
  </si>
  <si>
    <t>http://www.flipkart.com/life-shoppers-stop-casual-short-sleeve-applique-women-s-top/p/itmeaz8w4sqxtzjy?pid=TOPE6HZUKGTFPUFP</t>
  </si>
  <si>
    <t>Life by Shoppers Stop Casual Short Sleeve Applique Women's Top</t>
  </si>
  <si>
    <t>["Clothing &gt;&gt; Women's Clothing &gt;&gt; Western Wear &gt;&gt; Shirts, Tops &amp; Tunics &gt;&gt; Tops &gt;&gt; Life by Shoppers Stop Tops"]</t>
  </si>
  <si>
    <t>TOPE6HZUKGTFPUFP</t>
  </si>
  <si>
    <t>http://www.flipkart.com/life-shoppers-stop-casual-sleeveless-solid-women-s-top/p/itmeaz8pd5nczjh3?pid=TOPE6QYAWWNKXJRC</t>
  </si>
  <si>
    <t>Life by Shoppers Stop Casual Sleeveless Solid Women's Top</t>
  </si>
  <si>
    <t>TOPE6QYAWWNKXJRC</t>
  </si>
  <si>
    <t>http://www.flipkart.com/wearyourshine-pcj-midori-gold-diamond-18-k-ring/p/itme9gwnfmuayd3b?pid=RNGE9GWMKVHGEYZG</t>
  </si>
  <si>
    <t>WearYourShine by PCJ The Midori Gold Diamond 18 K Ring</t>
  </si>
  <si>
    <t>RNGE9GWMKVHGEYZG</t>
  </si>
  <si>
    <t>http://www.flipkart.com/roadster-casual-short-sleeve-printed-women-s-top/p/itmedtkhqctrr8ky?pid=TOPEDTKMHEGYN2GA</t>
  </si>
  <si>
    <t>Roadster Casual Short Sleeve Printed Women's Top</t>
  </si>
  <si>
    <t>["Clothing &gt;&gt; Women's Clothing &gt;&gt; Western Wear &gt;&gt; Shirts, Tops &amp; Tunics &gt;&gt; Tops &gt;&gt; Roadster Tops"]</t>
  </si>
  <si>
    <t>TOPEDTKMHEGYN2GA</t>
  </si>
  <si>
    <t>http://www.flipkart.com/trend-arrest-casual-3-4-sleeve-solid-women-s-top/p/itmeddae2vy6yp7y?pid=TOPEDDAENUQDFTMN</t>
  </si>
  <si>
    <t>Trend Arrest Casual 3/4 Sleeve Solid Women's Top</t>
  </si>
  <si>
    <t>["Clothing &gt;&gt; Women's Clothing &gt;&gt; Western Wear &gt;&gt; Shirts, Tops &amp; Tunics &gt;&gt; Tops &gt;&gt; Trend Arrest Tops"]</t>
  </si>
  <si>
    <t>TOPEDDAENUQDFTMN</t>
  </si>
  <si>
    <t>http://www.flipkart.com/karatcraft-duilla-ruby-gold-diamond-18-k-ring/p/itme88frt3kbhk9j?pid=RNGE88FRGZCXNKUG</t>
  </si>
  <si>
    <t>Karatcraft Duilla Ruby Gold Diamond 18 K Ring</t>
  </si>
  <si>
    <t>RNGE88FRGZCXNKUG</t>
  </si>
  <si>
    <t>http://www.flipkart.com/bluestone-beatrice-white-gold-diamond-pearl-14-k-ring/p/itmdreytv9scvfkz?pid=RNGDREYRQQGZAPQM</t>
  </si>
  <si>
    <t>BlueStone The Beatrice White Gold Diamond, Pearl 14 K Ring</t>
  </si>
  <si>
    <t>RNGDREYRQQGZAPQM</t>
  </si>
  <si>
    <t>http://www.flipkart.com/jacknjewel-astonishing-gold-pearl-18k-white-18-k-ring/p/itme9cd2gbbhfvu2?pid=RNGE9CD2XUJGHHBB</t>
  </si>
  <si>
    <t>Jacknjewel Astonishing Gold Pearl 18K White Gold 18 K Ring</t>
  </si>
  <si>
    <t>RNGE9CD2XUJGHHBB</t>
  </si>
  <si>
    <t>http://www.flipkart.com/kuberbox-sortilge-pearl-gold-diamond-14k-white-14-k-ring/p/itmebudmxf8msfhp?pid=RNGEBUDN25RXMZAZ</t>
  </si>
  <si>
    <t>KuberBox SortilÃ¨ge Pearl Gold Diamond, Pearl 14K White Gold 14 K Ring</t>
  </si>
  <si>
    <t>RNGEBUDN25RXMZAZ</t>
  </si>
  <si>
    <t>http://www.flipkart.com/jacknjewel-gold-pearl-yellow-14-k-ring/p/itme5gh4hzrc3vmy?pid=RNGE5GH4RABWFC7P</t>
  </si>
  <si>
    <t>JacknJewel Gold Pearl Yellow Gold 14 K Ring</t>
  </si>
  <si>
    <t>RNGE5GH4RABWFC7P</t>
  </si>
  <si>
    <t>http://www.flipkart.com/faballey-casual-full-sleeve-solid-women-s-top/p/itme7zhzzscehvtg?pid=TOPE7ZHZCACAVAJK</t>
  </si>
  <si>
    <t>FabAlley Casual Full Sleeve Solid Women's Top</t>
  </si>
  <si>
    <t>TOPE7ZHZCACAVAJK</t>
  </si>
  <si>
    <t>http://www.flipkart.com/ishin-casual-full-sleeve-solid-women-s-top/p/itme7wau7rcznwhx?pid=TOPE7WAUPRGCFR9K</t>
  </si>
  <si>
    <t>Ishin Casual Full Sleeve Solid Women's Top</t>
  </si>
  <si>
    <t>["Clothing &gt;&gt; Women's Clothing &gt;&gt; Western Wear &gt;&gt; Shirts, Tops &amp; Tunics &gt;&gt; Tops &gt;&gt; Ishin Tops"]</t>
  </si>
  <si>
    <t>TOPE7WAUPRGCFR9K</t>
  </si>
  <si>
    <t>http://www.flipkart.com/ishin-casual-full-sleeve-solid-women-s-top/p/itme7wauy4b9qtyt?pid=TOPE7WAUFEYYDXKG</t>
  </si>
  <si>
    <t>TOPE7WAUFEYYDXKG</t>
  </si>
  <si>
    <t>http://www.flipkart.com/showoff-casual-sleeveless-solid-women-s-top/p/itmechx5qnq2n5zg?pid=TOPECHX5ZMTSYZGC</t>
  </si>
  <si>
    <t>Showoff Casual Sleeveless Solid Women's Top</t>
  </si>
  <si>
    <t>["Clothing &gt;&gt; Women's Clothing &gt;&gt; Western Wear &gt;&gt; Shirts, Tops &amp; Tunics &gt;&gt; Tops &gt;&gt; Showoff Tops"]</t>
  </si>
  <si>
    <t>TOPECHX5ZMTSYZGC</t>
  </si>
  <si>
    <t>http://www.flipkart.com/bedazzle-casual-sleeveless-solid-women-s-top/p/itme5uzgtbe9xwev?pid=TOPE5UZG8YEV39XC</t>
  </si>
  <si>
    <t>Bedazzle Casual Sleeveless Solid Women's Top</t>
  </si>
  <si>
    <t>["Clothing &gt;&gt; Women's Clothing &gt;&gt; Western Wear &gt;&gt; Shirts, Tops &amp; Tunics &gt;&gt; Tops &gt;&gt; Bedazzle Tops"]</t>
  </si>
  <si>
    <t>TOPE5UZG8YEV39XC</t>
  </si>
  <si>
    <t>http://www.flipkart.com/yepme-casual-sleeveless-solid-women-s-top/p/itmdxqwe7rzzsvxz?pid=TOPDXQWEF87REHYJ</t>
  </si>
  <si>
    <t>Yepme Casual Sleeveless Solid Women's Top</t>
  </si>
  <si>
    <t>["Clothing &gt;&gt; Women's Clothing &gt;&gt; Western Wear &gt;&gt; Shirts, Tops &amp; Tunics &gt;&gt; Tops &gt;&gt; Yepme Tops"]</t>
  </si>
  <si>
    <t>TOPDXQWEF87REHYJ</t>
  </si>
  <si>
    <t>http://www.flipkart.com/zenescope-entertainment-wonderland-board-game/p/itmefmyftvguqhhy?pid=BDGEFMYFVFZQEHVK</t>
  </si>
  <si>
    <t>Zenescope Entertainment Wonderland The Board Game</t>
  </si>
  <si>
    <t>["Toys &amp; School Supplies &gt;&gt; Puzzles &amp; Board Games &gt;&gt; Board Games &gt;&gt; Zenescope Entertainment Board Games &gt;&gt; Zenescope Entertainment Wonderland The Board Game"]</t>
  </si>
  <si>
    <t>BDGEFMYFVFZQEHVK</t>
  </si>
  <si>
    <t>http://www.flipkart.com/twilight-creations-humans-3-zombiecon-board-game/p/itmefmyfvg7xyxvz?pid=BDGEFMYFYA6FK6HA</t>
  </si>
  <si>
    <t>Twilight Creations Humans 3 Zombiecon Board Game</t>
  </si>
  <si>
    <t>["Toys &amp; School Supplies &gt;&gt; Puzzles &amp; Board Games &gt;&gt; Board Games &gt;&gt; Twilight Creations Board Games &gt;&gt; Twilight Creations Humans 3 Zombiecon Board Game"]</t>
  </si>
  <si>
    <t>BDGEFMYFYA6FK6HA</t>
  </si>
  <si>
    <t>http://www.flipkart.com/dungri-india-craft-ducjug008-ducgl017-2-jug-glass-set/p/itmectxnv6kb2hyw?pid=JGTECTXNVGH5GYM5</t>
  </si>
  <si>
    <t>Dungri India Craft Ducjug008-ducgl017-2 Jug Glass Set</t>
  </si>
  <si>
    <t>["Kitchen &amp; Dining &gt;&gt; Tableware &amp; Cutlery &gt;&gt; Jug, Glass &amp; Tray Sets &gt;&gt; Dungri India Craft Jug, Glass &amp; Tray Sets &gt;&gt; Dungri India Craft Ducjug008-ducgl017-2 Jug Glas..."]</t>
  </si>
  <si>
    <t>JGTECTXNVGH5GYM5</t>
  </si>
  <si>
    <t>http://www.flipkart.com/dungri-india-craft-ducjug010-ducgl012-2-jug-glass-set/p/itmectxngukgmk7y?pid=JGTECTXNJJFCUCJK</t>
  </si>
  <si>
    <t>Dungri India Craft Ducjug010-ducgl012-2 Jug Glass Set</t>
  </si>
  <si>
    <t>["Kitchen &amp; Dining &gt;&gt; Tableware &amp; Cutlery &gt;&gt; Jug, Glass &amp; Tray Sets &gt;&gt; Dungri India Craft Jug, Glass &amp; Tray Sets &gt;&gt; Dungri India Craft Ducjug010-ducgl012-2 Jug Glas..."]</t>
  </si>
  <si>
    <t>JGTECTXNJJFCUCJK</t>
  </si>
  <si>
    <t>http://www.flipkart.com/newworld-rtne-pack-one-583-tempered-glass-xiaomi-mi-4i/p/itmejwprmyrbqjuf?pid=ACCEJWHTY2HVMG7Z</t>
  </si>
  <si>
    <t>Newworld RTNE Pack Of One -583 Tempered Glass for Xiaomi Mi 4i</t>
  </si>
  <si>
    <t>["Mobiles &amp; Accessories &gt;&gt; Mobile Accessories &gt;&gt; Screen Guards &gt;&gt; Newworld Screen Guards &gt;&gt; Newworld RTNE Pack Of One -583 Tempered Glass fo..."]</t>
  </si>
  <si>
    <t>ACCEJWHTY2HVMG7Z</t>
  </si>
  <si>
    <t>http://www.flipkart.com/newworld-rtne-pack-one-446-tempered-glass-intex-aqua-sense/p/itmejwhtp2yrchks?pid=ACCEJWHSGXGRWPKN</t>
  </si>
  <si>
    <t>Newworld RTNE Pack Of One -446 Tempered Glass for Intex Aqua Sense</t>
  </si>
  <si>
    <t>["Mobiles &amp; Accessories &gt;&gt; Mobile Accessories &gt;&gt; Screen Guards &gt;&gt; Newworld Screen Guards &gt;&gt; Newworld RTNE Pack Of One -446 Tempered Glass fo..."]</t>
  </si>
  <si>
    <t>ACCEJWHSGXGRWPKN</t>
  </si>
  <si>
    <t>http://www.flipkart.com/hariom-enterprises-polypropylene-stick-folders/p/itmegvsghfhazvz2?pid=FAFEGVSGBESV4HYD</t>
  </si>
  <si>
    <t>Hariom Enterprises Polypropylene Stick Folders</t>
  </si>
  <si>
    <t>["Pens &amp; Stationery &gt;&gt; Office Supplies &gt;&gt; Files and Folders &gt;&gt; Hariom Enterprises Files and Folders &gt;&gt; Hariom Enterprises Polypropylene Stick Folders (..."]</t>
  </si>
  <si>
    <t>FAFEGVSGBESV4HYD</t>
  </si>
  <si>
    <t>http://www.flipkart.com/hariom-enterprises-polypropylene-plastic-file-cover/p/itmegvsjzapk6pph?pid=FAFEGVSJGFU5B9VH</t>
  </si>
  <si>
    <t>Hariom Enterprises Polypropylene Plastic file cover</t>
  </si>
  <si>
    <t>["Pens &amp; Stationery &gt;&gt; Office Supplies &gt;&gt; Files and Folders &gt;&gt; Hariom Enterprises Files and Folders &gt;&gt; Hariom Enterprises Polypropylene Plastic file co..."]</t>
  </si>
  <si>
    <t>FAFEGVSJGFU5B9VH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</si>
</sst>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900C-7677-4F38-9D07-8B0DCB0FC7B5}">
  <dimension ref="A1:G302"/>
  <sheetViews>
    <sheetView tabSelected="1" topLeftCell="A282" workbookViewId="0">
      <selection activeCell="G302" sqref="G302"/>
    </sheetView>
  </sheetViews>
  <sheetFormatPr defaultRowHeight="14.4" x14ac:dyDescent="0.3"/>
  <cols>
    <col min="7" max="7" width="20.44140625" customWidth="1"/>
    <col min="8" max="8" width="2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1275</v>
      </c>
      <c r="F2">
        <f>890+50</f>
        <v>940</v>
      </c>
      <c r="G2" s="1">
        <v>44581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>
        <v>9300</v>
      </c>
      <c r="F3">
        <f>8835+50</f>
        <v>8885</v>
      </c>
      <c r="G3" s="1">
        <v>44581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>
        <v>7999</v>
      </c>
      <c r="F4">
        <f>3370+50</f>
        <v>3420</v>
      </c>
      <c r="G4" s="1">
        <v>44581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  <c r="E5">
        <v>999</v>
      </c>
      <c r="F5">
        <f>499+50</f>
        <v>549</v>
      </c>
      <c r="G5" s="1">
        <v>44581</v>
      </c>
    </row>
    <row r="6" spans="1:7" x14ac:dyDescent="0.3">
      <c r="A6" t="s">
        <v>23</v>
      </c>
      <c r="B6" t="s">
        <v>16</v>
      </c>
      <c r="C6" t="s">
        <v>17</v>
      </c>
      <c r="D6" t="s">
        <v>24</v>
      </c>
      <c r="E6">
        <v>5299</v>
      </c>
      <c r="F6">
        <f>2400+50</f>
        <v>2450</v>
      </c>
      <c r="G6" s="1">
        <v>44581</v>
      </c>
    </row>
    <row r="7" spans="1:7" x14ac:dyDescent="0.3">
      <c r="A7" t="s">
        <v>25</v>
      </c>
      <c r="B7" t="s">
        <v>20</v>
      </c>
      <c r="C7" t="s">
        <v>21</v>
      </c>
      <c r="D7" t="s">
        <v>26</v>
      </c>
      <c r="E7">
        <v>1998</v>
      </c>
      <c r="F7">
        <f>950+30</f>
        <v>980</v>
      </c>
      <c r="G7" s="1">
        <v>44581</v>
      </c>
    </row>
    <row r="8" spans="1:7" x14ac:dyDescent="0.3">
      <c r="A8" t="s">
        <v>27</v>
      </c>
      <c r="B8" t="s">
        <v>16</v>
      </c>
      <c r="C8" t="s">
        <v>17</v>
      </c>
      <c r="D8" t="s">
        <v>28</v>
      </c>
      <c r="E8">
        <v>5899</v>
      </c>
      <c r="F8">
        <f>2880+50</f>
        <v>2930</v>
      </c>
      <c r="G8" s="1">
        <v>44581</v>
      </c>
    </row>
    <row r="9" spans="1:7" x14ac:dyDescent="0.3">
      <c r="A9" t="s">
        <v>29</v>
      </c>
      <c r="B9" t="s">
        <v>30</v>
      </c>
      <c r="C9" t="s">
        <v>21</v>
      </c>
      <c r="D9" t="s">
        <v>31</v>
      </c>
      <c r="E9">
        <v>899</v>
      </c>
      <c r="F9">
        <f>499+50</f>
        <v>549</v>
      </c>
      <c r="G9" s="1">
        <v>44581</v>
      </c>
    </row>
    <row r="10" spans="1:7" x14ac:dyDescent="0.3">
      <c r="A10" t="s">
        <v>32</v>
      </c>
      <c r="B10" t="s">
        <v>33</v>
      </c>
      <c r="C10" t="s">
        <v>34</v>
      </c>
      <c r="D10" t="s">
        <v>35</v>
      </c>
      <c r="E10">
        <v>1999</v>
      </c>
      <c r="F10">
        <f>1685+50</f>
        <v>1735</v>
      </c>
      <c r="G10" s="1">
        <v>44581</v>
      </c>
    </row>
    <row r="11" spans="1:7" x14ac:dyDescent="0.3">
      <c r="A11" t="s">
        <v>36</v>
      </c>
      <c r="B11" t="s">
        <v>37</v>
      </c>
      <c r="C11" t="s">
        <v>38</v>
      </c>
      <c r="D11" t="s">
        <v>39</v>
      </c>
      <c r="E11">
        <v>1399</v>
      </c>
      <c r="F11">
        <f>839+50</f>
        <v>889</v>
      </c>
      <c r="G11" s="1">
        <v>44581</v>
      </c>
    </row>
    <row r="12" spans="1:7" x14ac:dyDescent="0.3">
      <c r="A12" t="s">
        <v>40</v>
      </c>
      <c r="B12" t="s">
        <v>41</v>
      </c>
      <c r="C12" t="s">
        <v>13</v>
      </c>
      <c r="D12" t="s">
        <v>42</v>
      </c>
      <c r="E12">
        <v>2975</v>
      </c>
      <c r="F12">
        <f>1475+50</f>
        <v>1525</v>
      </c>
      <c r="G12" s="1">
        <v>44581</v>
      </c>
    </row>
    <row r="13" spans="1:7" x14ac:dyDescent="0.3">
      <c r="A13" t="s">
        <v>43</v>
      </c>
      <c r="B13" t="s">
        <v>41</v>
      </c>
      <c r="C13" t="s">
        <v>13</v>
      </c>
      <c r="D13" t="s">
        <v>44</v>
      </c>
      <c r="E13">
        <v>3675</v>
      </c>
      <c r="F13">
        <f>2175+50</f>
        <v>2225</v>
      </c>
      <c r="G13" s="1">
        <v>44581</v>
      </c>
    </row>
    <row r="14" spans="1:7" x14ac:dyDescent="0.3">
      <c r="A14" t="s">
        <v>45</v>
      </c>
      <c r="B14" t="s">
        <v>46</v>
      </c>
      <c r="C14" t="s">
        <v>47</v>
      </c>
      <c r="D14" t="s">
        <v>48</v>
      </c>
      <c r="E14">
        <v>1799</v>
      </c>
      <c r="F14">
        <f>1799+50</f>
        <v>1849</v>
      </c>
      <c r="G14" s="1">
        <v>44581</v>
      </c>
    </row>
    <row r="15" spans="1:7" x14ac:dyDescent="0.3">
      <c r="A15" t="s">
        <v>49</v>
      </c>
      <c r="B15" t="s">
        <v>50</v>
      </c>
      <c r="C15" t="s">
        <v>51</v>
      </c>
      <c r="D15" t="s">
        <v>52</v>
      </c>
      <c r="E15">
        <v>1699</v>
      </c>
      <c r="F15">
        <f>899+50</f>
        <v>949</v>
      </c>
      <c r="G15" s="1">
        <v>44581</v>
      </c>
    </row>
    <row r="16" spans="1:7" x14ac:dyDescent="0.3">
      <c r="A16" t="s">
        <v>53</v>
      </c>
      <c r="B16" t="s">
        <v>41</v>
      </c>
      <c r="C16" t="s">
        <v>13</v>
      </c>
      <c r="D16" t="s">
        <v>54</v>
      </c>
      <c r="E16">
        <v>4525</v>
      </c>
      <c r="F16">
        <f>3025+50</f>
        <v>3075</v>
      </c>
      <c r="G16" s="1">
        <v>44581</v>
      </c>
    </row>
    <row r="17" spans="1:7" x14ac:dyDescent="0.3">
      <c r="A17" t="s">
        <v>55</v>
      </c>
      <c r="B17" t="s">
        <v>56</v>
      </c>
      <c r="C17" t="s">
        <v>13</v>
      </c>
      <c r="D17" t="s">
        <v>57</v>
      </c>
      <c r="E17">
        <v>3911</v>
      </c>
      <c r="F17">
        <f>1955+50</f>
        <v>2005</v>
      </c>
      <c r="G17" s="1">
        <v>44581</v>
      </c>
    </row>
    <row r="18" spans="1:7" x14ac:dyDescent="0.3">
      <c r="A18" t="s">
        <v>58</v>
      </c>
      <c r="B18" t="s">
        <v>59</v>
      </c>
      <c r="C18" t="s">
        <v>60</v>
      </c>
      <c r="D18" t="s">
        <v>61</v>
      </c>
      <c r="E18">
        <v>2900</v>
      </c>
      <c r="F18">
        <f>2500+50</f>
        <v>2550</v>
      </c>
      <c r="G18" s="1">
        <v>44581</v>
      </c>
    </row>
    <row r="19" spans="1:7" x14ac:dyDescent="0.3">
      <c r="A19" t="s">
        <v>62</v>
      </c>
      <c r="B19" t="s">
        <v>63</v>
      </c>
      <c r="C19" t="s">
        <v>64</v>
      </c>
      <c r="D19" t="s">
        <v>65</v>
      </c>
      <c r="E19">
        <v>1599</v>
      </c>
      <c r="F19">
        <f>1299+50</f>
        <v>1349</v>
      </c>
      <c r="G19" s="1">
        <v>44581</v>
      </c>
    </row>
    <row r="20" spans="1:7" x14ac:dyDescent="0.3">
      <c r="A20" t="s">
        <v>66</v>
      </c>
      <c r="B20" t="s">
        <v>16</v>
      </c>
      <c r="C20" t="s">
        <v>17</v>
      </c>
      <c r="D20" t="s">
        <v>67</v>
      </c>
      <c r="E20">
        <v>5899</v>
      </c>
      <c r="F20">
        <f>2880+50</f>
        <v>2930</v>
      </c>
      <c r="G20" s="1">
        <v>44581</v>
      </c>
    </row>
    <row r="21" spans="1:7" x14ac:dyDescent="0.3">
      <c r="A21" t="s">
        <v>68</v>
      </c>
      <c r="B21" t="s">
        <v>16</v>
      </c>
      <c r="C21" t="s">
        <v>17</v>
      </c>
      <c r="D21" t="s">
        <v>69</v>
      </c>
      <c r="E21">
        <v>7999</v>
      </c>
      <c r="F21">
        <f>3370+50</f>
        <v>3420</v>
      </c>
      <c r="G21" s="1">
        <v>44581</v>
      </c>
    </row>
    <row r="22" spans="1:7" x14ac:dyDescent="0.3">
      <c r="A22" t="s">
        <v>70</v>
      </c>
      <c r="B22" t="s">
        <v>16</v>
      </c>
      <c r="C22" t="s">
        <v>17</v>
      </c>
      <c r="D22" t="s">
        <v>71</v>
      </c>
      <c r="E22">
        <v>10999</v>
      </c>
      <c r="F22">
        <f>4699+50</f>
        <v>4749</v>
      </c>
      <c r="G22" s="1">
        <v>44581</v>
      </c>
    </row>
    <row r="23" spans="1:7" x14ac:dyDescent="0.3">
      <c r="A23" t="s">
        <v>72</v>
      </c>
      <c r="B23" t="s">
        <v>73</v>
      </c>
      <c r="C23" t="s">
        <v>13</v>
      </c>
      <c r="D23" t="s">
        <v>74</v>
      </c>
      <c r="E23">
        <v>8690</v>
      </c>
      <c r="F23">
        <f>8255+50</f>
        <v>8305</v>
      </c>
      <c r="G23" s="1">
        <v>44581</v>
      </c>
    </row>
    <row r="24" spans="1:7" x14ac:dyDescent="0.3">
      <c r="A24" t="s">
        <v>75</v>
      </c>
      <c r="B24" t="s">
        <v>76</v>
      </c>
      <c r="C24" t="s">
        <v>77</v>
      </c>
      <c r="D24" t="s">
        <v>78</v>
      </c>
      <c r="E24">
        <v>749</v>
      </c>
      <c r="F24">
        <f>369+50</f>
        <v>419</v>
      </c>
      <c r="G24" s="1">
        <v>44581</v>
      </c>
    </row>
    <row r="25" spans="1:7" x14ac:dyDescent="0.3">
      <c r="A25" t="s">
        <v>79</v>
      </c>
      <c r="B25" t="s">
        <v>80</v>
      </c>
      <c r="C25" t="s">
        <v>77</v>
      </c>
      <c r="D25" t="s">
        <v>81</v>
      </c>
      <c r="E25">
        <v>720</v>
      </c>
      <c r="F25">
        <f>360+50</f>
        <v>410</v>
      </c>
      <c r="G25" s="1">
        <v>44581</v>
      </c>
    </row>
    <row r="26" spans="1:7" x14ac:dyDescent="0.3">
      <c r="A26" t="s">
        <v>82</v>
      </c>
      <c r="B26" t="s">
        <v>83</v>
      </c>
      <c r="C26" t="s">
        <v>77</v>
      </c>
      <c r="D26" t="s">
        <v>84</v>
      </c>
      <c r="E26">
        <v>740</v>
      </c>
      <c r="F26">
        <f>370+50</f>
        <v>420</v>
      </c>
      <c r="G26" s="1">
        <v>44581</v>
      </c>
    </row>
    <row r="27" spans="1:7" x14ac:dyDescent="0.3">
      <c r="A27" t="s">
        <v>85</v>
      </c>
      <c r="B27" t="s">
        <v>83</v>
      </c>
      <c r="C27" t="s">
        <v>77</v>
      </c>
      <c r="D27" t="s">
        <v>86</v>
      </c>
      <c r="E27">
        <v>740</v>
      </c>
      <c r="F27">
        <f>370+50</f>
        <v>420</v>
      </c>
      <c r="G27" s="1">
        <v>44581</v>
      </c>
    </row>
    <row r="28" spans="1:7" x14ac:dyDescent="0.3">
      <c r="A28" t="s">
        <v>87</v>
      </c>
      <c r="B28" t="s">
        <v>83</v>
      </c>
      <c r="C28" t="s">
        <v>77</v>
      </c>
      <c r="D28" t="s">
        <v>88</v>
      </c>
      <c r="E28">
        <v>740</v>
      </c>
      <c r="F28">
        <f>370+50</f>
        <v>420</v>
      </c>
      <c r="G28" s="1">
        <v>44581</v>
      </c>
    </row>
    <row r="29" spans="1:7" x14ac:dyDescent="0.3">
      <c r="A29" t="s">
        <v>89</v>
      </c>
      <c r="B29" t="s">
        <v>80</v>
      </c>
      <c r="C29" t="s">
        <v>77</v>
      </c>
      <c r="D29" t="s">
        <v>90</v>
      </c>
      <c r="E29">
        <v>720</v>
      </c>
      <c r="F29">
        <f>360+50</f>
        <v>410</v>
      </c>
      <c r="G29" s="1">
        <v>44581</v>
      </c>
    </row>
    <row r="30" spans="1:7" x14ac:dyDescent="0.3">
      <c r="A30" t="s">
        <v>91</v>
      </c>
      <c r="B30" t="s">
        <v>92</v>
      </c>
      <c r="C30" t="s">
        <v>77</v>
      </c>
      <c r="D30" t="s">
        <v>93</v>
      </c>
      <c r="E30">
        <v>749</v>
      </c>
      <c r="F30">
        <f>369+50</f>
        <v>419</v>
      </c>
      <c r="G30" s="1">
        <v>44581</v>
      </c>
    </row>
    <row r="31" spans="1:7" x14ac:dyDescent="0.3">
      <c r="A31" t="s">
        <v>94</v>
      </c>
      <c r="B31" t="s">
        <v>95</v>
      </c>
      <c r="C31" t="s">
        <v>13</v>
      </c>
      <c r="D31" t="s">
        <v>96</v>
      </c>
      <c r="E31">
        <v>23124</v>
      </c>
      <c r="F31">
        <f>20581+50</f>
        <v>20631</v>
      </c>
      <c r="G31" s="1">
        <v>44581</v>
      </c>
    </row>
    <row r="32" spans="1:7" x14ac:dyDescent="0.3">
      <c r="A32" t="s">
        <v>97</v>
      </c>
      <c r="B32" t="s">
        <v>98</v>
      </c>
      <c r="C32" t="s">
        <v>99</v>
      </c>
      <c r="D32" t="s">
        <v>100</v>
      </c>
      <c r="E32">
        <v>1199</v>
      </c>
      <c r="F32">
        <f>779+50</f>
        <v>829</v>
      </c>
      <c r="G32" s="1">
        <v>44581</v>
      </c>
    </row>
    <row r="33" spans="1:7" x14ac:dyDescent="0.3">
      <c r="A33" t="s">
        <v>101</v>
      </c>
      <c r="B33" t="s">
        <v>102</v>
      </c>
      <c r="C33" t="s">
        <v>103</v>
      </c>
      <c r="D33" t="s">
        <v>104</v>
      </c>
      <c r="E33">
        <v>1499</v>
      </c>
      <c r="F33">
        <f>549+50</f>
        <v>599</v>
      </c>
      <c r="G33" s="1">
        <v>44581</v>
      </c>
    </row>
    <row r="34" spans="1:7" x14ac:dyDescent="0.3">
      <c r="A34" t="s">
        <v>105</v>
      </c>
      <c r="B34" t="s">
        <v>106</v>
      </c>
      <c r="C34" t="s">
        <v>107</v>
      </c>
      <c r="D34" t="s">
        <v>108</v>
      </c>
      <c r="E34">
        <v>599</v>
      </c>
      <c r="F34">
        <f>439+50</f>
        <v>489</v>
      </c>
      <c r="G34" s="1">
        <v>44581</v>
      </c>
    </row>
    <row r="35" spans="1:7" x14ac:dyDescent="0.3">
      <c r="A35" t="s">
        <v>109</v>
      </c>
      <c r="B35" t="s">
        <v>110</v>
      </c>
      <c r="C35" t="s">
        <v>13</v>
      </c>
      <c r="D35" t="s">
        <v>111</v>
      </c>
      <c r="E35">
        <v>15916</v>
      </c>
      <c r="F35">
        <f>15916+50</f>
        <v>15966</v>
      </c>
      <c r="G35" s="1">
        <v>44581</v>
      </c>
    </row>
    <row r="36" spans="1:7" x14ac:dyDescent="0.3">
      <c r="A36" t="s">
        <v>112</v>
      </c>
      <c r="B36" t="s">
        <v>113</v>
      </c>
      <c r="C36" t="s">
        <v>114</v>
      </c>
      <c r="D36" t="s">
        <v>115</v>
      </c>
      <c r="E36">
        <v>2899</v>
      </c>
      <c r="F36">
        <f>1499+50</f>
        <v>1549</v>
      </c>
      <c r="G36" s="1">
        <v>44581</v>
      </c>
    </row>
    <row r="37" spans="1:7" x14ac:dyDescent="0.3">
      <c r="A37" t="s">
        <v>116</v>
      </c>
      <c r="B37" t="s">
        <v>117</v>
      </c>
      <c r="C37" t="s">
        <v>118</v>
      </c>
      <c r="D37" t="s">
        <v>119</v>
      </c>
      <c r="E37">
        <v>1645</v>
      </c>
      <c r="F37">
        <f>987+50</f>
        <v>1037</v>
      </c>
      <c r="G37" s="1">
        <v>44581</v>
      </c>
    </row>
    <row r="38" spans="1:7" x14ac:dyDescent="0.3">
      <c r="A38" t="s">
        <v>120</v>
      </c>
      <c r="B38" t="s">
        <v>121</v>
      </c>
      <c r="C38" t="s">
        <v>122</v>
      </c>
      <c r="D38" t="s">
        <v>123</v>
      </c>
      <c r="E38">
        <v>1550</v>
      </c>
      <c r="F38">
        <f>756+50</f>
        <v>806</v>
      </c>
      <c r="G38" s="1">
        <v>44581</v>
      </c>
    </row>
    <row r="39" spans="1:7" x14ac:dyDescent="0.3">
      <c r="A39" t="s">
        <v>124</v>
      </c>
      <c r="B39" t="s">
        <v>121</v>
      </c>
      <c r="C39" t="s">
        <v>122</v>
      </c>
      <c r="D39" t="s">
        <v>125</v>
      </c>
      <c r="E39">
        <v>1550</v>
      </c>
      <c r="F39">
        <f>756+50</f>
        <v>806</v>
      </c>
      <c r="G39" s="1">
        <v>44581</v>
      </c>
    </row>
    <row r="40" spans="1:7" x14ac:dyDescent="0.3">
      <c r="A40" t="s">
        <v>126</v>
      </c>
      <c r="B40" t="s">
        <v>121</v>
      </c>
      <c r="C40" t="s">
        <v>122</v>
      </c>
      <c r="D40" t="s">
        <v>127</v>
      </c>
      <c r="E40">
        <v>1550</v>
      </c>
      <c r="F40">
        <f>756+50</f>
        <v>806</v>
      </c>
      <c r="G40" s="1">
        <v>44581</v>
      </c>
    </row>
    <row r="41" spans="1:7" x14ac:dyDescent="0.3">
      <c r="A41" t="s">
        <v>128</v>
      </c>
      <c r="B41" t="s">
        <v>121</v>
      </c>
      <c r="C41" t="s">
        <v>122</v>
      </c>
      <c r="D41" t="s">
        <v>129</v>
      </c>
      <c r="E41">
        <v>1550</v>
      </c>
      <c r="F41">
        <f>756+50</f>
        <v>806</v>
      </c>
      <c r="G41" s="1">
        <v>44581</v>
      </c>
    </row>
    <row r="42" spans="1:7" x14ac:dyDescent="0.3">
      <c r="A42" t="s">
        <v>130</v>
      </c>
      <c r="B42" t="s">
        <v>121</v>
      </c>
      <c r="C42" t="s">
        <v>122</v>
      </c>
      <c r="D42" t="s">
        <v>131</v>
      </c>
      <c r="E42">
        <v>1400</v>
      </c>
      <c r="F42">
        <f>840+50</f>
        <v>890</v>
      </c>
      <c r="G42" s="1">
        <v>44581</v>
      </c>
    </row>
    <row r="43" spans="1:7" x14ac:dyDescent="0.3">
      <c r="A43" t="s">
        <v>132</v>
      </c>
      <c r="B43" t="s">
        <v>121</v>
      </c>
      <c r="C43" t="s">
        <v>122</v>
      </c>
      <c r="D43" t="s">
        <v>133</v>
      </c>
      <c r="E43">
        <v>1400</v>
      </c>
      <c r="F43">
        <f>840+50</f>
        <v>890</v>
      </c>
      <c r="G43" s="1">
        <v>44581</v>
      </c>
    </row>
    <row r="44" spans="1:7" x14ac:dyDescent="0.3">
      <c r="A44" t="s">
        <v>134</v>
      </c>
      <c r="B44" t="s">
        <v>135</v>
      </c>
      <c r="C44" t="s">
        <v>136</v>
      </c>
      <c r="D44" t="s">
        <v>137</v>
      </c>
      <c r="E44">
        <v>825</v>
      </c>
      <c r="F44">
        <f>825+50</f>
        <v>875</v>
      </c>
      <c r="G44" s="1">
        <v>44581</v>
      </c>
    </row>
    <row r="45" spans="1:7" x14ac:dyDescent="0.3">
      <c r="A45" t="s">
        <v>138</v>
      </c>
      <c r="B45" t="s">
        <v>139</v>
      </c>
      <c r="C45" t="s">
        <v>140</v>
      </c>
      <c r="D45" t="s">
        <v>141</v>
      </c>
      <c r="E45">
        <v>1099</v>
      </c>
      <c r="F45">
        <f>659+50</f>
        <v>709</v>
      </c>
      <c r="G45" s="1">
        <v>44581</v>
      </c>
    </row>
    <row r="46" spans="1:7" x14ac:dyDescent="0.3">
      <c r="A46" t="s">
        <v>142</v>
      </c>
      <c r="B46" t="s">
        <v>143</v>
      </c>
      <c r="C46" t="s">
        <v>144</v>
      </c>
      <c r="D46" t="s">
        <v>145</v>
      </c>
      <c r="E46">
        <v>1400</v>
      </c>
      <c r="F46">
        <f>800+50</f>
        <v>850</v>
      </c>
      <c r="G46" s="1">
        <v>44581</v>
      </c>
    </row>
    <row r="47" spans="1:7" x14ac:dyDescent="0.3">
      <c r="A47" t="s">
        <v>146</v>
      </c>
      <c r="B47" t="s">
        <v>147</v>
      </c>
      <c r="C47" t="s">
        <v>13</v>
      </c>
      <c r="D47" t="s">
        <v>148</v>
      </c>
      <c r="E47">
        <v>22946</v>
      </c>
      <c r="F47">
        <f>20423+50</f>
        <v>20473</v>
      </c>
      <c r="G47" s="1">
        <v>44581</v>
      </c>
    </row>
    <row r="48" spans="1:7" x14ac:dyDescent="0.3">
      <c r="A48" t="s">
        <v>149</v>
      </c>
      <c r="B48" t="s">
        <v>150</v>
      </c>
      <c r="C48" t="s">
        <v>151</v>
      </c>
      <c r="D48" t="s">
        <v>152</v>
      </c>
      <c r="E48">
        <v>1990</v>
      </c>
      <c r="F48">
        <f>1990+50</f>
        <v>2040</v>
      </c>
      <c r="G48" s="1">
        <v>44581</v>
      </c>
    </row>
    <row r="49" spans="1:7" x14ac:dyDescent="0.3">
      <c r="A49" t="s">
        <v>153</v>
      </c>
      <c r="B49" t="s">
        <v>150</v>
      </c>
      <c r="C49" t="s">
        <v>151</v>
      </c>
      <c r="D49" t="s">
        <v>154</v>
      </c>
      <c r="E49">
        <v>2070</v>
      </c>
      <c r="F49">
        <f>2070+50</f>
        <v>2120</v>
      </c>
      <c r="G49" s="1">
        <v>44581</v>
      </c>
    </row>
    <row r="50" spans="1:7" x14ac:dyDescent="0.3">
      <c r="A50" t="s">
        <v>155</v>
      </c>
      <c r="B50" t="s">
        <v>150</v>
      </c>
      <c r="C50" t="s">
        <v>151</v>
      </c>
      <c r="D50" t="s">
        <v>156</v>
      </c>
      <c r="E50">
        <v>2230</v>
      </c>
      <c r="F50">
        <f>2007+50</f>
        <v>2057</v>
      </c>
      <c r="G50" s="1">
        <v>44581</v>
      </c>
    </row>
    <row r="51" spans="1:7" x14ac:dyDescent="0.3">
      <c r="A51" t="s">
        <v>157</v>
      </c>
      <c r="B51" t="s">
        <v>150</v>
      </c>
      <c r="C51" t="s">
        <v>151</v>
      </c>
      <c r="D51" t="s">
        <v>158</v>
      </c>
      <c r="E51">
        <v>2120</v>
      </c>
      <c r="F51">
        <f>2120+50</f>
        <v>2170</v>
      </c>
      <c r="G51" s="1">
        <v>44581</v>
      </c>
    </row>
    <row r="52" spans="1:7" x14ac:dyDescent="0.3">
      <c r="A52" t="s">
        <v>159</v>
      </c>
      <c r="B52" t="s">
        <v>150</v>
      </c>
      <c r="C52" t="s">
        <v>151</v>
      </c>
      <c r="D52" t="s">
        <v>160</v>
      </c>
      <c r="E52">
        <v>2055</v>
      </c>
      <c r="F52">
        <f>2055+50</f>
        <v>2105</v>
      </c>
      <c r="G52" s="1">
        <v>44581</v>
      </c>
    </row>
    <row r="53" spans="1:7" x14ac:dyDescent="0.3">
      <c r="A53" t="s">
        <v>161</v>
      </c>
      <c r="B53" t="s">
        <v>150</v>
      </c>
      <c r="C53" t="s">
        <v>151</v>
      </c>
      <c r="D53" t="s">
        <v>162</v>
      </c>
      <c r="E53">
        <v>2630</v>
      </c>
      <c r="F53">
        <f>2630+50</f>
        <v>2680</v>
      </c>
      <c r="G53" s="1">
        <v>44581</v>
      </c>
    </row>
    <row r="54" spans="1:7" x14ac:dyDescent="0.3">
      <c r="A54" t="s">
        <v>163</v>
      </c>
      <c r="B54" t="s">
        <v>150</v>
      </c>
      <c r="C54" t="s">
        <v>151</v>
      </c>
      <c r="D54" t="s">
        <v>164</v>
      </c>
      <c r="E54">
        <v>2455</v>
      </c>
      <c r="F54">
        <f>2455+50</f>
        <v>2505</v>
      </c>
      <c r="G54" s="1">
        <v>44581</v>
      </c>
    </row>
    <row r="55" spans="1:7" x14ac:dyDescent="0.3">
      <c r="A55" t="s">
        <v>165</v>
      </c>
      <c r="B55" t="s">
        <v>150</v>
      </c>
      <c r="C55" t="s">
        <v>151</v>
      </c>
      <c r="D55" t="s">
        <v>166</v>
      </c>
      <c r="E55">
        <v>1995</v>
      </c>
      <c r="F55">
        <f>1995+50</f>
        <v>2045</v>
      </c>
      <c r="G55" s="1">
        <v>44581</v>
      </c>
    </row>
    <row r="56" spans="1:7" x14ac:dyDescent="0.3">
      <c r="A56" t="s">
        <v>167</v>
      </c>
      <c r="B56" t="s">
        <v>150</v>
      </c>
      <c r="C56" t="s">
        <v>151</v>
      </c>
      <c r="D56" t="s">
        <v>168</v>
      </c>
      <c r="E56">
        <v>1995</v>
      </c>
      <c r="F56">
        <f>1995+50</f>
        <v>2045</v>
      </c>
      <c r="G56" s="1">
        <v>44581</v>
      </c>
    </row>
    <row r="57" spans="1:7" x14ac:dyDescent="0.3">
      <c r="A57" t="s">
        <v>169</v>
      </c>
      <c r="B57" t="s">
        <v>170</v>
      </c>
      <c r="C57" t="s">
        <v>13</v>
      </c>
      <c r="D57" t="s">
        <v>171</v>
      </c>
      <c r="E57">
        <v>44470</v>
      </c>
      <c r="F57">
        <f>37058+50</f>
        <v>37108</v>
      </c>
      <c r="G57" s="1">
        <v>44581</v>
      </c>
    </row>
    <row r="58" spans="1:7" x14ac:dyDescent="0.3">
      <c r="A58" t="s">
        <v>172</v>
      </c>
      <c r="B58" t="s">
        <v>173</v>
      </c>
      <c r="C58" t="s">
        <v>174</v>
      </c>
      <c r="D58" t="s">
        <v>175</v>
      </c>
      <c r="E58">
        <v>1199</v>
      </c>
      <c r="F58">
        <f>1079+50</f>
        <v>1129</v>
      </c>
      <c r="G58" s="1">
        <v>44581</v>
      </c>
    </row>
    <row r="59" spans="1:7" x14ac:dyDescent="0.3">
      <c r="A59" t="s">
        <v>176</v>
      </c>
      <c r="B59" t="s">
        <v>177</v>
      </c>
      <c r="C59" t="s">
        <v>178</v>
      </c>
      <c r="D59" t="s">
        <v>179</v>
      </c>
      <c r="E59">
        <v>999</v>
      </c>
      <c r="F59">
        <f>699+50</f>
        <v>749</v>
      </c>
      <c r="G59" s="1">
        <v>44581</v>
      </c>
    </row>
    <row r="60" spans="1:7" x14ac:dyDescent="0.3">
      <c r="A60" t="s">
        <v>180</v>
      </c>
      <c r="B60" t="s">
        <v>177</v>
      </c>
      <c r="C60" t="s">
        <v>178</v>
      </c>
      <c r="D60" t="s">
        <v>181</v>
      </c>
      <c r="E60">
        <v>999</v>
      </c>
      <c r="F60">
        <f>699+50</f>
        <v>749</v>
      </c>
      <c r="G60" s="1">
        <v>44581</v>
      </c>
    </row>
    <row r="61" spans="1:7" x14ac:dyDescent="0.3">
      <c r="A61" t="s">
        <v>182</v>
      </c>
      <c r="B61" t="s">
        <v>183</v>
      </c>
      <c r="C61" t="s">
        <v>178</v>
      </c>
      <c r="D61" t="s">
        <v>184</v>
      </c>
      <c r="E61">
        <v>1299</v>
      </c>
      <c r="F61">
        <f>909+50</f>
        <v>959</v>
      </c>
      <c r="G61" s="1">
        <v>44581</v>
      </c>
    </row>
    <row r="62" spans="1:7" x14ac:dyDescent="0.3">
      <c r="A62" t="s">
        <v>185</v>
      </c>
      <c r="B62" t="s">
        <v>186</v>
      </c>
      <c r="C62" t="s">
        <v>187</v>
      </c>
      <c r="D62" t="s">
        <v>188</v>
      </c>
      <c r="E62">
        <v>1799</v>
      </c>
      <c r="F62">
        <f>546+50</f>
        <v>596</v>
      </c>
      <c r="G62" s="1">
        <v>44581</v>
      </c>
    </row>
    <row r="63" spans="1:7" x14ac:dyDescent="0.3">
      <c r="A63" t="s">
        <v>189</v>
      </c>
      <c r="B63" t="s">
        <v>190</v>
      </c>
      <c r="C63" t="s">
        <v>191</v>
      </c>
      <c r="D63" t="s">
        <v>192</v>
      </c>
      <c r="E63">
        <v>1999</v>
      </c>
      <c r="F63">
        <f>1999+50</f>
        <v>2049</v>
      </c>
      <c r="G63" s="1">
        <v>44581</v>
      </c>
    </row>
    <row r="64" spans="1:7" x14ac:dyDescent="0.3">
      <c r="A64" t="s">
        <v>193</v>
      </c>
      <c r="B64" t="s">
        <v>194</v>
      </c>
      <c r="C64" t="s">
        <v>195</v>
      </c>
      <c r="D64" t="s">
        <v>196</v>
      </c>
      <c r="E64">
        <v>699</v>
      </c>
      <c r="F64">
        <f>699+50</f>
        <v>749</v>
      </c>
      <c r="G64" s="1">
        <v>44581</v>
      </c>
    </row>
    <row r="65" spans="1:7" x14ac:dyDescent="0.3">
      <c r="A65" t="s">
        <v>197</v>
      </c>
      <c r="B65" t="s">
        <v>177</v>
      </c>
      <c r="C65" t="s">
        <v>178</v>
      </c>
      <c r="D65" t="s">
        <v>198</v>
      </c>
      <c r="E65">
        <v>999</v>
      </c>
      <c r="F65">
        <f>699+50</f>
        <v>749</v>
      </c>
      <c r="G65" s="1">
        <v>44581</v>
      </c>
    </row>
    <row r="66" spans="1:7" x14ac:dyDescent="0.3">
      <c r="A66" t="s">
        <v>199</v>
      </c>
      <c r="B66" t="s">
        <v>30</v>
      </c>
      <c r="C66" t="s">
        <v>21</v>
      </c>
      <c r="D66" t="s">
        <v>200</v>
      </c>
      <c r="E66">
        <v>1400</v>
      </c>
      <c r="F66">
        <f>600+50</f>
        <v>650</v>
      </c>
      <c r="G66" s="1">
        <v>44581</v>
      </c>
    </row>
    <row r="67" spans="1:7" x14ac:dyDescent="0.3">
      <c r="A67" t="s">
        <v>201</v>
      </c>
      <c r="B67" t="s">
        <v>20</v>
      </c>
      <c r="C67" t="s">
        <v>21</v>
      </c>
      <c r="D67" t="s">
        <v>202</v>
      </c>
      <c r="E67">
        <v>1099</v>
      </c>
      <c r="F67">
        <f>769+50</f>
        <v>819</v>
      </c>
      <c r="G67" s="1">
        <v>44581</v>
      </c>
    </row>
    <row r="68" spans="1:7" x14ac:dyDescent="0.3">
      <c r="A68" t="s">
        <v>203</v>
      </c>
      <c r="B68" t="s">
        <v>204</v>
      </c>
      <c r="C68" t="s">
        <v>205</v>
      </c>
      <c r="D68" t="s">
        <v>206</v>
      </c>
      <c r="E68">
        <v>1199</v>
      </c>
      <c r="F68">
        <f>299+50</f>
        <v>349</v>
      </c>
      <c r="G68" s="1">
        <v>44581</v>
      </c>
    </row>
    <row r="69" spans="1:7" x14ac:dyDescent="0.3">
      <c r="A69" t="s">
        <v>207</v>
      </c>
      <c r="B69" t="s">
        <v>208</v>
      </c>
      <c r="C69" t="s">
        <v>209</v>
      </c>
      <c r="D69" t="s">
        <v>210</v>
      </c>
      <c r="E69">
        <v>999</v>
      </c>
      <c r="F69">
        <f>600+50</f>
        <v>650</v>
      </c>
      <c r="G69" s="1">
        <v>44581</v>
      </c>
    </row>
    <row r="70" spans="1:7" x14ac:dyDescent="0.3">
      <c r="A70" t="s">
        <v>211</v>
      </c>
      <c r="B70" t="s">
        <v>208</v>
      </c>
      <c r="C70" t="s">
        <v>209</v>
      </c>
      <c r="D70" t="s">
        <v>212</v>
      </c>
      <c r="E70">
        <v>999</v>
      </c>
      <c r="F70">
        <f>600+50</f>
        <v>650</v>
      </c>
      <c r="G70" s="1">
        <v>44581</v>
      </c>
    </row>
    <row r="71" spans="1:7" x14ac:dyDescent="0.3">
      <c r="A71" t="s">
        <v>213</v>
      </c>
      <c r="B71" t="s">
        <v>214</v>
      </c>
      <c r="C71" t="s">
        <v>209</v>
      </c>
      <c r="D71" t="s">
        <v>215</v>
      </c>
      <c r="E71">
        <v>999</v>
      </c>
      <c r="F71">
        <f>499+50</f>
        <v>549</v>
      </c>
      <c r="G71" s="1">
        <v>44581</v>
      </c>
    </row>
    <row r="72" spans="1:7" x14ac:dyDescent="0.3">
      <c r="A72" t="s">
        <v>216</v>
      </c>
      <c r="B72" t="s">
        <v>217</v>
      </c>
      <c r="C72" t="s">
        <v>13</v>
      </c>
      <c r="D72" t="s">
        <v>218</v>
      </c>
      <c r="E72">
        <v>44019</v>
      </c>
      <c r="F72">
        <f>28011+50</f>
        <v>28061</v>
      </c>
      <c r="G72" s="1">
        <v>44581</v>
      </c>
    </row>
    <row r="73" spans="1:7" x14ac:dyDescent="0.3">
      <c r="A73" t="s">
        <v>219</v>
      </c>
      <c r="B73" t="s">
        <v>220</v>
      </c>
      <c r="C73" t="s">
        <v>221</v>
      </c>
      <c r="D73" t="s">
        <v>222</v>
      </c>
      <c r="E73">
        <v>1400</v>
      </c>
      <c r="F73">
        <f>700+50</f>
        <v>750</v>
      </c>
      <c r="G73" s="1">
        <v>44581</v>
      </c>
    </row>
    <row r="74" spans="1:7" x14ac:dyDescent="0.3">
      <c r="A74" t="s">
        <v>223</v>
      </c>
      <c r="B74" t="s">
        <v>224</v>
      </c>
      <c r="C74" t="s">
        <v>13</v>
      </c>
      <c r="D74" t="s">
        <v>225</v>
      </c>
      <c r="E74">
        <v>46772</v>
      </c>
      <c r="F74">
        <f>33298+50</f>
        <v>33348</v>
      </c>
      <c r="G74" s="1">
        <v>44581</v>
      </c>
    </row>
    <row r="75" spans="1:7" x14ac:dyDescent="0.3">
      <c r="A75" t="s">
        <v>226</v>
      </c>
      <c r="B75" t="s">
        <v>30</v>
      </c>
      <c r="C75" t="s">
        <v>21</v>
      </c>
      <c r="D75" t="s">
        <v>227</v>
      </c>
      <c r="E75">
        <v>899</v>
      </c>
      <c r="F75">
        <f>499+50</f>
        <v>549</v>
      </c>
      <c r="G75" s="1">
        <v>44581</v>
      </c>
    </row>
    <row r="76" spans="1:7" x14ac:dyDescent="0.3">
      <c r="A76" t="s">
        <v>228</v>
      </c>
      <c r="B76" t="s">
        <v>30</v>
      </c>
      <c r="C76" t="s">
        <v>21</v>
      </c>
      <c r="D76" t="s">
        <v>229</v>
      </c>
      <c r="E76">
        <v>1200</v>
      </c>
      <c r="F76">
        <f>499+50</f>
        <v>549</v>
      </c>
      <c r="G76" s="1">
        <v>44581</v>
      </c>
    </row>
    <row r="77" spans="1:7" x14ac:dyDescent="0.3">
      <c r="A77" t="s">
        <v>230</v>
      </c>
      <c r="B77" t="s">
        <v>20</v>
      </c>
      <c r="C77" t="s">
        <v>21</v>
      </c>
      <c r="D77" t="s">
        <v>231</v>
      </c>
      <c r="E77">
        <v>1400</v>
      </c>
      <c r="F77">
        <f>499+50</f>
        <v>549</v>
      </c>
      <c r="G77" s="1">
        <v>44581</v>
      </c>
    </row>
    <row r="78" spans="1:7" x14ac:dyDescent="0.3">
      <c r="A78" t="s">
        <v>232</v>
      </c>
      <c r="B78" t="s">
        <v>20</v>
      </c>
      <c r="C78" t="s">
        <v>21</v>
      </c>
      <c r="D78" t="s">
        <v>233</v>
      </c>
      <c r="E78">
        <v>899</v>
      </c>
      <c r="F78">
        <f>499+50</f>
        <v>549</v>
      </c>
      <c r="G78" s="1">
        <v>44581</v>
      </c>
    </row>
    <row r="79" spans="1:7" x14ac:dyDescent="0.3">
      <c r="A79" t="s">
        <v>234</v>
      </c>
      <c r="B79" t="s">
        <v>235</v>
      </c>
      <c r="C79" t="s">
        <v>21</v>
      </c>
      <c r="D79" t="s">
        <v>236</v>
      </c>
      <c r="E79">
        <v>2200</v>
      </c>
      <c r="F79">
        <f>799+50</f>
        <v>849</v>
      </c>
      <c r="G79" s="1">
        <v>44581</v>
      </c>
    </row>
    <row r="80" spans="1:7" x14ac:dyDescent="0.3">
      <c r="A80" t="s">
        <v>237</v>
      </c>
      <c r="B80" t="s">
        <v>238</v>
      </c>
      <c r="C80" t="s">
        <v>21</v>
      </c>
      <c r="D80" t="s">
        <v>239</v>
      </c>
      <c r="E80">
        <v>899</v>
      </c>
      <c r="F80">
        <f>899+50</f>
        <v>949</v>
      </c>
      <c r="G80" s="1">
        <v>44581</v>
      </c>
    </row>
    <row r="81" spans="1:7" x14ac:dyDescent="0.3">
      <c r="A81" t="s">
        <v>240</v>
      </c>
      <c r="B81" t="s">
        <v>241</v>
      </c>
      <c r="C81" t="s">
        <v>242</v>
      </c>
      <c r="D81" t="s">
        <v>243</v>
      </c>
      <c r="E81">
        <v>799</v>
      </c>
      <c r="F81">
        <f>499+50</f>
        <v>549</v>
      </c>
      <c r="G81" s="1">
        <v>44581</v>
      </c>
    </row>
    <row r="82" spans="1:7" x14ac:dyDescent="0.3">
      <c r="A82" t="s">
        <v>244</v>
      </c>
      <c r="B82" t="s">
        <v>245</v>
      </c>
      <c r="C82" t="s">
        <v>246</v>
      </c>
      <c r="D82" t="s">
        <v>247</v>
      </c>
      <c r="E82">
        <v>399</v>
      </c>
      <c r="F82">
        <f>199+50</f>
        <v>249</v>
      </c>
      <c r="G82" s="1">
        <v>44581</v>
      </c>
    </row>
    <row r="83" spans="1:7" x14ac:dyDescent="0.3">
      <c r="A83" t="s">
        <v>248</v>
      </c>
      <c r="B83" t="s">
        <v>249</v>
      </c>
      <c r="C83" t="s">
        <v>13</v>
      </c>
      <c r="D83" t="s">
        <v>250</v>
      </c>
      <c r="E83">
        <v>49999</v>
      </c>
      <c r="F83">
        <f>35698+50</f>
        <v>35748</v>
      </c>
      <c r="G83" s="1">
        <v>44581</v>
      </c>
    </row>
    <row r="84" spans="1:7" x14ac:dyDescent="0.3">
      <c r="A84" t="s">
        <v>251</v>
      </c>
      <c r="B84" t="s">
        <v>252</v>
      </c>
      <c r="C84" t="s">
        <v>253</v>
      </c>
      <c r="D84" t="s">
        <v>254</v>
      </c>
      <c r="E84">
        <v>699</v>
      </c>
      <c r="F84">
        <f>449+50</f>
        <v>499</v>
      </c>
      <c r="G84" s="1">
        <v>44581</v>
      </c>
    </row>
    <row r="85" spans="1:7" x14ac:dyDescent="0.3">
      <c r="A85" t="s">
        <v>255</v>
      </c>
      <c r="B85" t="s">
        <v>256</v>
      </c>
      <c r="C85" t="s">
        <v>257</v>
      </c>
      <c r="D85" t="s">
        <v>258</v>
      </c>
      <c r="E85">
        <v>699</v>
      </c>
      <c r="F85">
        <f>349+50</f>
        <v>399</v>
      </c>
      <c r="G85" s="1">
        <v>44581</v>
      </c>
    </row>
    <row r="86" spans="1:7" x14ac:dyDescent="0.3">
      <c r="A86" t="s">
        <v>259</v>
      </c>
      <c r="B86" t="s">
        <v>260</v>
      </c>
      <c r="C86" t="s">
        <v>13</v>
      </c>
      <c r="D86" t="s">
        <v>261</v>
      </c>
      <c r="E86">
        <v>47049</v>
      </c>
      <c r="F86">
        <f>33702+50</f>
        <v>33752</v>
      </c>
      <c r="G86" s="1">
        <v>44581</v>
      </c>
    </row>
    <row r="87" spans="1:7" x14ac:dyDescent="0.3">
      <c r="A87" t="s">
        <v>262</v>
      </c>
      <c r="B87" t="s">
        <v>263</v>
      </c>
      <c r="C87" t="s">
        <v>13</v>
      </c>
      <c r="D87" t="s">
        <v>264</v>
      </c>
      <c r="E87">
        <v>42860</v>
      </c>
      <c r="F87">
        <f>38964+50</f>
        <v>39014</v>
      </c>
      <c r="G87" s="1">
        <v>44581</v>
      </c>
    </row>
    <row r="88" spans="1:7" x14ac:dyDescent="0.3">
      <c r="A88" t="s">
        <v>265</v>
      </c>
      <c r="B88" t="s">
        <v>266</v>
      </c>
      <c r="C88" t="s">
        <v>267</v>
      </c>
      <c r="D88" t="s">
        <v>268</v>
      </c>
      <c r="E88">
        <v>1599</v>
      </c>
      <c r="F88">
        <f>799+50</f>
        <v>849</v>
      </c>
      <c r="G88" s="1">
        <v>44581</v>
      </c>
    </row>
    <row r="89" spans="1:7" x14ac:dyDescent="0.3">
      <c r="A89" t="s">
        <v>269</v>
      </c>
      <c r="B89" t="s">
        <v>266</v>
      </c>
      <c r="C89" t="s">
        <v>267</v>
      </c>
      <c r="D89" t="s">
        <v>270</v>
      </c>
      <c r="E89">
        <v>1799</v>
      </c>
      <c r="F89">
        <f>899+50</f>
        <v>949</v>
      </c>
      <c r="G89" s="1">
        <v>44581</v>
      </c>
    </row>
    <row r="90" spans="1:7" x14ac:dyDescent="0.3">
      <c r="A90" t="s">
        <v>271</v>
      </c>
      <c r="B90" t="s">
        <v>266</v>
      </c>
      <c r="C90" t="s">
        <v>267</v>
      </c>
      <c r="D90" t="s">
        <v>272</v>
      </c>
      <c r="E90">
        <v>1599</v>
      </c>
      <c r="F90">
        <f>799+50</f>
        <v>849</v>
      </c>
      <c r="G90" s="1">
        <v>44581</v>
      </c>
    </row>
    <row r="91" spans="1:7" x14ac:dyDescent="0.3">
      <c r="A91" t="s">
        <v>273</v>
      </c>
      <c r="B91" t="s">
        <v>266</v>
      </c>
      <c r="C91" t="s">
        <v>267</v>
      </c>
      <c r="D91" t="s">
        <v>274</v>
      </c>
      <c r="E91">
        <v>1599</v>
      </c>
      <c r="F91">
        <f>799+50</f>
        <v>849</v>
      </c>
      <c r="G91" s="1">
        <v>44581</v>
      </c>
    </row>
    <row r="92" spans="1:7" x14ac:dyDescent="0.3">
      <c r="A92" t="s">
        <v>275</v>
      </c>
      <c r="B92" t="s">
        <v>41</v>
      </c>
      <c r="C92" t="s">
        <v>13</v>
      </c>
      <c r="D92" t="s">
        <v>276</v>
      </c>
      <c r="E92">
        <v>3075</v>
      </c>
      <c r="F92">
        <f>1537+50</f>
        <v>1587</v>
      </c>
      <c r="G92" s="1">
        <v>44581</v>
      </c>
    </row>
    <row r="93" spans="1:7" x14ac:dyDescent="0.3">
      <c r="A93" t="s">
        <v>277</v>
      </c>
      <c r="B93" t="s">
        <v>41</v>
      </c>
      <c r="C93" t="s">
        <v>13</v>
      </c>
      <c r="D93" t="s">
        <v>278</v>
      </c>
      <c r="E93">
        <v>2875</v>
      </c>
      <c r="F93">
        <f>1375+50</f>
        <v>1425</v>
      </c>
      <c r="G93" s="1">
        <v>44581</v>
      </c>
    </row>
    <row r="94" spans="1:7" x14ac:dyDescent="0.3">
      <c r="A94" t="s">
        <v>279</v>
      </c>
      <c r="B94" t="s">
        <v>41</v>
      </c>
      <c r="C94" t="s">
        <v>13</v>
      </c>
      <c r="D94" t="s">
        <v>280</v>
      </c>
      <c r="E94">
        <v>3425</v>
      </c>
      <c r="F94">
        <f>1925+50</f>
        <v>1975</v>
      </c>
      <c r="G94" s="1">
        <v>44581</v>
      </c>
    </row>
    <row r="95" spans="1:7" x14ac:dyDescent="0.3">
      <c r="A95" t="s">
        <v>281</v>
      </c>
      <c r="B95" t="s">
        <v>41</v>
      </c>
      <c r="C95" t="s">
        <v>13</v>
      </c>
      <c r="D95" t="s">
        <v>282</v>
      </c>
      <c r="E95">
        <v>3475</v>
      </c>
      <c r="F95">
        <f>1975+50</f>
        <v>2025</v>
      </c>
      <c r="G95" s="1">
        <v>44581</v>
      </c>
    </row>
    <row r="96" spans="1:7" x14ac:dyDescent="0.3">
      <c r="A96" t="s">
        <v>283</v>
      </c>
      <c r="B96" t="s">
        <v>41</v>
      </c>
      <c r="C96" t="s">
        <v>13</v>
      </c>
      <c r="D96" t="s">
        <v>284</v>
      </c>
      <c r="E96">
        <v>3275</v>
      </c>
      <c r="F96">
        <f>1637+50</f>
        <v>1687</v>
      </c>
      <c r="G96" s="1">
        <v>44581</v>
      </c>
    </row>
    <row r="97" spans="1:7" x14ac:dyDescent="0.3">
      <c r="A97" t="s">
        <v>285</v>
      </c>
      <c r="B97" t="s">
        <v>41</v>
      </c>
      <c r="C97" t="s">
        <v>13</v>
      </c>
      <c r="D97" t="s">
        <v>286</v>
      </c>
      <c r="E97">
        <v>3875</v>
      </c>
      <c r="F97">
        <f>1375+50</f>
        <v>1425</v>
      </c>
      <c r="G97" s="1">
        <v>44581</v>
      </c>
    </row>
    <row r="98" spans="1:7" x14ac:dyDescent="0.3">
      <c r="A98" t="s">
        <v>287</v>
      </c>
      <c r="B98" t="s">
        <v>288</v>
      </c>
      <c r="C98" t="s">
        <v>13</v>
      </c>
      <c r="D98" t="s">
        <v>289</v>
      </c>
      <c r="E98">
        <v>3467</v>
      </c>
      <c r="F98">
        <f>1733+50</f>
        <v>1783</v>
      </c>
      <c r="G98" s="1">
        <v>44581</v>
      </c>
    </row>
    <row r="99" spans="1:7" x14ac:dyDescent="0.3">
      <c r="A99" t="s">
        <v>290</v>
      </c>
      <c r="B99" t="s">
        <v>41</v>
      </c>
      <c r="C99" t="s">
        <v>13</v>
      </c>
      <c r="D99" t="s">
        <v>291</v>
      </c>
      <c r="E99">
        <v>3625</v>
      </c>
      <c r="F99">
        <f>2125+50</f>
        <v>2175</v>
      </c>
      <c r="G99" s="1">
        <v>44581</v>
      </c>
    </row>
    <row r="100" spans="1:7" x14ac:dyDescent="0.3">
      <c r="A100" t="s">
        <v>292</v>
      </c>
      <c r="B100" t="s">
        <v>121</v>
      </c>
      <c r="C100" t="s">
        <v>122</v>
      </c>
      <c r="D100" t="s">
        <v>293</v>
      </c>
      <c r="E100">
        <v>1550</v>
      </c>
      <c r="F100">
        <f>756+50</f>
        <v>806</v>
      </c>
      <c r="G100" s="1">
        <v>44581</v>
      </c>
    </row>
    <row r="101" spans="1:7" x14ac:dyDescent="0.3">
      <c r="A101" t="s">
        <v>294</v>
      </c>
      <c r="B101" t="s">
        <v>121</v>
      </c>
      <c r="C101" t="s">
        <v>122</v>
      </c>
      <c r="D101" t="s">
        <v>295</v>
      </c>
      <c r="E101">
        <v>1550</v>
      </c>
      <c r="F101">
        <f>756+50</f>
        <v>806</v>
      </c>
      <c r="G101" s="1">
        <v>44581</v>
      </c>
    </row>
    <row r="102" spans="1:7" x14ac:dyDescent="0.3">
      <c r="A102" t="s">
        <v>296</v>
      </c>
      <c r="B102" t="s">
        <v>121</v>
      </c>
      <c r="C102" t="s">
        <v>122</v>
      </c>
      <c r="D102" t="s">
        <v>297</v>
      </c>
      <c r="E102">
        <v>1550</v>
      </c>
      <c r="F102">
        <f>756+50</f>
        <v>806</v>
      </c>
      <c r="G102" s="1">
        <v>44581</v>
      </c>
    </row>
    <row r="103" spans="1:7" x14ac:dyDescent="0.3">
      <c r="A103" t="s">
        <v>298</v>
      </c>
      <c r="B103" t="s">
        <v>121</v>
      </c>
      <c r="C103" t="s">
        <v>122</v>
      </c>
      <c r="D103" t="s">
        <v>299</v>
      </c>
      <c r="E103">
        <v>1550</v>
      </c>
      <c r="F103">
        <f>756+50</f>
        <v>806</v>
      </c>
      <c r="G103" s="1">
        <v>44581</v>
      </c>
    </row>
    <row r="104" spans="1:7" x14ac:dyDescent="0.3">
      <c r="A104" t="s">
        <v>300</v>
      </c>
      <c r="B104" t="s">
        <v>121</v>
      </c>
      <c r="C104" t="s">
        <v>122</v>
      </c>
      <c r="D104" t="s">
        <v>301</v>
      </c>
      <c r="E104">
        <v>1550</v>
      </c>
      <c r="F104">
        <f>756+50</f>
        <v>806</v>
      </c>
      <c r="G104" s="1">
        <v>44581</v>
      </c>
    </row>
    <row r="105" spans="1:7" x14ac:dyDescent="0.3">
      <c r="A105" t="s">
        <v>302</v>
      </c>
      <c r="B105" t="s">
        <v>121</v>
      </c>
      <c r="C105" t="s">
        <v>122</v>
      </c>
      <c r="D105" t="s">
        <v>303</v>
      </c>
      <c r="E105">
        <v>1550</v>
      </c>
      <c r="F105">
        <f>756+50</f>
        <v>806</v>
      </c>
      <c r="G105" s="1">
        <v>44581</v>
      </c>
    </row>
    <row r="106" spans="1:7" x14ac:dyDescent="0.3">
      <c r="A106" t="s">
        <v>304</v>
      </c>
      <c r="B106" t="s">
        <v>121</v>
      </c>
      <c r="C106" t="s">
        <v>122</v>
      </c>
      <c r="D106" t="s">
        <v>305</v>
      </c>
      <c r="E106">
        <v>1550</v>
      </c>
      <c r="F106">
        <f>756+50</f>
        <v>806</v>
      </c>
      <c r="G106" s="1">
        <v>44581</v>
      </c>
    </row>
    <row r="107" spans="1:7" x14ac:dyDescent="0.3">
      <c r="A107" t="s">
        <v>306</v>
      </c>
      <c r="B107" t="s">
        <v>121</v>
      </c>
      <c r="C107" t="s">
        <v>122</v>
      </c>
      <c r="D107" t="s">
        <v>307</v>
      </c>
      <c r="E107">
        <v>1550</v>
      </c>
      <c r="F107">
        <f>756+50</f>
        <v>806</v>
      </c>
      <c r="G107" s="1">
        <v>44581</v>
      </c>
    </row>
    <row r="108" spans="1:7" x14ac:dyDescent="0.3">
      <c r="A108" t="s">
        <v>308</v>
      </c>
      <c r="B108" t="s">
        <v>121</v>
      </c>
      <c r="C108" t="s">
        <v>122</v>
      </c>
      <c r="D108" t="s">
        <v>309</v>
      </c>
      <c r="E108">
        <v>1550</v>
      </c>
      <c r="F108">
        <f>756+50</f>
        <v>806</v>
      </c>
      <c r="G108" s="1">
        <v>44581</v>
      </c>
    </row>
    <row r="109" spans="1:7" x14ac:dyDescent="0.3">
      <c r="A109" t="s">
        <v>310</v>
      </c>
      <c r="B109" t="s">
        <v>121</v>
      </c>
      <c r="C109" t="s">
        <v>122</v>
      </c>
      <c r="D109" t="s">
        <v>311</v>
      </c>
      <c r="E109">
        <v>1550</v>
      </c>
      <c r="F109">
        <f>756+50</f>
        <v>806</v>
      </c>
      <c r="G109" s="1">
        <v>44581</v>
      </c>
    </row>
    <row r="110" spans="1:7" x14ac:dyDescent="0.3">
      <c r="A110" t="s">
        <v>312</v>
      </c>
      <c r="B110" t="s">
        <v>121</v>
      </c>
      <c r="C110" t="s">
        <v>122</v>
      </c>
      <c r="D110" t="s">
        <v>313</v>
      </c>
      <c r="E110">
        <v>1550</v>
      </c>
      <c r="F110">
        <f>756+50</f>
        <v>806</v>
      </c>
      <c r="G110" s="1">
        <v>44581</v>
      </c>
    </row>
    <row r="111" spans="1:7" x14ac:dyDescent="0.3">
      <c r="A111" t="s">
        <v>314</v>
      </c>
      <c r="B111" t="s">
        <v>121</v>
      </c>
      <c r="C111" t="s">
        <v>122</v>
      </c>
      <c r="D111" t="s">
        <v>315</v>
      </c>
      <c r="E111">
        <v>1550</v>
      </c>
      <c r="F111">
        <f>756+50</f>
        <v>806</v>
      </c>
      <c r="G111" s="1">
        <v>44581</v>
      </c>
    </row>
    <row r="112" spans="1:7" x14ac:dyDescent="0.3">
      <c r="A112" t="s">
        <v>316</v>
      </c>
      <c r="B112" t="s">
        <v>317</v>
      </c>
      <c r="C112" t="s">
        <v>318</v>
      </c>
      <c r="D112" t="s">
        <v>319</v>
      </c>
      <c r="E112">
        <v>1199</v>
      </c>
      <c r="F112">
        <f>499+50</f>
        <v>549</v>
      </c>
      <c r="G112" s="1">
        <v>44581</v>
      </c>
    </row>
    <row r="113" spans="1:7" x14ac:dyDescent="0.3">
      <c r="A113" t="s">
        <v>320</v>
      </c>
      <c r="B113" t="s">
        <v>321</v>
      </c>
      <c r="C113" t="s">
        <v>322</v>
      </c>
      <c r="D113" t="s">
        <v>323</v>
      </c>
      <c r="E113">
        <v>1899</v>
      </c>
      <c r="F113">
        <f>1899+50</f>
        <v>1949</v>
      </c>
      <c r="G113" s="1">
        <v>44581</v>
      </c>
    </row>
    <row r="114" spans="1:7" x14ac:dyDescent="0.3">
      <c r="A114" t="s">
        <v>324</v>
      </c>
      <c r="B114" t="s">
        <v>325</v>
      </c>
      <c r="C114" t="s">
        <v>322</v>
      </c>
      <c r="D114" t="s">
        <v>326</v>
      </c>
      <c r="E114">
        <v>1799</v>
      </c>
      <c r="F114">
        <f>1799+50</f>
        <v>1849</v>
      </c>
      <c r="G114" s="1">
        <v>44581</v>
      </c>
    </row>
    <row r="115" spans="1:7" x14ac:dyDescent="0.3">
      <c r="A115" t="s">
        <v>327</v>
      </c>
      <c r="B115" t="s">
        <v>321</v>
      </c>
      <c r="C115" t="s">
        <v>322</v>
      </c>
      <c r="D115" t="s">
        <v>328</v>
      </c>
      <c r="E115">
        <v>1899</v>
      </c>
      <c r="F115">
        <f>1899+50</f>
        <v>1949</v>
      </c>
      <c r="G115" s="1">
        <v>44581</v>
      </c>
    </row>
    <row r="116" spans="1:7" x14ac:dyDescent="0.3">
      <c r="A116" t="s">
        <v>329</v>
      </c>
      <c r="B116" t="s">
        <v>321</v>
      </c>
      <c r="C116" t="s">
        <v>322</v>
      </c>
      <c r="D116" t="s">
        <v>330</v>
      </c>
      <c r="E116">
        <v>1899</v>
      </c>
      <c r="F116">
        <f>1899+50</f>
        <v>1949</v>
      </c>
      <c r="G116" s="1">
        <v>44581</v>
      </c>
    </row>
    <row r="117" spans="1:7" x14ac:dyDescent="0.3">
      <c r="A117" t="s">
        <v>331</v>
      </c>
      <c r="B117" t="s">
        <v>321</v>
      </c>
      <c r="C117" t="s">
        <v>322</v>
      </c>
      <c r="D117" t="s">
        <v>332</v>
      </c>
      <c r="E117">
        <v>1899</v>
      </c>
      <c r="F117">
        <f>1899+50</f>
        <v>1949</v>
      </c>
      <c r="G117" s="1">
        <v>44581</v>
      </c>
    </row>
    <row r="118" spans="1:7" x14ac:dyDescent="0.3">
      <c r="A118" t="s">
        <v>333</v>
      </c>
      <c r="B118" t="s">
        <v>334</v>
      </c>
      <c r="C118" t="s">
        <v>13</v>
      </c>
      <c r="D118" t="s">
        <v>335</v>
      </c>
      <c r="E118">
        <v>48043</v>
      </c>
      <c r="F118">
        <f>31471+50</f>
        <v>31521</v>
      </c>
      <c r="G118" s="1">
        <v>44581</v>
      </c>
    </row>
    <row r="119" spans="1:7" x14ac:dyDescent="0.3">
      <c r="A119" t="s">
        <v>336</v>
      </c>
      <c r="B119" t="s">
        <v>337</v>
      </c>
      <c r="C119" t="s">
        <v>246</v>
      </c>
      <c r="D119" t="s">
        <v>338</v>
      </c>
      <c r="E119">
        <v>1299</v>
      </c>
      <c r="F119">
        <f>779+50</f>
        <v>829</v>
      </c>
      <c r="G119" s="1">
        <v>44581</v>
      </c>
    </row>
    <row r="120" spans="1:7" x14ac:dyDescent="0.3">
      <c r="A120" t="s">
        <v>339</v>
      </c>
      <c r="B120" t="s">
        <v>334</v>
      </c>
      <c r="C120" t="s">
        <v>13</v>
      </c>
      <c r="D120" t="s">
        <v>340</v>
      </c>
      <c r="E120">
        <v>49999</v>
      </c>
      <c r="F120">
        <f>33519+50</f>
        <v>33569</v>
      </c>
      <c r="G120" s="1">
        <v>44581</v>
      </c>
    </row>
    <row r="121" spans="1:7" x14ac:dyDescent="0.3">
      <c r="A121" t="s">
        <v>341</v>
      </c>
      <c r="B121" t="s">
        <v>342</v>
      </c>
      <c r="C121" t="s">
        <v>13</v>
      </c>
      <c r="D121" t="s">
        <v>343</v>
      </c>
      <c r="E121">
        <v>49999</v>
      </c>
      <c r="F121">
        <f>33607+50</f>
        <v>33657</v>
      </c>
      <c r="G121" s="1">
        <v>44581</v>
      </c>
    </row>
    <row r="122" spans="1:7" x14ac:dyDescent="0.3">
      <c r="A122" t="s">
        <v>344</v>
      </c>
      <c r="B122" t="s">
        <v>345</v>
      </c>
      <c r="C122" t="s">
        <v>13</v>
      </c>
      <c r="D122" t="s">
        <v>346</v>
      </c>
      <c r="E122">
        <v>49999</v>
      </c>
      <c r="F122">
        <f>33761+50</f>
        <v>33811</v>
      </c>
      <c r="G122" s="1">
        <v>44581</v>
      </c>
    </row>
    <row r="123" spans="1:7" x14ac:dyDescent="0.3">
      <c r="A123" t="s">
        <v>347</v>
      </c>
      <c r="B123" t="s">
        <v>348</v>
      </c>
      <c r="C123" t="s">
        <v>13</v>
      </c>
      <c r="D123" t="s">
        <v>349</v>
      </c>
      <c r="E123">
        <v>3130</v>
      </c>
      <c r="F123">
        <f>1899+50</f>
        <v>1949</v>
      </c>
      <c r="G123" s="1">
        <v>44581</v>
      </c>
    </row>
    <row r="124" spans="1:7" x14ac:dyDescent="0.3">
      <c r="A124" t="s">
        <v>350</v>
      </c>
      <c r="B124" t="s">
        <v>351</v>
      </c>
      <c r="C124" t="s">
        <v>13</v>
      </c>
      <c r="D124" t="s">
        <v>352</v>
      </c>
      <c r="E124">
        <v>3178</v>
      </c>
      <c r="F124">
        <f>1589+50</f>
        <v>1639</v>
      </c>
      <c r="G124" s="1">
        <v>44581</v>
      </c>
    </row>
    <row r="125" spans="1:7" x14ac:dyDescent="0.3">
      <c r="A125" t="s">
        <v>353</v>
      </c>
      <c r="B125" t="s">
        <v>41</v>
      </c>
      <c r="C125" t="s">
        <v>13</v>
      </c>
      <c r="D125" t="s">
        <v>354</v>
      </c>
      <c r="E125">
        <v>3225</v>
      </c>
      <c r="F125">
        <f>1225+50</f>
        <v>1275</v>
      </c>
      <c r="G125" s="1">
        <v>44581</v>
      </c>
    </row>
    <row r="126" spans="1:7" x14ac:dyDescent="0.3">
      <c r="A126" t="s">
        <v>355</v>
      </c>
      <c r="B126" t="s">
        <v>356</v>
      </c>
      <c r="C126" t="s">
        <v>357</v>
      </c>
      <c r="D126" t="s">
        <v>358</v>
      </c>
      <c r="E126">
        <v>799</v>
      </c>
      <c r="F126">
        <f>445+50</f>
        <v>495</v>
      </c>
      <c r="G126" s="1">
        <v>44581</v>
      </c>
    </row>
    <row r="127" spans="1:7" x14ac:dyDescent="0.3">
      <c r="A127" t="s">
        <v>359</v>
      </c>
      <c r="B127" t="s">
        <v>263</v>
      </c>
      <c r="C127" t="s">
        <v>13</v>
      </c>
      <c r="D127" t="s">
        <v>360</v>
      </c>
      <c r="E127">
        <v>44445</v>
      </c>
      <c r="F127">
        <f>30409+50</f>
        <v>30459</v>
      </c>
      <c r="G127" s="1">
        <v>44581</v>
      </c>
    </row>
    <row r="128" spans="1:7" x14ac:dyDescent="0.3">
      <c r="A128" t="s">
        <v>361</v>
      </c>
      <c r="B128" t="s">
        <v>41</v>
      </c>
      <c r="C128" t="s">
        <v>13</v>
      </c>
      <c r="D128" t="s">
        <v>362</v>
      </c>
      <c r="E128">
        <v>2975</v>
      </c>
      <c r="F128">
        <f>1475+50</f>
        <v>1525</v>
      </c>
      <c r="G128" s="1">
        <v>44581</v>
      </c>
    </row>
    <row r="129" spans="1:7" x14ac:dyDescent="0.3">
      <c r="A129" t="s">
        <v>363</v>
      </c>
      <c r="B129" t="s">
        <v>41</v>
      </c>
      <c r="C129" t="s">
        <v>13</v>
      </c>
      <c r="D129" t="s">
        <v>364</v>
      </c>
      <c r="E129">
        <v>2975</v>
      </c>
      <c r="F129">
        <f>1475+50</f>
        <v>1525</v>
      </c>
      <c r="G129" s="1">
        <v>44581</v>
      </c>
    </row>
    <row r="130" spans="1:7" x14ac:dyDescent="0.3">
      <c r="A130" t="s">
        <v>365</v>
      </c>
      <c r="B130" t="s">
        <v>41</v>
      </c>
      <c r="C130" t="s">
        <v>13</v>
      </c>
      <c r="D130" t="s">
        <v>366</v>
      </c>
      <c r="E130">
        <v>2609</v>
      </c>
      <c r="F130">
        <f>1109+50</f>
        <v>1159</v>
      </c>
      <c r="G130" s="1">
        <v>44581</v>
      </c>
    </row>
    <row r="131" spans="1:7" x14ac:dyDescent="0.3">
      <c r="A131" t="s">
        <v>367</v>
      </c>
      <c r="B131" t="s">
        <v>368</v>
      </c>
      <c r="C131" t="s">
        <v>369</v>
      </c>
      <c r="D131" t="s">
        <v>370</v>
      </c>
      <c r="E131">
        <v>850</v>
      </c>
      <c r="F131">
        <f>850+50</f>
        <v>900</v>
      </c>
      <c r="G131" s="1">
        <v>44581</v>
      </c>
    </row>
    <row r="132" spans="1:7" x14ac:dyDescent="0.3">
      <c r="A132" t="s">
        <v>371</v>
      </c>
      <c r="B132" t="s">
        <v>372</v>
      </c>
      <c r="C132" t="s">
        <v>373</v>
      </c>
      <c r="D132" t="s">
        <v>374</v>
      </c>
      <c r="E132">
        <v>999</v>
      </c>
      <c r="F132">
        <f>389+50</f>
        <v>439</v>
      </c>
      <c r="G132" s="1">
        <v>44581</v>
      </c>
    </row>
    <row r="133" spans="1:7" x14ac:dyDescent="0.3">
      <c r="A133" t="s">
        <v>375</v>
      </c>
      <c r="B133" t="s">
        <v>376</v>
      </c>
      <c r="C133" t="s">
        <v>377</v>
      </c>
      <c r="D133" t="s">
        <v>378</v>
      </c>
      <c r="E133">
        <v>2299</v>
      </c>
      <c r="F133">
        <f>1099+50</f>
        <v>1149</v>
      </c>
      <c r="G133" s="1">
        <v>44581</v>
      </c>
    </row>
    <row r="134" spans="1:7" x14ac:dyDescent="0.3">
      <c r="A134" t="s">
        <v>379</v>
      </c>
      <c r="B134" t="s">
        <v>380</v>
      </c>
      <c r="C134" t="s">
        <v>13</v>
      </c>
      <c r="D134" t="s">
        <v>381</v>
      </c>
      <c r="E134">
        <v>23356</v>
      </c>
      <c r="F134">
        <f>12183+50</f>
        <v>12233</v>
      </c>
      <c r="G134" s="1">
        <v>44581</v>
      </c>
    </row>
    <row r="135" spans="1:7" x14ac:dyDescent="0.3">
      <c r="A135" t="s">
        <v>382</v>
      </c>
      <c r="B135" t="s">
        <v>121</v>
      </c>
      <c r="C135" t="s">
        <v>122</v>
      </c>
      <c r="D135" t="s">
        <v>383</v>
      </c>
      <c r="E135">
        <v>1550</v>
      </c>
      <c r="F135">
        <f>756+50</f>
        <v>806</v>
      </c>
      <c r="G135" s="1">
        <v>44581</v>
      </c>
    </row>
    <row r="136" spans="1:7" x14ac:dyDescent="0.3">
      <c r="A136" t="s">
        <v>384</v>
      </c>
      <c r="B136" t="s">
        <v>121</v>
      </c>
      <c r="C136" t="s">
        <v>122</v>
      </c>
      <c r="D136" t="s">
        <v>385</v>
      </c>
      <c r="E136">
        <v>1550</v>
      </c>
      <c r="F136">
        <f>756+50</f>
        <v>806</v>
      </c>
      <c r="G136" s="1">
        <v>44581</v>
      </c>
    </row>
    <row r="137" spans="1:7" x14ac:dyDescent="0.3">
      <c r="A137" t="s">
        <v>386</v>
      </c>
      <c r="B137" t="s">
        <v>387</v>
      </c>
      <c r="C137" t="s">
        <v>388</v>
      </c>
      <c r="D137" t="s">
        <v>389</v>
      </c>
      <c r="E137">
        <v>3499</v>
      </c>
      <c r="F137">
        <f>1499+50</f>
        <v>1549</v>
      </c>
      <c r="G137" s="1">
        <v>44581</v>
      </c>
    </row>
    <row r="138" spans="1:7" x14ac:dyDescent="0.3">
      <c r="A138" t="s">
        <v>390</v>
      </c>
      <c r="B138" t="s">
        <v>391</v>
      </c>
      <c r="C138" t="s">
        <v>13</v>
      </c>
      <c r="D138" t="s">
        <v>392</v>
      </c>
      <c r="E138">
        <v>3680</v>
      </c>
      <c r="F138">
        <f>3200+50</f>
        <v>3250</v>
      </c>
      <c r="G138" s="1">
        <v>44581</v>
      </c>
    </row>
    <row r="139" spans="1:7" x14ac:dyDescent="0.3">
      <c r="A139" t="s">
        <v>393</v>
      </c>
      <c r="B139" t="s">
        <v>391</v>
      </c>
      <c r="C139" t="s">
        <v>13</v>
      </c>
      <c r="D139" t="s">
        <v>394</v>
      </c>
      <c r="E139">
        <v>4888</v>
      </c>
      <c r="F139">
        <f>4250+50</f>
        <v>4300</v>
      </c>
      <c r="G139" s="1">
        <v>44581</v>
      </c>
    </row>
    <row r="140" spans="1:7" x14ac:dyDescent="0.3">
      <c r="A140" t="s">
        <v>395</v>
      </c>
      <c r="B140" t="s">
        <v>391</v>
      </c>
      <c r="C140" t="s">
        <v>13</v>
      </c>
      <c r="D140" t="s">
        <v>396</v>
      </c>
      <c r="E140">
        <v>3738</v>
      </c>
      <c r="F140">
        <f>3250+50</f>
        <v>3300</v>
      </c>
      <c r="G140" s="1">
        <v>44581</v>
      </c>
    </row>
    <row r="141" spans="1:7" x14ac:dyDescent="0.3">
      <c r="A141" t="s">
        <v>397</v>
      </c>
      <c r="B141" t="s">
        <v>398</v>
      </c>
      <c r="C141" t="s">
        <v>399</v>
      </c>
      <c r="D141" t="s">
        <v>400</v>
      </c>
      <c r="E141">
        <v>900</v>
      </c>
      <c r="F141">
        <f>900+50</f>
        <v>950</v>
      </c>
      <c r="G141" s="1">
        <v>44581</v>
      </c>
    </row>
    <row r="142" spans="1:7" x14ac:dyDescent="0.3">
      <c r="A142" t="s">
        <v>401</v>
      </c>
      <c r="B142" t="s">
        <v>121</v>
      </c>
      <c r="C142" t="s">
        <v>122</v>
      </c>
      <c r="D142" t="s">
        <v>402</v>
      </c>
      <c r="E142">
        <v>1550</v>
      </c>
      <c r="F142">
        <f>756+50</f>
        <v>806</v>
      </c>
      <c r="G142" s="1">
        <v>44581</v>
      </c>
    </row>
    <row r="143" spans="1:7" x14ac:dyDescent="0.3">
      <c r="A143" t="s">
        <v>403</v>
      </c>
      <c r="B143" t="s">
        <v>404</v>
      </c>
      <c r="C143" t="s">
        <v>399</v>
      </c>
      <c r="D143" t="s">
        <v>405</v>
      </c>
      <c r="E143">
        <v>650</v>
      </c>
      <c r="F143">
        <f>650+50</f>
        <v>700</v>
      </c>
      <c r="G143" s="1">
        <v>44581</v>
      </c>
    </row>
    <row r="144" spans="1:7" x14ac:dyDescent="0.3">
      <c r="A144" t="s">
        <v>406</v>
      </c>
      <c r="B144" t="s">
        <v>121</v>
      </c>
      <c r="C144" t="s">
        <v>122</v>
      </c>
      <c r="D144" t="s">
        <v>407</v>
      </c>
      <c r="E144">
        <v>1550</v>
      </c>
      <c r="F144">
        <f>756+50</f>
        <v>806</v>
      </c>
      <c r="G144" s="1">
        <v>44581</v>
      </c>
    </row>
    <row r="145" spans="1:7" x14ac:dyDescent="0.3">
      <c r="A145" t="s">
        <v>408</v>
      </c>
      <c r="B145" t="s">
        <v>121</v>
      </c>
      <c r="C145" t="s">
        <v>122</v>
      </c>
      <c r="D145" t="s">
        <v>409</v>
      </c>
      <c r="E145">
        <v>1550</v>
      </c>
      <c r="F145">
        <f>756+50</f>
        <v>806</v>
      </c>
      <c r="G145" s="1">
        <v>44581</v>
      </c>
    </row>
    <row r="146" spans="1:7" x14ac:dyDescent="0.3">
      <c r="A146" t="s">
        <v>410</v>
      </c>
      <c r="B146" t="s">
        <v>121</v>
      </c>
      <c r="C146" t="s">
        <v>122</v>
      </c>
      <c r="D146" t="s">
        <v>411</v>
      </c>
      <c r="E146">
        <v>1550</v>
      </c>
      <c r="G146" s="1">
        <v>44581</v>
      </c>
    </row>
    <row r="147" spans="1:7" x14ac:dyDescent="0.3">
      <c r="A147" t="s">
        <v>412</v>
      </c>
      <c r="B147" t="s">
        <v>398</v>
      </c>
      <c r="C147" t="s">
        <v>399</v>
      </c>
      <c r="D147" t="s">
        <v>413</v>
      </c>
      <c r="E147">
        <v>750</v>
      </c>
      <c r="F147">
        <f>750+50</f>
        <v>800</v>
      </c>
      <c r="G147" s="1">
        <v>44581</v>
      </c>
    </row>
    <row r="148" spans="1:7" x14ac:dyDescent="0.3">
      <c r="A148" t="s">
        <v>414</v>
      </c>
      <c r="B148" t="s">
        <v>121</v>
      </c>
      <c r="C148" t="s">
        <v>122</v>
      </c>
      <c r="D148" t="s">
        <v>415</v>
      </c>
      <c r="E148">
        <v>1550</v>
      </c>
      <c r="F148">
        <f>756+50</f>
        <v>806</v>
      </c>
      <c r="G148" s="1">
        <v>44581</v>
      </c>
    </row>
    <row r="149" spans="1:7" x14ac:dyDescent="0.3">
      <c r="A149" t="s">
        <v>416</v>
      </c>
      <c r="B149" t="s">
        <v>121</v>
      </c>
      <c r="C149" t="s">
        <v>122</v>
      </c>
      <c r="D149" t="s">
        <v>417</v>
      </c>
      <c r="E149">
        <v>1550</v>
      </c>
      <c r="F149">
        <f>756+50</f>
        <v>806</v>
      </c>
      <c r="G149" s="1">
        <v>44581</v>
      </c>
    </row>
    <row r="150" spans="1:7" x14ac:dyDescent="0.3">
      <c r="A150" t="s">
        <v>418</v>
      </c>
      <c r="B150" t="s">
        <v>121</v>
      </c>
      <c r="C150" t="s">
        <v>122</v>
      </c>
      <c r="D150" t="s">
        <v>419</v>
      </c>
      <c r="E150">
        <v>1550</v>
      </c>
      <c r="F150">
        <f>756+50</f>
        <v>806</v>
      </c>
      <c r="G150" s="1">
        <v>44581</v>
      </c>
    </row>
    <row r="151" spans="1:7" x14ac:dyDescent="0.3">
      <c r="A151" t="s">
        <v>420</v>
      </c>
      <c r="B151" t="s">
        <v>421</v>
      </c>
      <c r="C151" t="s">
        <v>399</v>
      </c>
      <c r="D151" t="s">
        <v>422</v>
      </c>
      <c r="E151">
        <v>1200</v>
      </c>
      <c r="F151">
        <f>1200+50</f>
        <v>1250</v>
      </c>
      <c r="G151" s="1">
        <v>44581</v>
      </c>
    </row>
    <row r="152" spans="1:7" x14ac:dyDescent="0.3">
      <c r="A152" t="s">
        <v>423</v>
      </c>
      <c r="B152" t="s">
        <v>404</v>
      </c>
      <c r="C152" t="s">
        <v>399</v>
      </c>
      <c r="D152" t="s">
        <v>424</v>
      </c>
      <c r="E152">
        <v>900</v>
      </c>
      <c r="F152">
        <f>900+50</f>
        <v>950</v>
      </c>
      <c r="G152" s="1">
        <v>44581</v>
      </c>
    </row>
    <row r="153" spans="1:7" x14ac:dyDescent="0.3">
      <c r="A153" t="s">
        <v>425</v>
      </c>
      <c r="B153" t="s">
        <v>404</v>
      </c>
      <c r="C153" t="s">
        <v>399</v>
      </c>
      <c r="D153" t="s">
        <v>426</v>
      </c>
      <c r="E153">
        <v>900</v>
      </c>
      <c r="F153">
        <f>900+50</f>
        <v>950</v>
      </c>
      <c r="G153" s="1">
        <v>44581</v>
      </c>
    </row>
    <row r="154" spans="1:7" x14ac:dyDescent="0.3">
      <c r="A154" t="s">
        <v>427</v>
      </c>
      <c r="B154" t="s">
        <v>428</v>
      </c>
      <c r="C154" t="s">
        <v>429</v>
      </c>
      <c r="D154" t="s">
        <v>430</v>
      </c>
      <c r="E154">
        <v>1299</v>
      </c>
      <c r="F154">
        <f>909+50</f>
        <v>959</v>
      </c>
      <c r="G154" s="1">
        <v>44581</v>
      </c>
    </row>
    <row r="155" spans="1:7" x14ac:dyDescent="0.3">
      <c r="A155" t="s">
        <v>431</v>
      </c>
      <c r="B155" t="s">
        <v>432</v>
      </c>
      <c r="C155" t="s">
        <v>433</v>
      </c>
      <c r="D155" t="s">
        <v>434</v>
      </c>
      <c r="E155">
        <v>3190</v>
      </c>
      <c r="F155">
        <f>1595+50</f>
        <v>1645</v>
      </c>
      <c r="G155" s="1">
        <v>44581</v>
      </c>
    </row>
    <row r="156" spans="1:7" x14ac:dyDescent="0.3">
      <c r="A156" t="s">
        <v>435</v>
      </c>
      <c r="B156" t="s">
        <v>436</v>
      </c>
      <c r="C156" t="s">
        <v>267</v>
      </c>
      <c r="D156" t="s">
        <v>437</v>
      </c>
      <c r="E156">
        <v>1485</v>
      </c>
      <c r="F156">
        <f>699+50</f>
        <v>749</v>
      </c>
      <c r="G156" s="1">
        <v>44581</v>
      </c>
    </row>
    <row r="157" spans="1:7" x14ac:dyDescent="0.3">
      <c r="A157" t="s">
        <v>438</v>
      </c>
      <c r="B157" t="s">
        <v>439</v>
      </c>
      <c r="C157" t="s">
        <v>267</v>
      </c>
      <c r="D157" t="s">
        <v>440</v>
      </c>
      <c r="E157">
        <v>1699</v>
      </c>
      <c r="F157">
        <f>699+50</f>
        <v>749</v>
      </c>
      <c r="G157" s="1">
        <v>44581</v>
      </c>
    </row>
    <row r="158" spans="1:7" x14ac:dyDescent="0.3">
      <c r="A158" t="s">
        <v>441</v>
      </c>
      <c r="B158" t="s">
        <v>442</v>
      </c>
      <c r="C158" t="s">
        <v>267</v>
      </c>
      <c r="D158" t="s">
        <v>443</v>
      </c>
      <c r="E158">
        <v>999</v>
      </c>
      <c r="F158">
        <f>499+50</f>
        <v>549</v>
      </c>
      <c r="G158" s="1">
        <v>44581</v>
      </c>
    </row>
    <row r="159" spans="1:7" x14ac:dyDescent="0.3">
      <c r="A159" t="s">
        <v>444</v>
      </c>
      <c r="B159" t="s">
        <v>442</v>
      </c>
      <c r="C159" t="s">
        <v>267</v>
      </c>
      <c r="D159" t="s">
        <v>445</v>
      </c>
      <c r="E159">
        <v>999</v>
      </c>
      <c r="F159">
        <f>499+50</f>
        <v>549</v>
      </c>
      <c r="G159" s="1">
        <v>44581</v>
      </c>
    </row>
    <row r="160" spans="1:7" x14ac:dyDescent="0.3">
      <c r="A160" t="s">
        <v>446</v>
      </c>
      <c r="B160" t="s">
        <v>442</v>
      </c>
      <c r="C160" t="s">
        <v>267</v>
      </c>
      <c r="D160" t="s">
        <v>447</v>
      </c>
      <c r="E160">
        <v>999</v>
      </c>
      <c r="F160">
        <f>499+50</f>
        <v>549</v>
      </c>
      <c r="G160" s="1">
        <v>44581</v>
      </c>
    </row>
    <row r="161" spans="1:7" x14ac:dyDescent="0.3">
      <c r="A161" t="s">
        <v>448</v>
      </c>
      <c r="B161" t="s">
        <v>449</v>
      </c>
      <c r="C161" t="s">
        <v>450</v>
      </c>
      <c r="D161" t="s">
        <v>451</v>
      </c>
      <c r="E161">
        <v>1599</v>
      </c>
      <c r="F161">
        <f>606+50</f>
        <v>656</v>
      </c>
      <c r="G161" s="1">
        <v>44581</v>
      </c>
    </row>
    <row r="162" spans="1:7" x14ac:dyDescent="0.3">
      <c r="A162" t="s">
        <v>452</v>
      </c>
      <c r="B162" t="s">
        <v>73</v>
      </c>
      <c r="C162" t="s">
        <v>13</v>
      </c>
      <c r="D162" t="s">
        <v>453</v>
      </c>
      <c r="E162">
        <v>8300</v>
      </c>
      <c r="F162">
        <f>7885+50</f>
        <v>7935</v>
      </c>
      <c r="G162" s="1">
        <v>44581</v>
      </c>
    </row>
    <row r="163" spans="1:7" x14ac:dyDescent="0.3">
      <c r="A163" t="s">
        <v>454</v>
      </c>
      <c r="B163" t="s">
        <v>455</v>
      </c>
      <c r="C163" t="s">
        <v>456</v>
      </c>
      <c r="D163" t="s">
        <v>457</v>
      </c>
      <c r="E163">
        <v>850</v>
      </c>
      <c r="F163">
        <f>797+50</f>
        <v>847</v>
      </c>
      <c r="G163" s="1">
        <v>44581</v>
      </c>
    </row>
    <row r="164" spans="1:7" x14ac:dyDescent="0.3">
      <c r="A164" t="s">
        <v>458</v>
      </c>
      <c r="B164" t="s">
        <v>459</v>
      </c>
      <c r="C164" t="s">
        <v>460</v>
      </c>
      <c r="D164" t="s">
        <v>461</v>
      </c>
      <c r="E164">
        <v>895</v>
      </c>
      <c r="F164">
        <f>399+50</f>
        <v>449</v>
      </c>
      <c r="G164" s="1">
        <v>44581</v>
      </c>
    </row>
    <row r="165" spans="1:7" x14ac:dyDescent="0.3">
      <c r="A165" t="s">
        <v>462</v>
      </c>
      <c r="B165" t="s">
        <v>463</v>
      </c>
      <c r="C165" t="s">
        <v>464</v>
      </c>
      <c r="D165" t="s">
        <v>465</v>
      </c>
      <c r="E165">
        <v>899</v>
      </c>
      <c r="F165">
        <f>449+50</f>
        <v>499</v>
      </c>
      <c r="G165" s="1">
        <v>44581</v>
      </c>
    </row>
    <row r="166" spans="1:7" x14ac:dyDescent="0.3">
      <c r="A166" t="s">
        <v>466</v>
      </c>
      <c r="B166" t="s">
        <v>467</v>
      </c>
      <c r="C166" t="s">
        <v>456</v>
      </c>
      <c r="D166" t="s">
        <v>468</v>
      </c>
      <c r="E166">
        <v>700</v>
      </c>
      <c r="F166">
        <f>550+50</f>
        <v>600</v>
      </c>
      <c r="G166" s="1">
        <v>44581</v>
      </c>
    </row>
    <row r="167" spans="1:7" x14ac:dyDescent="0.3">
      <c r="A167" t="s">
        <v>469</v>
      </c>
      <c r="B167" t="s">
        <v>470</v>
      </c>
      <c r="C167" t="s">
        <v>471</v>
      </c>
      <c r="D167" t="s">
        <v>472</v>
      </c>
      <c r="E167">
        <v>599</v>
      </c>
      <c r="F167">
        <f>299+50</f>
        <v>349</v>
      </c>
      <c r="G167" s="1">
        <v>44581</v>
      </c>
    </row>
    <row r="168" spans="1:7" x14ac:dyDescent="0.3">
      <c r="A168" t="s">
        <v>473</v>
      </c>
      <c r="B168" t="s">
        <v>470</v>
      </c>
      <c r="C168" t="s">
        <v>471</v>
      </c>
      <c r="D168" t="s">
        <v>474</v>
      </c>
      <c r="E168">
        <v>599</v>
      </c>
      <c r="F168">
        <f>299+50</f>
        <v>349</v>
      </c>
      <c r="G168" s="1">
        <v>44581</v>
      </c>
    </row>
    <row r="169" spans="1:7" x14ac:dyDescent="0.3">
      <c r="A169" t="s">
        <v>475</v>
      </c>
      <c r="B169" t="s">
        <v>476</v>
      </c>
      <c r="C169" t="s">
        <v>477</v>
      </c>
      <c r="D169" t="s">
        <v>478</v>
      </c>
      <c r="E169">
        <v>599</v>
      </c>
      <c r="F169">
        <f>299+50</f>
        <v>349</v>
      </c>
      <c r="G169" s="1">
        <v>44581</v>
      </c>
    </row>
    <row r="170" spans="1:7" x14ac:dyDescent="0.3">
      <c r="A170" t="s">
        <v>479</v>
      </c>
      <c r="B170" t="s">
        <v>480</v>
      </c>
      <c r="C170" t="s">
        <v>481</v>
      </c>
      <c r="D170" t="s">
        <v>482</v>
      </c>
      <c r="E170">
        <v>249</v>
      </c>
      <c r="F170">
        <f>249+50</f>
        <v>299</v>
      </c>
      <c r="G170" s="1">
        <v>44581</v>
      </c>
    </row>
    <row r="171" spans="1:7" x14ac:dyDescent="0.3">
      <c r="A171" t="s">
        <v>483</v>
      </c>
      <c r="B171" t="s">
        <v>41</v>
      </c>
      <c r="C171" t="s">
        <v>13</v>
      </c>
      <c r="D171" t="s">
        <v>484</v>
      </c>
      <c r="E171">
        <v>4025</v>
      </c>
      <c r="F171">
        <f>2525+50</f>
        <v>2575</v>
      </c>
      <c r="G171" s="1">
        <v>44581</v>
      </c>
    </row>
    <row r="172" spans="1:7" x14ac:dyDescent="0.3">
      <c r="A172" t="s">
        <v>485</v>
      </c>
      <c r="B172" t="s">
        <v>351</v>
      </c>
      <c r="C172" t="s">
        <v>13</v>
      </c>
      <c r="D172" t="s">
        <v>486</v>
      </c>
      <c r="E172">
        <v>2733</v>
      </c>
      <c r="F172">
        <f>1366+50</f>
        <v>1416</v>
      </c>
      <c r="G172" s="1">
        <v>44581</v>
      </c>
    </row>
    <row r="173" spans="1:7" x14ac:dyDescent="0.3">
      <c r="A173" t="s">
        <v>487</v>
      </c>
      <c r="B173" t="s">
        <v>41</v>
      </c>
      <c r="C173" t="s">
        <v>13</v>
      </c>
      <c r="D173" t="s">
        <v>488</v>
      </c>
      <c r="E173">
        <v>3238</v>
      </c>
      <c r="F173">
        <f>1238+50</f>
        <v>1288</v>
      </c>
      <c r="G173" s="1">
        <v>44581</v>
      </c>
    </row>
    <row r="174" spans="1:7" x14ac:dyDescent="0.3">
      <c r="A174" t="s">
        <v>489</v>
      </c>
      <c r="B174" t="s">
        <v>490</v>
      </c>
      <c r="C174" t="s">
        <v>13</v>
      </c>
      <c r="D174" t="s">
        <v>491</v>
      </c>
      <c r="E174">
        <v>38992</v>
      </c>
      <c r="F174">
        <f>32255+50</f>
        <v>32305</v>
      </c>
      <c r="G174" s="1">
        <v>44581</v>
      </c>
    </row>
    <row r="175" spans="1:7" x14ac:dyDescent="0.3">
      <c r="A175" t="s">
        <v>492</v>
      </c>
      <c r="B175" t="s">
        <v>493</v>
      </c>
      <c r="C175" t="s">
        <v>494</v>
      </c>
      <c r="D175" t="s">
        <v>495</v>
      </c>
      <c r="E175">
        <v>2499</v>
      </c>
      <c r="F175">
        <f>1624+50</f>
        <v>1674</v>
      </c>
      <c r="G175" s="1">
        <v>44581</v>
      </c>
    </row>
    <row r="176" spans="1:7" x14ac:dyDescent="0.3">
      <c r="A176" t="s">
        <v>496</v>
      </c>
      <c r="B176" t="s">
        <v>493</v>
      </c>
      <c r="C176" t="s">
        <v>494</v>
      </c>
      <c r="D176" t="s">
        <v>497</v>
      </c>
      <c r="E176">
        <v>2099</v>
      </c>
      <c r="F176">
        <f>1364+50</f>
        <v>1414</v>
      </c>
      <c r="G176" s="1">
        <v>44581</v>
      </c>
    </row>
    <row r="177" spans="1:7" x14ac:dyDescent="0.3">
      <c r="A177" t="s">
        <v>498</v>
      </c>
      <c r="B177" t="s">
        <v>121</v>
      </c>
      <c r="C177" t="s">
        <v>122</v>
      </c>
      <c r="D177" t="s">
        <v>499</v>
      </c>
      <c r="E177">
        <v>1550</v>
      </c>
      <c r="F177">
        <f>756+50</f>
        <v>806</v>
      </c>
      <c r="G177" s="1">
        <v>44581</v>
      </c>
    </row>
    <row r="178" spans="1:7" x14ac:dyDescent="0.3">
      <c r="A178" t="s">
        <v>500</v>
      </c>
      <c r="B178" t="s">
        <v>121</v>
      </c>
      <c r="C178" t="s">
        <v>122</v>
      </c>
      <c r="D178" t="s">
        <v>501</v>
      </c>
      <c r="E178">
        <v>1550</v>
      </c>
      <c r="F178">
        <f>756+50</f>
        <v>806</v>
      </c>
      <c r="G178" s="1">
        <v>44581</v>
      </c>
    </row>
    <row r="179" spans="1:7" x14ac:dyDescent="0.3">
      <c r="A179" t="s">
        <v>502</v>
      </c>
      <c r="B179" t="s">
        <v>503</v>
      </c>
      <c r="C179" t="s">
        <v>13</v>
      </c>
      <c r="D179" t="s">
        <v>504</v>
      </c>
      <c r="E179">
        <v>13859</v>
      </c>
      <c r="F179">
        <f>8222+50</f>
        <v>8272</v>
      </c>
      <c r="G179" s="1">
        <v>44581</v>
      </c>
    </row>
    <row r="180" spans="1:7" x14ac:dyDescent="0.3">
      <c r="A180" t="s">
        <v>505</v>
      </c>
      <c r="B180" t="s">
        <v>506</v>
      </c>
      <c r="C180" t="s">
        <v>9</v>
      </c>
      <c r="D180" t="s">
        <v>507</v>
      </c>
      <c r="E180">
        <v>875</v>
      </c>
      <c r="F180">
        <f>610+50</f>
        <v>660</v>
      </c>
      <c r="G180" s="1">
        <v>44581</v>
      </c>
    </row>
    <row r="181" spans="1:7" x14ac:dyDescent="0.3">
      <c r="A181" t="s">
        <v>508</v>
      </c>
      <c r="B181" t="s">
        <v>121</v>
      </c>
      <c r="C181" t="s">
        <v>122</v>
      </c>
      <c r="D181" t="s">
        <v>509</v>
      </c>
      <c r="E181">
        <v>1550</v>
      </c>
      <c r="F181">
        <f>756+50</f>
        <v>806</v>
      </c>
      <c r="G181" s="1">
        <v>44581</v>
      </c>
    </row>
    <row r="182" spans="1:7" x14ac:dyDescent="0.3">
      <c r="A182" t="s">
        <v>510</v>
      </c>
      <c r="B182" t="s">
        <v>511</v>
      </c>
      <c r="C182" t="s">
        <v>13</v>
      </c>
      <c r="D182" t="s">
        <v>512</v>
      </c>
      <c r="E182">
        <v>7820</v>
      </c>
      <c r="F182">
        <f>6800+50</f>
        <v>6850</v>
      </c>
      <c r="G182" s="1">
        <v>44581</v>
      </c>
    </row>
    <row r="183" spans="1:7" x14ac:dyDescent="0.3">
      <c r="A183" t="s">
        <v>513</v>
      </c>
      <c r="B183" t="s">
        <v>121</v>
      </c>
      <c r="C183" t="s">
        <v>122</v>
      </c>
      <c r="D183" t="s">
        <v>514</v>
      </c>
      <c r="E183">
        <v>1550</v>
      </c>
      <c r="F183">
        <f>756+50</f>
        <v>806</v>
      </c>
      <c r="G183" s="1">
        <v>44581</v>
      </c>
    </row>
    <row r="184" spans="1:7" x14ac:dyDescent="0.3">
      <c r="A184" t="s">
        <v>515</v>
      </c>
      <c r="B184" t="s">
        <v>516</v>
      </c>
      <c r="C184" t="s">
        <v>9</v>
      </c>
      <c r="D184" t="s">
        <v>517</v>
      </c>
      <c r="E184">
        <v>845</v>
      </c>
      <c r="F184">
        <f>420+50</f>
        <v>470</v>
      </c>
      <c r="G184" s="1">
        <v>44581</v>
      </c>
    </row>
    <row r="185" spans="1:7" x14ac:dyDescent="0.3">
      <c r="A185" t="s">
        <v>518</v>
      </c>
      <c r="B185" t="s">
        <v>519</v>
      </c>
      <c r="C185" t="s">
        <v>13</v>
      </c>
      <c r="D185" t="s">
        <v>520</v>
      </c>
      <c r="E185">
        <v>25185</v>
      </c>
      <c r="F185">
        <f>21900+50</f>
        <v>21950</v>
      </c>
      <c r="G185" s="1">
        <v>44581</v>
      </c>
    </row>
    <row r="186" spans="1:7" x14ac:dyDescent="0.3">
      <c r="A186" t="s">
        <v>521</v>
      </c>
      <c r="B186" t="s">
        <v>121</v>
      </c>
      <c r="C186" t="s">
        <v>122</v>
      </c>
      <c r="D186" t="s">
        <v>522</v>
      </c>
      <c r="E186">
        <v>1550</v>
      </c>
      <c r="F186">
        <f>756+50</f>
        <v>806</v>
      </c>
      <c r="G186" s="1">
        <v>44581</v>
      </c>
    </row>
    <row r="187" spans="1:7" x14ac:dyDescent="0.3">
      <c r="A187" t="s">
        <v>523</v>
      </c>
      <c r="B187" t="s">
        <v>524</v>
      </c>
      <c r="C187" t="s">
        <v>9</v>
      </c>
      <c r="D187" t="s">
        <v>525</v>
      </c>
      <c r="E187">
        <v>999</v>
      </c>
      <c r="F187">
        <f>499+50</f>
        <v>549</v>
      </c>
      <c r="G187" s="1">
        <v>44581</v>
      </c>
    </row>
    <row r="188" spans="1:7" x14ac:dyDescent="0.3">
      <c r="A188" t="s">
        <v>526</v>
      </c>
      <c r="B188" t="s">
        <v>527</v>
      </c>
      <c r="C188" t="s">
        <v>528</v>
      </c>
      <c r="D188" t="s">
        <v>529</v>
      </c>
      <c r="E188">
        <v>1399</v>
      </c>
      <c r="F188">
        <f>979+50</f>
        <v>1029</v>
      </c>
      <c r="G188" s="1">
        <v>44581</v>
      </c>
    </row>
    <row r="189" spans="1:7" x14ac:dyDescent="0.3">
      <c r="A189" t="s">
        <v>530</v>
      </c>
      <c r="B189" t="s">
        <v>531</v>
      </c>
      <c r="C189" t="s">
        <v>532</v>
      </c>
      <c r="D189" t="s">
        <v>533</v>
      </c>
      <c r="E189">
        <v>1650</v>
      </c>
      <c r="F189">
        <f>550+50</f>
        <v>600</v>
      </c>
      <c r="G189" s="1">
        <v>44581</v>
      </c>
    </row>
    <row r="190" spans="1:7" x14ac:dyDescent="0.3">
      <c r="A190" t="s">
        <v>534</v>
      </c>
      <c r="B190" t="s">
        <v>535</v>
      </c>
      <c r="C190" t="s">
        <v>13</v>
      </c>
      <c r="D190" t="s">
        <v>536</v>
      </c>
      <c r="E190">
        <v>20438</v>
      </c>
      <c r="F190">
        <f>20438+50</f>
        <v>20488</v>
      </c>
      <c r="G190" s="1">
        <v>44581</v>
      </c>
    </row>
    <row r="191" spans="1:7" x14ac:dyDescent="0.3">
      <c r="A191" t="s">
        <v>537</v>
      </c>
      <c r="B191" t="s">
        <v>538</v>
      </c>
      <c r="C191" t="s">
        <v>539</v>
      </c>
      <c r="D191" t="s">
        <v>540</v>
      </c>
      <c r="E191">
        <v>1795</v>
      </c>
      <c r="F191">
        <f>1795+50</f>
        <v>1845</v>
      </c>
      <c r="G191" s="1">
        <v>44581</v>
      </c>
    </row>
    <row r="192" spans="1:7" x14ac:dyDescent="0.3">
      <c r="A192" t="s">
        <v>541</v>
      </c>
      <c r="B192" t="s">
        <v>542</v>
      </c>
      <c r="C192" t="s">
        <v>543</v>
      </c>
      <c r="D192" t="s">
        <v>544</v>
      </c>
      <c r="E192">
        <v>1350</v>
      </c>
      <c r="F192">
        <f>749+50</f>
        <v>799</v>
      </c>
      <c r="G192" s="1">
        <v>44581</v>
      </c>
    </row>
    <row r="193" spans="1:7" x14ac:dyDescent="0.3">
      <c r="A193" t="s">
        <v>545</v>
      </c>
      <c r="B193" t="s">
        <v>546</v>
      </c>
      <c r="C193" t="s">
        <v>547</v>
      </c>
      <c r="D193" t="s">
        <v>548</v>
      </c>
      <c r="E193">
        <v>5999</v>
      </c>
      <c r="F193">
        <f>2999+50</f>
        <v>3049</v>
      </c>
      <c r="G193" s="1">
        <v>44581</v>
      </c>
    </row>
    <row r="194" spans="1:7" x14ac:dyDescent="0.3">
      <c r="A194" t="s">
        <v>549</v>
      </c>
      <c r="B194" t="s">
        <v>550</v>
      </c>
      <c r="C194" t="s">
        <v>551</v>
      </c>
      <c r="D194" t="s">
        <v>552</v>
      </c>
      <c r="E194">
        <v>799</v>
      </c>
      <c r="F194">
        <f>799+50</f>
        <v>849</v>
      </c>
      <c r="G194" s="1">
        <v>44581</v>
      </c>
    </row>
    <row r="195" spans="1:7" x14ac:dyDescent="0.3">
      <c r="A195" t="s">
        <v>553</v>
      </c>
      <c r="B195" t="s">
        <v>113</v>
      </c>
      <c r="C195" t="s">
        <v>114</v>
      </c>
      <c r="D195" t="s">
        <v>554</v>
      </c>
      <c r="E195">
        <v>1899</v>
      </c>
      <c r="F195">
        <f>949+50</f>
        <v>999</v>
      </c>
      <c r="G195" s="1">
        <v>44581</v>
      </c>
    </row>
    <row r="196" spans="1:7" x14ac:dyDescent="0.3">
      <c r="A196" t="s">
        <v>555</v>
      </c>
      <c r="B196" t="s">
        <v>546</v>
      </c>
      <c r="C196" t="s">
        <v>547</v>
      </c>
      <c r="D196" t="s">
        <v>556</v>
      </c>
      <c r="E196">
        <v>5799</v>
      </c>
      <c r="F196">
        <f>2899+50</f>
        <v>2949</v>
      </c>
      <c r="G196" s="1">
        <v>44581</v>
      </c>
    </row>
    <row r="197" spans="1:7" x14ac:dyDescent="0.3">
      <c r="A197" t="s">
        <v>557</v>
      </c>
      <c r="B197" t="s">
        <v>558</v>
      </c>
      <c r="C197" t="s">
        <v>559</v>
      </c>
      <c r="D197" t="s">
        <v>560</v>
      </c>
      <c r="E197">
        <v>1299</v>
      </c>
      <c r="F197">
        <f>799+50</f>
        <v>849</v>
      </c>
      <c r="G197" s="1">
        <v>44581</v>
      </c>
    </row>
    <row r="198" spans="1:7" x14ac:dyDescent="0.3">
      <c r="A198" t="s">
        <v>561</v>
      </c>
      <c r="B198" t="s">
        <v>562</v>
      </c>
      <c r="C198" t="s">
        <v>563</v>
      </c>
      <c r="D198" t="s">
        <v>564</v>
      </c>
      <c r="E198">
        <v>1299</v>
      </c>
      <c r="F198">
        <f>599+50</f>
        <v>649</v>
      </c>
      <c r="G198" s="1">
        <v>44581</v>
      </c>
    </row>
    <row r="199" spans="1:7" x14ac:dyDescent="0.3">
      <c r="A199" t="s">
        <v>565</v>
      </c>
      <c r="B199" t="s">
        <v>566</v>
      </c>
      <c r="C199" t="s">
        <v>13</v>
      </c>
      <c r="D199" t="s">
        <v>567</v>
      </c>
      <c r="E199">
        <v>5000</v>
      </c>
      <c r="F199">
        <f>3500+50</f>
        <v>3550</v>
      </c>
      <c r="G199" s="1">
        <v>44581</v>
      </c>
    </row>
    <row r="200" spans="1:7" x14ac:dyDescent="0.3">
      <c r="A200" t="s">
        <v>568</v>
      </c>
      <c r="B200" t="s">
        <v>569</v>
      </c>
      <c r="C200" t="s">
        <v>13</v>
      </c>
      <c r="D200" t="s">
        <v>570</v>
      </c>
      <c r="E200">
        <v>16646</v>
      </c>
      <c r="F200">
        <f>12094+50</f>
        <v>12144</v>
      </c>
      <c r="G200" s="1">
        <v>44581</v>
      </c>
    </row>
    <row r="201" spans="1:7" x14ac:dyDescent="0.3">
      <c r="A201" t="s">
        <v>571</v>
      </c>
      <c r="B201" t="s">
        <v>572</v>
      </c>
      <c r="C201" t="s">
        <v>573</v>
      </c>
      <c r="D201" t="s">
        <v>574</v>
      </c>
      <c r="E201">
        <v>1199</v>
      </c>
      <c r="F201">
        <f>399+50</f>
        <v>449</v>
      </c>
      <c r="G201" s="1">
        <v>44581</v>
      </c>
    </row>
    <row r="202" spans="1:7" x14ac:dyDescent="0.3">
      <c r="A202" t="s">
        <v>575</v>
      </c>
      <c r="B202" t="s">
        <v>576</v>
      </c>
      <c r="C202" t="s">
        <v>13</v>
      </c>
      <c r="D202" t="s">
        <v>577</v>
      </c>
      <c r="E202">
        <v>45856</v>
      </c>
      <c r="F202">
        <f>39875+50</f>
        <v>39925</v>
      </c>
      <c r="G202" s="1">
        <v>44581</v>
      </c>
    </row>
    <row r="203" spans="1:7" x14ac:dyDescent="0.3">
      <c r="A203" t="s">
        <v>578</v>
      </c>
      <c r="B203" t="s">
        <v>579</v>
      </c>
      <c r="C203" t="s">
        <v>580</v>
      </c>
      <c r="D203" t="s">
        <v>581</v>
      </c>
      <c r="E203">
        <v>2299</v>
      </c>
      <c r="F203">
        <f>1494+50</f>
        <v>1544</v>
      </c>
      <c r="G203" s="1">
        <v>44581</v>
      </c>
    </row>
    <row r="204" spans="1:7" x14ac:dyDescent="0.3">
      <c r="A204" t="s">
        <v>582</v>
      </c>
      <c r="B204" t="s">
        <v>583</v>
      </c>
      <c r="C204" t="s">
        <v>584</v>
      </c>
      <c r="D204" t="s">
        <v>585</v>
      </c>
      <c r="E204">
        <v>1600</v>
      </c>
      <c r="F204">
        <f>628+50</f>
        <v>678</v>
      </c>
      <c r="G204" s="1">
        <v>44581</v>
      </c>
    </row>
    <row r="205" spans="1:7" x14ac:dyDescent="0.3">
      <c r="A205" t="s">
        <v>586</v>
      </c>
      <c r="B205" t="s">
        <v>587</v>
      </c>
      <c r="C205" t="s">
        <v>588</v>
      </c>
      <c r="D205" t="s">
        <v>589</v>
      </c>
      <c r="E205">
        <v>750</v>
      </c>
      <c r="F205">
        <f>310+50</f>
        <v>360</v>
      </c>
      <c r="G205" s="1">
        <v>44581</v>
      </c>
    </row>
    <row r="206" spans="1:7" x14ac:dyDescent="0.3">
      <c r="A206" t="s">
        <v>590</v>
      </c>
      <c r="B206" t="s">
        <v>591</v>
      </c>
      <c r="C206" t="s">
        <v>592</v>
      </c>
      <c r="D206" t="s">
        <v>593</v>
      </c>
      <c r="E206">
        <v>890</v>
      </c>
      <c r="F206">
        <f>590+50</f>
        <v>640</v>
      </c>
      <c r="G206" s="1">
        <v>44581</v>
      </c>
    </row>
    <row r="207" spans="1:7" x14ac:dyDescent="0.3">
      <c r="A207" t="s">
        <v>594</v>
      </c>
      <c r="B207" t="s">
        <v>591</v>
      </c>
      <c r="C207" t="s">
        <v>588</v>
      </c>
      <c r="D207" t="s">
        <v>595</v>
      </c>
      <c r="E207">
        <v>955</v>
      </c>
      <c r="F207">
        <f>599+50</f>
        <v>649</v>
      </c>
      <c r="G207" s="1">
        <v>44581</v>
      </c>
    </row>
    <row r="208" spans="1:7" x14ac:dyDescent="0.3">
      <c r="A208" t="s">
        <v>596</v>
      </c>
      <c r="B208" t="s">
        <v>597</v>
      </c>
      <c r="C208" t="s">
        <v>598</v>
      </c>
      <c r="D208" t="s">
        <v>599</v>
      </c>
      <c r="E208">
        <v>499</v>
      </c>
      <c r="F208">
        <f>349+50</f>
        <v>399</v>
      </c>
      <c r="G208" s="1">
        <v>44581</v>
      </c>
    </row>
    <row r="209" spans="1:7" x14ac:dyDescent="0.3">
      <c r="A209" t="s">
        <v>600</v>
      </c>
      <c r="B209" t="s">
        <v>601</v>
      </c>
      <c r="C209" t="s">
        <v>602</v>
      </c>
      <c r="D209" t="s">
        <v>603</v>
      </c>
      <c r="E209">
        <v>1999</v>
      </c>
      <c r="F209">
        <f>199+50</f>
        <v>249</v>
      </c>
      <c r="G209" s="1">
        <v>44581</v>
      </c>
    </row>
    <row r="210" spans="1:7" x14ac:dyDescent="0.3">
      <c r="A210" t="s">
        <v>604</v>
      </c>
      <c r="B210" t="s">
        <v>605</v>
      </c>
      <c r="C210" t="s">
        <v>606</v>
      </c>
      <c r="D210" t="s">
        <v>607</v>
      </c>
      <c r="E210">
        <v>799</v>
      </c>
      <c r="F210">
        <f>359+50</f>
        <v>409</v>
      </c>
      <c r="G210" s="1">
        <v>44581</v>
      </c>
    </row>
    <row r="211" spans="1:7" x14ac:dyDescent="0.3">
      <c r="A211" t="s">
        <v>608</v>
      </c>
      <c r="B211" t="s">
        <v>609</v>
      </c>
      <c r="C211" t="s">
        <v>610</v>
      </c>
      <c r="D211" t="s">
        <v>611</v>
      </c>
      <c r="E211">
        <v>499</v>
      </c>
      <c r="F211">
        <f>315+50</f>
        <v>365</v>
      </c>
      <c r="G211" s="1">
        <v>44581</v>
      </c>
    </row>
    <row r="212" spans="1:7" x14ac:dyDescent="0.3">
      <c r="A212" t="s">
        <v>612</v>
      </c>
      <c r="B212" t="s">
        <v>613</v>
      </c>
      <c r="C212" t="s">
        <v>13</v>
      </c>
      <c r="D212" t="s">
        <v>614</v>
      </c>
      <c r="E212">
        <v>19306</v>
      </c>
      <c r="F212">
        <f>14450+50</f>
        <v>14500</v>
      </c>
      <c r="G212" s="1">
        <v>44581</v>
      </c>
    </row>
    <row r="213" spans="1:7" x14ac:dyDescent="0.3">
      <c r="A213" t="s">
        <v>615</v>
      </c>
      <c r="B213" t="s">
        <v>616</v>
      </c>
      <c r="C213" t="s">
        <v>13</v>
      </c>
      <c r="D213" t="s">
        <v>617</v>
      </c>
      <c r="E213">
        <v>24911</v>
      </c>
      <c r="F213">
        <f>14001+50</f>
        <v>14051</v>
      </c>
      <c r="G213" s="1">
        <v>44581</v>
      </c>
    </row>
    <row r="214" spans="1:7" x14ac:dyDescent="0.3">
      <c r="A214" t="s">
        <v>618</v>
      </c>
      <c r="B214" t="s">
        <v>619</v>
      </c>
      <c r="C214" t="s">
        <v>13</v>
      </c>
      <c r="D214" t="s">
        <v>620</v>
      </c>
      <c r="E214">
        <v>24984</v>
      </c>
      <c r="F214">
        <f>22904+50</f>
        <v>22954</v>
      </c>
      <c r="G214" s="1">
        <v>44581</v>
      </c>
    </row>
    <row r="215" spans="1:7" x14ac:dyDescent="0.3">
      <c r="A215" t="s">
        <v>621</v>
      </c>
      <c r="B215" t="s">
        <v>622</v>
      </c>
      <c r="C215" t="s">
        <v>623</v>
      </c>
      <c r="D215" t="s">
        <v>624</v>
      </c>
      <c r="G215" s="1">
        <v>44581</v>
      </c>
    </row>
    <row r="216" spans="1:7" x14ac:dyDescent="0.3">
      <c r="A216" t="s">
        <v>625</v>
      </c>
      <c r="B216" t="s">
        <v>524</v>
      </c>
      <c r="C216" t="s">
        <v>9</v>
      </c>
      <c r="D216" t="s">
        <v>626</v>
      </c>
      <c r="E216">
        <v>999</v>
      </c>
      <c r="F216">
        <f>499+50</f>
        <v>549</v>
      </c>
      <c r="G216" s="1">
        <v>44581</v>
      </c>
    </row>
    <row r="217" spans="1:7" x14ac:dyDescent="0.3">
      <c r="A217" t="s">
        <v>627</v>
      </c>
      <c r="B217" t="s">
        <v>527</v>
      </c>
      <c r="C217" t="s">
        <v>528</v>
      </c>
      <c r="D217" t="s">
        <v>628</v>
      </c>
      <c r="E217">
        <v>1399</v>
      </c>
      <c r="F217">
        <f>979+50</f>
        <v>1029</v>
      </c>
      <c r="G217" s="1">
        <v>44581</v>
      </c>
    </row>
    <row r="218" spans="1:7" x14ac:dyDescent="0.3">
      <c r="A218" t="s">
        <v>629</v>
      </c>
      <c r="B218" t="s">
        <v>527</v>
      </c>
      <c r="C218" t="s">
        <v>528</v>
      </c>
      <c r="D218" t="s">
        <v>630</v>
      </c>
      <c r="E218">
        <v>899</v>
      </c>
      <c r="F218">
        <f>450+50</f>
        <v>500</v>
      </c>
      <c r="G218" s="1">
        <v>44581</v>
      </c>
    </row>
    <row r="219" spans="1:7" x14ac:dyDescent="0.3">
      <c r="A219" t="s">
        <v>631</v>
      </c>
      <c r="B219" t="s">
        <v>632</v>
      </c>
      <c r="C219" t="s">
        <v>532</v>
      </c>
      <c r="D219" t="s">
        <v>633</v>
      </c>
      <c r="E219">
        <v>2700</v>
      </c>
      <c r="F219">
        <f>700+50</f>
        <v>750</v>
      </c>
      <c r="G219" s="1">
        <v>44581</v>
      </c>
    </row>
    <row r="220" spans="1:7" x14ac:dyDescent="0.3">
      <c r="A220" t="s">
        <v>634</v>
      </c>
      <c r="B220" t="s">
        <v>635</v>
      </c>
      <c r="C220" t="s">
        <v>636</v>
      </c>
      <c r="D220" t="s">
        <v>637</v>
      </c>
      <c r="E220">
        <v>1449</v>
      </c>
      <c r="F220">
        <f>699+50</f>
        <v>749</v>
      </c>
      <c r="G220" s="1">
        <v>44581</v>
      </c>
    </row>
    <row r="221" spans="1:7" x14ac:dyDescent="0.3">
      <c r="A221" t="s">
        <v>638</v>
      </c>
      <c r="B221" t="s">
        <v>635</v>
      </c>
      <c r="C221" t="s">
        <v>636</v>
      </c>
      <c r="D221" t="s">
        <v>639</v>
      </c>
      <c r="E221">
        <v>1449</v>
      </c>
      <c r="F221">
        <f>598+50</f>
        <v>648</v>
      </c>
      <c r="G221" s="1">
        <v>44581</v>
      </c>
    </row>
    <row r="222" spans="1:7" x14ac:dyDescent="0.3">
      <c r="A222" t="s">
        <v>640</v>
      </c>
      <c r="B222" t="s">
        <v>641</v>
      </c>
      <c r="C222" t="s">
        <v>636</v>
      </c>
      <c r="D222" t="s">
        <v>642</v>
      </c>
      <c r="E222">
        <v>1449</v>
      </c>
      <c r="F222">
        <f>699+50</f>
        <v>749</v>
      </c>
      <c r="G222" s="1">
        <v>44581</v>
      </c>
    </row>
    <row r="223" spans="1:7" x14ac:dyDescent="0.3">
      <c r="A223" t="s">
        <v>643</v>
      </c>
      <c r="B223" t="s">
        <v>635</v>
      </c>
      <c r="C223" t="s">
        <v>636</v>
      </c>
      <c r="D223" t="s">
        <v>644</v>
      </c>
      <c r="E223">
        <v>1549</v>
      </c>
      <c r="F223">
        <f>749+50</f>
        <v>799</v>
      </c>
      <c r="G223" s="1">
        <v>44581</v>
      </c>
    </row>
    <row r="224" spans="1:7" x14ac:dyDescent="0.3">
      <c r="A224" t="s">
        <v>645</v>
      </c>
      <c r="B224" t="s">
        <v>635</v>
      </c>
      <c r="C224" t="s">
        <v>636</v>
      </c>
      <c r="D224" t="s">
        <v>646</v>
      </c>
      <c r="E224">
        <v>1549</v>
      </c>
      <c r="F224">
        <f>749+50</f>
        <v>799</v>
      </c>
      <c r="G224" s="1">
        <v>44581</v>
      </c>
    </row>
    <row r="225" spans="1:7" x14ac:dyDescent="0.3">
      <c r="A225" t="s">
        <v>647</v>
      </c>
      <c r="B225" t="s">
        <v>648</v>
      </c>
      <c r="C225" t="s">
        <v>649</v>
      </c>
      <c r="D225" t="s">
        <v>650</v>
      </c>
      <c r="E225">
        <v>899</v>
      </c>
      <c r="F225">
        <f>899+50</f>
        <v>949</v>
      </c>
      <c r="G225" s="1">
        <v>44581</v>
      </c>
    </row>
    <row r="226" spans="1:7" x14ac:dyDescent="0.3">
      <c r="A226" t="s">
        <v>651</v>
      </c>
      <c r="B226" t="s">
        <v>224</v>
      </c>
      <c r="C226" t="s">
        <v>13</v>
      </c>
      <c r="D226" t="s">
        <v>652</v>
      </c>
      <c r="E226">
        <v>49999</v>
      </c>
      <c r="F226">
        <f>37905+50</f>
        <v>37955</v>
      </c>
      <c r="G226" s="1">
        <v>44581</v>
      </c>
    </row>
    <row r="227" spans="1:7" x14ac:dyDescent="0.3">
      <c r="A227" t="s">
        <v>653</v>
      </c>
      <c r="B227" t="s">
        <v>654</v>
      </c>
      <c r="C227" t="s">
        <v>13</v>
      </c>
      <c r="D227" t="s">
        <v>655</v>
      </c>
      <c r="E227">
        <v>48214</v>
      </c>
      <c r="F227">
        <f>40178+50</f>
        <v>40228</v>
      </c>
      <c r="G227" s="1">
        <v>44581</v>
      </c>
    </row>
    <row r="228" spans="1:7" x14ac:dyDescent="0.3">
      <c r="A228" t="s">
        <v>656</v>
      </c>
      <c r="B228" t="s">
        <v>657</v>
      </c>
      <c r="C228" t="s">
        <v>658</v>
      </c>
      <c r="D228" t="s">
        <v>659</v>
      </c>
      <c r="E228">
        <v>2000</v>
      </c>
      <c r="F228">
        <f>1700+50</f>
        <v>1750</v>
      </c>
      <c r="G228" s="1">
        <v>44581</v>
      </c>
    </row>
    <row r="229" spans="1:7" x14ac:dyDescent="0.3">
      <c r="A229" t="s">
        <v>660</v>
      </c>
      <c r="B229" t="s">
        <v>661</v>
      </c>
      <c r="C229" t="s">
        <v>662</v>
      </c>
      <c r="D229" t="s">
        <v>663</v>
      </c>
      <c r="E229">
        <v>1999</v>
      </c>
      <c r="F229">
        <f>1499+50</f>
        <v>1549</v>
      </c>
      <c r="G229" s="1">
        <v>44581</v>
      </c>
    </row>
    <row r="230" spans="1:7" x14ac:dyDescent="0.3">
      <c r="A230" t="s">
        <v>664</v>
      </c>
      <c r="B230" t="s">
        <v>665</v>
      </c>
      <c r="C230" t="s">
        <v>13</v>
      </c>
      <c r="D230" t="s">
        <v>666</v>
      </c>
      <c r="E230">
        <v>42689</v>
      </c>
      <c r="F230">
        <f>38808+50</f>
        <v>38858</v>
      </c>
      <c r="G230" s="1">
        <v>44581</v>
      </c>
    </row>
    <row r="231" spans="1:7" x14ac:dyDescent="0.3">
      <c r="A231" t="s">
        <v>667</v>
      </c>
      <c r="B231" t="s">
        <v>668</v>
      </c>
      <c r="C231" t="s">
        <v>649</v>
      </c>
      <c r="D231" t="s">
        <v>669</v>
      </c>
      <c r="E231">
        <v>999</v>
      </c>
      <c r="F231">
        <f>999+50</f>
        <v>1049</v>
      </c>
      <c r="G231" s="1">
        <v>44581</v>
      </c>
    </row>
    <row r="232" spans="1:7" x14ac:dyDescent="0.3">
      <c r="A232" t="s">
        <v>670</v>
      </c>
      <c r="B232" t="s">
        <v>648</v>
      </c>
      <c r="C232" t="s">
        <v>649</v>
      </c>
      <c r="D232" t="s">
        <v>671</v>
      </c>
      <c r="E232">
        <v>899</v>
      </c>
      <c r="F232">
        <f>899+50</f>
        <v>949</v>
      </c>
      <c r="G232" s="1">
        <v>44581</v>
      </c>
    </row>
    <row r="233" spans="1:7" x14ac:dyDescent="0.3">
      <c r="A233" t="s">
        <v>672</v>
      </c>
      <c r="B233" t="s">
        <v>673</v>
      </c>
      <c r="C233" t="s">
        <v>674</v>
      </c>
      <c r="D233" t="s">
        <v>675</v>
      </c>
      <c r="E233">
        <v>999</v>
      </c>
      <c r="F233">
        <f>795+50</f>
        <v>845</v>
      </c>
      <c r="G233" s="1">
        <v>44581</v>
      </c>
    </row>
    <row r="234" spans="1:7" x14ac:dyDescent="0.3">
      <c r="A234" t="s">
        <v>676</v>
      </c>
      <c r="B234" t="s">
        <v>677</v>
      </c>
      <c r="C234" t="s">
        <v>13</v>
      </c>
      <c r="D234" t="s">
        <v>678</v>
      </c>
      <c r="E234">
        <v>17060</v>
      </c>
      <c r="F234">
        <f>13120+50</f>
        <v>13170</v>
      </c>
      <c r="G234" s="1">
        <v>44581</v>
      </c>
    </row>
    <row r="235" spans="1:7" x14ac:dyDescent="0.3">
      <c r="A235" t="s">
        <v>679</v>
      </c>
      <c r="B235" t="s">
        <v>680</v>
      </c>
      <c r="C235" t="s">
        <v>681</v>
      </c>
      <c r="D235" t="s">
        <v>682</v>
      </c>
      <c r="E235">
        <v>990</v>
      </c>
      <c r="F235">
        <f>990+50</f>
        <v>1040</v>
      </c>
      <c r="G235" s="1">
        <v>44581</v>
      </c>
    </row>
    <row r="236" spans="1:7" x14ac:dyDescent="0.3">
      <c r="A236" t="s">
        <v>683</v>
      </c>
      <c r="B236" t="s">
        <v>684</v>
      </c>
      <c r="C236" t="s">
        <v>685</v>
      </c>
      <c r="D236" t="s">
        <v>686</v>
      </c>
      <c r="E236">
        <v>899</v>
      </c>
      <c r="F236">
        <f>539+50</f>
        <v>589</v>
      </c>
      <c r="G236" s="1">
        <v>44581</v>
      </c>
    </row>
    <row r="237" spans="1:7" x14ac:dyDescent="0.3">
      <c r="A237" t="s">
        <v>687</v>
      </c>
      <c r="B237" t="s">
        <v>688</v>
      </c>
      <c r="C237" t="s">
        <v>610</v>
      </c>
      <c r="D237" t="s">
        <v>689</v>
      </c>
      <c r="E237">
        <v>699</v>
      </c>
      <c r="F237">
        <f>417+50</f>
        <v>467</v>
      </c>
      <c r="G237" s="1">
        <v>44581</v>
      </c>
    </row>
    <row r="238" spans="1:7" x14ac:dyDescent="0.3">
      <c r="A238" t="s">
        <v>690</v>
      </c>
      <c r="B238" t="s">
        <v>691</v>
      </c>
      <c r="C238" t="s">
        <v>692</v>
      </c>
      <c r="D238" t="s">
        <v>693</v>
      </c>
      <c r="E238">
        <v>999</v>
      </c>
      <c r="F238">
        <f>449+50</f>
        <v>499</v>
      </c>
      <c r="G238" s="1">
        <v>44581</v>
      </c>
    </row>
    <row r="239" spans="1:7" x14ac:dyDescent="0.3">
      <c r="A239" t="s">
        <v>694</v>
      </c>
      <c r="B239" t="s">
        <v>695</v>
      </c>
      <c r="C239" t="s">
        <v>696</v>
      </c>
      <c r="D239" t="s">
        <v>697</v>
      </c>
      <c r="E239">
        <v>995</v>
      </c>
      <c r="F239">
        <f>796+50</f>
        <v>846</v>
      </c>
      <c r="G239" s="1">
        <v>44581</v>
      </c>
    </row>
    <row r="240" spans="1:7" x14ac:dyDescent="0.3">
      <c r="A240" t="s">
        <v>698</v>
      </c>
      <c r="B240" t="s">
        <v>699</v>
      </c>
      <c r="C240" t="s">
        <v>700</v>
      </c>
      <c r="D240" t="s">
        <v>701</v>
      </c>
      <c r="E240">
        <v>999</v>
      </c>
      <c r="F240">
        <f>749+50</f>
        <v>799</v>
      </c>
      <c r="G240" s="1">
        <v>44581</v>
      </c>
    </row>
    <row r="241" spans="1:7" x14ac:dyDescent="0.3">
      <c r="A241" t="s">
        <v>702</v>
      </c>
      <c r="B241" t="s">
        <v>703</v>
      </c>
      <c r="C241" t="s">
        <v>588</v>
      </c>
      <c r="D241" t="s">
        <v>704</v>
      </c>
      <c r="E241">
        <v>349</v>
      </c>
      <c r="F241">
        <f>245+50</f>
        <v>295</v>
      </c>
      <c r="G241" s="1">
        <v>44581</v>
      </c>
    </row>
    <row r="242" spans="1:7" x14ac:dyDescent="0.3">
      <c r="A242" t="s">
        <v>705</v>
      </c>
      <c r="B242" t="s">
        <v>706</v>
      </c>
      <c r="C242" t="s">
        <v>588</v>
      </c>
      <c r="D242" t="s">
        <v>707</v>
      </c>
      <c r="E242">
        <v>790</v>
      </c>
      <c r="F242">
        <f>280+50</f>
        <v>330</v>
      </c>
      <c r="G242" s="1">
        <v>44581</v>
      </c>
    </row>
    <row r="243" spans="1:7" x14ac:dyDescent="0.3">
      <c r="A243" t="s">
        <v>708</v>
      </c>
      <c r="B243" t="s">
        <v>709</v>
      </c>
      <c r="C243" t="s">
        <v>588</v>
      </c>
      <c r="D243" t="s">
        <v>710</v>
      </c>
      <c r="E243">
        <v>790</v>
      </c>
      <c r="F243">
        <f>270+50</f>
        <v>320</v>
      </c>
      <c r="G243" s="1">
        <v>44581</v>
      </c>
    </row>
    <row r="244" spans="1:7" x14ac:dyDescent="0.3">
      <c r="A244" t="s">
        <v>711</v>
      </c>
      <c r="B244" t="s">
        <v>712</v>
      </c>
      <c r="C244" t="s">
        <v>588</v>
      </c>
      <c r="D244" t="s">
        <v>713</v>
      </c>
      <c r="E244">
        <v>790</v>
      </c>
      <c r="F244">
        <f>270+50</f>
        <v>320</v>
      </c>
      <c r="G244" s="1">
        <v>44581</v>
      </c>
    </row>
    <row r="245" spans="1:7" x14ac:dyDescent="0.3">
      <c r="A245" t="s">
        <v>714</v>
      </c>
      <c r="B245" t="s">
        <v>715</v>
      </c>
      <c r="C245" t="s">
        <v>588</v>
      </c>
      <c r="D245" t="s">
        <v>716</v>
      </c>
      <c r="E245">
        <v>349</v>
      </c>
      <c r="F245">
        <f>245+50</f>
        <v>295</v>
      </c>
      <c r="G245" s="1">
        <v>44581</v>
      </c>
    </row>
    <row r="246" spans="1:7" x14ac:dyDescent="0.3">
      <c r="A246" t="s">
        <v>717</v>
      </c>
      <c r="B246" t="s">
        <v>715</v>
      </c>
      <c r="C246" t="s">
        <v>588</v>
      </c>
      <c r="D246" t="s">
        <v>718</v>
      </c>
      <c r="E246">
        <v>349</v>
      </c>
      <c r="F246">
        <f>245+50</f>
        <v>295</v>
      </c>
      <c r="G246" s="1">
        <v>44581</v>
      </c>
    </row>
    <row r="247" spans="1:7" x14ac:dyDescent="0.3">
      <c r="A247" t="s">
        <v>719</v>
      </c>
      <c r="B247" t="s">
        <v>720</v>
      </c>
      <c r="C247" t="s">
        <v>13</v>
      </c>
      <c r="D247" t="s">
        <v>721</v>
      </c>
      <c r="E247">
        <v>24624</v>
      </c>
      <c r="F247">
        <f>24624+50</f>
        <v>24674</v>
      </c>
      <c r="G247" s="1">
        <v>44581</v>
      </c>
    </row>
    <row r="248" spans="1:7" x14ac:dyDescent="0.3">
      <c r="A248" t="s">
        <v>722</v>
      </c>
      <c r="B248" t="s">
        <v>723</v>
      </c>
      <c r="C248" t="s">
        <v>724</v>
      </c>
      <c r="D248" t="s">
        <v>725</v>
      </c>
      <c r="E248">
        <v>1045</v>
      </c>
      <c r="F248">
        <f>522+50</f>
        <v>572</v>
      </c>
      <c r="G248" s="1">
        <v>44581</v>
      </c>
    </row>
    <row r="249" spans="1:7" x14ac:dyDescent="0.3">
      <c r="A249" t="s">
        <v>726</v>
      </c>
      <c r="B249" t="s">
        <v>723</v>
      </c>
      <c r="C249" t="s">
        <v>724</v>
      </c>
      <c r="D249" t="s">
        <v>727</v>
      </c>
      <c r="E249">
        <v>1095</v>
      </c>
      <c r="F249">
        <f>766+50</f>
        <v>816</v>
      </c>
      <c r="G249" s="1">
        <v>44581</v>
      </c>
    </row>
    <row r="250" spans="1:7" x14ac:dyDescent="0.3">
      <c r="A250" t="s">
        <v>728</v>
      </c>
      <c r="B250" t="s">
        <v>723</v>
      </c>
      <c r="C250" t="s">
        <v>724</v>
      </c>
      <c r="D250" t="s">
        <v>729</v>
      </c>
      <c r="E250">
        <v>1095</v>
      </c>
      <c r="F250">
        <f>766+50</f>
        <v>816</v>
      </c>
      <c r="G250" s="1">
        <v>44581</v>
      </c>
    </row>
    <row r="251" spans="1:7" x14ac:dyDescent="0.3">
      <c r="A251" t="s">
        <v>730</v>
      </c>
      <c r="B251" t="s">
        <v>723</v>
      </c>
      <c r="C251" t="s">
        <v>724</v>
      </c>
      <c r="D251" t="s">
        <v>731</v>
      </c>
      <c r="E251">
        <v>1045</v>
      </c>
      <c r="F251">
        <f>731+50</f>
        <v>781</v>
      </c>
      <c r="G251" s="1">
        <v>44581</v>
      </c>
    </row>
    <row r="252" spans="1:7" x14ac:dyDescent="0.3">
      <c r="A252" t="s">
        <v>732</v>
      </c>
      <c r="B252" t="s">
        <v>30</v>
      </c>
      <c r="C252" t="s">
        <v>21</v>
      </c>
      <c r="D252" t="s">
        <v>733</v>
      </c>
      <c r="E252">
        <v>1200</v>
      </c>
      <c r="F252">
        <f>600+50</f>
        <v>650</v>
      </c>
      <c r="G252" s="1">
        <v>44581</v>
      </c>
    </row>
    <row r="253" spans="1:7" x14ac:dyDescent="0.3">
      <c r="A253" t="s">
        <v>734</v>
      </c>
      <c r="B253" t="s">
        <v>735</v>
      </c>
      <c r="C253" t="s">
        <v>736</v>
      </c>
      <c r="D253" t="s">
        <v>737</v>
      </c>
      <c r="E253">
        <v>1099</v>
      </c>
      <c r="F253">
        <f>550+50</f>
        <v>600</v>
      </c>
      <c r="G253" s="1">
        <v>44581</v>
      </c>
    </row>
    <row r="254" spans="1:7" x14ac:dyDescent="0.3">
      <c r="A254" t="s">
        <v>738</v>
      </c>
      <c r="B254" t="s">
        <v>739</v>
      </c>
      <c r="C254" t="s">
        <v>740</v>
      </c>
      <c r="D254" t="s">
        <v>741</v>
      </c>
      <c r="E254">
        <v>1799</v>
      </c>
      <c r="F254">
        <f>899+50</f>
        <v>949</v>
      </c>
      <c r="G254" s="1">
        <v>44581</v>
      </c>
    </row>
    <row r="255" spans="1:7" x14ac:dyDescent="0.3">
      <c r="A255" t="s">
        <v>742</v>
      </c>
      <c r="B255" t="s">
        <v>743</v>
      </c>
      <c r="C255" t="s">
        <v>744</v>
      </c>
      <c r="D255" t="s">
        <v>745</v>
      </c>
      <c r="E255">
        <v>1099</v>
      </c>
      <c r="F255">
        <f>499+50</f>
        <v>549</v>
      </c>
      <c r="G255" s="1">
        <v>44581</v>
      </c>
    </row>
    <row r="256" spans="1:7" x14ac:dyDescent="0.3">
      <c r="A256" t="s">
        <v>746</v>
      </c>
      <c r="B256" t="s">
        <v>605</v>
      </c>
      <c r="C256" t="s">
        <v>606</v>
      </c>
      <c r="D256" t="s">
        <v>747</v>
      </c>
      <c r="E256">
        <v>799</v>
      </c>
      <c r="F256">
        <f>399+50</f>
        <v>449</v>
      </c>
      <c r="G256" s="1">
        <v>44581</v>
      </c>
    </row>
    <row r="257" spans="1:7" x14ac:dyDescent="0.3">
      <c r="A257" t="s">
        <v>748</v>
      </c>
      <c r="B257" t="s">
        <v>605</v>
      </c>
      <c r="C257" t="s">
        <v>606</v>
      </c>
      <c r="D257" t="s">
        <v>749</v>
      </c>
      <c r="E257">
        <v>799</v>
      </c>
      <c r="F257">
        <f>399+50</f>
        <v>449</v>
      </c>
      <c r="G257" s="1">
        <v>44581</v>
      </c>
    </row>
    <row r="258" spans="1:7" x14ac:dyDescent="0.3">
      <c r="A258" t="s">
        <v>750</v>
      </c>
      <c r="B258" t="s">
        <v>751</v>
      </c>
      <c r="C258" t="s">
        <v>429</v>
      </c>
      <c r="D258" t="s">
        <v>752</v>
      </c>
      <c r="E258">
        <v>1299</v>
      </c>
      <c r="F258">
        <f>571+50</f>
        <v>621</v>
      </c>
      <c r="G258" s="1">
        <v>44581</v>
      </c>
    </row>
    <row r="259" spans="1:7" x14ac:dyDescent="0.3">
      <c r="A259" t="s">
        <v>753</v>
      </c>
      <c r="B259" t="s">
        <v>754</v>
      </c>
      <c r="C259" t="s">
        <v>429</v>
      </c>
      <c r="D259" t="s">
        <v>755</v>
      </c>
      <c r="E259">
        <v>1299</v>
      </c>
      <c r="F259">
        <f>571+50</f>
        <v>621</v>
      </c>
      <c r="G259" s="1">
        <v>44581</v>
      </c>
    </row>
    <row r="260" spans="1:7" x14ac:dyDescent="0.3">
      <c r="A260" t="s">
        <v>756</v>
      </c>
      <c r="B260" t="s">
        <v>757</v>
      </c>
      <c r="C260" t="s">
        <v>758</v>
      </c>
      <c r="D260" t="s">
        <v>759</v>
      </c>
      <c r="E260">
        <v>1699</v>
      </c>
      <c r="F260">
        <f>799+50</f>
        <v>849</v>
      </c>
      <c r="G260" s="1">
        <v>44581</v>
      </c>
    </row>
    <row r="261" spans="1:7" x14ac:dyDescent="0.3">
      <c r="A261" t="s">
        <v>760</v>
      </c>
      <c r="B261" t="s">
        <v>761</v>
      </c>
      <c r="C261" t="s">
        <v>681</v>
      </c>
      <c r="D261" t="s">
        <v>762</v>
      </c>
      <c r="E261">
        <v>1484</v>
      </c>
      <c r="F261">
        <f>742+50</f>
        <v>792</v>
      </c>
      <c r="G261" s="1">
        <v>44581</v>
      </c>
    </row>
    <row r="262" spans="1:7" x14ac:dyDescent="0.3">
      <c r="A262" t="s">
        <v>763</v>
      </c>
      <c r="B262" t="s">
        <v>764</v>
      </c>
      <c r="C262" t="s">
        <v>681</v>
      </c>
      <c r="D262" t="s">
        <v>765</v>
      </c>
      <c r="E262">
        <v>1380</v>
      </c>
      <c r="F262">
        <f>1380+50</f>
        <v>1430</v>
      </c>
      <c r="G262" s="1">
        <v>44581</v>
      </c>
    </row>
    <row r="263" spans="1:7" x14ac:dyDescent="0.3">
      <c r="A263" t="s">
        <v>766</v>
      </c>
      <c r="B263" t="s">
        <v>767</v>
      </c>
      <c r="C263" t="s">
        <v>13</v>
      </c>
      <c r="D263" t="s">
        <v>768</v>
      </c>
      <c r="E263">
        <v>1500</v>
      </c>
      <c r="F263">
        <f>500+50</f>
        <v>550</v>
      </c>
      <c r="G263" s="1">
        <v>44581</v>
      </c>
    </row>
    <row r="264" spans="1:7" x14ac:dyDescent="0.3">
      <c r="A264" t="s">
        <v>769</v>
      </c>
      <c r="B264" t="s">
        <v>770</v>
      </c>
      <c r="C264" t="s">
        <v>221</v>
      </c>
      <c r="D264" t="s">
        <v>771</v>
      </c>
      <c r="E264">
        <v>1700</v>
      </c>
      <c r="F264">
        <f>850+50</f>
        <v>900</v>
      </c>
      <c r="G264" s="1">
        <v>44581</v>
      </c>
    </row>
    <row r="265" spans="1:7" x14ac:dyDescent="0.3">
      <c r="A265" t="s">
        <v>772</v>
      </c>
      <c r="B265" t="s">
        <v>761</v>
      </c>
      <c r="C265" t="s">
        <v>681</v>
      </c>
      <c r="D265" t="s">
        <v>773</v>
      </c>
      <c r="E265">
        <v>1360</v>
      </c>
      <c r="F265">
        <f>952+50</f>
        <v>1002</v>
      </c>
      <c r="G265" s="1">
        <v>44581</v>
      </c>
    </row>
    <row r="266" spans="1:7" x14ac:dyDescent="0.3">
      <c r="A266" t="s">
        <v>774</v>
      </c>
      <c r="B266" t="s">
        <v>775</v>
      </c>
      <c r="C266" t="s">
        <v>776</v>
      </c>
      <c r="D266" t="s">
        <v>777</v>
      </c>
      <c r="E266">
        <v>1199</v>
      </c>
      <c r="F266">
        <f>839+50</f>
        <v>889</v>
      </c>
      <c r="G266" s="1">
        <v>44581</v>
      </c>
    </row>
    <row r="267" spans="1:7" x14ac:dyDescent="0.3">
      <c r="A267" t="s">
        <v>778</v>
      </c>
      <c r="B267" t="s">
        <v>779</v>
      </c>
      <c r="C267" t="s">
        <v>776</v>
      </c>
      <c r="D267" t="s">
        <v>780</v>
      </c>
      <c r="E267">
        <v>999</v>
      </c>
      <c r="F267">
        <f>699+50</f>
        <v>749</v>
      </c>
      <c r="G267" s="1">
        <v>44581</v>
      </c>
    </row>
    <row r="268" spans="1:7" x14ac:dyDescent="0.3">
      <c r="A268" t="s">
        <v>781</v>
      </c>
      <c r="B268" t="s">
        <v>782</v>
      </c>
      <c r="C268" t="s">
        <v>221</v>
      </c>
      <c r="D268" t="s">
        <v>783</v>
      </c>
      <c r="E268">
        <v>1700</v>
      </c>
      <c r="F268">
        <f>850+50</f>
        <v>900</v>
      </c>
      <c r="G268" s="1">
        <v>44581</v>
      </c>
    </row>
    <row r="269" spans="1:7" x14ac:dyDescent="0.3">
      <c r="A269" t="s">
        <v>784</v>
      </c>
      <c r="B269" t="s">
        <v>764</v>
      </c>
      <c r="C269" t="s">
        <v>681</v>
      </c>
      <c r="D269" t="s">
        <v>785</v>
      </c>
      <c r="E269">
        <v>670</v>
      </c>
      <c r="F269">
        <f>670+50</f>
        <v>720</v>
      </c>
      <c r="G269" s="1">
        <v>44581</v>
      </c>
    </row>
    <row r="270" spans="1:7" x14ac:dyDescent="0.3">
      <c r="A270" t="s">
        <v>786</v>
      </c>
      <c r="B270" t="s">
        <v>764</v>
      </c>
      <c r="C270" t="s">
        <v>681</v>
      </c>
      <c r="D270" t="s">
        <v>787</v>
      </c>
      <c r="E270">
        <v>1390</v>
      </c>
      <c r="F270">
        <f>973+50</f>
        <v>1023</v>
      </c>
      <c r="G270" s="1">
        <v>44581</v>
      </c>
    </row>
    <row r="271" spans="1:7" x14ac:dyDescent="0.3">
      <c r="A271" t="s">
        <v>788</v>
      </c>
      <c r="B271" t="s">
        <v>789</v>
      </c>
      <c r="C271" t="s">
        <v>790</v>
      </c>
      <c r="D271" t="s">
        <v>791</v>
      </c>
      <c r="E271">
        <v>1565</v>
      </c>
      <c r="F271">
        <f>939+50</f>
        <v>989</v>
      </c>
      <c r="G271" s="1">
        <v>44581</v>
      </c>
    </row>
    <row r="272" spans="1:7" x14ac:dyDescent="0.3">
      <c r="A272" t="s">
        <v>792</v>
      </c>
      <c r="B272" t="s">
        <v>793</v>
      </c>
      <c r="C272" t="s">
        <v>724</v>
      </c>
      <c r="D272" t="s">
        <v>794</v>
      </c>
      <c r="E272">
        <v>1445</v>
      </c>
      <c r="F272">
        <f>1011+50</f>
        <v>1061</v>
      </c>
      <c r="G272" s="1">
        <v>44581</v>
      </c>
    </row>
    <row r="273" spans="1:7" x14ac:dyDescent="0.3">
      <c r="A273" t="s">
        <v>795</v>
      </c>
      <c r="B273" t="s">
        <v>796</v>
      </c>
      <c r="C273" t="s">
        <v>797</v>
      </c>
      <c r="D273" t="s">
        <v>798</v>
      </c>
      <c r="E273">
        <v>1399</v>
      </c>
      <c r="F273">
        <f>1119+50</f>
        <v>1169</v>
      </c>
      <c r="G273" s="1">
        <v>44581</v>
      </c>
    </row>
    <row r="274" spans="1:7" x14ac:dyDescent="0.3">
      <c r="A274" t="s">
        <v>799</v>
      </c>
      <c r="B274" t="s">
        <v>800</v>
      </c>
      <c r="C274" t="s">
        <v>681</v>
      </c>
      <c r="D274" t="s">
        <v>801</v>
      </c>
      <c r="E274">
        <v>1360</v>
      </c>
      <c r="F274">
        <f>952+50</f>
        <v>1002</v>
      </c>
      <c r="G274" s="1">
        <v>44581</v>
      </c>
    </row>
    <row r="275" spans="1:7" x14ac:dyDescent="0.3">
      <c r="A275" t="s">
        <v>802</v>
      </c>
      <c r="B275" t="s">
        <v>803</v>
      </c>
      <c r="C275" t="s">
        <v>681</v>
      </c>
      <c r="D275" t="s">
        <v>804</v>
      </c>
      <c r="E275">
        <v>1290</v>
      </c>
      <c r="F275">
        <f>903+50</f>
        <v>953</v>
      </c>
      <c r="G275" s="1">
        <v>44581</v>
      </c>
    </row>
    <row r="276" spans="1:7" x14ac:dyDescent="0.3">
      <c r="A276" t="s">
        <v>805</v>
      </c>
      <c r="B276" t="s">
        <v>806</v>
      </c>
      <c r="C276" t="s">
        <v>807</v>
      </c>
      <c r="D276" t="s">
        <v>808</v>
      </c>
      <c r="E276">
        <v>799</v>
      </c>
      <c r="F276">
        <f>399+50</f>
        <v>449</v>
      </c>
      <c r="G276" s="1">
        <v>44581</v>
      </c>
    </row>
    <row r="277" spans="1:7" x14ac:dyDescent="0.3">
      <c r="A277" t="s">
        <v>809</v>
      </c>
      <c r="B277" t="s">
        <v>810</v>
      </c>
      <c r="C277" t="s">
        <v>811</v>
      </c>
      <c r="D277" t="s">
        <v>812</v>
      </c>
      <c r="E277">
        <v>899</v>
      </c>
      <c r="F277">
        <f>599+50</f>
        <v>649</v>
      </c>
      <c r="G277" s="1">
        <v>44581</v>
      </c>
    </row>
    <row r="278" spans="1:7" x14ac:dyDescent="0.3">
      <c r="A278" t="s">
        <v>813</v>
      </c>
      <c r="B278" t="s">
        <v>814</v>
      </c>
      <c r="C278" t="s">
        <v>815</v>
      </c>
      <c r="D278" t="s">
        <v>816</v>
      </c>
      <c r="E278">
        <v>799</v>
      </c>
      <c r="F278">
        <f>479+50</f>
        <v>529</v>
      </c>
      <c r="G278" s="1">
        <v>44581</v>
      </c>
    </row>
    <row r="279" spans="1:7" x14ac:dyDescent="0.3">
      <c r="A279" t="s">
        <v>817</v>
      </c>
      <c r="B279" t="s">
        <v>818</v>
      </c>
      <c r="C279" t="s">
        <v>815</v>
      </c>
      <c r="D279" t="s">
        <v>819</v>
      </c>
      <c r="E279">
        <v>1049</v>
      </c>
      <c r="F279">
        <f>734+50</f>
        <v>784</v>
      </c>
      <c r="G279" s="1">
        <v>44581</v>
      </c>
    </row>
    <row r="280" spans="1:7" x14ac:dyDescent="0.3">
      <c r="A280" t="s">
        <v>820</v>
      </c>
      <c r="B280" t="s">
        <v>821</v>
      </c>
      <c r="C280" t="s">
        <v>13</v>
      </c>
      <c r="D280" t="s">
        <v>822</v>
      </c>
      <c r="E280">
        <v>15598</v>
      </c>
      <c r="F280">
        <f>15598+50</f>
        <v>15648</v>
      </c>
      <c r="G280" s="1">
        <v>44581</v>
      </c>
    </row>
    <row r="281" spans="1:7" x14ac:dyDescent="0.3">
      <c r="A281" t="s">
        <v>823</v>
      </c>
      <c r="B281" t="s">
        <v>824</v>
      </c>
      <c r="C281" t="s">
        <v>825</v>
      </c>
      <c r="D281" t="s">
        <v>826</v>
      </c>
      <c r="E281">
        <v>499</v>
      </c>
      <c r="F281">
        <f>299+50</f>
        <v>349</v>
      </c>
      <c r="G281" s="1">
        <v>44581</v>
      </c>
    </row>
    <row r="282" spans="1:7" x14ac:dyDescent="0.3">
      <c r="A282" t="s">
        <v>827</v>
      </c>
      <c r="B282" t="s">
        <v>828</v>
      </c>
      <c r="C282" t="s">
        <v>829</v>
      </c>
      <c r="D282" t="s">
        <v>830</v>
      </c>
      <c r="E282">
        <v>599</v>
      </c>
      <c r="F282">
        <f>399+50</f>
        <v>449</v>
      </c>
      <c r="G282" s="1">
        <v>44581</v>
      </c>
    </row>
    <row r="283" spans="1:7" x14ac:dyDescent="0.3">
      <c r="A283" t="s">
        <v>831</v>
      </c>
      <c r="B283" t="s">
        <v>832</v>
      </c>
      <c r="C283" t="s">
        <v>13</v>
      </c>
      <c r="D283" t="s">
        <v>833</v>
      </c>
      <c r="E283">
        <v>48029</v>
      </c>
      <c r="F283">
        <f>43663+50</f>
        <v>43713</v>
      </c>
      <c r="G283" s="1">
        <v>44581</v>
      </c>
    </row>
    <row r="284" spans="1:7" x14ac:dyDescent="0.3">
      <c r="A284" t="s">
        <v>834</v>
      </c>
      <c r="B284" t="s">
        <v>835</v>
      </c>
      <c r="C284" t="s">
        <v>13</v>
      </c>
      <c r="D284" t="s">
        <v>836</v>
      </c>
      <c r="E284">
        <v>22459</v>
      </c>
      <c r="F284">
        <f>22459+50</f>
        <v>22509</v>
      </c>
      <c r="G284" s="1">
        <v>44581</v>
      </c>
    </row>
    <row r="285" spans="1:7" x14ac:dyDescent="0.3">
      <c r="A285" t="s">
        <v>837</v>
      </c>
      <c r="B285" t="s">
        <v>838</v>
      </c>
      <c r="C285" t="s">
        <v>13</v>
      </c>
      <c r="D285" t="s">
        <v>839</v>
      </c>
      <c r="E285">
        <v>42696</v>
      </c>
      <c r="F285">
        <f>25414+50</f>
        <v>25464</v>
      </c>
      <c r="G285" s="1">
        <v>44581</v>
      </c>
    </row>
    <row r="286" spans="1:7" x14ac:dyDescent="0.3">
      <c r="A286" t="s">
        <v>840</v>
      </c>
      <c r="B286" t="s">
        <v>841</v>
      </c>
      <c r="C286" t="s">
        <v>13</v>
      </c>
      <c r="D286" t="s">
        <v>842</v>
      </c>
      <c r="E286">
        <v>26054</v>
      </c>
      <c r="F286">
        <f>26054+50</f>
        <v>26104</v>
      </c>
      <c r="G286" s="1">
        <v>44581</v>
      </c>
    </row>
    <row r="287" spans="1:7" x14ac:dyDescent="0.3">
      <c r="A287" t="s">
        <v>843</v>
      </c>
      <c r="B287" t="s">
        <v>844</v>
      </c>
      <c r="C287" t="s">
        <v>13</v>
      </c>
      <c r="D287" t="s">
        <v>845</v>
      </c>
      <c r="E287">
        <v>17732</v>
      </c>
      <c r="F287">
        <f>8689+50</f>
        <v>8739</v>
      </c>
      <c r="G287" s="1">
        <v>44581</v>
      </c>
    </row>
    <row r="288" spans="1:7" x14ac:dyDescent="0.3">
      <c r="A288" t="s">
        <v>846</v>
      </c>
      <c r="B288" t="s">
        <v>847</v>
      </c>
      <c r="C288" t="s">
        <v>399</v>
      </c>
      <c r="D288" t="s">
        <v>848</v>
      </c>
      <c r="E288">
        <v>1100</v>
      </c>
      <c r="F288">
        <f>1100+50</f>
        <v>1150</v>
      </c>
      <c r="G288" s="1">
        <v>44581</v>
      </c>
    </row>
    <row r="289" spans="1:7" x14ac:dyDescent="0.3">
      <c r="A289" t="s">
        <v>849</v>
      </c>
      <c r="B289" t="s">
        <v>850</v>
      </c>
      <c r="C289" t="s">
        <v>851</v>
      </c>
      <c r="D289" t="s">
        <v>852</v>
      </c>
      <c r="E289">
        <v>1249</v>
      </c>
      <c r="F289">
        <f>499+50</f>
        <v>549</v>
      </c>
      <c r="G289" s="1">
        <v>44581</v>
      </c>
    </row>
    <row r="290" spans="1:7" x14ac:dyDescent="0.3">
      <c r="A290" t="s">
        <v>853</v>
      </c>
      <c r="B290" t="s">
        <v>850</v>
      </c>
      <c r="C290" t="s">
        <v>851</v>
      </c>
      <c r="D290" t="s">
        <v>854</v>
      </c>
      <c r="E290">
        <v>1249</v>
      </c>
      <c r="F290">
        <f>499+50</f>
        <v>549</v>
      </c>
      <c r="G290" s="1">
        <v>44581</v>
      </c>
    </row>
    <row r="291" spans="1:7" x14ac:dyDescent="0.3">
      <c r="A291" t="s">
        <v>855</v>
      </c>
      <c r="B291" t="s">
        <v>856</v>
      </c>
      <c r="C291" t="s">
        <v>857</v>
      </c>
      <c r="D291" t="s">
        <v>858</v>
      </c>
      <c r="E291">
        <v>899</v>
      </c>
      <c r="F291">
        <f>649+50</f>
        <v>699</v>
      </c>
      <c r="G291" s="1">
        <v>44581</v>
      </c>
    </row>
    <row r="292" spans="1:7" x14ac:dyDescent="0.3">
      <c r="A292" t="s">
        <v>859</v>
      </c>
      <c r="B292" t="s">
        <v>860</v>
      </c>
      <c r="C292" t="s">
        <v>861</v>
      </c>
      <c r="D292" t="s">
        <v>862</v>
      </c>
      <c r="E292">
        <v>1200</v>
      </c>
      <c r="F292">
        <f>399+50</f>
        <v>449</v>
      </c>
      <c r="G292" s="1">
        <v>44581</v>
      </c>
    </row>
    <row r="293" spans="1:7" x14ac:dyDescent="0.3">
      <c r="A293" t="s">
        <v>863</v>
      </c>
      <c r="B293" t="s">
        <v>864</v>
      </c>
      <c r="C293" t="s">
        <v>865</v>
      </c>
      <c r="D293" t="s">
        <v>866</v>
      </c>
      <c r="E293">
        <v>999</v>
      </c>
      <c r="F293">
        <f>399+50</f>
        <v>449</v>
      </c>
      <c r="G293" s="1">
        <v>44581</v>
      </c>
    </row>
    <row r="294" spans="1:7" x14ac:dyDescent="0.3">
      <c r="A294" t="s">
        <v>867</v>
      </c>
      <c r="B294" t="s">
        <v>868</v>
      </c>
      <c r="C294" t="s">
        <v>869</v>
      </c>
      <c r="D294" t="s">
        <v>870</v>
      </c>
      <c r="E294">
        <v>5834</v>
      </c>
      <c r="F294">
        <f>4958+50</f>
        <v>5008</v>
      </c>
      <c r="G294" s="1">
        <v>44581</v>
      </c>
    </row>
    <row r="295" spans="1:7" x14ac:dyDescent="0.3">
      <c r="A295" t="s">
        <v>871</v>
      </c>
      <c r="B295" t="s">
        <v>872</v>
      </c>
      <c r="C295" t="s">
        <v>873</v>
      </c>
      <c r="D295" t="s">
        <v>874</v>
      </c>
      <c r="E295">
        <v>1326</v>
      </c>
      <c r="F295">
        <f>1127+50</f>
        <v>1177</v>
      </c>
      <c r="G295" s="1">
        <v>44581</v>
      </c>
    </row>
    <row r="296" spans="1:7" x14ac:dyDescent="0.3">
      <c r="A296" t="s">
        <v>875</v>
      </c>
      <c r="B296" t="s">
        <v>876</v>
      </c>
      <c r="C296" t="s">
        <v>877</v>
      </c>
      <c r="D296" t="s">
        <v>878</v>
      </c>
      <c r="E296">
        <v>1599</v>
      </c>
      <c r="F296">
        <f>1299+50</f>
        <v>1349</v>
      </c>
      <c r="G296" s="1">
        <v>44581</v>
      </c>
    </row>
    <row r="297" spans="1:7" x14ac:dyDescent="0.3">
      <c r="A297" t="s">
        <v>879</v>
      </c>
      <c r="B297" t="s">
        <v>880</v>
      </c>
      <c r="C297" t="s">
        <v>881</v>
      </c>
      <c r="D297" t="s">
        <v>882</v>
      </c>
      <c r="E297">
        <v>1599</v>
      </c>
      <c r="F297">
        <f>1399+50</f>
        <v>1449</v>
      </c>
      <c r="G297" s="1">
        <v>44581</v>
      </c>
    </row>
    <row r="298" spans="1:7" x14ac:dyDescent="0.3">
      <c r="A298" t="s">
        <v>883</v>
      </c>
      <c r="B298" t="s">
        <v>884</v>
      </c>
      <c r="C298" t="s">
        <v>885</v>
      </c>
      <c r="D298" t="s">
        <v>886</v>
      </c>
      <c r="E298">
        <v>599</v>
      </c>
      <c r="F298">
        <f>175+50</f>
        <v>225</v>
      </c>
      <c r="G298" s="1">
        <v>44581</v>
      </c>
    </row>
    <row r="299" spans="1:7" x14ac:dyDescent="0.3">
      <c r="A299" t="s">
        <v>887</v>
      </c>
      <c r="B299" t="s">
        <v>888</v>
      </c>
      <c r="C299" t="s">
        <v>889</v>
      </c>
      <c r="D299" t="s">
        <v>890</v>
      </c>
      <c r="E299">
        <v>599</v>
      </c>
      <c r="F299">
        <f>175+50</f>
        <v>225</v>
      </c>
      <c r="G299" s="1">
        <v>44581</v>
      </c>
    </row>
    <row r="300" spans="1:7" x14ac:dyDescent="0.3">
      <c r="A300" t="s">
        <v>891</v>
      </c>
      <c r="B300" t="s">
        <v>892</v>
      </c>
      <c r="C300" t="s">
        <v>893</v>
      </c>
      <c r="D300" t="s">
        <v>894</v>
      </c>
      <c r="E300">
        <v>1599</v>
      </c>
      <c r="F300">
        <f>499+50</f>
        <v>549</v>
      </c>
      <c r="G300" s="1">
        <v>44581</v>
      </c>
    </row>
    <row r="301" spans="1:7" x14ac:dyDescent="0.3">
      <c r="A301" t="s">
        <v>895</v>
      </c>
      <c r="B301" t="s">
        <v>896</v>
      </c>
      <c r="C301" t="s">
        <v>897</v>
      </c>
      <c r="D301" t="s">
        <v>898</v>
      </c>
      <c r="E301">
        <v>999</v>
      </c>
      <c r="F301">
        <f>399+50</f>
        <v>449</v>
      </c>
      <c r="G301" s="1">
        <v>44581</v>
      </c>
    </row>
    <row r="302" spans="1:7" x14ac:dyDescent="0.3">
      <c r="G3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Jaifin</dc:creator>
  <cp:lastModifiedBy>Jaifin</cp:lastModifiedBy>
  <dcterms:created xsi:type="dcterms:W3CDTF">2023-02-14T08:50:38Z</dcterms:created>
  <dcterms:modified xsi:type="dcterms:W3CDTF">2023-02-14T09:48:58Z</dcterms:modified>
</cp:coreProperties>
</file>