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gwookim/GitRep/vche_IJIS/"/>
    </mc:Choice>
  </mc:AlternateContent>
  <xr:revisionPtr revIDLastSave="0" documentId="8_{9D8E99F0-F4DA-C348-95C4-5AAF87D8DC43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estimation" sheetId="1" r:id="rId1"/>
    <sheet name="graph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E37" i="2"/>
  <c r="F37" i="2"/>
  <c r="G37" i="2"/>
  <c r="H37" i="2"/>
  <c r="I37" i="2"/>
  <c r="C37" i="2"/>
  <c r="D36" i="2"/>
  <c r="E36" i="2"/>
  <c r="F36" i="2"/>
  <c r="G36" i="2"/>
  <c r="H36" i="2"/>
  <c r="I36" i="2"/>
  <c r="C36" i="2"/>
  <c r="C3" i="1"/>
  <c r="G4" i="1" s="1"/>
  <c r="H4" i="1" s="1"/>
  <c r="C2" i="1"/>
  <c r="D21" i="2"/>
  <c r="E21" i="2"/>
  <c r="F21" i="2"/>
  <c r="G21" i="2"/>
  <c r="H21" i="2"/>
  <c r="I21" i="2"/>
  <c r="C21" i="2"/>
  <c r="D20" i="2"/>
  <c r="E20" i="2"/>
  <c r="F20" i="2"/>
  <c r="G20" i="2"/>
  <c r="H20" i="2"/>
  <c r="I20" i="2"/>
  <c r="C20" i="2"/>
  <c r="J22" i="1"/>
  <c r="H22" i="1"/>
  <c r="J21" i="1"/>
  <c r="H21" i="1"/>
  <c r="J20" i="1"/>
  <c r="H20" i="1"/>
  <c r="J19" i="1"/>
  <c r="H19" i="1"/>
  <c r="J18" i="1"/>
  <c r="H18" i="1"/>
  <c r="J5" i="1"/>
  <c r="J4" i="1"/>
  <c r="J10" i="1"/>
  <c r="J9" i="1"/>
  <c r="J8" i="1"/>
  <c r="J7" i="1"/>
  <c r="J6" i="1"/>
  <c r="H6" i="1"/>
  <c r="H7" i="1"/>
  <c r="H8" i="1"/>
  <c r="H9" i="1"/>
  <c r="H10" i="1"/>
  <c r="G16" i="1" l="1"/>
  <c r="H16" i="1" s="1"/>
  <c r="I17" i="1"/>
  <c r="J17" i="1" s="1"/>
  <c r="G17" i="1"/>
  <c r="H17" i="1" s="1"/>
  <c r="I16" i="1"/>
  <c r="J16" i="1" s="1"/>
  <c r="G5" i="1"/>
  <c r="H5" i="1" s="1"/>
  <c r="H11" i="1" s="1"/>
  <c r="C5" i="1" s="1"/>
  <c r="J11" i="1"/>
  <c r="C6" i="1" s="1"/>
  <c r="J23" i="1" l="1"/>
  <c r="H23" i="1"/>
</calcChain>
</file>

<file path=xl/sharedStrings.xml><?xml version="1.0" encoding="utf-8"?>
<sst xmlns="http://schemas.openxmlformats.org/spreadsheetml/2006/main" count="56" uniqueCount="30">
  <si>
    <t>N</t>
    <phoneticPr fontId="1" type="noConversion"/>
  </si>
  <si>
    <t>G1pow</t>
    <phoneticPr fontId="1" type="noConversion"/>
  </si>
  <si>
    <t>G1Mult</t>
    <phoneticPr fontId="1" type="noConversion"/>
  </si>
  <si>
    <t>G2pow</t>
    <phoneticPr fontId="1" type="noConversion"/>
  </si>
  <si>
    <t>G2mult</t>
    <phoneticPr fontId="1" type="noConversion"/>
  </si>
  <si>
    <t>GTmult</t>
    <phoneticPr fontId="1" type="noConversion"/>
  </si>
  <si>
    <t>GTpow</t>
    <phoneticPr fontId="1" type="noConversion"/>
  </si>
  <si>
    <t>Pairing</t>
    <phoneticPr fontId="1" type="noConversion"/>
  </si>
  <si>
    <t>Pv #op</t>
    <phoneticPr fontId="1" type="noConversion"/>
  </si>
  <si>
    <t>Vf #op</t>
    <phoneticPr fontId="1" type="noConversion"/>
  </si>
  <si>
    <t>time (ms)</t>
    <phoneticPr fontId="1" type="noConversion"/>
  </si>
  <si>
    <t>Pv time (ms)</t>
    <phoneticPr fontId="1" type="noConversion"/>
  </si>
  <si>
    <t>Vf time (ms)</t>
    <phoneticPr fontId="1" type="noConversion"/>
  </si>
  <si>
    <t>M</t>
  </si>
  <si>
    <t>Ours</t>
  </si>
  <si>
    <t>FNP20</t>
  </si>
  <si>
    <t>Circuit Evaluation</t>
    <phoneticPr fontId="1" type="noConversion"/>
  </si>
  <si>
    <t>Proof</t>
    <phoneticPr fontId="1" type="noConversion"/>
  </si>
  <si>
    <t xml:space="preserve">Verification </t>
  </si>
  <si>
    <t>logM</t>
  </si>
  <si>
    <t>logN</t>
  </si>
  <si>
    <t>M = 64</t>
  </si>
  <si>
    <t>N=1024</t>
  </si>
  <si>
    <t>FNP</t>
  </si>
  <si>
    <t>pf_commit</t>
  </si>
  <si>
    <t>vf_commit</t>
  </si>
  <si>
    <t>Proof_ours</t>
  </si>
  <si>
    <t>Vf_ours</t>
  </si>
  <si>
    <t>Vf_FNP20</t>
  </si>
  <si>
    <t>Proof_FNP20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</si>
</sst>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2" borderId="1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NumberForma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graph!$B$24</c:f>
              <c:strCache>
                <c:ptCount val="1"/>
                <c:pt idx="0">
                  <c:v>Proof_FNP20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alpha val="49981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dPt>
            <c:idx val="5"/>
            <c:marker>
              <c:symbol val="square"/>
              <c:size val="7"/>
              <c:spPr>
                <a:solidFill>
                  <a:schemeClr val="accent4">
                    <a:alpha val="49981"/>
                  </a:schemeClr>
                </a:solidFill>
                <a:ln w="127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18-2F4A-8EE3-ABC43605A0F0}"/>
              </c:ext>
            </c:extLst>
          </c:dPt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graph!$C$24:$I$24</c:f>
              <c:numCache>
                <c:formatCode>General</c:formatCode>
                <c:ptCount val="7"/>
                <c:pt idx="0">
                  <c:v>112963.62304999999</c:v>
                </c:pt>
                <c:pt idx="1">
                  <c:v>225872.97600999998</c:v>
                </c:pt>
                <c:pt idx="2">
                  <c:v>451912.20801</c:v>
                </c:pt>
                <c:pt idx="3">
                  <c:v>903329.09376999992</c:v>
                </c:pt>
                <c:pt idx="4">
                  <c:v>1806603.9174499998</c:v>
                </c:pt>
                <c:pt idx="5">
                  <c:v>3613153.5648099994</c:v>
                </c:pt>
                <c:pt idx="6">
                  <c:v>7226252.8595299991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18-2F4A-8EE3-ABC43605A0F0}"/>
            </c:ext>
          </c:extLst>
        </c:ser>
        <c:ser>
          <c:idx val="0"/>
          <c:order val="1"/>
          <c:tx>
            <c:strRef>
              <c:f>graph!$B$15</c:f>
              <c:strCache>
                <c:ptCount val="1"/>
                <c:pt idx="0">
                  <c:v>Circuit Evaluation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graph!$C$15:$I$15</c:f>
              <c:numCache>
                <c:formatCode>General</c:formatCode>
                <c:ptCount val="7"/>
                <c:pt idx="0">
                  <c:v>448.37599999999998</c:v>
                </c:pt>
                <c:pt idx="1">
                  <c:v>983.02499999999998</c:v>
                </c:pt>
                <c:pt idx="2">
                  <c:v>2142.779</c:v>
                </c:pt>
                <c:pt idx="3">
                  <c:v>4699.0039999999999</c:v>
                </c:pt>
                <c:pt idx="4">
                  <c:v>10688.635</c:v>
                </c:pt>
                <c:pt idx="5">
                  <c:v>24963.078000000001</c:v>
                </c:pt>
                <c:pt idx="6">
                  <c:v>66986.808000000005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8-2F4A-8EE3-ABC43605A0F0}"/>
            </c:ext>
          </c:extLst>
        </c:ser>
        <c:ser>
          <c:idx val="1"/>
          <c:order val="2"/>
          <c:tx>
            <c:strRef>
              <c:f>graph!$B$20</c:f>
              <c:strCache>
                <c:ptCount val="1"/>
                <c:pt idx="0">
                  <c:v>Proof_ours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alpha val="0"/>
                </a:schemeClr>
              </a:solidFill>
              <a:ln w="12700" cap="rnd">
                <a:solidFill>
                  <a:schemeClr val="accent2"/>
                </a:solidFill>
              </a:ln>
              <a:effectLst/>
            </c:spPr>
          </c:marker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graph!$C$20:$I$20</c:f>
              <c:numCache>
                <c:formatCode>General</c:formatCode>
                <c:ptCount val="7"/>
                <c:pt idx="0">
                  <c:v>636.48697319297412</c:v>
                </c:pt>
                <c:pt idx="1">
                  <c:v>1080.5261599999999</c:v>
                </c:pt>
                <c:pt idx="2">
                  <c:v>1882.9372085501559</c:v>
                </c:pt>
                <c:pt idx="3">
                  <c:v>3462.1503199999997</c:v>
                </c:pt>
                <c:pt idx="4">
                  <c:v>6543.257892771896</c:v>
                </c:pt>
                <c:pt idx="5">
                  <c:v>12749.567640000001</c:v>
                </c:pt>
                <c:pt idx="6">
                  <c:v>23988.311785543796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8-2F4A-8EE3-ABC43605A0F0}"/>
            </c:ext>
          </c:extLst>
        </c:ser>
        <c:ser>
          <c:idx val="2"/>
          <c:order val="3"/>
          <c:tx>
            <c:strRef>
              <c:f>graph!$B$21</c:f>
              <c:strCache>
                <c:ptCount val="1"/>
                <c:pt idx="0">
                  <c:v>Vf_ours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alpha val="0"/>
                </a:schemeClr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graph!$C$21:$I$21</c:f>
              <c:numCache>
                <c:formatCode>General</c:formatCode>
                <c:ptCount val="7"/>
                <c:pt idx="0">
                  <c:v>157.0762015964871</c:v>
                </c:pt>
                <c:pt idx="1">
                  <c:v>221.701795</c:v>
                </c:pt>
                <c:pt idx="2">
                  <c:v>313.15081927507805</c:v>
                </c:pt>
                <c:pt idx="3">
                  <c:v>442.28787499999999</c:v>
                </c:pt>
                <c:pt idx="4">
                  <c:v>625.04866138594832</c:v>
                </c:pt>
                <c:pt idx="5">
                  <c:v>883.44903499999998</c:v>
                </c:pt>
                <c:pt idx="6">
                  <c:v>1248.8546077718966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8-2F4A-8EE3-ABC43605A0F0}"/>
            </c:ext>
          </c:extLst>
        </c:ser>
        <c:ser>
          <c:idx val="4"/>
          <c:order val="4"/>
          <c:tx>
            <c:strRef>
              <c:f>graph!$B$25</c:f>
              <c:strCache>
                <c:ptCount val="1"/>
                <c:pt idx="0">
                  <c:v>Vf_FNP20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graph!$C$25:$I$25</c:f>
              <c:numCache>
                <c:formatCode>General</c:formatCode>
                <c:ptCount val="7"/>
                <c:pt idx="0">
                  <c:v>49.477843</c:v>
                </c:pt>
                <c:pt idx="1">
                  <c:v>49.477843</c:v>
                </c:pt>
                <c:pt idx="2">
                  <c:v>49.477843</c:v>
                </c:pt>
                <c:pt idx="3">
                  <c:v>49.477843</c:v>
                </c:pt>
                <c:pt idx="4">
                  <c:v>49.477843</c:v>
                </c:pt>
                <c:pt idx="5">
                  <c:v>49.477843</c:v>
                </c:pt>
                <c:pt idx="6">
                  <c:v>49.477843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18-2F4A-8EE3-ABC43605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88352"/>
        <c:axId val="655490000"/>
      </c:scatterChart>
      <c:valAx>
        <c:axId val="655488352"/>
        <c:scaling>
          <c:orientation val="minMax"/>
          <c:max val="1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0000"/>
        <c:crosses val="autoZero"/>
        <c:crossBetween val="midCat"/>
      </c:valAx>
      <c:valAx>
        <c:axId val="655490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graph!$B$40</c:f>
              <c:strCache>
                <c:ptCount val="1"/>
                <c:pt idx="0">
                  <c:v>Proof_FNP20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alpha val="49981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dPt>
            <c:idx val="5"/>
            <c:marker>
              <c:symbol val="square"/>
              <c:size val="7"/>
              <c:spPr>
                <a:solidFill>
                  <a:schemeClr val="accent4">
                    <a:alpha val="49981"/>
                  </a:schemeClr>
                </a:solidFill>
                <a:ln w="127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85-F641-928C-8A52E9E70F34}"/>
              </c:ext>
            </c:extLst>
          </c:dPt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graph!$C$40:$I$40</c:f>
              <c:numCache>
                <c:formatCode>General</c:formatCode>
                <c:ptCount val="7"/>
                <c:pt idx="0">
                  <c:v>28240.259689999999</c:v>
                </c:pt>
                <c:pt idx="1">
                  <c:v>56481.380809999995</c:v>
                </c:pt>
                <c:pt idx="2">
                  <c:v>112963.62304999999</c:v>
                </c:pt>
                <c:pt idx="3">
                  <c:v>225928.10753000001</c:v>
                </c:pt>
                <c:pt idx="4">
                  <c:v>451857.07649000001</c:v>
                </c:pt>
                <c:pt idx="5">
                  <c:v>903715.01440999995</c:v>
                </c:pt>
                <c:pt idx="6">
                  <c:v>1807430.8902499999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5-F641-928C-8A52E9E70F34}"/>
            </c:ext>
          </c:extLst>
        </c:ser>
        <c:ser>
          <c:idx val="0"/>
          <c:order val="1"/>
          <c:tx>
            <c:strRef>
              <c:f>graph!$B$31</c:f>
              <c:strCache>
                <c:ptCount val="1"/>
                <c:pt idx="0">
                  <c:v>Circuit Evaluation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graph!$C$31:$I$31</c:f>
              <c:numCache>
                <c:formatCode>General</c:formatCode>
                <c:ptCount val="7"/>
                <c:pt idx="0">
                  <c:v>113.087</c:v>
                </c:pt>
                <c:pt idx="1">
                  <c:v>224.536</c:v>
                </c:pt>
                <c:pt idx="2">
                  <c:v>447.39400000000001</c:v>
                </c:pt>
                <c:pt idx="3">
                  <c:v>899.70699999999999</c:v>
                </c:pt>
                <c:pt idx="4">
                  <c:v>1792.9179999999999</c:v>
                </c:pt>
                <c:pt idx="5">
                  <c:v>3604.7150000000001</c:v>
                </c:pt>
                <c:pt idx="6">
                  <c:v>7386.6660000000002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5-F641-928C-8A52E9E70F34}"/>
            </c:ext>
          </c:extLst>
        </c:ser>
        <c:ser>
          <c:idx val="1"/>
          <c:order val="2"/>
          <c:tx>
            <c:strRef>
              <c:f>graph!$B$36</c:f>
              <c:strCache>
                <c:ptCount val="1"/>
                <c:pt idx="0">
                  <c:v>Proof_ours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alpha val="0"/>
                </a:schemeClr>
              </a:solidFill>
              <a:ln w="12700" cap="rnd">
                <a:solidFill>
                  <a:schemeClr val="accent2"/>
                </a:solidFill>
              </a:ln>
              <a:effectLst/>
            </c:spPr>
          </c:marker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graph!$C$36:$I$36</c:f>
              <c:numCache>
                <c:formatCode>General</c:formatCode>
                <c:ptCount val="7"/>
                <c:pt idx="0">
                  <c:v>236.02948659648706</c:v>
                </c:pt>
                <c:pt idx="1">
                  <c:v>379.91207999999995</c:v>
                </c:pt>
                <c:pt idx="2">
                  <c:v>633.01897319297416</c:v>
                </c:pt>
                <c:pt idx="3">
                  <c:v>1090.0551599999999</c:v>
                </c:pt>
                <c:pt idx="4">
                  <c:v>1928.1809463859483</c:v>
                </c:pt>
                <c:pt idx="5">
                  <c:v>3532.7733200000002</c:v>
                </c:pt>
                <c:pt idx="6">
                  <c:v>6403.4788927718964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85-F641-928C-8A52E9E70F34}"/>
            </c:ext>
          </c:extLst>
        </c:ser>
        <c:ser>
          <c:idx val="2"/>
          <c:order val="3"/>
          <c:tx>
            <c:strRef>
              <c:f>graph!$B$37</c:f>
              <c:strCache>
                <c:ptCount val="1"/>
                <c:pt idx="0">
                  <c:v>Vf_ours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alpha val="0"/>
                </a:schemeClr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graph!$C$37:$I$37</c:f>
              <c:numCache>
                <c:formatCode>General</c:formatCode>
                <c:ptCount val="7"/>
                <c:pt idx="0">
                  <c:v>78.993458298243539</c:v>
                </c:pt>
                <c:pt idx="1">
                  <c:v>111.340755</c:v>
                </c:pt>
                <c:pt idx="2">
                  <c:v>157.08120159648709</c:v>
                </c:pt>
                <c:pt idx="3">
                  <c:v>221.70479499999999</c:v>
                </c:pt>
                <c:pt idx="4">
                  <c:v>313.11268819297413</c:v>
                </c:pt>
                <c:pt idx="5">
                  <c:v>442.33687499999996</c:v>
                </c:pt>
                <c:pt idx="6">
                  <c:v>625.08666138594833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85-F641-928C-8A52E9E70F34}"/>
            </c:ext>
          </c:extLst>
        </c:ser>
        <c:ser>
          <c:idx val="4"/>
          <c:order val="4"/>
          <c:tx>
            <c:strRef>
              <c:f>graph!$B$41</c:f>
              <c:strCache>
                <c:ptCount val="1"/>
                <c:pt idx="0">
                  <c:v>Vf_FNP20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graph!$C$14:$I$14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graph!$C$41:$I$41</c:f>
              <c:numCache>
                <c:formatCode>General</c:formatCode>
                <c:ptCount val="7"/>
                <c:pt idx="0">
                  <c:v>49.477843</c:v>
                </c:pt>
                <c:pt idx="1">
                  <c:v>49.477843</c:v>
                </c:pt>
                <c:pt idx="2">
                  <c:v>49.477843</c:v>
                </c:pt>
                <c:pt idx="3">
                  <c:v>49.477843</c:v>
                </c:pt>
                <c:pt idx="4">
                  <c:v>49.477843</c:v>
                </c:pt>
                <c:pt idx="5">
                  <c:v>49.477843</c:v>
                </c:pt>
                <c:pt idx="6">
                  <c:v>49.477843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85-F641-928C-8A52E9E7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88352"/>
        <c:axId val="655490000"/>
      </c:scatterChart>
      <c:valAx>
        <c:axId val="655488352"/>
        <c:scaling>
          <c:orientation val="minMax"/>
          <c:max val="1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0000"/>
        <c:crosses val="autoZero"/>
        <c:crossBetween val="midCat"/>
      </c:valAx>
      <c:valAx>
        <c:axId val="655490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13</xdr:row>
      <xdr:rowOff>88900</xdr:rowOff>
    </xdr:from>
    <xdr:to>
      <xdr:col>20</xdr:col>
      <xdr:colOff>117929</xdr:colOff>
      <xdr:row>32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7F86F-9893-3649-8E31-ADAB9CDB0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489858</xdr:colOff>
      <xdr:row>33</xdr:row>
      <xdr:rowOff>154214</xdr:rowOff>
    </xdr:from>
    <xdr:to>
      <xdr:col>20</xdr:col>
      <xdr:colOff>99787</xdr:colOff>
      <xdr:row>52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C968E-E8A0-FC48-ACAE-5ED38674D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tabSelected="1" zoomScale="200" workbookViewId="0">
      <selection activeCell="B12" sqref="B12"/>
    </sheetView>
  </sheetViews>
  <sheetFormatPr baseColWidth="10" defaultColWidth="8.83203125" defaultRowHeight="15" x14ac:dyDescent="0.2"/>
  <cols>
    <col min="2" max="2" width="11.6640625" bestFit="1" customWidth="1"/>
    <col min="3" max="4" width="9.33203125" bestFit="1" customWidth="1"/>
    <col min="5" max="5" width="7.33203125" bestFit="1" customWidth="1"/>
    <col min="6" max="7" width="9.33203125" bestFit="1" customWidth="1"/>
    <col min="8" max="8" width="12.6640625" bestFit="1" customWidth="1"/>
    <col min="9" max="9" width="8.33203125" bestFit="1" customWidth="1"/>
    <col min="10" max="10" width="12.6640625" bestFit="1" customWidth="1"/>
  </cols>
  <sheetData>
    <row r="1" spans="2:10" ht="16" thickBot="1" x14ac:dyDescent="0.25"/>
    <row r="2" spans="2:10" ht="16" thickBot="1" x14ac:dyDescent="0.25">
      <c r="B2" s="3" t="s">
        <v>0</v>
      </c>
      <c r="C2" s="1">
        <f>2^10</f>
        <v>1024</v>
      </c>
      <c r="E2" s="5" t="s">
        <v>15</v>
      </c>
      <c r="F2" s="6" t="s">
        <v>10</v>
      </c>
      <c r="G2" s="7" t="s">
        <v>8</v>
      </c>
      <c r="H2" s="7" t="s">
        <v>11</v>
      </c>
      <c r="I2" s="5" t="s">
        <v>9</v>
      </c>
      <c r="J2" s="8" t="s">
        <v>12</v>
      </c>
    </row>
    <row r="3" spans="2:10" ht="16" thickBot="1" x14ac:dyDescent="0.25">
      <c r="B3" s="4" t="s">
        <v>13</v>
      </c>
      <c r="C3" s="2">
        <f>2^10</f>
        <v>1024</v>
      </c>
      <c r="E3" s="9"/>
      <c r="F3" s="10"/>
      <c r="G3" s="11"/>
      <c r="H3" s="11"/>
      <c r="I3" s="9"/>
      <c r="J3" s="12"/>
    </row>
    <row r="4" spans="2:10" ht="16" thickBot="1" x14ac:dyDescent="0.25">
      <c r="E4" s="9" t="s">
        <v>1</v>
      </c>
      <c r="F4" s="10">
        <v>0.42879299999999998</v>
      </c>
      <c r="G4" s="11">
        <f>2*(2*$C$3*$C$2+$C$3-1)</f>
        <v>4196350</v>
      </c>
      <c r="H4" s="11">
        <f t="shared" ref="H3:H10" si="0">G4*$F4</f>
        <v>1799365.5055499999</v>
      </c>
      <c r="I4" s="9">
        <v>0</v>
      </c>
      <c r="J4" s="12">
        <f t="shared" ref="J3:J10" si="1">I4*$F4</f>
        <v>0</v>
      </c>
    </row>
    <row r="5" spans="2:10" x14ac:dyDescent="0.2">
      <c r="B5" s="3" t="s">
        <v>11</v>
      </c>
      <c r="C5" s="1">
        <f>H11</f>
        <v>1807430.8902499999</v>
      </c>
      <c r="E5" s="9" t="s">
        <v>2</v>
      </c>
      <c r="F5" s="10">
        <v>1.9220000000000001E-3</v>
      </c>
      <c r="G5" s="11">
        <f>2*(2*$C$3*$C$2+$C$3-1)</f>
        <v>4196350</v>
      </c>
      <c r="H5" s="11">
        <f t="shared" si="0"/>
        <v>8065.3847000000005</v>
      </c>
      <c r="I5" s="9">
        <v>1</v>
      </c>
      <c r="J5" s="12">
        <f t="shared" si="1"/>
        <v>1.9220000000000001E-3</v>
      </c>
    </row>
    <row r="6" spans="2:10" ht="16" thickBot="1" x14ac:dyDescent="0.25">
      <c r="B6" s="4" t="s">
        <v>12</v>
      </c>
      <c r="C6" s="2">
        <f>J11</f>
        <v>49.477843</v>
      </c>
      <c r="E6" s="9" t="s">
        <v>3</v>
      </c>
      <c r="F6" s="10">
        <v>1.0164299999999999</v>
      </c>
      <c r="G6" s="11">
        <v>0</v>
      </c>
      <c r="H6" s="11">
        <f t="shared" si="0"/>
        <v>0</v>
      </c>
      <c r="I6" s="9">
        <v>1</v>
      </c>
      <c r="J6" s="12">
        <f t="shared" si="1"/>
        <v>1.0164299999999999</v>
      </c>
    </row>
    <row r="7" spans="2:10" x14ac:dyDescent="0.2">
      <c r="E7" s="9" t="s">
        <v>4</v>
      </c>
      <c r="F7" s="10">
        <v>4.2909999999999997E-3</v>
      </c>
      <c r="G7" s="11">
        <v>0</v>
      </c>
      <c r="H7" s="11">
        <f t="shared" si="0"/>
        <v>0</v>
      </c>
      <c r="I7" s="9">
        <v>1</v>
      </c>
      <c r="J7" s="12">
        <f t="shared" si="1"/>
        <v>4.2909999999999997E-3</v>
      </c>
    </row>
    <row r="8" spans="2:10" x14ac:dyDescent="0.2">
      <c r="E8" s="9" t="s">
        <v>6</v>
      </c>
      <c r="F8" s="10">
        <v>2.5880899999999998</v>
      </c>
      <c r="G8" s="11">
        <v>0</v>
      </c>
      <c r="H8" s="11">
        <f t="shared" si="0"/>
        <v>0</v>
      </c>
      <c r="I8" s="9">
        <v>0</v>
      </c>
      <c r="J8" s="12">
        <f t="shared" si="1"/>
        <v>0</v>
      </c>
    </row>
    <row r="9" spans="2:10" x14ac:dyDescent="0.2">
      <c r="E9" s="9" t="s">
        <v>5</v>
      </c>
      <c r="F9" s="10">
        <v>2.0379999999999999E-2</v>
      </c>
      <c r="G9" s="11">
        <v>0</v>
      </c>
      <c r="H9" s="11">
        <f t="shared" si="0"/>
        <v>0</v>
      </c>
      <c r="I9" s="9">
        <v>0</v>
      </c>
      <c r="J9" s="12">
        <f t="shared" si="1"/>
        <v>0</v>
      </c>
    </row>
    <row r="10" spans="2:10" ht="16" thickBot="1" x14ac:dyDescent="0.25">
      <c r="E10" s="13" t="s">
        <v>7</v>
      </c>
      <c r="F10" s="14">
        <v>6.0568999999999997</v>
      </c>
      <c r="G10" s="15">
        <v>0</v>
      </c>
      <c r="H10" s="15">
        <f t="shared" si="0"/>
        <v>0</v>
      </c>
      <c r="I10" s="13">
        <v>8</v>
      </c>
      <c r="J10" s="16">
        <f t="shared" si="1"/>
        <v>48.455199999999998</v>
      </c>
    </row>
    <row r="11" spans="2:10" ht="16" thickBot="1" x14ac:dyDescent="0.25">
      <c r="E11" s="17"/>
      <c r="F11" s="17"/>
      <c r="G11" s="17"/>
      <c r="H11" s="18">
        <f>SUM(H3:H10)</f>
        <v>1807430.8902499999</v>
      </c>
      <c r="I11" s="17"/>
      <c r="J11" s="18">
        <f>SUM(J3:J10)</f>
        <v>49.477843</v>
      </c>
    </row>
    <row r="13" spans="2:10" ht="16" thickBot="1" x14ac:dyDescent="0.25"/>
    <row r="14" spans="2:10" ht="16" thickBot="1" x14ac:dyDescent="0.25">
      <c r="E14" s="5" t="s">
        <v>14</v>
      </c>
      <c r="F14" s="6" t="s">
        <v>10</v>
      </c>
      <c r="G14" s="7" t="s">
        <v>8</v>
      </c>
      <c r="H14" s="7" t="s">
        <v>11</v>
      </c>
      <c r="I14" s="5" t="s">
        <v>9</v>
      </c>
      <c r="J14" s="8" t="s">
        <v>12</v>
      </c>
    </row>
    <row r="15" spans="2:10" x14ac:dyDescent="0.2">
      <c r="E15" s="9"/>
      <c r="F15" s="10"/>
      <c r="G15" s="11"/>
      <c r="H15" s="11"/>
      <c r="I15" s="9"/>
      <c r="J15" s="12"/>
    </row>
    <row r="16" spans="2:10" x14ac:dyDescent="0.2">
      <c r="E16" s="9" t="s">
        <v>1</v>
      </c>
      <c r="F16" s="10">
        <v>0.42879299999999998</v>
      </c>
      <c r="G16" s="11">
        <f>2*SQRT(2*$C$2*$C$3)</f>
        <v>2896.3093757400989</v>
      </c>
      <c r="H16" s="11">
        <f t="shared" ref="H16:H22" si="2">G16*$F16</f>
        <v>1241.9171861517241</v>
      </c>
      <c r="I16" s="11">
        <f>1+SQRT(2*$C$2*$C$3)</f>
        <v>1449.1546878700494</v>
      </c>
      <c r="J16" s="12">
        <f t="shared" ref="J16:J22" si="3">I16*$F16</f>
        <v>621.38738607586208</v>
      </c>
    </row>
    <row r="17" spans="5:10" x14ac:dyDescent="0.2">
      <c r="E17" s="9" t="s">
        <v>2</v>
      </c>
      <c r="F17" s="10">
        <v>1.9220000000000001E-3</v>
      </c>
      <c r="G17" s="11">
        <f>2*SQRT(2*$C$2*$C$3)</f>
        <v>2896.3093757400989</v>
      </c>
      <c r="H17" s="11">
        <f t="shared" si="2"/>
        <v>5.5667066201724706</v>
      </c>
      <c r="I17" s="11">
        <f>1+SQRT(2*$C$2*$C$3)</f>
        <v>1449.1546878700494</v>
      </c>
      <c r="J17" s="12">
        <f t="shared" si="3"/>
        <v>2.7852753100862353</v>
      </c>
    </row>
    <row r="18" spans="5:10" x14ac:dyDescent="0.2">
      <c r="E18" s="9" t="s">
        <v>3</v>
      </c>
      <c r="F18" s="10">
        <v>1.0164299999999999</v>
      </c>
      <c r="G18" s="11">
        <v>0</v>
      </c>
      <c r="H18" s="11">
        <f t="shared" si="2"/>
        <v>0</v>
      </c>
      <c r="I18" s="9">
        <v>0</v>
      </c>
      <c r="J18" s="12">
        <f t="shared" si="3"/>
        <v>0</v>
      </c>
    </row>
    <row r="19" spans="5:10" x14ac:dyDescent="0.2">
      <c r="E19" s="9" t="s">
        <v>4</v>
      </c>
      <c r="F19" s="10">
        <v>4.2909999999999997E-3</v>
      </c>
      <c r="G19" s="11">
        <v>0</v>
      </c>
      <c r="H19" s="11">
        <f t="shared" si="2"/>
        <v>0</v>
      </c>
      <c r="I19" s="9">
        <v>0</v>
      </c>
      <c r="J19" s="12">
        <f t="shared" si="3"/>
        <v>0</v>
      </c>
    </row>
    <row r="20" spans="5:10" x14ac:dyDescent="0.2">
      <c r="E20" s="9" t="s">
        <v>6</v>
      </c>
      <c r="F20" s="10">
        <v>2.5880899999999998</v>
      </c>
      <c r="G20" s="11">
        <v>0</v>
      </c>
      <c r="H20" s="11">
        <f t="shared" si="2"/>
        <v>0</v>
      </c>
      <c r="I20" s="9">
        <v>0</v>
      </c>
      <c r="J20" s="12">
        <f t="shared" si="3"/>
        <v>0</v>
      </c>
    </row>
    <row r="21" spans="5:10" x14ac:dyDescent="0.2">
      <c r="E21" s="9" t="s">
        <v>5</v>
      </c>
      <c r="F21" s="10">
        <v>2.0379999999999999E-2</v>
      </c>
      <c r="G21" s="11">
        <v>0</v>
      </c>
      <c r="H21" s="11">
        <f t="shared" si="2"/>
        <v>0</v>
      </c>
      <c r="I21" s="9">
        <v>0</v>
      </c>
      <c r="J21" s="12">
        <f t="shared" si="3"/>
        <v>0</v>
      </c>
    </row>
    <row r="22" spans="5:10" ht="16" thickBot="1" x14ac:dyDescent="0.25">
      <c r="E22" s="13" t="s">
        <v>7</v>
      </c>
      <c r="F22" s="14">
        <v>6.0568999999999997</v>
      </c>
      <c r="G22" s="15">
        <v>0</v>
      </c>
      <c r="H22" s="15">
        <f t="shared" si="2"/>
        <v>0</v>
      </c>
      <c r="I22" s="13">
        <v>0</v>
      </c>
      <c r="J22" s="16">
        <f t="shared" si="3"/>
        <v>0</v>
      </c>
    </row>
    <row r="23" spans="5:10" ht="16" thickBot="1" x14ac:dyDescent="0.25">
      <c r="E23" s="17"/>
      <c r="F23" s="17"/>
      <c r="G23" s="17"/>
      <c r="H23" s="18">
        <f>SUM(H15:H22)</f>
        <v>1247.4838927718965</v>
      </c>
      <c r="I23" s="17"/>
      <c r="J23" s="18">
        <f>SUM(J15:J22)</f>
        <v>624.17266138594835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:I41"/>
  <sheetViews>
    <sheetView zoomScale="140" workbookViewId="0">
      <selection activeCell="K26" sqref="K26"/>
    </sheetView>
  </sheetViews>
  <sheetFormatPr baseColWidth="10" defaultColWidth="8.83203125" defaultRowHeight="15" x14ac:dyDescent="0.2"/>
  <sheetData>
    <row r="13" spans="2:9" x14ac:dyDescent="0.2">
      <c r="B13" t="s">
        <v>14</v>
      </c>
      <c r="C13" t="s">
        <v>21</v>
      </c>
    </row>
    <row r="14" spans="2:9" x14ac:dyDescent="0.2">
      <c r="B14" t="s">
        <v>20</v>
      </c>
      <c r="C14">
        <v>10</v>
      </c>
      <c r="D14">
        <v>11</v>
      </c>
      <c r="E14">
        <v>12</v>
      </c>
      <c r="F14">
        <v>13</v>
      </c>
      <c r="G14">
        <v>14</v>
      </c>
      <c r="H14">
        <v>15</v>
      </c>
      <c r="I14">
        <v>16</v>
      </c>
    </row>
    <row r="15" spans="2:9" x14ac:dyDescent="0.2">
      <c r="B15" t="s">
        <v>16</v>
      </c>
      <c r="C15">
        <v>448.37599999999998</v>
      </c>
      <c r="D15">
        <v>983.02499999999998</v>
      </c>
      <c r="E15">
        <v>2142.779</v>
      </c>
      <c r="F15">
        <v>4699.0039999999999</v>
      </c>
      <c r="G15">
        <v>10688.635</v>
      </c>
      <c r="H15">
        <v>24963.078000000001</v>
      </c>
      <c r="I15">
        <v>66986.808000000005</v>
      </c>
    </row>
    <row r="16" spans="2:9" x14ac:dyDescent="0.2">
      <c r="B16" t="s">
        <v>17</v>
      </c>
      <c r="C16">
        <v>324.61599999999999</v>
      </c>
      <c r="D16">
        <v>639.47399999999993</v>
      </c>
      <c r="E16">
        <v>1259.0429999999999</v>
      </c>
      <c r="F16">
        <v>2580.0459999999998</v>
      </c>
      <c r="G16">
        <v>5295.7739999999994</v>
      </c>
      <c r="H16">
        <v>10985.359</v>
      </c>
      <c r="I16">
        <v>21493.344000000001</v>
      </c>
    </row>
    <row r="17" spans="2:9" x14ac:dyDescent="0.2">
      <c r="B17" t="s">
        <v>18</v>
      </c>
      <c r="C17">
        <v>0.71</v>
      </c>
      <c r="D17">
        <v>0.745</v>
      </c>
      <c r="E17">
        <v>0.77300000000000002</v>
      </c>
      <c r="F17">
        <v>0.80500000000000005</v>
      </c>
      <c r="G17">
        <v>0.876</v>
      </c>
      <c r="H17">
        <v>0.91400000000000003</v>
      </c>
      <c r="I17">
        <v>0.94</v>
      </c>
    </row>
    <row r="18" spans="2:9" x14ac:dyDescent="0.2">
      <c r="B18" t="s">
        <v>24</v>
      </c>
      <c r="C18">
        <v>311.87097319297413</v>
      </c>
      <c r="D18">
        <v>441.05215999999996</v>
      </c>
      <c r="E18">
        <v>623.89420855015601</v>
      </c>
      <c r="F18">
        <v>882.10431999999992</v>
      </c>
      <c r="G18">
        <v>1247.4838927718965</v>
      </c>
      <c r="H18">
        <v>1764.2086399999998</v>
      </c>
      <c r="I18">
        <v>2494.9677855437931</v>
      </c>
    </row>
    <row r="19" spans="2:9" x14ac:dyDescent="0.2">
      <c r="B19" t="s">
        <v>25</v>
      </c>
      <c r="C19">
        <v>156.36620159648709</v>
      </c>
      <c r="D19">
        <v>220.956795</v>
      </c>
      <c r="E19">
        <v>312.37781927507802</v>
      </c>
      <c r="F19">
        <v>441.48287499999998</v>
      </c>
      <c r="G19">
        <v>624.17266138594835</v>
      </c>
      <c r="H19">
        <v>882.53503499999999</v>
      </c>
      <c r="I19">
        <v>1247.9146077718965</v>
      </c>
    </row>
    <row r="20" spans="2:9" x14ac:dyDescent="0.2">
      <c r="B20" t="s">
        <v>26</v>
      </c>
      <c r="C20">
        <f>C18+C16</f>
        <v>636.48697319297412</v>
      </c>
      <c r="D20">
        <f t="shared" ref="D20:I20" si="0">D18+D16</f>
        <v>1080.5261599999999</v>
      </c>
      <c r="E20">
        <f t="shared" si="0"/>
        <v>1882.9372085501559</v>
      </c>
      <c r="F20">
        <f t="shared" si="0"/>
        <v>3462.1503199999997</v>
      </c>
      <c r="G20">
        <f t="shared" si="0"/>
        <v>6543.257892771896</v>
      </c>
      <c r="H20">
        <f t="shared" si="0"/>
        <v>12749.567640000001</v>
      </c>
      <c r="I20">
        <f t="shared" si="0"/>
        <v>23988.311785543796</v>
      </c>
    </row>
    <row r="21" spans="2:9" x14ac:dyDescent="0.2">
      <c r="B21" t="s">
        <v>27</v>
      </c>
      <c r="C21">
        <f>C19+C17</f>
        <v>157.0762015964871</v>
      </c>
      <c r="D21">
        <f t="shared" ref="D21:I21" si="1">D19+D17</f>
        <v>221.701795</v>
      </c>
      <c r="E21">
        <f t="shared" si="1"/>
        <v>313.15081927507805</v>
      </c>
      <c r="F21">
        <f t="shared" si="1"/>
        <v>442.28787499999999</v>
      </c>
      <c r="G21">
        <f t="shared" si="1"/>
        <v>625.04866138594832</v>
      </c>
      <c r="H21">
        <f t="shared" si="1"/>
        <v>883.44903499999998</v>
      </c>
      <c r="I21">
        <f t="shared" si="1"/>
        <v>1248.8546077718966</v>
      </c>
    </row>
    <row r="23" spans="2:9" x14ac:dyDescent="0.2">
      <c r="B23" t="s">
        <v>23</v>
      </c>
    </row>
    <row r="24" spans="2:9" x14ac:dyDescent="0.2">
      <c r="B24" t="s">
        <v>29</v>
      </c>
      <c r="C24">
        <v>112963.62304999999</v>
      </c>
      <c r="D24">
        <v>225872.97600999998</v>
      </c>
      <c r="E24">
        <v>451912.20801</v>
      </c>
      <c r="F24">
        <v>903329.09376999992</v>
      </c>
      <c r="G24">
        <v>1806603.9174499998</v>
      </c>
      <c r="H24">
        <v>3613153.5648099994</v>
      </c>
      <c r="I24">
        <v>7226252.8595299991</v>
      </c>
    </row>
    <row r="25" spans="2:9" x14ac:dyDescent="0.2">
      <c r="B25" t="s">
        <v>28</v>
      </c>
      <c r="C25">
        <v>49.477843</v>
      </c>
      <c r="D25">
        <v>49.477843</v>
      </c>
      <c r="E25">
        <v>49.477843</v>
      </c>
      <c r="F25">
        <v>49.477843</v>
      </c>
      <c r="G25">
        <v>49.477843</v>
      </c>
      <c r="H25">
        <v>49.477843</v>
      </c>
      <c r="I25">
        <v>49.477843</v>
      </c>
    </row>
    <row r="29" spans="2:9" x14ac:dyDescent="0.2">
      <c r="B29" t="s">
        <v>14</v>
      </c>
      <c r="C29" t="s">
        <v>22</v>
      </c>
    </row>
    <row r="30" spans="2:9" x14ac:dyDescent="0.2">
      <c r="B30" t="s">
        <v>19</v>
      </c>
      <c r="C30">
        <v>4</v>
      </c>
      <c r="D30">
        <v>5</v>
      </c>
      <c r="E30">
        <v>6</v>
      </c>
      <c r="F30">
        <v>7</v>
      </c>
      <c r="G30">
        <v>8</v>
      </c>
      <c r="H30">
        <v>9</v>
      </c>
      <c r="I30">
        <v>10</v>
      </c>
    </row>
    <row r="31" spans="2:9" x14ac:dyDescent="0.2">
      <c r="B31" t="s">
        <v>16</v>
      </c>
      <c r="C31">
        <v>113.087</v>
      </c>
      <c r="D31">
        <v>224.536</v>
      </c>
      <c r="E31">
        <v>447.39400000000001</v>
      </c>
      <c r="F31">
        <v>899.70699999999999</v>
      </c>
      <c r="G31">
        <v>1792.9179999999999</v>
      </c>
      <c r="H31">
        <v>3604.7150000000001</v>
      </c>
      <c r="I31">
        <v>7386.6660000000002</v>
      </c>
    </row>
    <row r="32" spans="2:9" x14ac:dyDescent="0.2">
      <c r="B32" t="s">
        <v>17</v>
      </c>
      <c r="C32">
        <v>80.093999999999994</v>
      </c>
      <c r="D32">
        <v>159.386</v>
      </c>
      <c r="E32">
        <v>321.14800000000002</v>
      </c>
      <c r="F32">
        <v>649.00300000000004</v>
      </c>
      <c r="G32">
        <v>1304.4390000000001</v>
      </c>
      <c r="H32">
        <v>2650.6690000000003</v>
      </c>
      <c r="I32">
        <v>5155.9949999999999</v>
      </c>
    </row>
    <row r="33" spans="2:9" x14ac:dyDescent="0.2">
      <c r="B33" t="s">
        <v>18</v>
      </c>
      <c r="C33">
        <v>0.59499999999999997</v>
      </c>
      <c r="D33">
        <v>0.64700000000000002</v>
      </c>
      <c r="E33">
        <v>0.71499999999999997</v>
      </c>
      <c r="F33">
        <v>0.748</v>
      </c>
      <c r="G33">
        <v>0.81100000000000005</v>
      </c>
      <c r="H33">
        <v>0.85399999999999998</v>
      </c>
      <c r="I33">
        <v>0.91400000000000003</v>
      </c>
    </row>
    <row r="34" spans="2:9" x14ac:dyDescent="0.2">
      <c r="B34" t="s">
        <v>24</v>
      </c>
      <c r="C34">
        <v>155.93548659648707</v>
      </c>
      <c r="D34">
        <v>220.52607999999998</v>
      </c>
      <c r="E34">
        <v>311.87097319297413</v>
      </c>
      <c r="F34">
        <v>441.05215999999996</v>
      </c>
      <c r="G34">
        <v>623.74194638594827</v>
      </c>
      <c r="H34">
        <v>882.10431999999992</v>
      </c>
      <c r="I34">
        <v>1247.4838927718965</v>
      </c>
    </row>
    <row r="35" spans="2:9" x14ac:dyDescent="0.2">
      <c r="B35" t="s">
        <v>25</v>
      </c>
      <c r="C35">
        <v>78.39845829824354</v>
      </c>
      <c r="D35">
        <v>110.693755</v>
      </c>
      <c r="E35">
        <v>156.36620159648709</v>
      </c>
      <c r="F35">
        <v>220.956795</v>
      </c>
      <c r="G35">
        <v>312.30168819297415</v>
      </c>
      <c r="H35">
        <v>441.48287499999998</v>
      </c>
      <c r="I35">
        <v>624.17266138594835</v>
      </c>
    </row>
    <row r="36" spans="2:9" x14ac:dyDescent="0.2">
      <c r="B36" t="s">
        <v>26</v>
      </c>
      <c r="C36">
        <f>SUM(C32,C34)</f>
        <v>236.02948659648706</v>
      </c>
      <c r="D36">
        <f t="shared" ref="D36:I36" si="2">SUM(D32,D34)</f>
        <v>379.91207999999995</v>
      </c>
      <c r="E36">
        <f t="shared" si="2"/>
        <v>633.01897319297416</v>
      </c>
      <c r="F36">
        <f t="shared" si="2"/>
        <v>1090.0551599999999</v>
      </c>
      <c r="G36">
        <f t="shared" si="2"/>
        <v>1928.1809463859483</v>
      </c>
      <c r="H36">
        <f t="shared" si="2"/>
        <v>3532.7733200000002</v>
      </c>
      <c r="I36">
        <f t="shared" si="2"/>
        <v>6403.4788927718964</v>
      </c>
    </row>
    <row r="37" spans="2:9" x14ac:dyDescent="0.2">
      <c r="B37" t="s">
        <v>27</v>
      </c>
      <c r="C37">
        <f>SUM(C33,C35)</f>
        <v>78.993458298243539</v>
      </c>
      <c r="D37">
        <f t="shared" ref="D37:I37" si="3">SUM(D33,D35)</f>
        <v>111.340755</v>
      </c>
      <c r="E37">
        <f t="shared" si="3"/>
        <v>157.08120159648709</v>
      </c>
      <c r="F37">
        <f t="shared" si="3"/>
        <v>221.70479499999999</v>
      </c>
      <c r="G37">
        <f t="shared" si="3"/>
        <v>313.11268819297413</v>
      </c>
      <c r="H37">
        <f t="shared" si="3"/>
        <v>442.33687499999996</v>
      </c>
      <c r="I37">
        <f t="shared" si="3"/>
        <v>625.08666138594833</v>
      </c>
    </row>
    <row r="39" spans="2:9" x14ac:dyDescent="0.2">
      <c r="B39" t="s">
        <v>23</v>
      </c>
    </row>
    <row r="40" spans="2:9" x14ac:dyDescent="0.2">
      <c r="B40" t="s">
        <v>29</v>
      </c>
      <c r="C40">
        <v>28240.259689999999</v>
      </c>
      <c r="D40">
        <v>56481.380809999995</v>
      </c>
      <c r="E40">
        <v>112963.62304999999</v>
      </c>
      <c r="F40">
        <v>225928.10753000001</v>
      </c>
      <c r="G40">
        <v>451857.07649000001</v>
      </c>
      <c r="H40">
        <v>903715.01440999995</v>
      </c>
      <c r="I40">
        <v>1807430.8902499999</v>
      </c>
    </row>
    <row r="41" spans="2:9" x14ac:dyDescent="0.2">
      <c r="B41" t="s">
        <v>28</v>
      </c>
      <c r="C41">
        <v>49.477843</v>
      </c>
      <c r="D41">
        <v>49.477843</v>
      </c>
      <c r="E41">
        <v>49.477843</v>
      </c>
      <c r="F41">
        <v>49.477843</v>
      </c>
      <c r="G41">
        <v>49.477843</v>
      </c>
      <c r="H41">
        <v>49.477843</v>
      </c>
      <c r="I41">
        <v>49.477843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estimation</vt:lpstr>
      <vt:lpstr>graph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Jaihyun</dc:creator>
  <cp:lastModifiedBy>Microsoft Office User</cp:lastModifiedBy>
  <dcterms:created xsi:type="dcterms:W3CDTF">2021-10-14T15:39:17Z</dcterms:created>
  <dcterms:modified xsi:type="dcterms:W3CDTF">2021-10-17T06:17:17Z</dcterms:modified>
</cp:coreProperties>
</file>