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uoraaotearoa.sharepoint.com/sites/000240-HealthServicePerformance/Shared Documents/Health Service Performance/Measures/Primary Care/02. Tier 1s - Access to Primary Care/2025Q3/"/>
    </mc:Choice>
  </mc:AlternateContent>
  <xr:revisionPtr revIDLastSave="252" documentId="13_ncr:1_{280139B9-9175-4D91-A0FA-E781CBDCAC58}" xr6:coauthVersionLast="47" xr6:coauthVersionMax="47" xr10:uidLastSave="{8BC4BD37-961A-4720-87EE-02F87989CCBE}"/>
  <bookViews>
    <workbookView xWindow="16365" yWindow="-15705" windowWidth="21600" windowHeight="14385" activeTab="1" xr2:uid="{00000000-000D-0000-FFFF-FFFF00000000}"/>
  </bookViews>
  <sheets>
    <sheet name="Ethnicity" sheetId="1" r:id="rId1"/>
    <sheet name="Gender" sheetId="6" r:id="rId2"/>
    <sheet name="Age" sheetId="7" r:id="rId3"/>
    <sheet name="Deprivation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7" l="1"/>
  <c r="O26" i="7"/>
  <c r="O26" i="1"/>
  <c r="N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L26" i="7"/>
  <c r="U26" i="7"/>
  <c r="T26" i="7"/>
  <c r="R26" i="7"/>
  <c r="Q26" i="7"/>
  <c r="K26" i="7"/>
  <c r="I26" i="7"/>
  <c r="H26" i="7"/>
  <c r="F26" i="7"/>
  <c r="E26" i="7"/>
  <c r="B26" i="7"/>
  <c r="I26" i="6"/>
  <c r="H26" i="6"/>
  <c r="F26" i="6"/>
  <c r="E26" i="6"/>
  <c r="B26" i="6"/>
  <c r="L26" i="1"/>
  <c r="K26" i="1"/>
  <c r="I26" i="1"/>
  <c r="H26" i="1"/>
  <c r="F26" i="1"/>
  <c r="E26" i="1"/>
  <c r="G26" i="7" l="1"/>
  <c r="P26" i="1"/>
  <c r="C26" i="1"/>
  <c r="B26" i="1"/>
  <c r="S26" i="7"/>
  <c r="V26" i="7"/>
  <c r="P26" i="7"/>
  <c r="M26" i="7"/>
  <c r="J26" i="7"/>
  <c r="G6" i="8" l="1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6" i="1" l="1"/>
  <c r="J6" i="1"/>
  <c r="M6" i="1"/>
  <c r="G7" i="1"/>
  <c r="J7" i="1"/>
  <c r="M7" i="1"/>
  <c r="G8" i="1"/>
  <c r="J8" i="1"/>
  <c r="M8" i="1"/>
  <c r="G9" i="1"/>
  <c r="J9" i="1"/>
  <c r="M9" i="1"/>
  <c r="G10" i="1"/>
  <c r="J10" i="1"/>
  <c r="M10" i="1"/>
  <c r="G11" i="1"/>
  <c r="J11" i="1"/>
  <c r="M11" i="1"/>
  <c r="G12" i="1"/>
  <c r="J12" i="1"/>
  <c r="M12" i="1"/>
  <c r="G13" i="1"/>
  <c r="J13" i="1"/>
  <c r="M13" i="1"/>
  <c r="G14" i="1"/>
  <c r="J14" i="1"/>
  <c r="M14" i="1"/>
  <c r="G15" i="1"/>
  <c r="J15" i="1"/>
  <c r="M15" i="1"/>
  <c r="G16" i="1"/>
  <c r="J16" i="1"/>
  <c r="M16" i="1"/>
  <c r="G17" i="1"/>
  <c r="J17" i="1"/>
  <c r="M17" i="1"/>
  <c r="G18" i="1"/>
  <c r="J18" i="1"/>
  <c r="M18" i="1"/>
  <c r="G19" i="1"/>
  <c r="J19" i="1"/>
  <c r="M19" i="1"/>
  <c r="G20" i="1"/>
  <c r="J20" i="1"/>
  <c r="M20" i="1"/>
  <c r="G21" i="1"/>
  <c r="J21" i="1"/>
  <c r="M21" i="1"/>
  <c r="G22" i="1"/>
  <c r="J22" i="1"/>
  <c r="M22" i="1"/>
  <c r="G23" i="1"/>
  <c r="J23" i="1"/>
  <c r="M23" i="1"/>
  <c r="G24" i="1"/>
  <c r="J24" i="1"/>
  <c r="M24" i="1"/>
  <c r="G25" i="1"/>
  <c r="J25" i="1"/>
  <c r="M25" i="1"/>
  <c r="J26" i="1"/>
  <c r="R26" i="8"/>
  <c r="Q26" i="8"/>
  <c r="O26" i="8"/>
  <c r="N26" i="8"/>
  <c r="L26" i="8"/>
  <c r="K26" i="8"/>
  <c r="I26" i="8"/>
  <c r="H26" i="8"/>
  <c r="F26" i="8"/>
  <c r="E26" i="8"/>
  <c r="M26" i="1" l="1"/>
  <c r="G26" i="1"/>
  <c r="D26" i="1" l="1"/>
  <c r="B26" i="8"/>
  <c r="C26" i="8"/>
  <c r="A1" i="8"/>
  <c r="S26" i="8"/>
  <c r="P26" i="8"/>
  <c r="M26" i="8"/>
  <c r="J26" i="8"/>
  <c r="G26" i="8"/>
  <c r="S25" i="8"/>
  <c r="P25" i="8"/>
  <c r="M25" i="8"/>
  <c r="J25" i="8"/>
  <c r="D25" i="8"/>
  <c r="S24" i="8"/>
  <c r="P24" i="8"/>
  <c r="M24" i="8"/>
  <c r="J24" i="8"/>
  <c r="D24" i="8"/>
  <c r="S23" i="8"/>
  <c r="P23" i="8"/>
  <c r="M23" i="8"/>
  <c r="J23" i="8"/>
  <c r="D23" i="8"/>
  <c r="S22" i="8"/>
  <c r="P22" i="8"/>
  <c r="M22" i="8"/>
  <c r="J22" i="8"/>
  <c r="D22" i="8"/>
  <c r="S21" i="8"/>
  <c r="P21" i="8"/>
  <c r="M21" i="8"/>
  <c r="J21" i="8"/>
  <c r="D21" i="8"/>
  <c r="S20" i="8"/>
  <c r="P20" i="8"/>
  <c r="M20" i="8"/>
  <c r="J20" i="8"/>
  <c r="D20" i="8"/>
  <c r="S19" i="8"/>
  <c r="P19" i="8"/>
  <c r="M19" i="8"/>
  <c r="J19" i="8"/>
  <c r="D19" i="8"/>
  <c r="S18" i="8"/>
  <c r="P18" i="8"/>
  <c r="M18" i="8"/>
  <c r="J18" i="8"/>
  <c r="D18" i="8"/>
  <c r="S17" i="8"/>
  <c r="P17" i="8"/>
  <c r="M17" i="8"/>
  <c r="J17" i="8"/>
  <c r="D17" i="8"/>
  <c r="S16" i="8"/>
  <c r="P16" i="8"/>
  <c r="M16" i="8"/>
  <c r="J16" i="8"/>
  <c r="D16" i="8"/>
  <c r="S15" i="8"/>
  <c r="P15" i="8"/>
  <c r="M15" i="8"/>
  <c r="J15" i="8"/>
  <c r="D15" i="8"/>
  <c r="S14" i="8"/>
  <c r="P14" i="8"/>
  <c r="M14" i="8"/>
  <c r="J14" i="8"/>
  <c r="D14" i="8"/>
  <c r="S13" i="8"/>
  <c r="P13" i="8"/>
  <c r="M13" i="8"/>
  <c r="J13" i="8"/>
  <c r="D13" i="8"/>
  <c r="S12" i="8"/>
  <c r="P12" i="8"/>
  <c r="M12" i="8"/>
  <c r="J12" i="8"/>
  <c r="D12" i="8"/>
  <c r="S11" i="8"/>
  <c r="P11" i="8"/>
  <c r="M11" i="8"/>
  <c r="J11" i="8"/>
  <c r="D11" i="8"/>
  <c r="S10" i="8"/>
  <c r="P10" i="8"/>
  <c r="M10" i="8"/>
  <c r="J10" i="8"/>
  <c r="D10" i="8"/>
  <c r="S9" i="8"/>
  <c r="P9" i="8"/>
  <c r="M9" i="8"/>
  <c r="J9" i="8"/>
  <c r="D9" i="8"/>
  <c r="S8" i="8"/>
  <c r="P8" i="8"/>
  <c r="M8" i="8"/>
  <c r="J8" i="8"/>
  <c r="D8" i="8"/>
  <c r="S7" i="8"/>
  <c r="P7" i="8"/>
  <c r="M7" i="8"/>
  <c r="J7" i="8"/>
  <c r="D7" i="8"/>
  <c r="S6" i="8"/>
  <c r="P6" i="8"/>
  <c r="M6" i="8"/>
  <c r="J6" i="8"/>
  <c r="A1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A1" i="6"/>
  <c r="J25" i="6"/>
  <c r="G25" i="6"/>
  <c r="J24" i="6"/>
  <c r="G24" i="6"/>
  <c r="J23" i="6"/>
  <c r="G23" i="6"/>
  <c r="J22" i="6"/>
  <c r="G22" i="6"/>
  <c r="J21" i="6"/>
  <c r="G21" i="6"/>
  <c r="J20" i="6"/>
  <c r="G20" i="6"/>
  <c r="J19" i="6"/>
  <c r="G19" i="6"/>
  <c r="J18" i="6"/>
  <c r="G18" i="6"/>
  <c r="J17" i="6"/>
  <c r="G17" i="6"/>
  <c r="J16" i="6"/>
  <c r="G16" i="6"/>
  <c r="J15" i="6"/>
  <c r="G15" i="6"/>
  <c r="J14" i="6"/>
  <c r="G14" i="6"/>
  <c r="J13" i="6"/>
  <c r="G13" i="6"/>
  <c r="J12" i="6"/>
  <c r="G12" i="6"/>
  <c r="J11" i="6"/>
  <c r="G11" i="6"/>
  <c r="J10" i="6"/>
  <c r="G10" i="6"/>
  <c r="J9" i="6"/>
  <c r="G9" i="6"/>
  <c r="J8" i="6"/>
  <c r="G8" i="6"/>
  <c r="J7" i="6"/>
  <c r="G7" i="6"/>
  <c r="J6" i="6"/>
  <c r="G6" i="6"/>
  <c r="J26" i="6" l="1"/>
  <c r="G26" i="6"/>
  <c r="D6" i="8"/>
  <c r="D26" i="8" l="1"/>
  <c r="D14" i="1"/>
  <c r="D6" i="1"/>
  <c r="D9" i="1"/>
  <c r="D12" i="1"/>
  <c r="D15" i="1"/>
  <c r="D10" i="1"/>
  <c r="D18" i="1"/>
  <c r="D21" i="1"/>
  <c r="D24" i="1"/>
  <c r="D13" i="1"/>
  <c r="D19" i="1"/>
  <c r="D25" i="1"/>
  <c r="D20" i="1"/>
  <c r="D23" i="1"/>
  <c r="D22" i="1"/>
  <c r="D11" i="1"/>
  <c r="D17" i="1"/>
  <c r="D7" i="1"/>
  <c r="D8" i="1"/>
  <c r="D16" i="1"/>
  <c r="C26" i="6"/>
  <c r="D26" i="6" s="1"/>
  <c r="D6" i="6"/>
  <c r="D17" i="6"/>
  <c r="D21" i="6"/>
  <c r="D24" i="6"/>
  <c r="D15" i="6"/>
  <c r="D11" i="6"/>
  <c r="D12" i="6"/>
  <c r="D19" i="6"/>
  <c r="D20" i="6"/>
  <c r="D13" i="6"/>
  <c r="D9" i="6"/>
  <c r="D16" i="6"/>
  <c r="D7" i="6"/>
  <c r="D14" i="6"/>
  <c r="D25" i="6"/>
  <c r="D10" i="6"/>
  <c r="D22" i="6"/>
  <c r="D18" i="6"/>
  <c r="D23" i="6"/>
  <c r="D8" i="6"/>
  <c r="D23" i="7"/>
  <c r="D21" i="7"/>
  <c r="D24" i="7"/>
  <c r="D8" i="7"/>
  <c r="D18" i="7"/>
  <c r="D17" i="7"/>
  <c r="D25" i="7"/>
  <c r="D13" i="7"/>
  <c r="D9" i="7"/>
  <c r="D22" i="7"/>
  <c r="D20" i="7"/>
  <c r="D16" i="7"/>
  <c r="D14" i="7"/>
  <c r="D12" i="7"/>
  <c r="D11" i="7"/>
  <c r="D10" i="7"/>
  <c r="D19" i="7"/>
  <c r="D15" i="7"/>
  <c r="D7" i="7"/>
  <c r="C26" i="7"/>
  <c r="D26" i="7" s="1"/>
  <c r="D6" i="7"/>
</calcChain>
</file>

<file path=xl/sharedStrings.xml><?xml version="1.0" encoding="utf-8"?>
<sst xmlns="http://schemas.openxmlformats.org/spreadsheetml/2006/main" count="186" uniqueCount="51">
  <si>
    <t>This report shows the number and estimated percentage of the New Zealand population (based on Stats NZ population projections) who are enrolled in a PHO by prioritised ethnicity.</t>
  </si>
  <si>
    <t>Total</t>
  </si>
  <si>
    <t>Māori</t>
  </si>
  <si>
    <t>Pacific</t>
  </si>
  <si>
    <t>Asian</t>
  </si>
  <si>
    <t>Other</t>
  </si>
  <si>
    <t>District of Domicile</t>
  </si>
  <si>
    <t>Total Enrolled</t>
  </si>
  <si>
    <t>Total Population</t>
  </si>
  <si>
    <t>%</t>
  </si>
  <si>
    <t>Auckland</t>
  </si>
  <si>
    <t>Bay of Plenty</t>
  </si>
  <si>
    <t>Canterbury</t>
  </si>
  <si>
    <t>Capital and Coast</t>
  </si>
  <si>
    <t>Counties Manukau</t>
  </si>
  <si>
    <t>Hawke's Bay</t>
  </si>
  <si>
    <t>Hutt Valley</t>
  </si>
  <si>
    <t>Lakes</t>
  </si>
  <si>
    <t>MidCentral</t>
  </si>
  <si>
    <t>Nelson Marlborough</t>
  </si>
  <si>
    <t>Northland</t>
  </si>
  <si>
    <t>South Canterbury</t>
  </si>
  <si>
    <t>Southern</t>
  </si>
  <si>
    <t>Tairāwhiti</t>
  </si>
  <si>
    <t>Taranaki</t>
  </si>
  <si>
    <t>Waikato</t>
  </si>
  <si>
    <t>Wairarapa</t>
  </si>
  <si>
    <t>Waitematā</t>
  </si>
  <si>
    <t>West Coast</t>
  </si>
  <si>
    <t>Whanganui</t>
  </si>
  <si>
    <t>National</t>
  </si>
  <si>
    <r>
      <rPr>
        <b/>
        <u/>
        <sz val="9"/>
        <color theme="1"/>
        <rFont val="Arial"/>
        <family val="2"/>
      </rPr>
      <t>Note</t>
    </r>
    <r>
      <rPr>
        <sz val="9"/>
        <color theme="1"/>
        <rFont val="Arial"/>
        <family val="2"/>
      </rPr>
      <t>: The estimated percentage of those who are enrolled in a PHO may exceed 100% as data is sourced from two different places (Ministry of Health &amp; Stats NZ).</t>
    </r>
  </si>
  <si>
    <t>This report shows the number and estimated percentage of the New Zealand population (based on Stats NZ population projections) who are enrolled in a PHO by gender.</t>
  </si>
  <si>
    <t>Female</t>
  </si>
  <si>
    <t>Male</t>
  </si>
  <si>
    <t>This report shows the number and estimated percentage of the New Zealand population (based on Stats NZ population projections) who are enrolled in a PHO by age group.</t>
  </si>
  <si>
    <t>0 - 4 Year Olds</t>
  </si>
  <si>
    <t>5 - 14 Year Olds</t>
  </si>
  <si>
    <t>15 - 24 Year Olds</t>
  </si>
  <si>
    <t>25 - 44 Year Olds</t>
  </si>
  <si>
    <t>45 - 64 Year Olds</t>
  </si>
  <si>
    <t>65+ Year Olds</t>
  </si>
  <si>
    <t>This report shows the number and estimated percentage of the New Zealand population (based on Stats NZ population projections) who are enrolled in a PHO by deprivation.</t>
  </si>
  <si>
    <t>NZ Dep 1 - 2</t>
  </si>
  <si>
    <t>NZ Dep 3 - 4</t>
  </si>
  <si>
    <t>NZ Dep 5 - 6</t>
  </si>
  <si>
    <t>NZ Dep 7 - 8</t>
  </si>
  <si>
    <t>NZ Dep 9 - 10 (Highly Deprived)</t>
  </si>
  <si>
    <t xml:space="preserve">           Total enrolment numbers include enrolees with unknown deprivation. Counts of those with unknown deprivation are not displayed separately.</t>
  </si>
  <si>
    <t xml:space="preserve">           Population is based on the December 2024 update of the projections provided by Stats NZ.</t>
  </si>
  <si>
    <t>Access to Primary Care by Prioritised Ethnicity (July 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</si>
</sst>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;\-#,##0;0"/>
    <numFmt numFmtId="166" formatCode="#,##0.00;\-#,##0.00;0.00"/>
    <numFmt numFmtId="167" formatCode="0.000%"/>
  </numFmts>
  <fonts count="12" x14ac:knownFonts="1"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mbria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u/>
      <sz val="9"/>
      <color theme="1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2" fillId="0" borderId="0"/>
  </cellStyleXfs>
  <cellXfs count="29">
    <xf numFmtId="0" fontId="0" fillId="0" borderId="0" xfId="0"/>
    <xf numFmtId="0" fontId="4" fillId="2" borderId="0" xfId="1" applyFont="1" applyFill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4" fillId="2" borderId="0" xfId="1" applyFont="1" applyFill="1" applyAlignment="1" applyProtection="1">
      <alignment horizontal="center" vertical="center"/>
      <protection locked="0"/>
    </xf>
    <xf numFmtId="165" fontId="5" fillId="2" borderId="0" xfId="0" applyNumberFormat="1" applyFont="1" applyFill="1" applyAlignment="1">
      <alignment vertical="center"/>
    </xf>
    <xf numFmtId="166" fontId="5" fillId="2" borderId="0" xfId="0" applyNumberFormat="1" applyFont="1" applyFill="1" applyAlignment="1">
      <alignment vertical="center"/>
    </xf>
    <xf numFmtId="167" fontId="5" fillId="2" borderId="0" xfId="4" applyNumberFormat="1" applyFont="1" applyFill="1" applyAlignment="1">
      <alignment vertical="center"/>
    </xf>
    <xf numFmtId="3" fontId="5" fillId="2" borderId="0" xfId="0" applyNumberFormat="1" applyFont="1" applyFill="1" applyAlignment="1">
      <alignment vertical="center"/>
    </xf>
    <xf numFmtId="9" fontId="5" fillId="2" borderId="0" xfId="0" applyNumberFormat="1" applyFont="1" applyFill="1" applyAlignment="1">
      <alignment vertical="center"/>
    </xf>
    <xf numFmtId="10" fontId="5" fillId="2" borderId="0" xfId="0" applyNumberFormat="1" applyFont="1" applyFill="1" applyAlignment="1">
      <alignment vertical="center"/>
    </xf>
    <xf numFmtId="0" fontId="9" fillId="2" borderId="0" xfId="1" applyFont="1" applyFill="1" applyAlignment="1" applyProtection="1">
      <alignment vertical="center"/>
      <protection locked="0"/>
    </xf>
    <xf numFmtId="0" fontId="10" fillId="2" borderId="0" xfId="1" applyFont="1" applyFill="1" applyAlignment="1" applyProtection="1">
      <alignment vertical="center"/>
      <protection locked="0"/>
    </xf>
    <xf numFmtId="0" fontId="6" fillId="2" borderId="2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centerContinuous" vertical="center"/>
    </xf>
    <xf numFmtId="0" fontId="7" fillId="2" borderId="1" xfId="1" applyFont="1" applyFill="1" applyBorder="1" applyAlignment="1">
      <alignment horizontal="centerContinuous" vertical="center"/>
    </xf>
    <xf numFmtId="0" fontId="4" fillId="3" borderId="2" xfId="1" applyFont="1" applyFill="1" applyBorder="1" applyAlignment="1">
      <alignment vertical="center" wrapText="1"/>
    </xf>
    <xf numFmtId="0" fontId="4" fillId="4" borderId="1" xfId="1" applyFont="1" applyFill="1" applyBorder="1" applyAlignment="1">
      <alignment horizontal="center" vertical="center" wrapText="1"/>
    </xf>
    <xf numFmtId="164" fontId="4" fillId="4" borderId="1" xfId="2" applyNumberFormat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center"/>
    </xf>
    <xf numFmtId="165" fontId="4" fillId="3" borderId="1" xfId="1" applyNumberFormat="1" applyFont="1" applyFill="1" applyBorder="1" applyAlignment="1">
      <alignment horizontal="right" vertical="center"/>
    </xf>
    <xf numFmtId="9" fontId="4" fillId="3" borderId="1" xfId="1" applyNumberFormat="1" applyFont="1" applyFill="1" applyBorder="1" applyAlignment="1">
      <alignment horizontal="right" vertical="center"/>
    </xf>
    <xf numFmtId="9" fontId="6" fillId="5" borderId="1" xfId="1" applyNumberFormat="1" applyFont="1" applyFill="1" applyBorder="1" applyAlignment="1">
      <alignment horizontal="right" vertical="center"/>
    </xf>
    <xf numFmtId="0" fontId="11" fillId="2" borderId="0" xfId="0" applyFont="1" applyFill="1" applyAlignment="1">
      <alignment vertical="center"/>
    </xf>
    <xf numFmtId="0" fontId="9" fillId="2" borderId="0" xfId="1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6" fillId="2" borderId="1" xfId="1" applyFont="1" applyFill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1" fontId="6" fillId="2" borderId="1" xfId="1" applyNumberFormat="1" applyFont="1" applyFill="1" applyBorder="1" applyAlignment="1">
      <alignment horizontal="right" vertical="center"/>
    </xf>
    <xf numFmtId="1" fontId="5" fillId="0" borderId="1" xfId="0" applyNumberFormat="1" applyFont="1" applyBorder="1" applyAlignment="1">
      <alignment vertical="center"/>
    </xf>
  </cellXfs>
  <cellStyles count="6">
    <cellStyle name="Normal" xfId="0" builtinId="0"/>
    <cellStyle name="Normal 2" xfId="1" xr:uid="{00000000-0005-0000-0000-000001000000}"/>
    <cellStyle name="Normal 3" xfId="3" xr:uid="{00000000-0005-0000-0000-000002000000}"/>
    <cellStyle name="Normal 4" xfId="5" xr:uid="{00000000-0005-0000-0000-000003000000}"/>
    <cellStyle name="Percent" xfId="4" builtinId="5"/>
    <cellStyle name="Percent 2" xfId="2" xr:uid="{00000000-0005-0000-0000-000005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4"/>
  <sheetViews>
    <sheetView zoomScaleNormal="100" workbookViewId="0">
      <pane xSplit="4" ySplit="5" topLeftCell="F6" activePane="bottomRight" state="frozen"/>
      <selection pane="topRight" activeCell="E1" sqref="E1"/>
      <selection pane="bottomLeft" activeCell="A6" sqref="A6"/>
      <selection pane="bottomRight" activeCell="B6" sqref="B6:C25"/>
    </sheetView>
  </sheetViews>
  <sheetFormatPr defaultColWidth="9.33203125" defaultRowHeight="11.4" x14ac:dyDescent="0.25"/>
  <cols>
    <col min="1" max="1" width="27.5546875" style="2" customWidth="1"/>
    <col min="2" max="2" width="12.109375" style="2" bestFit="1" customWidth="1"/>
    <col min="3" max="3" width="14" style="2" bestFit="1" customWidth="1"/>
    <col min="4" max="4" width="9.44140625" style="2" customWidth="1"/>
    <col min="5" max="5" width="12.109375" style="2" bestFit="1" customWidth="1"/>
    <col min="6" max="6" width="14" style="2" bestFit="1" customWidth="1"/>
    <col min="7" max="7" width="9.44140625" style="2" customWidth="1"/>
    <col min="8" max="8" width="12.109375" style="2" bestFit="1" customWidth="1"/>
    <col min="9" max="9" width="14" style="2" bestFit="1" customWidth="1"/>
    <col min="10" max="10" width="9.44140625" style="2" customWidth="1"/>
    <col min="11" max="11" width="12.109375" style="2" bestFit="1" customWidth="1"/>
    <col min="12" max="12" width="14" style="2" bestFit="1" customWidth="1"/>
    <col min="13" max="13" width="9.44140625" style="2" customWidth="1"/>
    <col min="14" max="16384" width="9.33203125" style="2"/>
  </cols>
  <sheetData>
    <row r="1" spans="1:16" ht="13.8" x14ac:dyDescent="0.25">
      <c r="A1" s="10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ht="12" x14ac:dyDescent="0.25">
      <c r="A2" s="11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6" ht="12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 ht="13.35" customHeight="1" x14ac:dyDescent="0.25">
      <c r="B4" s="13" t="s">
        <v>1</v>
      </c>
      <c r="C4" s="14"/>
      <c r="D4" s="14"/>
      <c r="E4" s="13" t="s">
        <v>2</v>
      </c>
      <c r="F4" s="14"/>
      <c r="G4" s="14"/>
      <c r="H4" s="13" t="s">
        <v>3</v>
      </c>
      <c r="I4" s="14"/>
      <c r="J4" s="14"/>
      <c r="K4" s="13" t="s">
        <v>4</v>
      </c>
      <c r="L4" s="14"/>
      <c r="M4" s="14"/>
      <c r="N4" s="13" t="s">
        <v>5</v>
      </c>
      <c r="O4" s="14"/>
      <c r="P4" s="14"/>
    </row>
    <row r="5" spans="1:16" ht="26.7" customHeight="1" x14ac:dyDescent="0.25">
      <c r="A5" s="15" t="s">
        <v>6</v>
      </c>
      <c r="B5" s="16" t="s">
        <v>7</v>
      </c>
      <c r="C5" s="16" t="s">
        <v>8</v>
      </c>
      <c r="D5" s="17" t="s">
        <v>9</v>
      </c>
      <c r="E5" s="16" t="s">
        <v>7</v>
      </c>
      <c r="F5" s="16" t="s">
        <v>8</v>
      </c>
      <c r="G5" s="17" t="s">
        <v>9</v>
      </c>
      <c r="H5" s="16" t="s">
        <v>7</v>
      </c>
      <c r="I5" s="16" t="s">
        <v>8</v>
      </c>
      <c r="J5" s="17" t="s">
        <v>9</v>
      </c>
      <c r="K5" s="16" t="s">
        <v>7</v>
      </c>
      <c r="L5" s="16" t="s">
        <v>8</v>
      </c>
      <c r="M5" s="17" t="s">
        <v>9</v>
      </c>
      <c r="N5" s="16" t="s">
        <v>7</v>
      </c>
      <c r="O5" s="16" t="s">
        <v>8</v>
      </c>
      <c r="P5" s="17" t="s">
        <v>9</v>
      </c>
    </row>
    <row r="6" spans="1:16" ht="13.35" customHeight="1" x14ac:dyDescent="0.25">
      <c r="A6" s="12" t="s">
        <v>10</v>
      </c>
      <c r="B6" s="25">
        <v>486714</v>
      </c>
      <c r="C6" s="27">
        <v>510025</v>
      </c>
      <c r="D6" s="21">
        <f>IF(B6=0,"",B6/C6)</f>
        <v>0.954294397333464</v>
      </c>
      <c r="E6" s="25">
        <v>37001</v>
      </c>
      <c r="F6" s="25">
        <v>41690</v>
      </c>
      <c r="G6" s="21">
        <f>IF(E6=0,"",E6/F6)</f>
        <v>0.88752698488846249</v>
      </c>
      <c r="H6" s="25">
        <v>56325</v>
      </c>
      <c r="I6" s="27">
        <v>57395</v>
      </c>
      <c r="J6" s="21">
        <f>IF(H6=0,"",H6/I6)</f>
        <v>0.9813572610854604</v>
      </c>
      <c r="K6" s="25">
        <v>167764</v>
      </c>
      <c r="L6" s="27">
        <v>188330</v>
      </c>
      <c r="M6" s="21">
        <f>IF(K6=0,"",K6/L6)</f>
        <v>0.89079806722242871</v>
      </c>
      <c r="N6" s="25">
        <v>225624</v>
      </c>
      <c r="O6" s="27">
        <v>222610</v>
      </c>
      <c r="P6" s="21">
        <f>IF(N6=0,"",N6/O6)</f>
        <v>1.0135393737927316</v>
      </c>
    </row>
    <row r="7" spans="1:16" ht="13.35" customHeight="1" x14ac:dyDescent="0.25">
      <c r="A7" s="12" t="s">
        <v>11</v>
      </c>
      <c r="B7" s="25">
        <v>265121</v>
      </c>
      <c r="C7" s="27">
        <v>290110</v>
      </c>
      <c r="D7" s="21">
        <f t="shared" ref="D7:D26" si="0">IF(B7=0,"",B7/C7)</f>
        <v>0.913863706869808</v>
      </c>
      <c r="E7" s="25">
        <v>64566</v>
      </c>
      <c r="F7" s="25">
        <v>75560</v>
      </c>
      <c r="G7" s="21">
        <f t="shared" ref="G7:G26" si="1">IF(E7=0,"",E7/F7)</f>
        <v>0.8544997353096877</v>
      </c>
      <c r="H7" s="25">
        <v>5338</v>
      </c>
      <c r="I7" s="27">
        <v>5825</v>
      </c>
      <c r="J7" s="21">
        <f t="shared" ref="J7:J26" si="2">IF(H7=0,"",H7/I7)</f>
        <v>0.91639484978540775</v>
      </c>
      <c r="K7" s="25">
        <v>24739</v>
      </c>
      <c r="L7" s="27">
        <v>29920</v>
      </c>
      <c r="M7" s="21">
        <f t="shared" ref="M7:M26" si="3">IF(K7=0,"",K7/L7)</f>
        <v>0.8268382352941176</v>
      </c>
      <c r="N7" s="25">
        <v>170478</v>
      </c>
      <c r="O7" s="27">
        <v>178805</v>
      </c>
      <c r="P7" s="21">
        <f t="shared" ref="P7:P26" si="4">IF(N7=0,"",N7/O7)</f>
        <v>0.95342971393417408</v>
      </c>
    </row>
    <row r="8" spans="1:16" ht="13.35" customHeight="1" x14ac:dyDescent="0.25">
      <c r="A8" s="12" t="s">
        <v>12</v>
      </c>
      <c r="B8" s="25">
        <v>609055</v>
      </c>
      <c r="C8" s="27">
        <v>624220</v>
      </c>
      <c r="D8" s="21">
        <f t="shared" si="0"/>
        <v>0.97570568068950048</v>
      </c>
      <c r="E8" s="25">
        <v>58247</v>
      </c>
      <c r="F8" s="25">
        <v>65165</v>
      </c>
      <c r="G8" s="21">
        <f t="shared" si="1"/>
        <v>0.89383871710273921</v>
      </c>
      <c r="H8" s="25">
        <v>18865</v>
      </c>
      <c r="I8" s="27">
        <v>20300</v>
      </c>
      <c r="J8" s="21">
        <f t="shared" si="2"/>
        <v>0.92931034482758623</v>
      </c>
      <c r="K8" s="25">
        <v>91561</v>
      </c>
      <c r="L8" s="27">
        <v>103295</v>
      </c>
      <c r="M8" s="21">
        <f t="shared" si="3"/>
        <v>0.88640302047533759</v>
      </c>
      <c r="N8" s="25">
        <v>440382</v>
      </c>
      <c r="O8" s="27">
        <v>435460</v>
      </c>
      <c r="P8" s="21">
        <f t="shared" si="4"/>
        <v>1.0113029899416708</v>
      </c>
    </row>
    <row r="9" spans="1:16" ht="13.35" customHeight="1" x14ac:dyDescent="0.25">
      <c r="A9" s="12" t="s">
        <v>13</v>
      </c>
      <c r="B9" s="25">
        <v>306292</v>
      </c>
      <c r="C9" s="27">
        <v>333420</v>
      </c>
      <c r="D9" s="21">
        <f t="shared" si="0"/>
        <v>0.91863715433987159</v>
      </c>
      <c r="E9" s="25">
        <v>35041</v>
      </c>
      <c r="F9" s="25">
        <v>42055</v>
      </c>
      <c r="G9" s="21">
        <f t="shared" si="1"/>
        <v>0.83321840447033646</v>
      </c>
      <c r="H9" s="25">
        <v>22812</v>
      </c>
      <c r="I9" s="27">
        <v>23735</v>
      </c>
      <c r="J9" s="21">
        <f t="shared" si="2"/>
        <v>0.9611122814409101</v>
      </c>
      <c r="K9" s="25">
        <v>51115</v>
      </c>
      <c r="L9" s="27">
        <v>58485</v>
      </c>
      <c r="M9" s="21">
        <f t="shared" si="3"/>
        <v>0.8739847824228435</v>
      </c>
      <c r="N9" s="25">
        <v>197324</v>
      </c>
      <c r="O9" s="27">
        <v>209145</v>
      </c>
      <c r="P9" s="21">
        <f t="shared" si="4"/>
        <v>0.94347940424107679</v>
      </c>
    </row>
    <row r="10" spans="1:16" ht="13.35" customHeight="1" x14ac:dyDescent="0.25">
      <c r="A10" s="12" t="s">
        <v>14</v>
      </c>
      <c r="B10" s="25">
        <v>624488</v>
      </c>
      <c r="C10" s="27">
        <v>657815</v>
      </c>
      <c r="D10" s="21">
        <f t="shared" si="0"/>
        <v>0.94933681962253824</v>
      </c>
      <c r="E10" s="25">
        <v>82557</v>
      </c>
      <c r="F10" s="25">
        <v>104920</v>
      </c>
      <c r="G10" s="21">
        <f t="shared" si="1"/>
        <v>0.78685665268776206</v>
      </c>
      <c r="H10" s="25">
        <v>153940</v>
      </c>
      <c r="I10" s="27">
        <v>146370</v>
      </c>
      <c r="J10" s="21">
        <f t="shared" si="2"/>
        <v>1.0517182482749197</v>
      </c>
      <c r="K10" s="25">
        <v>206233</v>
      </c>
      <c r="L10" s="27">
        <v>225575</v>
      </c>
      <c r="M10" s="21">
        <f t="shared" si="3"/>
        <v>0.91425468247811148</v>
      </c>
      <c r="N10" s="25">
        <v>181758</v>
      </c>
      <c r="O10" s="27">
        <v>180950</v>
      </c>
      <c r="P10" s="21">
        <f t="shared" si="4"/>
        <v>1.0044653219121304</v>
      </c>
    </row>
    <row r="11" spans="1:16" ht="13.35" customHeight="1" x14ac:dyDescent="0.25">
      <c r="A11" s="12" t="s">
        <v>15</v>
      </c>
      <c r="B11" s="25">
        <v>171873</v>
      </c>
      <c r="C11" s="27">
        <v>188310</v>
      </c>
      <c r="D11" s="21">
        <f t="shared" si="0"/>
        <v>0.91271307949657476</v>
      </c>
      <c r="E11" s="25">
        <v>45333</v>
      </c>
      <c r="F11" s="25">
        <v>54545</v>
      </c>
      <c r="G11" s="21">
        <f t="shared" si="1"/>
        <v>0.8311119259327161</v>
      </c>
      <c r="H11" s="25">
        <v>6674</v>
      </c>
      <c r="I11" s="27">
        <v>8940</v>
      </c>
      <c r="J11" s="21">
        <f t="shared" si="2"/>
        <v>0.74653243847874717</v>
      </c>
      <c r="K11" s="25">
        <v>12201</v>
      </c>
      <c r="L11" s="27">
        <v>14720</v>
      </c>
      <c r="M11" s="21">
        <f t="shared" si="3"/>
        <v>0.82887228260869561</v>
      </c>
      <c r="N11" s="25">
        <v>107665</v>
      </c>
      <c r="O11" s="27">
        <v>110105</v>
      </c>
      <c r="P11" s="21">
        <f t="shared" si="4"/>
        <v>0.97783933518005539</v>
      </c>
    </row>
    <row r="12" spans="1:16" ht="13.35" customHeight="1" x14ac:dyDescent="0.25">
      <c r="A12" s="12" t="s">
        <v>16</v>
      </c>
      <c r="B12" s="25">
        <v>154792</v>
      </c>
      <c r="C12" s="27">
        <v>166210</v>
      </c>
      <c r="D12" s="21">
        <f t="shared" si="0"/>
        <v>0.93130377233620121</v>
      </c>
      <c r="E12" s="25">
        <v>26022</v>
      </c>
      <c r="F12" s="25">
        <v>31920</v>
      </c>
      <c r="G12" s="21">
        <f t="shared" si="1"/>
        <v>0.81522556390977441</v>
      </c>
      <c r="H12" s="25">
        <v>12423</v>
      </c>
      <c r="I12" s="27">
        <v>13120</v>
      </c>
      <c r="J12" s="21">
        <f t="shared" si="2"/>
        <v>0.94687500000000002</v>
      </c>
      <c r="K12" s="25">
        <v>28055</v>
      </c>
      <c r="L12" s="27">
        <v>29240</v>
      </c>
      <c r="M12" s="21">
        <f t="shared" si="3"/>
        <v>0.95947332421340625</v>
      </c>
      <c r="N12" s="25">
        <v>88292</v>
      </c>
      <c r="O12" s="27">
        <v>91930</v>
      </c>
      <c r="P12" s="21">
        <f t="shared" si="4"/>
        <v>0.9604264113999782</v>
      </c>
    </row>
    <row r="13" spans="1:16" ht="13.35" customHeight="1" x14ac:dyDescent="0.25">
      <c r="A13" s="12" t="s">
        <v>17</v>
      </c>
      <c r="B13" s="25">
        <v>112732</v>
      </c>
      <c r="C13" s="27">
        <v>123605</v>
      </c>
      <c r="D13" s="21">
        <f t="shared" si="0"/>
        <v>0.91203430281946518</v>
      </c>
      <c r="E13" s="25">
        <v>40969</v>
      </c>
      <c r="F13" s="25">
        <v>47320</v>
      </c>
      <c r="G13" s="21">
        <f t="shared" si="1"/>
        <v>0.86578613693998308</v>
      </c>
      <c r="H13" s="25">
        <v>3128</v>
      </c>
      <c r="I13" s="27">
        <v>3230</v>
      </c>
      <c r="J13" s="21">
        <f t="shared" si="2"/>
        <v>0.96842105263157896</v>
      </c>
      <c r="K13" s="25">
        <v>10158</v>
      </c>
      <c r="L13" s="27">
        <v>13840</v>
      </c>
      <c r="M13" s="21">
        <f t="shared" si="3"/>
        <v>0.73395953757225429</v>
      </c>
      <c r="N13" s="25">
        <v>58477</v>
      </c>
      <c r="O13" s="27">
        <v>59215</v>
      </c>
      <c r="P13" s="21">
        <f t="shared" si="4"/>
        <v>0.98753694165329731</v>
      </c>
    </row>
    <row r="14" spans="1:16" ht="13.35" customHeight="1" x14ac:dyDescent="0.25">
      <c r="A14" s="12" t="s">
        <v>18</v>
      </c>
      <c r="B14" s="25">
        <v>181043</v>
      </c>
      <c r="C14" s="27">
        <v>197925</v>
      </c>
      <c r="D14" s="21">
        <f t="shared" si="0"/>
        <v>0.91470506504989268</v>
      </c>
      <c r="E14" s="25">
        <v>36177</v>
      </c>
      <c r="F14" s="25">
        <v>44385</v>
      </c>
      <c r="G14" s="21">
        <f t="shared" si="1"/>
        <v>0.81507265968232512</v>
      </c>
      <c r="H14" s="25">
        <v>6320</v>
      </c>
      <c r="I14" s="27">
        <v>6980</v>
      </c>
      <c r="J14" s="21">
        <f t="shared" si="2"/>
        <v>0.90544412607449853</v>
      </c>
      <c r="K14" s="25">
        <v>16827</v>
      </c>
      <c r="L14" s="27">
        <v>20240</v>
      </c>
      <c r="M14" s="21">
        <f t="shared" si="3"/>
        <v>0.83137351778656121</v>
      </c>
      <c r="N14" s="25">
        <v>121719</v>
      </c>
      <c r="O14" s="27">
        <v>126320</v>
      </c>
      <c r="P14" s="21">
        <f t="shared" si="4"/>
        <v>0.96357663077897404</v>
      </c>
    </row>
    <row r="15" spans="1:16" ht="13.35" customHeight="1" x14ac:dyDescent="0.25">
      <c r="A15" s="12" t="s">
        <v>19</v>
      </c>
      <c r="B15" s="25">
        <v>158938</v>
      </c>
      <c r="C15" s="27">
        <v>170765</v>
      </c>
      <c r="D15" s="21">
        <f t="shared" si="0"/>
        <v>0.93074107691857233</v>
      </c>
      <c r="E15" s="25">
        <v>16897</v>
      </c>
      <c r="F15" s="25">
        <v>20080</v>
      </c>
      <c r="G15" s="21">
        <f t="shared" si="1"/>
        <v>0.84148406374501994</v>
      </c>
      <c r="H15" s="25">
        <v>3152</v>
      </c>
      <c r="I15" s="27">
        <v>4160</v>
      </c>
      <c r="J15" s="21">
        <f t="shared" si="2"/>
        <v>0.75769230769230766</v>
      </c>
      <c r="K15" s="25">
        <v>10076</v>
      </c>
      <c r="L15" s="27">
        <v>10980</v>
      </c>
      <c r="M15" s="21">
        <f t="shared" si="3"/>
        <v>0.91766848816029145</v>
      </c>
      <c r="N15" s="25">
        <v>128813</v>
      </c>
      <c r="O15" s="27">
        <v>135545</v>
      </c>
      <c r="P15" s="21">
        <f t="shared" si="4"/>
        <v>0.95033383747095057</v>
      </c>
    </row>
    <row r="16" spans="1:16" ht="13.35" customHeight="1" x14ac:dyDescent="0.25">
      <c r="A16" s="12" t="s">
        <v>20</v>
      </c>
      <c r="B16" s="25">
        <v>196253</v>
      </c>
      <c r="C16" s="27">
        <v>210980</v>
      </c>
      <c r="D16" s="21">
        <f t="shared" si="0"/>
        <v>0.93019717508768607</v>
      </c>
      <c r="E16" s="25">
        <v>69518</v>
      </c>
      <c r="F16" s="25">
        <v>76595</v>
      </c>
      <c r="G16" s="21">
        <f t="shared" si="1"/>
        <v>0.90760493504797968</v>
      </c>
      <c r="H16" s="25">
        <v>4609</v>
      </c>
      <c r="I16" s="27">
        <v>4885</v>
      </c>
      <c r="J16" s="21">
        <f t="shared" si="2"/>
        <v>0.94350051177072669</v>
      </c>
      <c r="K16" s="25">
        <v>10211</v>
      </c>
      <c r="L16" s="27">
        <v>10845</v>
      </c>
      <c r="M16" s="21">
        <f t="shared" si="3"/>
        <v>0.94153988012909173</v>
      </c>
      <c r="N16" s="25">
        <v>111915</v>
      </c>
      <c r="O16" s="27">
        <v>118655</v>
      </c>
      <c r="P16" s="21">
        <f t="shared" si="4"/>
        <v>0.94319666259323243</v>
      </c>
    </row>
    <row r="17" spans="1:16" ht="13.35" customHeight="1" x14ac:dyDescent="0.25">
      <c r="A17" s="12" t="s">
        <v>21</v>
      </c>
      <c r="B17" s="25">
        <v>61633</v>
      </c>
      <c r="C17" s="27">
        <v>64387.5</v>
      </c>
      <c r="D17" s="21">
        <f t="shared" si="0"/>
        <v>0.95721995728984666</v>
      </c>
      <c r="E17" s="25">
        <v>5352</v>
      </c>
      <c r="F17" s="25">
        <v>6545</v>
      </c>
      <c r="G17" s="21">
        <f t="shared" si="1"/>
        <v>0.81772345301757066</v>
      </c>
      <c r="H17" s="25">
        <v>1717</v>
      </c>
      <c r="I17" s="27">
        <v>1327.5</v>
      </c>
      <c r="J17" s="21">
        <f t="shared" si="2"/>
        <v>1.2934086629001884</v>
      </c>
      <c r="K17" s="25">
        <v>4540</v>
      </c>
      <c r="L17" s="27">
        <v>4935</v>
      </c>
      <c r="M17" s="21">
        <f t="shared" si="3"/>
        <v>0.91995947315096249</v>
      </c>
      <c r="N17" s="25">
        <v>50024</v>
      </c>
      <c r="O17" s="27">
        <v>51580</v>
      </c>
      <c r="P17" s="21">
        <f t="shared" si="4"/>
        <v>0.96983326870880182</v>
      </c>
    </row>
    <row r="18" spans="1:16" ht="13.35" customHeight="1" x14ac:dyDescent="0.25">
      <c r="A18" s="12" t="s">
        <v>22</v>
      </c>
      <c r="B18" s="25">
        <v>345610</v>
      </c>
      <c r="C18" s="27">
        <v>373710</v>
      </c>
      <c r="D18" s="21">
        <f t="shared" si="0"/>
        <v>0.92480800620802228</v>
      </c>
      <c r="E18" s="25">
        <v>36138</v>
      </c>
      <c r="F18" s="25">
        <v>42880</v>
      </c>
      <c r="G18" s="21">
        <f t="shared" si="1"/>
        <v>0.84277052238805972</v>
      </c>
      <c r="H18" s="25">
        <v>10003</v>
      </c>
      <c r="I18" s="27">
        <v>9530</v>
      </c>
      <c r="J18" s="21">
        <f t="shared" si="2"/>
        <v>1.0496327387198321</v>
      </c>
      <c r="K18" s="25">
        <v>30798</v>
      </c>
      <c r="L18" s="27">
        <v>35860</v>
      </c>
      <c r="M18" s="21">
        <f t="shared" si="3"/>
        <v>0.85883993307306195</v>
      </c>
      <c r="N18" s="25">
        <v>268671</v>
      </c>
      <c r="O18" s="27">
        <v>285440</v>
      </c>
      <c r="P18" s="21">
        <f t="shared" si="4"/>
        <v>0.94125210201793719</v>
      </c>
    </row>
    <row r="19" spans="1:16" ht="13.35" customHeight="1" x14ac:dyDescent="0.25">
      <c r="A19" s="12" t="s">
        <v>23</v>
      </c>
      <c r="B19" s="25">
        <v>49584</v>
      </c>
      <c r="C19" s="27">
        <v>54105</v>
      </c>
      <c r="D19" s="21">
        <f t="shared" si="0"/>
        <v>0.91644025505960636</v>
      </c>
      <c r="E19" s="25">
        <v>25037</v>
      </c>
      <c r="F19" s="25">
        <v>30260</v>
      </c>
      <c r="G19" s="21">
        <f t="shared" si="1"/>
        <v>0.82739590218109715</v>
      </c>
      <c r="H19" s="25">
        <v>1364</v>
      </c>
      <c r="I19" s="27">
        <v>1262.5</v>
      </c>
      <c r="J19" s="21">
        <f t="shared" si="2"/>
        <v>1.0803960396039605</v>
      </c>
      <c r="K19" s="25">
        <v>2373</v>
      </c>
      <c r="L19" s="27">
        <v>1612.5</v>
      </c>
      <c r="M19" s="21">
        <f t="shared" si="3"/>
        <v>1.4716279069767442</v>
      </c>
      <c r="N19" s="25">
        <v>20810</v>
      </c>
      <c r="O19" s="27">
        <v>20970</v>
      </c>
      <c r="P19" s="21">
        <f t="shared" si="4"/>
        <v>0.99237005245588938</v>
      </c>
    </row>
    <row r="20" spans="1:16" ht="13.35" customHeight="1" x14ac:dyDescent="0.25">
      <c r="A20" s="12" t="s">
        <v>24</v>
      </c>
      <c r="B20" s="25">
        <v>123631</v>
      </c>
      <c r="C20" s="27">
        <v>131195</v>
      </c>
      <c r="D20" s="21">
        <f t="shared" si="0"/>
        <v>0.94234536377148514</v>
      </c>
      <c r="E20" s="25">
        <v>23958</v>
      </c>
      <c r="F20" s="25">
        <v>29055</v>
      </c>
      <c r="G20" s="21">
        <f t="shared" si="1"/>
        <v>0.82457408363448637</v>
      </c>
      <c r="H20" s="25">
        <v>1910</v>
      </c>
      <c r="I20" s="27">
        <v>2075</v>
      </c>
      <c r="J20" s="21">
        <f t="shared" si="2"/>
        <v>0.92048192771084336</v>
      </c>
      <c r="K20" s="25">
        <v>7389</v>
      </c>
      <c r="L20" s="27">
        <v>8625</v>
      </c>
      <c r="M20" s="21">
        <f t="shared" si="3"/>
        <v>0.85669565217391308</v>
      </c>
      <c r="N20" s="25">
        <v>90374</v>
      </c>
      <c r="O20" s="27">
        <v>91440</v>
      </c>
      <c r="P20" s="21">
        <f t="shared" si="4"/>
        <v>0.98834208223972009</v>
      </c>
    </row>
    <row r="21" spans="1:16" ht="13.35" customHeight="1" x14ac:dyDescent="0.25">
      <c r="A21" s="12" t="s">
        <v>25</v>
      </c>
      <c r="B21" s="25">
        <v>444100</v>
      </c>
      <c r="C21" s="27">
        <v>481055</v>
      </c>
      <c r="D21" s="21">
        <f t="shared" si="0"/>
        <v>0.92317926224652069</v>
      </c>
      <c r="E21" s="25">
        <v>98939</v>
      </c>
      <c r="F21" s="25">
        <v>117600</v>
      </c>
      <c r="G21" s="21">
        <f t="shared" si="1"/>
        <v>0.84131802721088433</v>
      </c>
      <c r="H21" s="25">
        <v>15693</v>
      </c>
      <c r="I21" s="27">
        <v>15415</v>
      </c>
      <c r="J21" s="21">
        <f t="shared" si="2"/>
        <v>1.0180343820953617</v>
      </c>
      <c r="K21" s="25">
        <v>60666</v>
      </c>
      <c r="L21" s="27">
        <v>75525</v>
      </c>
      <c r="M21" s="21">
        <f t="shared" si="3"/>
        <v>0.80325719960278053</v>
      </c>
      <c r="N21" s="25">
        <v>268802</v>
      </c>
      <c r="O21" s="27">
        <v>272515</v>
      </c>
      <c r="P21" s="21">
        <f t="shared" si="4"/>
        <v>0.98637506192319691</v>
      </c>
    </row>
    <row r="22" spans="1:16" ht="13.35" customHeight="1" x14ac:dyDescent="0.25">
      <c r="A22" s="12" t="s">
        <v>26</v>
      </c>
      <c r="B22" s="25">
        <v>50026</v>
      </c>
      <c r="C22" s="27">
        <v>52130</v>
      </c>
      <c r="D22" s="21">
        <f t="shared" si="0"/>
        <v>0.95963936313063491</v>
      </c>
      <c r="E22" s="25">
        <v>9237</v>
      </c>
      <c r="F22" s="25">
        <v>10200</v>
      </c>
      <c r="G22" s="21">
        <f t="shared" si="1"/>
        <v>0.90558823529411769</v>
      </c>
      <c r="H22" s="25">
        <v>1261</v>
      </c>
      <c r="I22" s="27">
        <v>1210</v>
      </c>
      <c r="J22" s="21">
        <f t="shared" si="2"/>
        <v>1.0421487603305786</v>
      </c>
      <c r="K22" s="25">
        <v>2373</v>
      </c>
      <c r="L22" s="27">
        <v>2345</v>
      </c>
      <c r="M22" s="21">
        <f t="shared" si="3"/>
        <v>1.0119402985074626</v>
      </c>
      <c r="N22" s="25">
        <v>37155</v>
      </c>
      <c r="O22" s="27">
        <v>38375</v>
      </c>
      <c r="P22" s="21">
        <f t="shared" si="4"/>
        <v>0.96820846905537461</v>
      </c>
    </row>
    <row r="23" spans="1:16" ht="13.35" customHeight="1" x14ac:dyDescent="0.25">
      <c r="A23" s="12" t="s">
        <v>27</v>
      </c>
      <c r="B23" s="25">
        <v>654961</v>
      </c>
      <c r="C23" s="27">
        <v>675010</v>
      </c>
      <c r="D23" s="21">
        <f t="shared" si="0"/>
        <v>0.97029821780418068</v>
      </c>
      <c r="E23" s="25">
        <v>58564</v>
      </c>
      <c r="F23" s="25">
        <v>71720</v>
      </c>
      <c r="G23" s="21">
        <f t="shared" si="1"/>
        <v>0.81656441717791406</v>
      </c>
      <c r="H23" s="25">
        <v>48910</v>
      </c>
      <c r="I23" s="27">
        <v>50850</v>
      </c>
      <c r="J23" s="21">
        <f t="shared" si="2"/>
        <v>0.96184857423795478</v>
      </c>
      <c r="K23" s="25">
        <v>192713</v>
      </c>
      <c r="L23" s="27">
        <v>205720</v>
      </c>
      <c r="M23" s="21">
        <f t="shared" si="3"/>
        <v>0.93677328407544236</v>
      </c>
      <c r="N23" s="25">
        <v>354774</v>
      </c>
      <c r="O23" s="27">
        <v>346720</v>
      </c>
      <c r="P23" s="21">
        <f t="shared" si="4"/>
        <v>1.0232291185971389</v>
      </c>
    </row>
    <row r="24" spans="1:16" ht="13.35" customHeight="1" x14ac:dyDescent="0.25">
      <c r="A24" s="12" t="s">
        <v>28</v>
      </c>
      <c r="B24" s="25">
        <v>32977</v>
      </c>
      <c r="C24" s="27">
        <v>33077.5</v>
      </c>
      <c r="D24" s="21">
        <f t="shared" si="0"/>
        <v>0.99696168090091453</v>
      </c>
      <c r="E24" s="25">
        <v>4008</v>
      </c>
      <c r="F24" s="25">
        <v>4405</v>
      </c>
      <c r="G24" s="21">
        <f t="shared" si="1"/>
        <v>0.90987514188422247</v>
      </c>
      <c r="H24" s="25">
        <v>432</v>
      </c>
      <c r="I24" s="27">
        <v>415</v>
      </c>
      <c r="J24" s="21">
        <f t="shared" si="2"/>
        <v>1.0409638554216867</v>
      </c>
      <c r="K24" s="25">
        <v>1670</v>
      </c>
      <c r="L24" s="27">
        <v>1777.5</v>
      </c>
      <c r="M24" s="21">
        <f t="shared" si="3"/>
        <v>0.93952180028129395</v>
      </c>
      <c r="N24" s="25">
        <v>26867</v>
      </c>
      <c r="O24" s="27">
        <v>26480</v>
      </c>
      <c r="P24" s="21">
        <f t="shared" si="4"/>
        <v>1.0146148036253777</v>
      </c>
    </row>
    <row r="25" spans="1:16" ht="13.35" customHeight="1" x14ac:dyDescent="0.25">
      <c r="A25" s="12" t="s">
        <v>29</v>
      </c>
      <c r="B25" s="25">
        <v>67242</v>
      </c>
      <c r="C25" s="27">
        <v>71230</v>
      </c>
      <c r="D25" s="21">
        <f t="shared" si="0"/>
        <v>0.94401235434507935</v>
      </c>
      <c r="E25" s="25">
        <v>18388</v>
      </c>
      <c r="F25" s="25">
        <v>21315</v>
      </c>
      <c r="G25" s="21">
        <f t="shared" si="1"/>
        <v>0.86267886464930799</v>
      </c>
      <c r="H25" s="25">
        <v>2078</v>
      </c>
      <c r="I25" s="27">
        <v>2340</v>
      </c>
      <c r="J25" s="21">
        <f t="shared" si="2"/>
        <v>0.88803418803418799</v>
      </c>
      <c r="K25" s="25">
        <v>3347</v>
      </c>
      <c r="L25" s="27">
        <v>3530</v>
      </c>
      <c r="M25" s="21">
        <f t="shared" si="3"/>
        <v>0.94815864022662888</v>
      </c>
      <c r="N25" s="25">
        <v>43429</v>
      </c>
      <c r="O25" s="27">
        <v>44045</v>
      </c>
      <c r="P25" s="21">
        <f t="shared" si="4"/>
        <v>0.9860143035531842</v>
      </c>
    </row>
    <row r="26" spans="1:16" ht="13.35" customHeight="1" x14ac:dyDescent="0.25">
      <c r="A26" s="18" t="s">
        <v>30</v>
      </c>
      <c r="B26" s="19">
        <f>E26+H26+K26+N26</f>
        <v>5097065</v>
      </c>
      <c r="C26" s="19">
        <f>F26+I26+L26+O26</f>
        <v>5409285</v>
      </c>
      <c r="D26" s="20">
        <f t="shared" si="0"/>
        <v>0.94228072656552575</v>
      </c>
      <c r="E26" s="19">
        <f>SUM(E6:E25)</f>
        <v>791949</v>
      </c>
      <c r="F26" s="19">
        <f>SUM(F6:F25)</f>
        <v>938215</v>
      </c>
      <c r="G26" s="20">
        <f t="shared" si="1"/>
        <v>0.8441018316697132</v>
      </c>
      <c r="H26" s="19">
        <f>SUM(H6:H25)</f>
        <v>376954</v>
      </c>
      <c r="I26" s="19">
        <f>SUM(I6:I25)</f>
        <v>379365</v>
      </c>
      <c r="J26" s="20">
        <f t="shared" si="2"/>
        <v>0.99364464302189182</v>
      </c>
      <c r="K26" s="19">
        <f>SUM(K6:K25)</f>
        <v>934809</v>
      </c>
      <c r="L26" s="19">
        <f>SUM(L6:L25)</f>
        <v>1045400</v>
      </c>
      <c r="M26" s="20">
        <f t="shared" si="3"/>
        <v>0.89421178496269371</v>
      </c>
      <c r="N26" s="19">
        <f>SUM(N6:N25)</f>
        <v>2993353</v>
      </c>
      <c r="O26" s="19">
        <f>SUM(O6:O25)</f>
        <v>3046305</v>
      </c>
      <c r="P26" s="20">
        <f t="shared" si="4"/>
        <v>0.98261763021102611</v>
      </c>
    </row>
    <row r="28" spans="1:16" ht="12" x14ac:dyDescent="0.25">
      <c r="A28" s="2" t="s">
        <v>31</v>
      </c>
      <c r="B28" s="4"/>
      <c r="C28" s="5"/>
      <c r="D28" s="6"/>
      <c r="E28" s="4"/>
      <c r="F28" s="7"/>
      <c r="G28" s="8"/>
      <c r="H28" s="4"/>
      <c r="I28" s="7"/>
      <c r="J28" s="9"/>
      <c r="K28" s="4"/>
      <c r="L28" s="7"/>
      <c r="M28" s="9"/>
      <c r="N28" s="4"/>
      <c r="O28" s="4"/>
    </row>
    <row r="29" spans="1:16" x14ac:dyDescent="0.25">
      <c r="A29" s="2" t="s">
        <v>49</v>
      </c>
    </row>
    <row r="32" spans="1:16" x14ac:dyDescent="0.25">
      <c r="A32" s="24"/>
    </row>
    <row r="34" spans="3:3" x14ac:dyDescent="0.25">
      <c r="C34" s="4"/>
    </row>
  </sheetData>
  <pageMargins left="0.31496062992125984" right="0.31496062992125984" top="0.55118110236220474" bottom="0.35433070866141736" header="0.31496062992125984" footer="0.31496062992125984"/>
  <pageSetup paperSize="9" scale="81" orientation="landscape" r:id="rId1"/>
  <rowBreaks count="2" manualBreakCount="2">
    <brk id="27" max="16383" man="1"/>
    <brk id="53" max="16383" man="1"/>
  </rowBreaks>
  <ignoredErrors>
    <ignoredError sqref="D26 D24:D25 G24:G25 J24:J25 M24:M25 G26 M26 J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9"/>
  <sheetViews>
    <sheetView tabSelected="1" zoomScaleNormal="100" workbookViewId="0">
      <pane xSplit="4" ySplit="5" topLeftCell="E6" activePane="bottomRight" state="frozen"/>
      <selection pane="topRight" activeCell="A28" sqref="A28:A32"/>
      <selection pane="bottomLeft" activeCell="A28" sqref="A28:A32"/>
      <selection pane="bottomRight" activeCell="C29" sqref="C29"/>
    </sheetView>
  </sheetViews>
  <sheetFormatPr defaultColWidth="9.33203125" defaultRowHeight="11.4" x14ac:dyDescent="0.25"/>
  <cols>
    <col min="1" max="1" width="27.5546875" style="2" customWidth="1"/>
    <col min="2" max="2" width="12.109375" style="2" bestFit="1" customWidth="1"/>
    <col min="3" max="3" width="14" style="2" bestFit="1" customWidth="1"/>
    <col min="4" max="4" width="9.44140625" style="2" customWidth="1"/>
    <col min="5" max="5" width="12.109375" style="2" bestFit="1" customWidth="1"/>
    <col min="6" max="6" width="14" style="2" bestFit="1" customWidth="1"/>
    <col min="7" max="7" width="9.44140625" style="2" customWidth="1"/>
    <col min="8" max="8" width="12.109375" style="2" bestFit="1" customWidth="1"/>
    <col min="9" max="9" width="14" style="2" bestFit="1" customWidth="1"/>
    <col min="10" max="10" width="9.44140625" style="2" customWidth="1"/>
    <col min="11" max="16384" width="9.33203125" style="2"/>
  </cols>
  <sheetData>
    <row r="1" spans="1:10" ht="13.8" x14ac:dyDescent="0.25">
      <c r="A1" s="23" t="str">
        <f>SUBSTITUTE(Ethnicity!A1,"Ethnicity","Gender")</f>
        <v>Access to Primary Care by Prioritised Gender (July 2025)</v>
      </c>
      <c r="B1" s="1"/>
      <c r="C1" s="1"/>
      <c r="D1" s="1"/>
      <c r="E1" s="1"/>
      <c r="F1" s="1"/>
      <c r="G1" s="1"/>
      <c r="H1" s="1"/>
      <c r="I1" s="1"/>
      <c r="J1" s="1"/>
    </row>
    <row r="2" spans="1:10" ht="12" x14ac:dyDescent="0.25">
      <c r="A2" s="11" t="s">
        <v>32</v>
      </c>
      <c r="B2" s="3"/>
      <c r="C2" s="3"/>
      <c r="D2" s="3"/>
      <c r="E2" s="3"/>
      <c r="F2" s="3"/>
      <c r="G2" s="3"/>
      <c r="H2" s="3"/>
      <c r="I2" s="3"/>
      <c r="J2" s="3"/>
    </row>
    <row r="3" spans="1:10" ht="12" x14ac:dyDescent="0.25">
      <c r="B3" s="1"/>
      <c r="C3" s="1"/>
      <c r="D3" s="1"/>
      <c r="E3" s="1"/>
      <c r="F3" s="1"/>
      <c r="G3" s="1"/>
      <c r="H3" s="1"/>
      <c r="I3" s="1"/>
      <c r="J3" s="1"/>
    </row>
    <row r="4" spans="1:10" ht="13.35" customHeight="1" x14ac:dyDescent="0.25">
      <c r="B4" s="13" t="s">
        <v>1</v>
      </c>
      <c r="C4" s="14"/>
      <c r="D4" s="14"/>
      <c r="E4" s="13" t="s">
        <v>33</v>
      </c>
      <c r="F4" s="14"/>
      <c r="G4" s="14"/>
      <c r="H4" s="13" t="s">
        <v>34</v>
      </c>
      <c r="I4" s="14"/>
      <c r="J4" s="14"/>
    </row>
    <row r="5" spans="1:10" ht="26.7" customHeight="1" x14ac:dyDescent="0.25">
      <c r="A5" s="15" t="s">
        <v>6</v>
      </c>
      <c r="B5" s="16" t="s">
        <v>7</v>
      </c>
      <c r="C5" s="16" t="s">
        <v>8</v>
      </c>
      <c r="D5" s="17" t="s">
        <v>9</v>
      </c>
      <c r="E5" s="16" t="s">
        <v>7</v>
      </c>
      <c r="F5" s="16" t="s">
        <v>8</v>
      </c>
      <c r="G5" s="17" t="s">
        <v>9</v>
      </c>
      <c r="H5" s="16" t="s">
        <v>7</v>
      </c>
      <c r="I5" s="16" t="s">
        <v>8</v>
      </c>
      <c r="J5" s="17" t="s">
        <v>9</v>
      </c>
    </row>
    <row r="6" spans="1:10" ht="13.35" customHeight="1" x14ac:dyDescent="0.25">
      <c r="A6" s="12" t="s">
        <v>10</v>
      </c>
      <c r="B6" s="25">
        <v>486714</v>
      </c>
      <c r="C6" s="27">
        <v>510025</v>
      </c>
      <c r="D6" s="21">
        <f>IF(B6=0,"",B6/C6)</f>
        <v>0.954294397333464</v>
      </c>
      <c r="E6" s="26">
        <v>249277</v>
      </c>
      <c r="F6" s="28">
        <v>254880</v>
      </c>
      <c r="G6" s="21">
        <f>IF(E6=0,"",E6/F6)</f>
        <v>0.97801710608913994</v>
      </c>
      <c r="H6" s="26">
        <v>237437</v>
      </c>
      <c r="I6" s="28">
        <v>255145</v>
      </c>
      <c r="J6" s="21">
        <f>IF(H6=0,"",H6/I6)</f>
        <v>0.9305963275784358</v>
      </c>
    </row>
    <row r="7" spans="1:10" ht="13.35" customHeight="1" x14ac:dyDescent="0.25">
      <c r="A7" s="12" t="s">
        <v>11</v>
      </c>
      <c r="B7" s="25">
        <v>265121</v>
      </c>
      <c r="C7" s="27">
        <v>290110</v>
      </c>
      <c r="D7" s="21">
        <f t="shared" ref="D7:D26" si="0">IF(B7=0,"",B7/C7)</f>
        <v>0.913863706869808</v>
      </c>
      <c r="E7" s="26">
        <v>137502</v>
      </c>
      <c r="F7" s="28">
        <v>146685</v>
      </c>
      <c r="G7" s="21">
        <f t="shared" ref="G7:G26" si="1">IF(E7=0,"",E7/F7)</f>
        <v>0.93739646180591063</v>
      </c>
      <c r="H7" s="26">
        <v>127619</v>
      </c>
      <c r="I7" s="28">
        <v>143425</v>
      </c>
      <c r="J7" s="21">
        <f t="shared" ref="J7:J26" si="2">IF(H7=0,"",H7/I7)</f>
        <v>0.88979606065888095</v>
      </c>
    </row>
    <row r="8" spans="1:10" ht="13.35" customHeight="1" x14ac:dyDescent="0.25">
      <c r="A8" s="12" t="s">
        <v>12</v>
      </c>
      <c r="B8" s="25">
        <v>609055</v>
      </c>
      <c r="C8" s="27">
        <v>624220</v>
      </c>
      <c r="D8" s="21">
        <f t="shared" si="0"/>
        <v>0.97570568068950048</v>
      </c>
      <c r="E8" s="26">
        <v>312262</v>
      </c>
      <c r="F8" s="28">
        <v>311635</v>
      </c>
      <c r="G8" s="21">
        <f t="shared" si="1"/>
        <v>1.0020119691305533</v>
      </c>
      <c r="H8" s="26">
        <v>296793</v>
      </c>
      <c r="I8" s="28">
        <v>312585</v>
      </c>
      <c r="J8" s="21">
        <f t="shared" si="2"/>
        <v>0.94947934161907965</v>
      </c>
    </row>
    <row r="9" spans="1:10" ht="13.35" customHeight="1" x14ac:dyDescent="0.25">
      <c r="A9" s="12" t="s">
        <v>13</v>
      </c>
      <c r="B9" s="25">
        <v>306292</v>
      </c>
      <c r="C9" s="27">
        <v>333420</v>
      </c>
      <c r="D9" s="21">
        <f t="shared" si="0"/>
        <v>0.91863715433987159</v>
      </c>
      <c r="E9" s="26">
        <v>160147</v>
      </c>
      <c r="F9" s="28">
        <v>171585</v>
      </c>
      <c r="G9" s="21">
        <f t="shared" si="1"/>
        <v>0.93333916134860273</v>
      </c>
      <c r="H9" s="26">
        <v>146145</v>
      </c>
      <c r="I9" s="28">
        <v>161835</v>
      </c>
      <c r="J9" s="21">
        <f t="shared" si="2"/>
        <v>0.90304940216887575</v>
      </c>
    </row>
    <row r="10" spans="1:10" ht="13.35" customHeight="1" x14ac:dyDescent="0.25">
      <c r="A10" s="12" t="s">
        <v>14</v>
      </c>
      <c r="B10" s="25">
        <v>624488</v>
      </c>
      <c r="C10" s="27">
        <v>657815</v>
      </c>
      <c r="D10" s="21">
        <f t="shared" si="0"/>
        <v>0.94933681962253824</v>
      </c>
      <c r="E10" s="26">
        <v>316787</v>
      </c>
      <c r="F10" s="28">
        <v>328850</v>
      </c>
      <c r="G10" s="21">
        <f t="shared" si="1"/>
        <v>0.96331762201611681</v>
      </c>
      <c r="H10" s="26">
        <v>307701</v>
      </c>
      <c r="I10" s="28">
        <v>328965</v>
      </c>
      <c r="J10" s="21">
        <f t="shared" si="2"/>
        <v>0.93536090465551047</v>
      </c>
    </row>
    <row r="11" spans="1:10" ht="13.35" customHeight="1" x14ac:dyDescent="0.25">
      <c r="A11" s="12" t="s">
        <v>15</v>
      </c>
      <c r="B11" s="25">
        <v>171873</v>
      </c>
      <c r="C11" s="27">
        <v>188310</v>
      </c>
      <c r="D11" s="21">
        <f t="shared" si="0"/>
        <v>0.91271307949657476</v>
      </c>
      <c r="E11" s="26">
        <v>89656</v>
      </c>
      <c r="F11" s="28">
        <v>94615</v>
      </c>
      <c r="G11" s="21">
        <f t="shared" si="1"/>
        <v>0.94758759181947894</v>
      </c>
      <c r="H11" s="26">
        <v>82217</v>
      </c>
      <c r="I11" s="28">
        <v>93695</v>
      </c>
      <c r="J11" s="21">
        <f t="shared" si="2"/>
        <v>0.87749613106355728</v>
      </c>
    </row>
    <row r="12" spans="1:10" ht="13.35" customHeight="1" x14ac:dyDescent="0.25">
      <c r="A12" s="12" t="s">
        <v>16</v>
      </c>
      <c r="B12" s="25">
        <v>154792</v>
      </c>
      <c r="C12" s="27">
        <v>166210</v>
      </c>
      <c r="D12" s="21">
        <f t="shared" si="0"/>
        <v>0.93130377233620121</v>
      </c>
      <c r="E12" s="26">
        <v>79416</v>
      </c>
      <c r="F12" s="28">
        <v>83080</v>
      </c>
      <c r="G12" s="21">
        <f t="shared" si="1"/>
        <v>0.95589792970630716</v>
      </c>
      <c r="H12" s="26">
        <v>75376</v>
      </c>
      <c r="I12" s="28">
        <v>83130</v>
      </c>
      <c r="J12" s="21">
        <f t="shared" si="2"/>
        <v>0.90672440755443284</v>
      </c>
    </row>
    <row r="13" spans="1:10" ht="13.35" customHeight="1" x14ac:dyDescent="0.25">
      <c r="A13" s="12" t="s">
        <v>17</v>
      </c>
      <c r="B13" s="25">
        <v>112732</v>
      </c>
      <c r="C13" s="27">
        <v>123605</v>
      </c>
      <c r="D13" s="21">
        <f t="shared" si="0"/>
        <v>0.91203430281946518</v>
      </c>
      <c r="E13" s="26">
        <v>58157</v>
      </c>
      <c r="F13" s="28">
        <v>61805</v>
      </c>
      <c r="G13" s="21">
        <f t="shared" si="1"/>
        <v>0.94097564921931887</v>
      </c>
      <c r="H13" s="26">
        <v>54575</v>
      </c>
      <c r="I13" s="28">
        <v>61800</v>
      </c>
      <c r="J13" s="21">
        <f t="shared" si="2"/>
        <v>0.88309061488673135</v>
      </c>
    </row>
    <row r="14" spans="1:10" ht="13.35" customHeight="1" x14ac:dyDescent="0.25">
      <c r="A14" s="12" t="s">
        <v>18</v>
      </c>
      <c r="B14" s="25">
        <v>181043</v>
      </c>
      <c r="C14" s="27">
        <v>197925</v>
      </c>
      <c r="D14" s="21">
        <f t="shared" si="0"/>
        <v>0.91470506504989268</v>
      </c>
      <c r="E14" s="26">
        <v>94422</v>
      </c>
      <c r="F14" s="28">
        <v>101085</v>
      </c>
      <c r="G14" s="21">
        <f t="shared" si="1"/>
        <v>0.93408517584211304</v>
      </c>
      <c r="H14" s="26">
        <v>86621</v>
      </c>
      <c r="I14" s="28">
        <v>96840</v>
      </c>
      <c r="J14" s="21">
        <f t="shared" si="2"/>
        <v>0.89447542337876906</v>
      </c>
    </row>
    <row r="15" spans="1:10" ht="13.35" customHeight="1" x14ac:dyDescent="0.25">
      <c r="A15" s="12" t="s">
        <v>19</v>
      </c>
      <c r="B15" s="25">
        <v>158938</v>
      </c>
      <c r="C15" s="27">
        <v>170765</v>
      </c>
      <c r="D15" s="21">
        <f t="shared" si="0"/>
        <v>0.93074107691857233</v>
      </c>
      <c r="E15" s="26">
        <v>81500</v>
      </c>
      <c r="F15" s="28">
        <v>84580</v>
      </c>
      <c r="G15" s="21">
        <f t="shared" si="1"/>
        <v>0.96358477181366753</v>
      </c>
      <c r="H15" s="26">
        <v>77438</v>
      </c>
      <c r="I15" s="28">
        <v>86185</v>
      </c>
      <c r="J15" s="21">
        <f t="shared" si="2"/>
        <v>0.89850902129140797</v>
      </c>
    </row>
    <row r="16" spans="1:10" ht="13.35" customHeight="1" x14ac:dyDescent="0.25">
      <c r="A16" s="12" t="s">
        <v>20</v>
      </c>
      <c r="B16" s="25">
        <v>196253</v>
      </c>
      <c r="C16" s="27">
        <v>210980</v>
      </c>
      <c r="D16" s="21">
        <f t="shared" si="0"/>
        <v>0.93019717508768607</v>
      </c>
      <c r="E16" s="26">
        <v>100503</v>
      </c>
      <c r="F16" s="28">
        <v>105740</v>
      </c>
      <c r="G16" s="21">
        <f t="shared" si="1"/>
        <v>0.95047285795347081</v>
      </c>
      <c r="H16" s="26">
        <v>95750</v>
      </c>
      <c r="I16" s="28">
        <v>105240</v>
      </c>
      <c r="J16" s="21">
        <f t="shared" si="2"/>
        <v>0.90982516153553783</v>
      </c>
    </row>
    <row r="17" spans="1:13" ht="13.35" customHeight="1" x14ac:dyDescent="0.25">
      <c r="A17" s="12" t="s">
        <v>21</v>
      </c>
      <c r="B17" s="25">
        <v>61633</v>
      </c>
      <c r="C17" s="27">
        <v>64387.5</v>
      </c>
      <c r="D17" s="21">
        <f t="shared" si="0"/>
        <v>0.95721995728984666</v>
      </c>
      <c r="E17" s="26">
        <v>31028</v>
      </c>
      <c r="F17" s="28">
        <v>31582.5</v>
      </c>
      <c r="G17" s="21">
        <f t="shared" si="1"/>
        <v>0.98244280851737509</v>
      </c>
      <c r="H17" s="26">
        <v>30605</v>
      </c>
      <c r="I17" s="28">
        <v>32805</v>
      </c>
      <c r="J17" s="21">
        <f t="shared" si="2"/>
        <v>0.93293705227861612</v>
      </c>
    </row>
    <row r="18" spans="1:13" ht="13.35" customHeight="1" x14ac:dyDescent="0.25">
      <c r="A18" s="12" t="s">
        <v>22</v>
      </c>
      <c r="B18" s="25">
        <v>345610</v>
      </c>
      <c r="C18" s="27">
        <v>373710</v>
      </c>
      <c r="D18" s="21">
        <f t="shared" si="0"/>
        <v>0.92480800620802228</v>
      </c>
      <c r="E18" s="26">
        <v>176608</v>
      </c>
      <c r="F18" s="28">
        <v>187270</v>
      </c>
      <c r="G18" s="21">
        <f t="shared" si="1"/>
        <v>0.94306616115768671</v>
      </c>
      <c r="H18" s="26">
        <v>169002</v>
      </c>
      <c r="I18" s="28">
        <v>186440</v>
      </c>
      <c r="J18" s="21">
        <f t="shared" si="2"/>
        <v>0.90646856897661443</v>
      </c>
    </row>
    <row r="19" spans="1:13" ht="13.35" customHeight="1" x14ac:dyDescent="0.25">
      <c r="A19" s="12" t="s">
        <v>23</v>
      </c>
      <c r="B19" s="25">
        <v>49584</v>
      </c>
      <c r="C19" s="27">
        <v>54105</v>
      </c>
      <c r="D19" s="21">
        <f t="shared" si="0"/>
        <v>0.91644025505960636</v>
      </c>
      <c r="E19" s="26">
        <v>25310</v>
      </c>
      <c r="F19" s="28">
        <v>27075</v>
      </c>
      <c r="G19" s="21">
        <f t="shared" si="1"/>
        <v>0.93481071098799629</v>
      </c>
      <c r="H19" s="26">
        <v>24274</v>
      </c>
      <c r="I19" s="28">
        <v>27030</v>
      </c>
      <c r="J19" s="21">
        <f t="shared" si="2"/>
        <v>0.89803921568627454</v>
      </c>
    </row>
    <row r="20" spans="1:13" ht="13.35" customHeight="1" x14ac:dyDescent="0.25">
      <c r="A20" s="12" t="s">
        <v>24</v>
      </c>
      <c r="B20" s="25">
        <v>123631</v>
      </c>
      <c r="C20" s="27">
        <v>131195</v>
      </c>
      <c r="D20" s="21">
        <f t="shared" si="0"/>
        <v>0.94234536377148514</v>
      </c>
      <c r="E20" s="26">
        <v>63520</v>
      </c>
      <c r="F20" s="28">
        <v>65465</v>
      </c>
      <c r="G20" s="21">
        <f t="shared" si="1"/>
        <v>0.97028946765447188</v>
      </c>
      <c r="H20" s="26">
        <v>60111</v>
      </c>
      <c r="I20" s="28">
        <v>65730</v>
      </c>
      <c r="J20" s="21">
        <f t="shared" si="2"/>
        <v>0.91451392058420811</v>
      </c>
    </row>
    <row r="21" spans="1:13" ht="13.35" customHeight="1" x14ac:dyDescent="0.25">
      <c r="A21" s="12" t="s">
        <v>25</v>
      </c>
      <c r="B21" s="25">
        <v>444100</v>
      </c>
      <c r="C21" s="27">
        <v>481055</v>
      </c>
      <c r="D21" s="21">
        <f t="shared" si="0"/>
        <v>0.92317926224652069</v>
      </c>
      <c r="E21" s="26">
        <v>227530</v>
      </c>
      <c r="F21" s="28">
        <v>241095</v>
      </c>
      <c r="G21" s="21">
        <f t="shared" si="1"/>
        <v>0.94373587175179907</v>
      </c>
      <c r="H21" s="26">
        <v>216570</v>
      </c>
      <c r="I21" s="28">
        <v>239960</v>
      </c>
      <c r="J21" s="21">
        <f t="shared" si="2"/>
        <v>0.90252542090348387</v>
      </c>
    </row>
    <row r="22" spans="1:13" ht="13.35" customHeight="1" x14ac:dyDescent="0.25">
      <c r="A22" s="12" t="s">
        <v>26</v>
      </c>
      <c r="B22" s="25">
        <v>50026</v>
      </c>
      <c r="C22" s="27">
        <v>52130</v>
      </c>
      <c r="D22" s="21">
        <f t="shared" si="0"/>
        <v>0.95963936313063491</v>
      </c>
      <c r="E22" s="26">
        <v>25834</v>
      </c>
      <c r="F22" s="28">
        <v>26372.5</v>
      </c>
      <c r="G22" s="21">
        <f t="shared" si="1"/>
        <v>0.97958100293866712</v>
      </c>
      <c r="H22" s="26">
        <v>24192</v>
      </c>
      <c r="I22" s="28">
        <v>25757.5</v>
      </c>
      <c r="J22" s="21">
        <f t="shared" si="2"/>
        <v>0.93922158594584104</v>
      </c>
    </row>
    <row r="23" spans="1:13" ht="13.35" customHeight="1" x14ac:dyDescent="0.25">
      <c r="A23" s="12" t="s">
        <v>27</v>
      </c>
      <c r="B23" s="25">
        <v>654961</v>
      </c>
      <c r="C23" s="27">
        <v>675010</v>
      </c>
      <c r="D23" s="21">
        <f t="shared" si="0"/>
        <v>0.97029821780418068</v>
      </c>
      <c r="E23" s="26">
        <v>337873</v>
      </c>
      <c r="F23" s="28">
        <v>340370</v>
      </c>
      <c r="G23" s="21">
        <f t="shared" si="1"/>
        <v>0.9926638657931075</v>
      </c>
      <c r="H23" s="26">
        <v>317088</v>
      </c>
      <c r="I23" s="28">
        <v>334640</v>
      </c>
      <c r="J23" s="21">
        <f t="shared" si="2"/>
        <v>0.94754960554625867</v>
      </c>
    </row>
    <row r="24" spans="1:13" ht="13.35" customHeight="1" x14ac:dyDescent="0.25">
      <c r="A24" s="12" t="s">
        <v>28</v>
      </c>
      <c r="B24" s="25">
        <v>32977</v>
      </c>
      <c r="C24" s="27">
        <v>33077.5</v>
      </c>
      <c r="D24" s="21">
        <f t="shared" si="0"/>
        <v>0.99696168090091453</v>
      </c>
      <c r="E24" s="26">
        <v>16230</v>
      </c>
      <c r="F24" s="28">
        <v>16117.5</v>
      </c>
      <c r="G24" s="21">
        <f t="shared" si="1"/>
        <v>1.0069799906933457</v>
      </c>
      <c r="H24" s="26">
        <v>16747</v>
      </c>
      <c r="I24" s="28">
        <v>16960</v>
      </c>
      <c r="J24" s="21">
        <f t="shared" si="2"/>
        <v>0.98744103773584901</v>
      </c>
    </row>
    <row r="25" spans="1:13" ht="13.35" customHeight="1" x14ac:dyDescent="0.25">
      <c r="A25" s="12" t="s">
        <v>29</v>
      </c>
      <c r="B25" s="25">
        <v>67242</v>
      </c>
      <c r="C25" s="27">
        <v>71230</v>
      </c>
      <c r="D25" s="21">
        <f t="shared" si="0"/>
        <v>0.94401235434507935</v>
      </c>
      <c r="E25" s="26">
        <v>34662</v>
      </c>
      <c r="F25" s="28">
        <v>36320</v>
      </c>
      <c r="G25" s="21">
        <f t="shared" si="1"/>
        <v>0.95435022026431715</v>
      </c>
      <c r="H25" s="26">
        <v>32580</v>
      </c>
      <c r="I25" s="28">
        <v>34910</v>
      </c>
      <c r="J25" s="21">
        <f t="shared" si="2"/>
        <v>0.93325694643368662</v>
      </c>
    </row>
    <row r="26" spans="1:13" ht="13.35" customHeight="1" x14ac:dyDescent="0.25">
      <c r="A26" s="18" t="s">
        <v>30</v>
      </c>
      <c r="B26" s="19">
        <f>SUM(B6:B25)</f>
        <v>5097065</v>
      </c>
      <c r="C26" s="19">
        <f>SUM(C6:C25)</f>
        <v>5409285</v>
      </c>
      <c r="D26" s="20">
        <f t="shared" si="0"/>
        <v>0.94228072656552575</v>
      </c>
      <c r="E26" s="19">
        <f>SUM(E6:E25)</f>
        <v>2618224</v>
      </c>
      <c r="F26" s="19">
        <f>SUM(F6:F25)</f>
        <v>2716207.5</v>
      </c>
      <c r="G26" s="20">
        <f t="shared" si="1"/>
        <v>0.96392635687811035</v>
      </c>
      <c r="H26" s="19">
        <f>SUM(H6:H25)</f>
        <v>2478841</v>
      </c>
      <c r="I26" s="19">
        <f>SUM(I6:I25)</f>
        <v>2693077.5</v>
      </c>
      <c r="J26" s="20">
        <f t="shared" si="2"/>
        <v>0.9204491887069719</v>
      </c>
    </row>
    <row r="28" spans="1:13" ht="12" x14ac:dyDescent="0.25">
      <c r="A28" s="2" t="s">
        <v>31</v>
      </c>
      <c r="B28" s="4"/>
      <c r="C28" s="5"/>
      <c r="D28" s="6"/>
      <c r="E28" s="4"/>
      <c r="F28" s="7"/>
      <c r="G28" s="8"/>
      <c r="H28" s="4"/>
      <c r="I28" s="7"/>
      <c r="J28" s="9"/>
      <c r="K28" s="4"/>
      <c r="L28" s="7"/>
      <c r="M28" s="9"/>
    </row>
    <row r="29" spans="1:13" x14ac:dyDescent="0.25">
      <c r="A29" s="2" t="s">
        <v>49</v>
      </c>
    </row>
  </sheetData>
  <pageMargins left="0.31496062992125984" right="0.31496062992125984" top="0.55118110236220474" bottom="0.35433070866141736" header="0.31496062992125984" footer="0.31496062992125984"/>
  <pageSetup paperSize="9" orientation="landscape" r:id="rId1"/>
  <rowBreaks count="2" manualBreakCount="2">
    <brk id="27" max="16383" man="1"/>
    <brk id="53" max="16383" man="1"/>
  </rowBreaks>
  <ignoredErrors>
    <ignoredError sqref="A1:XFD4 A27:XFD27 D6:D25 G6:G25 J7:J25 B31:XFD31 B29:XFD29 D26 A33:XFD35 B32:XFD32 G26 J26 B30:XFD30 A37:XFD1048576 B36:XFD36 B5:XFD5 B28:XFD28 J6 L6:XFD6 L7:XFD25 L26:XFD2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31"/>
  <sheetViews>
    <sheetView zoomScaleNormal="100" workbookViewId="0">
      <pane xSplit="4" ySplit="5" topLeftCell="E6" activePane="bottomRight" state="frozen"/>
      <selection pane="topRight" activeCell="A28" sqref="A28:A32"/>
      <selection pane="bottomLeft" activeCell="A28" sqref="A28:A32"/>
      <selection pane="bottomRight" activeCell="E31" sqref="E31"/>
    </sheetView>
  </sheetViews>
  <sheetFormatPr defaultColWidth="9.33203125" defaultRowHeight="11.4" x14ac:dyDescent="0.25"/>
  <cols>
    <col min="1" max="1" width="27.5546875" style="2" customWidth="1"/>
    <col min="2" max="2" width="12.109375" style="2" bestFit="1" customWidth="1"/>
    <col min="3" max="3" width="14" style="2" bestFit="1" customWidth="1"/>
    <col min="4" max="4" width="9.44140625" style="2" customWidth="1"/>
    <col min="5" max="5" width="12.109375" style="2" bestFit="1" customWidth="1"/>
    <col min="6" max="6" width="14" style="2" bestFit="1" customWidth="1"/>
    <col min="7" max="7" width="9.44140625" style="2" customWidth="1"/>
    <col min="8" max="8" width="12.109375" style="2" bestFit="1" customWidth="1"/>
    <col min="9" max="9" width="14" style="2" bestFit="1" customWidth="1"/>
    <col min="10" max="10" width="9.44140625" style="2" customWidth="1"/>
    <col min="11" max="11" width="12.109375" style="2" bestFit="1" customWidth="1"/>
    <col min="12" max="12" width="14" style="2" bestFit="1" customWidth="1"/>
    <col min="13" max="13" width="9.44140625" style="2" customWidth="1"/>
    <col min="14" max="14" width="12.109375" style="2" bestFit="1" customWidth="1"/>
    <col min="15" max="15" width="14" style="2" bestFit="1" customWidth="1"/>
    <col min="16" max="16" width="9.44140625" style="2" customWidth="1"/>
    <col min="17" max="17" width="12.109375" style="2" bestFit="1" customWidth="1"/>
    <col min="18" max="18" width="14" style="2" bestFit="1" customWidth="1"/>
    <col min="19" max="19" width="9.44140625" style="2" customWidth="1"/>
    <col min="20" max="20" width="12.109375" style="2" bestFit="1" customWidth="1"/>
    <col min="21" max="21" width="14" style="2" bestFit="1" customWidth="1"/>
    <col min="22" max="22" width="9.44140625" style="2" customWidth="1"/>
    <col min="23" max="16384" width="9.33203125" style="2"/>
  </cols>
  <sheetData>
    <row r="1" spans="1:22" ht="13.8" x14ac:dyDescent="0.25">
      <c r="A1" s="23" t="str">
        <f>SUBSTITUTE(Ethnicity!A1,"Ethnicity","Age Group")</f>
        <v>Access to Primary Care by Prioritised Age Group (July 2025)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2" x14ac:dyDescent="0.25">
      <c r="A2" s="11" t="s">
        <v>35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2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3.35" customHeight="1" x14ac:dyDescent="0.25">
      <c r="B4" s="13" t="s">
        <v>1</v>
      </c>
      <c r="C4" s="14"/>
      <c r="D4" s="14"/>
      <c r="E4" s="13" t="s">
        <v>36</v>
      </c>
      <c r="F4" s="14"/>
      <c r="G4" s="14"/>
      <c r="H4" s="13" t="s">
        <v>37</v>
      </c>
      <c r="I4" s="14"/>
      <c r="J4" s="14"/>
      <c r="K4" s="13" t="s">
        <v>38</v>
      </c>
      <c r="L4" s="14"/>
      <c r="M4" s="14"/>
      <c r="N4" s="13" t="s">
        <v>39</v>
      </c>
      <c r="O4" s="14"/>
      <c r="P4" s="14"/>
      <c r="Q4" s="13" t="s">
        <v>40</v>
      </c>
      <c r="R4" s="14"/>
      <c r="S4" s="14"/>
      <c r="T4" s="13" t="s">
        <v>41</v>
      </c>
      <c r="U4" s="14"/>
      <c r="V4" s="14"/>
    </row>
    <row r="5" spans="1:22" ht="26.7" customHeight="1" x14ac:dyDescent="0.25">
      <c r="A5" s="15" t="s">
        <v>6</v>
      </c>
      <c r="B5" s="16" t="s">
        <v>7</v>
      </c>
      <c r="C5" s="16" t="s">
        <v>8</v>
      </c>
      <c r="D5" s="17" t="s">
        <v>9</v>
      </c>
      <c r="E5" s="16" t="s">
        <v>7</v>
      </c>
      <c r="F5" s="16" t="s">
        <v>8</v>
      </c>
      <c r="G5" s="17" t="s">
        <v>9</v>
      </c>
      <c r="H5" s="16" t="s">
        <v>7</v>
      </c>
      <c r="I5" s="16" t="s">
        <v>8</v>
      </c>
      <c r="J5" s="17" t="s">
        <v>9</v>
      </c>
      <c r="K5" s="16" t="s">
        <v>7</v>
      </c>
      <c r="L5" s="16" t="s">
        <v>8</v>
      </c>
      <c r="M5" s="17" t="s">
        <v>9</v>
      </c>
      <c r="N5" s="16" t="s">
        <v>7</v>
      </c>
      <c r="O5" s="16" t="s">
        <v>8</v>
      </c>
      <c r="P5" s="17" t="s">
        <v>9</v>
      </c>
      <c r="Q5" s="16" t="s">
        <v>7</v>
      </c>
      <c r="R5" s="16" t="s">
        <v>8</v>
      </c>
      <c r="S5" s="17" t="s">
        <v>9</v>
      </c>
      <c r="T5" s="16" t="s">
        <v>7</v>
      </c>
      <c r="U5" s="16" t="s">
        <v>8</v>
      </c>
      <c r="V5" s="17" t="s">
        <v>9</v>
      </c>
    </row>
    <row r="6" spans="1:22" ht="13.35" customHeight="1" x14ac:dyDescent="0.25">
      <c r="A6" s="12" t="s">
        <v>10</v>
      </c>
      <c r="B6" s="25">
        <v>486714</v>
      </c>
      <c r="C6" s="27">
        <v>510025</v>
      </c>
      <c r="D6" s="21">
        <f>IF(B6=0,"",B6/C6)</f>
        <v>0.954294397333464</v>
      </c>
      <c r="E6" s="25">
        <v>24103</v>
      </c>
      <c r="F6" s="28">
        <v>23615</v>
      </c>
      <c r="G6" s="21">
        <f>IF(E6=0,"",E6/F6)</f>
        <v>1.0206648316747831</v>
      </c>
      <c r="H6" s="25">
        <v>54296</v>
      </c>
      <c r="I6" s="28">
        <v>50815</v>
      </c>
      <c r="J6" s="21">
        <f>IF(H6=0,"",H6/I6)</f>
        <v>1.0685033946669291</v>
      </c>
      <c r="K6" s="25">
        <v>58448</v>
      </c>
      <c r="L6" s="26">
        <v>70765</v>
      </c>
      <c r="M6" s="21">
        <f>IF(K6=0,"",K6/L6)</f>
        <v>0.8259450293224051</v>
      </c>
      <c r="N6" s="25">
        <v>160867</v>
      </c>
      <c r="O6" s="26">
        <v>175010</v>
      </c>
      <c r="P6" s="21">
        <f>IF(N6=0,"",N6/O6)</f>
        <v>0.9191874750014285</v>
      </c>
      <c r="Q6" s="25">
        <v>117537</v>
      </c>
      <c r="R6" s="28">
        <v>118160</v>
      </c>
      <c r="S6" s="21">
        <f>IF(Q6=0,"",Q6/R6)</f>
        <v>0.99472748815165879</v>
      </c>
      <c r="T6" s="25">
        <v>71463</v>
      </c>
      <c r="U6" s="28">
        <v>71660</v>
      </c>
      <c r="V6" s="21">
        <f>IF(T6=0,"",T6/U6)</f>
        <v>0.99725090706112196</v>
      </c>
    </row>
    <row r="7" spans="1:22" ht="13.35" customHeight="1" x14ac:dyDescent="0.25">
      <c r="A7" s="12" t="s">
        <v>11</v>
      </c>
      <c r="B7" s="25">
        <v>265121</v>
      </c>
      <c r="C7" s="27">
        <v>290110</v>
      </c>
      <c r="D7" s="21">
        <f t="shared" ref="D7:D26" si="0">IF(B7=0,"",B7/C7)</f>
        <v>0.913863706869808</v>
      </c>
      <c r="E7" s="25">
        <v>15960</v>
      </c>
      <c r="F7" s="28">
        <v>16950</v>
      </c>
      <c r="G7" s="21">
        <f t="shared" ref="G7:G26" si="1">IF(E7=0,"",E7/F7)</f>
        <v>0.94159292035398234</v>
      </c>
      <c r="H7" s="25">
        <v>35555</v>
      </c>
      <c r="I7" s="28">
        <v>37705</v>
      </c>
      <c r="J7" s="21">
        <f t="shared" ref="J7:J26" si="2">IF(H7=0,"",H7/I7)</f>
        <v>0.94297838482959817</v>
      </c>
      <c r="K7" s="25">
        <v>28434</v>
      </c>
      <c r="L7" s="26">
        <v>31385</v>
      </c>
      <c r="M7" s="21">
        <f t="shared" ref="M7:M26" si="3">IF(K7=0,"",K7/L7)</f>
        <v>0.90597419149275127</v>
      </c>
      <c r="N7" s="25">
        <v>64894</v>
      </c>
      <c r="O7" s="26">
        <v>72255</v>
      </c>
      <c r="P7" s="21">
        <f t="shared" ref="P7:P26" si="4">IF(N7=0,"",N7/O7)</f>
        <v>0.89812469725278532</v>
      </c>
      <c r="Q7" s="25">
        <v>63362</v>
      </c>
      <c r="R7" s="28">
        <v>70045</v>
      </c>
      <c r="S7" s="21">
        <f t="shared" ref="S7:S26" si="5">IF(Q7=0,"",Q7/R7)</f>
        <v>0.90458990648868587</v>
      </c>
      <c r="T7" s="25">
        <v>56916</v>
      </c>
      <c r="U7" s="28">
        <v>61770</v>
      </c>
      <c r="V7" s="21">
        <f t="shared" ref="V7:V26" si="6">IF(T7=0,"",T7/U7)</f>
        <v>0.92141816415735789</v>
      </c>
    </row>
    <row r="8" spans="1:22" ht="13.35" customHeight="1" x14ac:dyDescent="0.25">
      <c r="A8" s="12" t="s">
        <v>12</v>
      </c>
      <c r="B8" s="25">
        <v>609055</v>
      </c>
      <c r="C8" s="27">
        <v>624220</v>
      </c>
      <c r="D8" s="21">
        <f t="shared" si="0"/>
        <v>0.97570568068950048</v>
      </c>
      <c r="E8" s="25">
        <v>34181</v>
      </c>
      <c r="F8" s="28">
        <v>34340</v>
      </c>
      <c r="G8" s="21">
        <f t="shared" si="1"/>
        <v>0.99536983110075716</v>
      </c>
      <c r="H8" s="25">
        <v>72309</v>
      </c>
      <c r="I8" s="28">
        <v>71055</v>
      </c>
      <c r="J8" s="21">
        <f t="shared" si="2"/>
        <v>1.0176483006122019</v>
      </c>
      <c r="K8" s="25">
        <v>75786</v>
      </c>
      <c r="L8" s="26">
        <v>79890</v>
      </c>
      <c r="M8" s="21">
        <f t="shared" si="3"/>
        <v>0.94862936537739395</v>
      </c>
      <c r="N8" s="25">
        <v>168904</v>
      </c>
      <c r="O8" s="26">
        <v>179365</v>
      </c>
      <c r="P8" s="21">
        <f t="shared" si="4"/>
        <v>0.94167758481309061</v>
      </c>
      <c r="Q8" s="25">
        <v>149065</v>
      </c>
      <c r="R8" s="28">
        <v>151610</v>
      </c>
      <c r="S8" s="21">
        <f t="shared" si="5"/>
        <v>0.98321350834377674</v>
      </c>
      <c r="T8" s="25">
        <v>108810</v>
      </c>
      <c r="U8" s="28">
        <v>107960</v>
      </c>
      <c r="V8" s="21">
        <f t="shared" si="6"/>
        <v>1.0078732864023712</v>
      </c>
    </row>
    <row r="9" spans="1:22" ht="13.35" customHeight="1" x14ac:dyDescent="0.25">
      <c r="A9" s="12" t="s">
        <v>13</v>
      </c>
      <c r="B9" s="25">
        <v>306292</v>
      </c>
      <c r="C9" s="27">
        <v>333420</v>
      </c>
      <c r="D9" s="21">
        <f t="shared" si="0"/>
        <v>0.91863715433987159</v>
      </c>
      <c r="E9" s="25">
        <v>14177</v>
      </c>
      <c r="F9" s="28">
        <v>15430</v>
      </c>
      <c r="G9" s="21">
        <f t="shared" si="1"/>
        <v>0.91879455605962412</v>
      </c>
      <c r="H9" s="25">
        <v>34365</v>
      </c>
      <c r="I9" s="28">
        <v>33860</v>
      </c>
      <c r="J9" s="21">
        <f t="shared" si="2"/>
        <v>1.0149143532191376</v>
      </c>
      <c r="K9" s="25">
        <v>41833</v>
      </c>
      <c r="L9" s="26">
        <v>53410</v>
      </c>
      <c r="M9" s="21">
        <f t="shared" si="3"/>
        <v>0.7832428384197716</v>
      </c>
      <c r="N9" s="25">
        <v>90464</v>
      </c>
      <c r="O9" s="26">
        <v>100565</v>
      </c>
      <c r="P9" s="21">
        <f t="shared" si="4"/>
        <v>0.89955750012429769</v>
      </c>
      <c r="Q9" s="25">
        <v>77186</v>
      </c>
      <c r="R9" s="28">
        <v>80670</v>
      </c>
      <c r="S9" s="21">
        <f t="shared" si="5"/>
        <v>0.95681170199578525</v>
      </c>
      <c r="T9" s="25">
        <v>48267</v>
      </c>
      <c r="U9" s="28">
        <v>49485</v>
      </c>
      <c r="V9" s="21">
        <f t="shared" si="6"/>
        <v>0.97538648075174295</v>
      </c>
    </row>
    <row r="10" spans="1:22" ht="13.35" customHeight="1" x14ac:dyDescent="0.25">
      <c r="A10" s="12" t="s">
        <v>14</v>
      </c>
      <c r="B10" s="25">
        <v>624488</v>
      </c>
      <c r="C10" s="27">
        <v>657815</v>
      </c>
      <c r="D10" s="21">
        <f t="shared" si="0"/>
        <v>0.94933681962253824</v>
      </c>
      <c r="E10" s="25">
        <v>44037</v>
      </c>
      <c r="F10" s="28">
        <v>44710</v>
      </c>
      <c r="G10" s="21">
        <f t="shared" si="1"/>
        <v>0.98494743905166626</v>
      </c>
      <c r="H10" s="25">
        <v>91418</v>
      </c>
      <c r="I10" s="28">
        <v>97550</v>
      </c>
      <c r="J10" s="21">
        <f t="shared" si="2"/>
        <v>0.93713992824192727</v>
      </c>
      <c r="K10" s="25">
        <v>79769</v>
      </c>
      <c r="L10" s="26">
        <v>88790</v>
      </c>
      <c r="M10" s="21">
        <f t="shared" si="3"/>
        <v>0.89840072080189215</v>
      </c>
      <c r="N10" s="25">
        <v>190355</v>
      </c>
      <c r="O10" s="26">
        <v>196740</v>
      </c>
      <c r="P10" s="21">
        <f t="shared" si="4"/>
        <v>0.96754599979668598</v>
      </c>
      <c r="Q10" s="25">
        <v>139032</v>
      </c>
      <c r="R10" s="28">
        <v>148070</v>
      </c>
      <c r="S10" s="21">
        <f t="shared" si="5"/>
        <v>0.9389613020868508</v>
      </c>
      <c r="T10" s="25">
        <v>79877</v>
      </c>
      <c r="U10" s="28">
        <v>81955</v>
      </c>
      <c r="V10" s="21">
        <f t="shared" si="6"/>
        <v>0.97464462204868529</v>
      </c>
    </row>
    <row r="11" spans="1:22" ht="13.35" customHeight="1" x14ac:dyDescent="0.25">
      <c r="A11" s="12" t="s">
        <v>15</v>
      </c>
      <c r="B11" s="25">
        <v>171873</v>
      </c>
      <c r="C11" s="27">
        <v>188310</v>
      </c>
      <c r="D11" s="21">
        <f t="shared" si="0"/>
        <v>0.91271307949657476</v>
      </c>
      <c r="E11" s="25">
        <v>9926</v>
      </c>
      <c r="F11" s="28">
        <v>10895</v>
      </c>
      <c r="G11" s="21">
        <f t="shared" si="1"/>
        <v>0.91106011932078934</v>
      </c>
      <c r="H11" s="25">
        <v>23224</v>
      </c>
      <c r="I11" s="28">
        <v>24815</v>
      </c>
      <c r="J11" s="21">
        <f t="shared" si="2"/>
        <v>0.93588555309288735</v>
      </c>
      <c r="K11" s="25">
        <v>19717</v>
      </c>
      <c r="L11" s="26">
        <v>21440</v>
      </c>
      <c r="M11" s="21">
        <f t="shared" si="3"/>
        <v>0.91963619402985075</v>
      </c>
      <c r="N11" s="25">
        <v>40256</v>
      </c>
      <c r="O11" s="26">
        <v>46575</v>
      </c>
      <c r="P11" s="21">
        <f t="shared" si="4"/>
        <v>0.86432635534084812</v>
      </c>
      <c r="Q11" s="25">
        <v>42889</v>
      </c>
      <c r="R11" s="28">
        <v>46780</v>
      </c>
      <c r="S11" s="21">
        <f t="shared" si="5"/>
        <v>0.9168234288157332</v>
      </c>
      <c r="T11" s="25">
        <v>35861</v>
      </c>
      <c r="U11" s="28">
        <v>37805</v>
      </c>
      <c r="V11" s="21">
        <f t="shared" si="6"/>
        <v>0.9485782303928052</v>
      </c>
    </row>
    <row r="12" spans="1:22" ht="13.35" customHeight="1" x14ac:dyDescent="0.25">
      <c r="A12" s="12" t="s">
        <v>16</v>
      </c>
      <c r="B12" s="25">
        <v>154792</v>
      </c>
      <c r="C12" s="27">
        <v>166210</v>
      </c>
      <c r="D12" s="21">
        <f t="shared" si="0"/>
        <v>0.93130377233620121</v>
      </c>
      <c r="E12" s="25">
        <v>9475</v>
      </c>
      <c r="F12" s="28">
        <v>10105</v>
      </c>
      <c r="G12" s="21">
        <f t="shared" si="1"/>
        <v>0.93765462642256314</v>
      </c>
      <c r="H12" s="25">
        <v>20071</v>
      </c>
      <c r="I12" s="28">
        <v>20805</v>
      </c>
      <c r="J12" s="21">
        <f t="shared" si="2"/>
        <v>0.96472001922614758</v>
      </c>
      <c r="K12" s="25">
        <v>17508</v>
      </c>
      <c r="L12" s="26">
        <v>19240</v>
      </c>
      <c r="M12" s="21">
        <f t="shared" si="3"/>
        <v>0.90997920997921</v>
      </c>
      <c r="N12" s="25">
        <v>44582</v>
      </c>
      <c r="O12" s="26">
        <v>49830</v>
      </c>
      <c r="P12" s="21">
        <f t="shared" si="4"/>
        <v>0.89468191852297807</v>
      </c>
      <c r="Q12" s="25">
        <v>37994</v>
      </c>
      <c r="R12" s="28">
        <v>40430</v>
      </c>
      <c r="S12" s="21">
        <f t="shared" si="5"/>
        <v>0.93974771209497898</v>
      </c>
      <c r="T12" s="25">
        <v>25162</v>
      </c>
      <c r="U12" s="28">
        <v>25800</v>
      </c>
      <c r="V12" s="21">
        <f t="shared" si="6"/>
        <v>0.97527131782945742</v>
      </c>
    </row>
    <row r="13" spans="1:22" ht="13.35" customHeight="1" x14ac:dyDescent="0.25">
      <c r="A13" s="12" t="s">
        <v>17</v>
      </c>
      <c r="B13" s="25">
        <v>112732</v>
      </c>
      <c r="C13" s="27">
        <v>123605</v>
      </c>
      <c r="D13" s="21">
        <f t="shared" si="0"/>
        <v>0.91203430281946518</v>
      </c>
      <c r="E13" s="25">
        <v>7280</v>
      </c>
      <c r="F13" s="28">
        <v>7700</v>
      </c>
      <c r="G13" s="21">
        <f t="shared" si="1"/>
        <v>0.94545454545454544</v>
      </c>
      <c r="H13" s="25">
        <v>15619</v>
      </c>
      <c r="I13" s="28">
        <v>16785</v>
      </c>
      <c r="J13" s="21">
        <f t="shared" si="2"/>
        <v>0.93053321417932677</v>
      </c>
      <c r="K13" s="25">
        <v>12988</v>
      </c>
      <c r="L13" s="26">
        <v>14590</v>
      </c>
      <c r="M13" s="21">
        <f t="shared" si="3"/>
        <v>0.89019876627827277</v>
      </c>
      <c r="N13" s="25">
        <v>27864</v>
      </c>
      <c r="O13" s="26">
        <v>31500</v>
      </c>
      <c r="P13" s="21">
        <f t="shared" si="4"/>
        <v>0.88457142857142856</v>
      </c>
      <c r="Q13" s="25">
        <v>27734</v>
      </c>
      <c r="R13" s="28">
        <v>30365</v>
      </c>
      <c r="S13" s="21">
        <f t="shared" si="5"/>
        <v>0.9133541906800593</v>
      </c>
      <c r="T13" s="25">
        <v>21247</v>
      </c>
      <c r="U13" s="28">
        <v>22665</v>
      </c>
      <c r="V13" s="21">
        <f t="shared" si="6"/>
        <v>0.93743657621883958</v>
      </c>
    </row>
    <row r="14" spans="1:22" ht="13.35" customHeight="1" x14ac:dyDescent="0.25">
      <c r="A14" s="12" t="s">
        <v>18</v>
      </c>
      <c r="B14" s="25">
        <v>181043</v>
      </c>
      <c r="C14" s="27">
        <v>197925</v>
      </c>
      <c r="D14" s="21">
        <f t="shared" si="0"/>
        <v>0.91470506504989268</v>
      </c>
      <c r="E14" s="25">
        <v>10867</v>
      </c>
      <c r="F14" s="28">
        <v>11660</v>
      </c>
      <c r="G14" s="21">
        <f t="shared" si="1"/>
        <v>0.93198970840480277</v>
      </c>
      <c r="H14" s="25">
        <v>23866</v>
      </c>
      <c r="I14" s="28">
        <v>25255</v>
      </c>
      <c r="J14" s="21">
        <f t="shared" si="2"/>
        <v>0.94500098990298953</v>
      </c>
      <c r="K14" s="25">
        <v>21644</v>
      </c>
      <c r="L14" s="26">
        <v>25820</v>
      </c>
      <c r="M14" s="21">
        <f t="shared" si="3"/>
        <v>0.83826491092176603</v>
      </c>
      <c r="N14" s="25">
        <v>43742</v>
      </c>
      <c r="O14" s="26">
        <v>49450</v>
      </c>
      <c r="P14" s="21">
        <f t="shared" si="4"/>
        <v>0.88457027300303337</v>
      </c>
      <c r="Q14" s="25">
        <v>43444</v>
      </c>
      <c r="R14" s="28">
        <v>46510</v>
      </c>
      <c r="S14" s="21">
        <f t="shared" si="5"/>
        <v>0.93407869275424638</v>
      </c>
      <c r="T14" s="25">
        <v>37480</v>
      </c>
      <c r="U14" s="28">
        <v>39230</v>
      </c>
      <c r="V14" s="21">
        <f t="shared" si="6"/>
        <v>0.95539128218200353</v>
      </c>
    </row>
    <row r="15" spans="1:22" ht="13.35" customHeight="1" x14ac:dyDescent="0.25">
      <c r="A15" s="12" t="s">
        <v>19</v>
      </c>
      <c r="B15" s="25">
        <v>158938</v>
      </c>
      <c r="C15" s="27">
        <v>170765</v>
      </c>
      <c r="D15" s="21">
        <f t="shared" si="0"/>
        <v>0.93074107691857233</v>
      </c>
      <c r="E15" s="25">
        <v>7168</v>
      </c>
      <c r="F15" s="28">
        <v>7830</v>
      </c>
      <c r="G15" s="21">
        <f t="shared" si="1"/>
        <v>0.91545338441890167</v>
      </c>
      <c r="H15" s="25">
        <v>18427</v>
      </c>
      <c r="I15" s="28">
        <v>18420</v>
      </c>
      <c r="J15" s="21">
        <f t="shared" si="2"/>
        <v>1.0003800217155265</v>
      </c>
      <c r="K15" s="25">
        <v>15877</v>
      </c>
      <c r="L15" s="26">
        <v>17320</v>
      </c>
      <c r="M15" s="21">
        <f t="shared" si="3"/>
        <v>0.91668591224018481</v>
      </c>
      <c r="N15" s="25">
        <v>34639</v>
      </c>
      <c r="O15" s="26">
        <v>39970</v>
      </c>
      <c r="P15" s="21">
        <f t="shared" si="4"/>
        <v>0.86662496872654493</v>
      </c>
      <c r="Q15" s="25">
        <v>43559</v>
      </c>
      <c r="R15" s="28">
        <v>46145</v>
      </c>
      <c r="S15" s="21">
        <f t="shared" si="5"/>
        <v>0.94395925885794774</v>
      </c>
      <c r="T15" s="25">
        <v>39268</v>
      </c>
      <c r="U15" s="28">
        <v>41080</v>
      </c>
      <c r="V15" s="21">
        <f t="shared" si="6"/>
        <v>0.9558909444985394</v>
      </c>
    </row>
    <row r="16" spans="1:22" ht="13.35" customHeight="1" x14ac:dyDescent="0.25">
      <c r="A16" s="12" t="s">
        <v>20</v>
      </c>
      <c r="B16" s="25">
        <v>196253</v>
      </c>
      <c r="C16" s="27">
        <v>210980</v>
      </c>
      <c r="D16" s="21">
        <f t="shared" si="0"/>
        <v>0.93019717508768607</v>
      </c>
      <c r="E16" s="25">
        <v>11643</v>
      </c>
      <c r="F16" s="28">
        <v>12370</v>
      </c>
      <c r="G16" s="21">
        <f t="shared" si="1"/>
        <v>0.94122877930476956</v>
      </c>
      <c r="H16" s="25">
        <v>26275</v>
      </c>
      <c r="I16" s="28">
        <v>27990</v>
      </c>
      <c r="J16" s="21">
        <f t="shared" si="2"/>
        <v>0.93872811718470883</v>
      </c>
      <c r="K16" s="25">
        <v>20805</v>
      </c>
      <c r="L16" s="26">
        <v>21870</v>
      </c>
      <c r="M16" s="21">
        <f t="shared" si="3"/>
        <v>0.95130315500685869</v>
      </c>
      <c r="N16" s="25">
        <v>42817</v>
      </c>
      <c r="O16" s="26">
        <v>47620</v>
      </c>
      <c r="P16" s="21">
        <f t="shared" si="4"/>
        <v>0.89913901721965561</v>
      </c>
      <c r="Q16" s="25">
        <v>49366</v>
      </c>
      <c r="R16" s="28">
        <v>54015</v>
      </c>
      <c r="S16" s="21">
        <f t="shared" si="5"/>
        <v>0.91393131537535865</v>
      </c>
      <c r="T16" s="25">
        <v>45347</v>
      </c>
      <c r="U16" s="28">
        <v>47115</v>
      </c>
      <c r="V16" s="21">
        <f t="shared" si="6"/>
        <v>0.96247479571261807</v>
      </c>
    </row>
    <row r="17" spans="1:22" ht="13.35" customHeight="1" x14ac:dyDescent="0.25">
      <c r="A17" s="12" t="s">
        <v>21</v>
      </c>
      <c r="B17" s="25">
        <v>61633</v>
      </c>
      <c r="C17" s="27">
        <v>64387.5</v>
      </c>
      <c r="D17" s="21">
        <f t="shared" si="0"/>
        <v>0.95721995728984666</v>
      </c>
      <c r="E17" s="25">
        <v>3028</v>
      </c>
      <c r="F17" s="28">
        <v>3215</v>
      </c>
      <c r="G17" s="21">
        <f t="shared" si="1"/>
        <v>0.94183514774494559</v>
      </c>
      <c r="H17" s="25">
        <v>7446</v>
      </c>
      <c r="I17" s="28">
        <v>7375</v>
      </c>
      <c r="J17" s="21">
        <f t="shared" si="2"/>
        <v>1.0096271186440677</v>
      </c>
      <c r="K17" s="25">
        <v>6311</v>
      </c>
      <c r="L17" s="26">
        <v>6282.5</v>
      </c>
      <c r="M17" s="21">
        <f t="shared" si="3"/>
        <v>1.0045364106645445</v>
      </c>
      <c r="N17" s="25">
        <v>14408</v>
      </c>
      <c r="O17" s="26">
        <v>15985</v>
      </c>
      <c r="P17" s="21">
        <f t="shared" si="4"/>
        <v>0.90134501094776354</v>
      </c>
      <c r="Q17" s="25">
        <v>15909</v>
      </c>
      <c r="R17" s="28">
        <v>16405</v>
      </c>
      <c r="S17" s="21">
        <f t="shared" si="5"/>
        <v>0.96976531545260591</v>
      </c>
      <c r="T17" s="25">
        <v>14531</v>
      </c>
      <c r="U17" s="28">
        <v>15125</v>
      </c>
      <c r="V17" s="21">
        <f t="shared" si="6"/>
        <v>0.96072727272727276</v>
      </c>
    </row>
    <row r="18" spans="1:22" ht="13.35" customHeight="1" x14ac:dyDescent="0.25">
      <c r="A18" s="12" t="s">
        <v>22</v>
      </c>
      <c r="B18" s="25">
        <v>345610</v>
      </c>
      <c r="C18" s="27">
        <v>373710</v>
      </c>
      <c r="D18" s="21">
        <f t="shared" si="0"/>
        <v>0.92480800620802228</v>
      </c>
      <c r="E18" s="25">
        <v>17052</v>
      </c>
      <c r="F18" s="28">
        <v>18345</v>
      </c>
      <c r="G18" s="21">
        <f t="shared" si="1"/>
        <v>0.92951757972199511</v>
      </c>
      <c r="H18" s="25">
        <v>39921</v>
      </c>
      <c r="I18" s="28">
        <v>40595</v>
      </c>
      <c r="J18" s="21">
        <f t="shared" si="2"/>
        <v>0.98339697007020566</v>
      </c>
      <c r="K18" s="25">
        <v>46743</v>
      </c>
      <c r="L18" s="26">
        <v>52040</v>
      </c>
      <c r="M18" s="21">
        <f t="shared" si="3"/>
        <v>0.89821291314373564</v>
      </c>
      <c r="N18" s="25">
        <v>91432</v>
      </c>
      <c r="O18" s="26">
        <v>103330</v>
      </c>
      <c r="P18" s="21">
        <f t="shared" si="4"/>
        <v>0.88485435014032709</v>
      </c>
      <c r="Q18" s="25">
        <v>84703</v>
      </c>
      <c r="R18" s="28">
        <v>89530</v>
      </c>
      <c r="S18" s="21">
        <f t="shared" si="5"/>
        <v>0.94608511113593208</v>
      </c>
      <c r="T18" s="25">
        <v>65759</v>
      </c>
      <c r="U18" s="28">
        <v>69870</v>
      </c>
      <c r="V18" s="21">
        <f t="shared" si="6"/>
        <v>0.94116215829397454</v>
      </c>
    </row>
    <row r="19" spans="1:22" ht="13.35" customHeight="1" x14ac:dyDescent="0.25">
      <c r="A19" s="12" t="s">
        <v>23</v>
      </c>
      <c r="B19" s="25">
        <v>49584</v>
      </c>
      <c r="C19" s="27">
        <v>54105</v>
      </c>
      <c r="D19" s="21">
        <f t="shared" si="0"/>
        <v>0.91644025505960636</v>
      </c>
      <c r="E19" s="25">
        <v>3334</v>
      </c>
      <c r="F19" s="28">
        <v>3650</v>
      </c>
      <c r="G19" s="21">
        <f t="shared" si="1"/>
        <v>0.91342465753424662</v>
      </c>
      <c r="H19" s="25">
        <v>7226</v>
      </c>
      <c r="I19" s="28">
        <v>7847.5</v>
      </c>
      <c r="J19" s="21">
        <f t="shared" si="2"/>
        <v>0.92080280344058618</v>
      </c>
      <c r="K19" s="25">
        <v>6216</v>
      </c>
      <c r="L19" s="26">
        <v>6520</v>
      </c>
      <c r="M19" s="21">
        <f t="shared" si="3"/>
        <v>0.9533742331288344</v>
      </c>
      <c r="N19" s="25">
        <v>12255</v>
      </c>
      <c r="O19" s="26">
        <v>13615</v>
      </c>
      <c r="P19" s="21">
        <f t="shared" si="4"/>
        <v>0.90011017260374582</v>
      </c>
      <c r="Q19" s="25">
        <v>11613</v>
      </c>
      <c r="R19" s="28">
        <v>12922.5</v>
      </c>
      <c r="S19" s="21">
        <f t="shared" si="5"/>
        <v>0.89866511897852586</v>
      </c>
      <c r="T19" s="25">
        <v>8940</v>
      </c>
      <c r="U19" s="28">
        <v>9550</v>
      </c>
      <c r="V19" s="21">
        <f t="shared" si="6"/>
        <v>0.93612565445026175</v>
      </c>
    </row>
    <row r="20" spans="1:22" ht="13.35" customHeight="1" x14ac:dyDescent="0.25">
      <c r="A20" s="12" t="s">
        <v>24</v>
      </c>
      <c r="B20" s="25">
        <v>123631</v>
      </c>
      <c r="C20" s="27">
        <v>131195</v>
      </c>
      <c r="D20" s="21">
        <f t="shared" si="0"/>
        <v>0.94234536377148514</v>
      </c>
      <c r="E20" s="25">
        <v>7179</v>
      </c>
      <c r="F20" s="28">
        <v>7700</v>
      </c>
      <c r="G20" s="21">
        <f t="shared" si="1"/>
        <v>0.93233766233766235</v>
      </c>
      <c r="H20" s="25">
        <v>16804</v>
      </c>
      <c r="I20" s="28">
        <v>17620</v>
      </c>
      <c r="J20" s="21">
        <f t="shared" si="2"/>
        <v>0.95368898978433603</v>
      </c>
      <c r="K20" s="25">
        <v>13570</v>
      </c>
      <c r="L20" s="26">
        <v>14990</v>
      </c>
      <c r="M20" s="21">
        <f t="shared" si="3"/>
        <v>0.90527018012008009</v>
      </c>
      <c r="N20" s="25">
        <v>29469</v>
      </c>
      <c r="O20" s="26">
        <v>31975</v>
      </c>
      <c r="P20" s="21">
        <f t="shared" si="4"/>
        <v>0.92162627052384671</v>
      </c>
      <c r="Q20" s="25">
        <v>31014</v>
      </c>
      <c r="R20" s="28">
        <v>32800</v>
      </c>
      <c r="S20" s="21">
        <f t="shared" si="5"/>
        <v>0.94554878048780489</v>
      </c>
      <c r="T20" s="25">
        <v>25595</v>
      </c>
      <c r="U20" s="28">
        <v>26110</v>
      </c>
      <c r="V20" s="21">
        <f t="shared" si="6"/>
        <v>0.98027575641516662</v>
      </c>
    </row>
    <row r="21" spans="1:22" ht="13.35" customHeight="1" x14ac:dyDescent="0.25">
      <c r="A21" s="12" t="s">
        <v>25</v>
      </c>
      <c r="B21" s="25">
        <v>444100</v>
      </c>
      <c r="C21" s="27">
        <v>481055</v>
      </c>
      <c r="D21" s="21">
        <f t="shared" si="0"/>
        <v>0.92317926224652069</v>
      </c>
      <c r="E21" s="25">
        <v>28438</v>
      </c>
      <c r="F21" s="28">
        <v>29970</v>
      </c>
      <c r="G21" s="21">
        <f t="shared" si="1"/>
        <v>0.94888221554888219</v>
      </c>
      <c r="H21" s="25">
        <v>60690</v>
      </c>
      <c r="I21" s="28">
        <v>63915</v>
      </c>
      <c r="J21" s="21">
        <f t="shared" si="2"/>
        <v>0.94954236094813427</v>
      </c>
      <c r="K21" s="25">
        <v>53353</v>
      </c>
      <c r="L21" s="26">
        <v>61130</v>
      </c>
      <c r="M21" s="21">
        <f t="shared" si="3"/>
        <v>0.87277932275478487</v>
      </c>
      <c r="N21" s="25">
        <v>117291</v>
      </c>
      <c r="O21" s="26">
        <v>128420</v>
      </c>
      <c r="P21" s="21">
        <f t="shared" si="4"/>
        <v>0.91333904376265385</v>
      </c>
      <c r="Q21" s="25">
        <v>102989</v>
      </c>
      <c r="R21" s="28">
        <v>111455</v>
      </c>
      <c r="S21" s="21">
        <f t="shared" si="5"/>
        <v>0.92404109281772917</v>
      </c>
      <c r="T21" s="25">
        <v>81339</v>
      </c>
      <c r="U21" s="28">
        <v>86165</v>
      </c>
      <c r="V21" s="21">
        <f t="shared" si="6"/>
        <v>0.94399117971334068</v>
      </c>
    </row>
    <row r="22" spans="1:22" ht="13.35" customHeight="1" x14ac:dyDescent="0.25">
      <c r="A22" s="12" t="s">
        <v>26</v>
      </c>
      <c r="B22" s="25">
        <v>50026</v>
      </c>
      <c r="C22" s="27">
        <v>52130</v>
      </c>
      <c r="D22" s="21">
        <f t="shared" si="0"/>
        <v>0.95963936313063491</v>
      </c>
      <c r="E22" s="25">
        <v>2740</v>
      </c>
      <c r="F22" s="28">
        <v>2845</v>
      </c>
      <c r="G22" s="21">
        <f t="shared" si="1"/>
        <v>0.96309314586994732</v>
      </c>
      <c r="H22" s="25">
        <v>6153</v>
      </c>
      <c r="I22" s="28">
        <v>6215</v>
      </c>
      <c r="J22" s="21">
        <f t="shared" si="2"/>
        <v>0.99002413515687848</v>
      </c>
      <c r="K22" s="25">
        <v>5095</v>
      </c>
      <c r="L22" s="26">
        <v>5175</v>
      </c>
      <c r="M22" s="21">
        <f t="shared" si="3"/>
        <v>0.98454106280193232</v>
      </c>
      <c r="N22" s="25">
        <v>10643</v>
      </c>
      <c r="O22" s="26">
        <v>11402.5</v>
      </c>
      <c r="P22" s="21">
        <f t="shared" si="4"/>
        <v>0.93339180004385003</v>
      </c>
      <c r="Q22" s="25">
        <v>12985</v>
      </c>
      <c r="R22" s="28">
        <v>13525</v>
      </c>
      <c r="S22" s="21">
        <f t="shared" si="5"/>
        <v>0.9600739371534196</v>
      </c>
      <c r="T22" s="25">
        <v>12410</v>
      </c>
      <c r="U22" s="28">
        <v>12967.5</v>
      </c>
      <c r="V22" s="21">
        <f t="shared" si="6"/>
        <v>0.95700790437632544</v>
      </c>
    </row>
    <row r="23" spans="1:22" ht="13.35" customHeight="1" x14ac:dyDescent="0.25">
      <c r="A23" s="12" t="s">
        <v>27</v>
      </c>
      <c r="B23" s="25">
        <v>654961</v>
      </c>
      <c r="C23" s="27">
        <v>675010</v>
      </c>
      <c r="D23" s="21">
        <f t="shared" si="0"/>
        <v>0.97029821780418068</v>
      </c>
      <c r="E23" s="25">
        <v>38324</v>
      </c>
      <c r="F23" s="28">
        <v>38925</v>
      </c>
      <c r="G23" s="21">
        <f t="shared" si="1"/>
        <v>0.98456005138086067</v>
      </c>
      <c r="H23" s="25">
        <v>86703</v>
      </c>
      <c r="I23" s="28">
        <v>85425</v>
      </c>
      <c r="J23" s="21">
        <f t="shared" si="2"/>
        <v>1.0149604916593502</v>
      </c>
      <c r="K23" s="25">
        <v>73866</v>
      </c>
      <c r="L23" s="26">
        <v>81160</v>
      </c>
      <c r="M23" s="21">
        <f t="shared" si="3"/>
        <v>0.91012814194184333</v>
      </c>
      <c r="N23" s="25">
        <v>190475</v>
      </c>
      <c r="O23" s="26">
        <v>198210</v>
      </c>
      <c r="P23" s="21">
        <f t="shared" si="4"/>
        <v>0.96097573280863735</v>
      </c>
      <c r="Q23" s="25">
        <v>160929</v>
      </c>
      <c r="R23" s="28">
        <v>165550</v>
      </c>
      <c r="S23" s="21">
        <f t="shared" si="5"/>
        <v>0.97208698278465722</v>
      </c>
      <c r="T23" s="25">
        <v>104664</v>
      </c>
      <c r="U23" s="28">
        <v>105740</v>
      </c>
      <c r="V23" s="21">
        <f t="shared" si="6"/>
        <v>0.9898240968413089</v>
      </c>
    </row>
    <row r="24" spans="1:22" ht="13.35" customHeight="1" x14ac:dyDescent="0.25">
      <c r="A24" s="12" t="s">
        <v>28</v>
      </c>
      <c r="B24" s="25">
        <v>32977</v>
      </c>
      <c r="C24" s="27">
        <v>33077.5</v>
      </c>
      <c r="D24" s="21">
        <f t="shared" si="0"/>
        <v>0.99696168090091453</v>
      </c>
      <c r="E24" s="25">
        <v>1511</v>
      </c>
      <c r="F24" s="28">
        <v>1585</v>
      </c>
      <c r="G24" s="21">
        <f t="shared" si="1"/>
        <v>0.95331230283911672</v>
      </c>
      <c r="H24" s="25">
        <v>3623</v>
      </c>
      <c r="I24" s="28">
        <v>3525</v>
      </c>
      <c r="J24" s="21">
        <f t="shared" si="2"/>
        <v>1.0278014184397164</v>
      </c>
      <c r="K24" s="25">
        <v>3034</v>
      </c>
      <c r="L24" s="26">
        <v>3070</v>
      </c>
      <c r="M24" s="21">
        <f t="shared" si="3"/>
        <v>0.98827361563517913</v>
      </c>
      <c r="N24" s="25">
        <v>7076</v>
      </c>
      <c r="O24" s="26">
        <v>7260</v>
      </c>
      <c r="P24" s="21">
        <f t="shared" si="4"/>
        <v>0.9746556473829201</v>
      </c>
      <c r="Q24" s="25">
        <v>9641</v>
      </c>
      <c r="R24" s="28">
        <v>9230</v>
      </c>
      <c r="S24" s="21">
        <f t="shared" si="5"/>
        <v>1.0445287107258938</v>
      </c>
      <c r="T24" s="25">
        <v>8092</v>
      </c>
      <c r="U24" s="28">
        <v>8407.5</v>
      </c>
      <c r="V24" s="21">
        <f t="shared" si="6"/>
        <v>0.96247398156407971</v>
      </c>
    </row>
    <row r="25" spans="1:22" ht="13.35" customHeight="1" x14ac:dyDescent="0.25">
      <c r="A25" s="12" t="s">
        <v>29</v>
      </c>
      <c r="B25" s="25">
        <v>67242</v>
      </c>
      <c r="C25" s="27">
        <v>71230</v>
      </c>
      <c r="D25" s="21">
        <f t="shared" si="0"/>
        <v>0.94401235434507935</v>
      </c>
      <c r="E25" s="25">
        <v>4071</v>
      </c>
      <c r="F25" s="28">
        <v>4300</v>
      </c>
      <c r="G25" s="21">
        <f t="shared" si="1"/>
        <v>0.94674418604651167</v>
      </c>
      <c r="H25" s="25">
        <v>8680</v>
      </c>
      <c r="I25" s="28">
        <v>9075</v>
      </c>
      <c r="J25" s="21">
        <f t="shared" si="2"/>
        <v>0.95647382920110191</v>
      </c>
      <c r="K25" s="25">
        <v>7408</v>
      </c>
      <c r="L25" s="26">
        <v>7930</v>
      </c>
      <c r="M25" s="21">
        <f t="shared" si="3"/>
        <v>0.93417402269861283</v>
      </c>
      <c r="N25" s="25">
        <v>15294</v>
      </c>
      <c r="O25" s="26">
        <v>16590</v>
      </c>
      <c r="P25" s="21">
        <f t="shared" si="4"/>
        <v>0.92188065099457506</v>
      </c>
      <c r="Q25" s="25">
        <v>16554</v>
      </c>
      <c r="R25" s="28">
        <v>17645</v>
      </c>
      <c r="S25" s="21">
        <f t="shared" si="5"/>
        <v>0.93816945310286204</v>
      </c>
      <c r="T25" s="25">
        <v>15235</v>
      </c>
      <c r="U25" s="28">
        <v>15690</v>
      </c>
      <c r="V25" s="21">
        <f t="shared" si="6"/>
        <v>0.97100063734862974</v>
      </c>
    </row>
    <row r="26" spans="1:22" ht="13.35" customHeight="1" x14ac:dyDescent="0.25">
      <c r="A26" s="18" t="s">
        <v>30</v>
      </c>
      <c r="B26" s="19">
        <f>SUM(B6:B25)</f>
        <v>5097065</v>
      </c>
      <c r="C26" s="19">
        <f>SUM(C6:C25)</f>
        <v>5409285</v>
      </c>
      <c r="D26" s="20">
        <f t="shared" si="0"/>
        <v>0.94228072656552575</v>
      </c>
      <c r="E26" s="19">
        <f>SUM(E6:E25)</f>
        <v>294494</v>
      </c>
      <c r="F26" s="19">
        <f>SUM(F6:F25)</f>
        <v>306140</v>
      </c>
      <c r="G26" s="20">
        <f t="shared" si="1"/>
        <v>0.96195858104135368</v>
      </c>
      <c r="H26" s="19">
        <f>SUM(H6:H25)</f>
        <v>652671</v>
      </c>
      <c r="I26" s="19">
        <f>SUM(I6:I25)</f>
        <v>666647.5</v>
      </c>
      <c r="J26" s="20">
        <f t="shared" si="2"/>
        <v>0.97903464724610834</v>
      </c>
      <c r="K26" s="19">
        <f>SUM(K6:K25)</f>
        <v>608405</v>
      </c>
      <c r="L26" s="19">
        <f>SUM(L6:L25)</f>
        <v>682817.5</v>
      </c>
      <c r="M26" s="20">
        <f t="shared" si="3"/>
        <v>0.89102139297835803</v>
      </c>
      <c r="N26" s="19">
        <f>SUM(N6:N25)</f>
        <v>1397727</v>
      </c>
      <c r="O26" s="19">
        <f>SUM(O6:O25)</f>
        <v>1515667.5</v>
      </c>
      <c r="P26" s="20">
        <f t="shared" si="4"/>
        <v>0.9221857696361504</v>
      </c>
      <c r="Q26" s="19">
        <f>SUM(Q6:Q25)</f>
        <v>1237505</v>
      </c>
      <c r="R26" s="19">
        <f>SUM(R6:R25)</f>
        <v>1301862.5</v>
      </c>
      <c r="S26" s="20">
        <f t="shared" si="5"/>
        <v>0.9505650558334694</v>
      </c>
      <c r="T26" s="19">
        <f>SUM(T6:T25)</f>
        <v>906263</v>
      </c>
      <c r="U26" s="19">
        <f>SUM(U6:U25)</f>
        <v>936150</v>
      </c>
      <c r="V26" s="20">
        <f t="shared" si="6"/>
        <v>0.96807456070074238</v>
      </c>
    </row>
    <row r="28" spans="1:22" ht="12" x14ac:dyDescent="0.25">
      <c r="A28" s="2" t="s">
        <v>31</v>
      </c>
      <c r="B28" s="4"/>
      <c r="C28" s="5"/>
      <c r="D28" s="6"/>
      <c r="E28" s="4"/>
      <c r="F28" s="7"/>
      <c r="G28" s="8"/>
      <c r="H28" s="4"/>
      <c r="I28" s="7"/>
      <c r="J28" s="9"/>
      <c r="K28" s="4"/>
      <c r="L28" s="7"/>
      <c r="M28" s="9"/>
      <c r="N28" s="4"/>
      <c r="O28" s="7"/>
      <c r="P28" s="9"/>
      <c r="Q28" s="4"/>
      <c r="R28" s="7"/>
      <c r="S28" s="9"/>
      <c r="T28" s="4"/>
      <c r="U28" s="7"/>
      <c r="V28" s="9"/>
    </row>
    <row r="29" spans="1:22" x14ac:dyDescent="0.25">
      <c r="A29" s="2" t="s">
        <v>49</v>
      </c>
    </row>
    <row r="31" spans="1:22" x14ac:dyDescent="0.25">
      <c r="B31" s="4"/>
    </row>
  </sheetData>
  <pageMargins left="0.31496062992125984" right="0.31496062992125984" top="0.55118110236220474" bottom="0.35433070866141736" header="0.31496062992125984" footer="0.31496062992125984"/>
  <pageSetup paperSize="9" scale="61" orientation="landscape" r:id="rId1"/>
  <rowBreaks count="2" manualBreakCount="2">
    <brk id="27" max="16383" man="1"/>
    <brk id="53" max="16383" man="1"/>
  </rowBreaks>
  <ignoredErrors>
    <ignoredError sqref="A1:XFD4 A27:XFD27 D6:D25 G6:G25 J6:J25 M6:M25 P6:P25 S6:S25 V7:V25 B30:XFD30 B29:XFD29 A33:XFD34 C31:XFD31 C32:XFD32 A36:XFD1048576 B35:XFD35 B5:XFD5 B28:XFD28 V6 X6:XFD6 X7:XFD25 X26:XFD2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34"/>
  <sheetViews>
    <sheetView zoomScaleNormal="100" workbookViewId="0">
      <pane xSplit="4" ySplit="5" topLeftCell="E6" activePane="bottomRight" state="frozen"/>
      <selection pane="topRight" activeCell="A28" sqref="A28:A32"/>
      <selection pane="bottomLeft" activeCell="A28" sqref="A28:A32"/>
      <selection pane="bottomRight" activeCell="R36" sqref="R36"/>
    </sheetView>
  </sheetViews>
  <sheetFormatPr defaultColWidth="9.33203125" defaultRowHeight="11.4" x14ac:dyDescent="0.25"/>
  <cols>
    <col min="1" max="1" width="27.5546875" style="2" customWidth="1"/>
    <col min="2" max="2" width="12.109375" style="2" bestFit="1" customWidth="1"/>
    <col min="3" max="3" width="14" style="2" bestFit="1" customWidth="1"/>
    <col min="4" max="4" width="9.44140625" style="2" customWidth="1"/>
    <col min="5" max="5" width="12.109375" style="2" bestFit="1" customWidth="1"/>
    <col min="6" max="6" width="14" style="2" bestFit="1" customWidth="1"/>
    <col min="7" max="7" width="9.44140625" style="2" customWidth="1"/>
    <col min="8" max="8" width="12.109375" style="2" bestFit="1" customWidth="1"/>
    <col min="9" max="9" width="14" style="2" bestFit="1" customWidth="1"/>
    <col min="10" max="10" width="9.44140625" style="2" customWidth="1"/>
    <col min="11" max="11" width="12.109375" style="2" bestFit="1" customWidth="1"/>
    <col min="12" max="12" width="14" style="2" bestFit="1" customWidth="1"/>
    <col min="13" max="13" width="9.44140625" style="2" customWidth="1"/>
    <col min="14" max="14" width="12.109375" style="2" bestFit="1" customWidth="1"/>
    <col min="15" max="15" width="14" style="2" bestFit="1" customWidth="1"/>
    <col min="16" max="16" width="9.44140625" style="2" customWidth="1"/>
    <col min="17" max="17" width="12.109375" style="2" bestFit="1" customWidth="1"/>
    <col min="18" max="18" width="14" style="2" bestFit="1" customWidth="1"/>
    <col min="19" max="19" width="9.44140625" style="2" customWidth="1"/>
    <col min="20" max="16384" width="9.33203125" style="2"/>
  </cols>
  <sheetData>
    <row r="1" spans="1:21" ht="13.8" x14ac:dyDescent="0.25">
      <c r="A1" s="23" t="str">
        <f>SUBSTITUTE(Ethnicity!A1,"Ethnicity","Deprivation")</f>
        <v>Access to Primary Care by Prioritised Deprivation (July 2025)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ht="12" x14ac:dyDescent="0.25">
      <c r="A2" s="11" t="s">
        <v>42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1" ht="12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1" ht="13.35" customHeight="1" x14ac:dyDescent="0.25">
      <c r="B4" s="13" t="s">
        <v>1</v>
      </c>
      <c r="C4" s="14"/>
      <c r="D4" s="14"/>
      <c r="E4" s="13" t="s">
        <v>43</v>
      </c>
      <c r="F4" s="14"/>
      <c r="G4" s="14"/>
      <c r="H4" s="13" t="s">
        <v>44</v>
      </c>
      <c r="I4" s="14"/>
      <c r="J4" s="14"/>
      <c r="K4" s="13" t="s">
        <v>45</v>
      </c>
      <c r="L4" s="14"/>
      <c r="M4" s="14"/>
      <c r="N4" s="13" t="s">
        <v>46</v>
      </c>
      <c r="O4" s="14"/>
      <c r="P4" s="14"/>
      <c r="Q4" s="13" t="s">
        <v>47</v>
      </c>
      <c r="R4" s="14"/>
      <c r="S4" s="14"/>
    </row>
    <row r="5" spans="1:21" ht="26.7" customHeight="1" x14ac:dyDescent="0.25">
      <c r="A5" s="15" t="s">
        <v>6</v>
      </c>
      <c r="B5" s="16" t="s">
        <v>7</v>
      </c>
      <c r="C5" s="16" t="s">
        <v>8</v>
      </c>
      <c r="D5" s="17" t="s">
        <v>9</v>
      </c>
      <c r="E5" s="16" t="s">
        <v>7</v>
      </c>
      <c r="F5" s="16" t="s">
        <v>8</v>
      </c>
      <c r="G5" s="17" t="s">
        <v>9</v>
      </c>
      <c r="H5" s="16" t="s">
        <v>7</v>
      </c>
      <c r="I5" s="16" t="s">
        <v>8</v>
      </c>
      <c r="J5" s="17" t="s">
        <v>9</v>
      </c>
      <c r="K5" s="16" t="s">
        <v>7</v>
      </c>
      <c r="L5" s="16" t="s">
        <v>8</v>
      </c>
      <c r="M5" s="17" t="s">
        <v>9</v>
      </c>
      <c r="N5" s="16" t="s">
        <v>7</v>
      </c>
      <c r="O5" s="16" t="s">
        <v>8</v>
      </c>
      <c r="P5" s="17" t="s">
        <v>9</v>
      </c>
      <c r="Q5" s="16" t="s">
        <v>7</v>
      </c>
      <c r="R5" s="16" t="s">
        <v>8</v>
      </c>
      <c r="S5" s="17" t="s">
        <v>9</v>
      </c>
    </row>
    <row r="6" spans="1:21" ht="13.35" customHeight="1" x14ac:dyDescent="0.25">
      <c r="A6" s="12" t="s">
        <v>10</v>
      </c>
      <c r="B6" s="25">
        <v>486714</v>
      </c>
      <c r="C6" s="27">
        <v>510025</v>
      </c>
      <c r="D6" s="21">
        <f>IF(B6=0,"",B6/C6)</f>
        <v>0.954294397333464</v>
      </c>
      <c r="E6" s="25">
        <v>89886</v>
      </c>
      <c r="F6" s="27">
        <v>98751.906959999993</v>
      </c>
      <c r="G6" s="21">
        <f>IF(E6=0,"",E6/F6)</f>
        <v>0.91022039742897143</v>
      </c>
      <c r="H6" s="25">
        <v>102658</v>
      </c>
      <c r="I6" s="27">
        <v>115374.639765</v>
      </c>
      <c r="J6" s="21">
        <f>IF(H6=0,"",H6/I6)</f>
        <v>0.8897795928905885</v>
      </c>
      <c r="K6" s="25">
        <v>116684</v>
      </c>
      <c r="L6" s="27">
        <v>129725.47287</v>
      </c>
      <c r="M6" s="21">
        <f>IF(K6=0,"",K6/L6)</f>
        <v>0.89946868119672174</v>
      </c>
      <c r="N6" s="25">
        <v>87965</v>
      </c>
      <c r="O6" s="27">
        <v>102862.96356</v>
      </c>
      <c r="P6" s="21">
        <f>IF(N6=0,"",N6/O6)</f>
        <v>0.85516688374129901</v>
      </c>
      <c r="Q6" s="25">
        <v>86008</v>
      </c>
      <c r="R6" s="27">
        <v>98113.61133</v>
      </c>
      <c r="S6" s="21">
        <f>IF(Q6=0,"",Q6/R6)</f>
        <v>0.8766163923037813</v>
      </c>
      <c r="T6" s="4"/>
      <c r="U6" s="4"/>
    </row>
    <row r="7" spans="1:21" ht="13.35" customHeight="1" x14ac:dyDescent="0.25">
      <c r="A7" s="12" t="s">
        <v>11</v>
      </c>
      <c r="B7" s="25">
        <v>265121</v>
      </c>
      <c r="C7" s="27">
        <v>290110</v>
      </c>
      <c r="D7" s="21">
        <f t="shared" ref="D7:D26" si="0">IF(B7=0,"",B7/C7)</f>
        <v>0.913863706869808</v>
      </c>
      <c r="E7" s="25">
        <v>49790</v>
      </c>
      <c r="F7" s="27">
        <v>45302.761874999997</v>
      </c>
      <c r="G7" s="21">
        <f t="shared" ref="G7:G26" si="1">IF(E7=0,"",E7/F7)</f>
        <v>1.0990499903158499</v>
      </c>
      <c r="H7" s="25">
        <v>51462</v>
      </c>
      <c r="I7" s="27">
        <v>51680.30889</v>
      </c>
      <c r="J7" s="21">
        <f t="shared" ref="J7:J26" si="2">IF(H7=0,"",H7/I7)</f>
        <v>0.99577578202048556</v>
      </c>
      <c r="K7" s="25">
        <v>55418</v>
      </c>
      <c r="L7" s="27">
        <v>57711.661665</v>
      </c>
      <c r="M7" s="21">
        <f t="shared" ref="M7:M26" si="3">IF(K7=0,"",K7/L7)</f>
        <v>0.96025653050307125</v>
      </c>
      <c r="N7" s="25">
        <v>55274</v>
      </c>
      <c r="O7" s="27">
        <v>61195.241204999998</v>
      </c>
      <c r="P7" s="21">
        <f t="shared" ref="P7:P26" si="4">IF(N7=0,"",N7/O7)</f>
        <v>0.9032401688692715</v>
      </c>
      <c r="Q7" s="25">
        <v>50256</v>
      </c>
      <c r="R7" s="27">
        <v>59767.189964999998</v>
      </c>
      <c r="S7" s="21">
        <f t="shared" ref="S7:S26" si="5">IF(Q7=0,"",Q7/R7)</f>
        <v>0.84086268786319374</v>
      </c>
      <c r="T7" s="4"/>
      <c r="U7" s="4"/>
    </row>
    <row r="8" spans="1:21" ht="13.35" customHeight="1" x14ac:dyDescent="0.25">
      <c r="A8" s="12" t="s">
        <v>12</v>
      </c>
      <c r="B8" s="25">
        <v>609055</v>
      </c>
      <c r="C8" s="27">
        <v>624220</v>
      </c>
      <c r="D8" s="21">
        <f t="shared" si="0"/>
        <v>0.97570568068950048</v>
      </c>
      <c r="E8" s="25">
        <v>193730</v>
      </c>
      <c r="F8" s="27">
        <v>174059.97273000001</v>
      </c>
      <c r="G8" s="21">
        <f t="shared" si="1"/>
        <v>1.1130071834522917</v>
      </c>
      <c r="H8" s="25">
        <v>129495</v>
      </c>
      <c r="I8" s="27">
        <v>136541.17197</v>
      </c>
      <c r="J8" s="21">
        <f t="shared" si="2"/>
        <v>0.94839525786736223</v>
      </c>
      <c r="K8" s="25">
        <v>112001</v>
      </c>
      <c r="L8" s="27">
        <v>121032.751875</v>
      </c>
      <c r="M8" s="21">
        <f t="shared" si="3"/>
        <v>0.92537762105642452</v>
      </c>
      <c r="N8" s="25">
        <v>106121</v>
      </c>
      <c r="O8" s="27">
        <v>118998.860715</v>
      </c>
      <c r="P8" s="21">
        <f t="shared" si="4"/>
        <v>0.89178164700381268</v>
      </c>
      <c r="Q8" s="25">
        <v>61024</v>
      </c>
      <c r="R8" s="27">
        <v>68589.733800000002</v>
      </c>
      <c r="S8" s="21">
        <f t="shared" si="5"/>
        <v>0.88969582791995028</v>
      </c>
      <c r="T8" s="4"/>
      <c r="U8" s="4"/>
    </row>
    <row r="9" spans="1:21" ht="13.35" customHeight="1" x14ac:dyDescent="0.25">
      <c r="A9" s="12" t="s">
        <v>13</v>
      </c>
      <c r="B9" s="25">
        <v>306292</v>
      </c>
      <c r="C9" s="27">
        <v>333420</v>
      </c>
      <c r="D9" s="21">
        <f t="shared" si="0"/>
        <v>0.91863715433987159</v>
      </c>
      <c r="E9" s="25">
        <v>103902</v>
      </c>
      <c r="F9" s="27">
        <v>112410.351585</v>
      </c>
      <c r="G9" s="21">
        <f t="shared" si="1"/>
        <v>0.92430989259413232</v>
      </c>
      <c r="H9" s="25">
        <v>71700</v>
      </c>
      <c r="I9" s="27">
        <v>82951.385475000003</v>
      </c>
      <c r="J9" s="21">
        <f t="shared" si="2"/>
        <v>0.86436169317038158</v>
      </c>
      <c r="K9" s="25">
        <v>56946</v>
      </c>
      <c r="L9" s="27">
        <v>68465.320244999995</v>
      </c>
      <c r="M9" s="21">
        <f t="shared" si="3"/>
        <v>0.83174956016011259</v>
      </c>
      <c r="N9" s="25">
        <v>37486</v>
      </c>
      <c r="O9" s="27">
        <v>44675.284814999999</v>
      </c>
      <c r="P9" s="21">
        <f t="shared" si="4"/>
        <v>0.83907691143389973</v>
      </c>
      <c r="Q9" s="25">
        <v>32780</v>
      </c>
      <c r="R9" s="27">
        <v>40499.316794999999</v>
      </c>
      <c r="S9" s="21">
        <f t="shared" si="5"/>
        <v>0.80939636996659126</v>
      </c>
      <c r="T9" s="4"/>
      <c r="U9" s="4"/>
    </row>
    <row r="10" spans="1:21" ht="13.35" customHeight="1" x14ac:dyDescent="0.25">
      <c r="A10" s="12" t="s">
        <v>14</v>
      </c>
      <c r="B10" s="25">
        <v>624488</v>
      </c>
      <c r="C10" s="27">
        <v>657815</v>
      </c>
      <c r="D10" s="21">
        <f t="shared" si="0"/>
        <v>0.94933681962253824</v>
      </c>
      <c r="E10" s="25">
        <v>89233</v>
      </c>
      <c r="F10" s="27">
        <v>89085.514664999995</v>
      </c>
      <c r="G10" s="21">
        <f t="shared" si="1"/>
        <v>1.0016555478806473</v>
      </c>
      <c r="H10" s="25">
        <v>105223</v>
      </c>
      <c r="I10" s="27">
        <v>103582.39846500001</v>
      </c>
      <c r="J10" s="21">
        <f t="shared" si="2"/>
        <v>1.0158386131168256</v>
      </c>
      <c r="K10" s="25">
        <v>103214</v>
      </c>
      <c r="L10" s="27">
        <v>96782.927219999998</v>
      </c>
      <c r="M10" s="21">
        <f t="shared" si="3"/>
        <v>1.0664484218934747</v>
      </c>
      <c r="N10" s="25">
        <v>109425</v>
      </c>
      <c r="O10" s="27">
        <v>106330.31524500001</v>
      </c>
      <c r="P10" s="21">
        <f t="shared" si="4"/>
        <v>1.0291044444650559</v>
      </c>
      <c r="Q10" s="25">
        <v>206866</v>
      </c>
      <c r="R10" s="27">
        <v>230657.321685</v>
      </c>
      <c r="S10" s="21">
        <f t="shared" si="5"/>
        <v>0.89685425326540935</v>
      </c>
      <c r="T10" s="4"/>
      <c r="U10" s="4"/>
    </row>
    <row r="11" spans="1:21" ht="13.35" customHeight="1" x14ac:dyDescent="0.25">
      <c r="A11" s="12" t="s">
        <v>15</v>
      </c>
      <c r="B11" s="25">
        <v>171873</v>
      </c>
      <c r="C11" s="27">
        <v>188310</v>
      </c>
      <c r="D11" s="21">
        <f t="shared" si="0"/>
        <v>0.91271307949657476</v>
      </c>
      <c r="E11" s="25">
        <v>29156</v>
      </c>
      <c r="F11" s="27">
        <v>29669.928225</v>
      </c>
      <c r="G11" s="21">
        <f t="shared" si="1"/>
        <v>0.98267848101610966</v>
      </c>
      <c r="H11" s="25">
        <v>26687</v>
      </c>
      <c r="I11" s="27">
        <v>28723.303349999998</v>
      </c>
      <c r="J11" s="21">
        <f t="shared" si="2"/>
        <v>0.92910622691313816</v>
      </c>
      <c r="K11" s="25">
        <v>29486</v>
      </c>
      <c r="L11" s="27">
        <v>33488.883435000003</v>
      </c>
      <c r="M11" s="21">
        <f t="shared" si="3"/>
        <v>0.88047127809533066</v>
      </c>
      <c r="N11" s="25">
        <v>38914</v>
      </c>
      <c r="O11" s="27">
        <v>43977.487050000003</v>
      </c>
      <c r="P11" s="21">
        <f t="shared" si="4"/>
        <v>0.88486183750692493</v>
      </c>
      <c r="Q11" s="25">
        <v>45954</v>
      </c>
      <c r="R11" s="27">
        <v>54357.904965000002</v>
      </c>
      <c r="S11" s="21">
        <f t="shared" si="5"/>
        <v>0.84539682001337035</v>
      </c>
      <c r="T11" s="4"/>
      <c r="U11" s="4"/>
    </row>
    <row r="12" spans="1:21" ht="13.35" customHeight="1" x14ac:dyDescent="0.25">
      <c r="A12" s="12" t="s">
        <v>16</v>
      </c>
      <c r="B12" s="25">
        <v>154792</v>
      </c>
      <c r="C12" s="27">
        <v>166210</v>
      </c>
      <c r="D12" s="21">
        <f t="shared" si="0"/>
        <v>0.93130377233620121</v>
      </c>
      <c r="E12" s="25">
        <v>36812</v>
      </c>
      <c r="F12" s="27">
        <v>41007.789584999999</v>
      </c>
      <c r="G12" s="21">
        <f t="shared" si="1"/>
        <v>0.89768310783240191</v>
      </c>
      <c r="H12" s="25">
        <v>23573</v>
      </c>
      <c r="I12" s="27">
        <v>26088.981554999998</v>
      </c>
      <c r="J12" s="21">
        <f t="shared" si="2"/>
        <v>0.9035615265511272</v>
      </c>
      <c r="K12" s="25">
        <v>27327</v>
      </c>
      <c r="L12" s="27">
        <v>30286.586715000001</v>
      </c>
      <c r="M12" s="21">
        <f t="shared" si="3"/>
        <v>0.90228061211221899</v>
      </c>
      <c r="N12" s="25">
        <v>35798</v>
      </c>
      <c r="O12" s="27">
        <v>38135.45925</v>
      </c>
      <c r="P12" s="21">
        <f t="shared" si="4"/>
        <v>0.93870640878672518</v>
      </c>
      <c r="Q12" s="25">
        <v>30254</v>
      </c>
      <c r="R12" s="27">
        <v>34430.099025000003</v>
      </c>
      <c r="S12" s="21">
        <f t="shared" si="5"/>
        <v>0.87870789967906571</v>
      </c>
      <c r="T12" s="4"/>
      <c r="U12" s="4"/>
    </row>
    <row r="13" spans="1:21" ht="13.35" customHeight="1" x14ac:dyDescent="0.25">
      <c r="A13" s="12" t="s">
        <v>17</v>
      </c>
      <c r="B13" s="25">
        <v>112732</v>
      </c>
      <c r="C13" s="27">
        <v>123605</v>
      </c>
      <c r="D13" s="21">
        <f t="shared" si="0"/>
        <v>0.91203430281946518</v>
      </c>
      <c r="E13" s="25">
        <v>15819</v>
      </c>
      <c r="F13" s="27">
        <v>15016.175160000001</v>
      </c>
      <c r="G13" s="21">
        <f t="shared" si="1"/>
        <v>1.0534640034127039</v>
      </c>
      <c r="H13" s="25">
        <v>17624</v>
      </c>
      <c r="I13" s="27">
        <v>19230.008174999999</v>
      </c>
      <c r="J13" s="21">
        <f t="shared" si="2"/>
        <v>0.91648426977332786</v>
      </c>
      <c r="K13" s="25">
        <v>16826</v>
      </c>
      <c r="L13" s="27">
        <v>18835.130369999999</v>
      </c>
      <c r="M13" s="21">
        <f t="shared" si="3"/>
        <v>0.89333068948648864</v>
      </c>
      <c r="N13" s="25">
        <v>24432</v>
      </c>
      <c r="O13" s="27">
        <v>28030.914870000001</v>
      </c>
      <c r="P13" s="21">
        <f t="shared" si="4"/>
        <v>0.87160908280408189</v>
      </c>
      <c r="Q13" s="25">
        <v>36920</v>
      </c>
      <c r="R13" s="27">
        <v>43593.427815000003</v>
      </c>
      <c r="S13" s="21">
        <f t="shared" si="5"/>
        <v>0.84691665350748691</v>
      </c>
      <c r="T13" s="4"/>
      <c r="U13" s="4"/>
    </row>
    <row r="14" spans="1:21" ht="13.35" customHeight="1" x14ac:dyDescent="0.25">
      <c r="A14" s="12" t="s">
        <v>18</v>
      </c>
      <c r="B14" s="25">
        <v>181043</v>
      </c>
      <c r="C14" s="27">
        <v>197925</v>
      </c>
      <c r="D14" s="21">
        <f t="shared" si="0"/>
        <v>0.91470506504989268</v>
      </c>
      <c r="E14" s="25">
        <v>24675</v>
      </c>
      <c r="F14" s="27">
        <v>24471.605339999998</v>
      </c>
      <c r="G14" s="21">
        <f t="shared" si="1"/>
        <v>1.0083114555491601</v>
      </c>
      <c r="H14" s="25">
        <v>29043</v>
      </c>
      <c r="I14" s="27">
        <v>31671.363675000001</v>
      </c>
      <c r="J14" s="21">
        <f t="shared" si="2"/>
        <v>0.91701135126446365</v>
      </c>
      <c r="K14" s="25">
        <v>33522</v>
      </c>
      <c r="L14" s="27">
        <v>38784.573450000004</v>
      </c>
      <c r="M14" s="21">
        <f t="shared" si="3"/>
        <v>0.86431271554953759</v>
      </c>
      <c r="N14" s="25">
        <v>45670</v>
      </c>
      <c r="O14" s="27">
        <v>52042.730985000002</v>
      </c>
      <c r="P14" s="21">
        <f t="shared" si="4"/>
        <v>0.87754810586637388</v>
      </c>
      <c r="Q14" s="25">
        <v>46040</v>
      </c>
      <c r="R14" s="27">
        <v>53492.419365000002</v>
      </c>
      <c r="S14" s="21">
        <f t="shared" si="5"/>
        <v>0.86068270133475944</v>
      </c>
      <c r="T14" s="4"/>
      <c r="U14" s="4"/>
    </row>
    <row r="15" spans="1:21" ht="13.35" customHeight="1" x14ac:dyDescent="0.25">
      <c r="A15" s="12" t="s">
        <v>19</v>
      </c>
      <c r="B15" s="25">
        <v>158938</v>
      </c>
      <c r="C15" s="27">
        <v>170765</v>
      </c>
      <c r="D15" s="21">
        <f t="shared" si="0"/>
        <v>0.93074107691857233</v>
      </c>
      <c r="E15" s="25">
        <v>32566</v>
      </c>
      <c r="F15" s="27">
        <v>33396.925589999999</v>
      </c>
      <c r="G15" s="21">
        <f t="shared" si="1"/>
        <v>0.97511969813626187</v>
      </c>
      <c r="H15" s="25">
        <v>36904</v>
      </c>
      <c r="I15" s="27">
        <v>39017.172704999997</v>
      </c>
      <c r="J15" s="21">
        <f t="shared" si="2"/>
        <v>0.94583993256053644</v>
      </c>
      <c r="K15" s="25">
        <v>40643</v>
      </c>
      <c r="L15" s="27">
        <v>43436.558550000002</v>
      </c>
      <c r="M15" s="21">
        <f t="shared" si="3"/>
        <v>0.93568646680918965</v>
      </c>
      <c r="N15" s="25">
        <v>32624</v>
      </c>
      <c r="O15" s="27">
        <v>38189.552100000001</v>
      </c>
      <c r="P15" s="21">
        <f t="shared" si="4"/>
        <v>0.85426505957895216</v>
      </c>
      <c r="Q15" s="25">
        <v>15220</v>
      </c>
      <c r="R15" s="27">
        <v>17261.028435</v>
      </c>
      <c r="S15" s="21">
        <f t="shared" si="5"/>
        <v>0.88175510846958405</v>
      </c>
      <c r="T15" s="4"/>
      <c r="U15" s="4"/>
    </row>
    <row r="16" spans="1:21" ht="13.35" customHeight="1" x14ac:dyDescent="0.25">
      <c r="A16" s="12" t="s">
        <v>20</v>
      </c>
      <c r="B16" s="25">
        <v>196253</v>
      </c>
      <c r="C16" s="27">
        <v>210980</v>
      </c>
      <c r="D16" s="21">
        <f t="shared" si="0"/>
        <v>0.93019717508768607</v>
      </c>
      <c r="E16" s="25">
        <v>15254</v>
      </c>
      <c r="F16" s="27">
        <v>14605.0695</v>
      </c>
      <c r="G16" s="21">
        <f t="shared" si="1"/>
        <v>1.0444318666200116</v>
      </c>
      <c r="H16" s="25">
        <v>23366</v>
      </c>
      <c r="I16" s="27">
        <v>22486.397744999998</v>
      </c>
      <c r="J16" s="21">
        <f t="shared" si="2"/>
        <v>1.0391170815785995</v>
      </c>
      <c r="K16" s="25">
        <v>34707</v>
      </c>
      <c r="L16" s="27">
        <v>34884.478965000002</v>
      </c>
      <c r="M16" s="21">
        <f t="shared" si="3"/>
        <v>0.99491238022565653</v>
      </c>
      <c r="N16" s="25">
        <v>41941</v>
      </c>
      <c r="O16" s="27">
        <v>44696.921954999998</v>
      </c>
      <c r="P16" s="21">
        <f t="shared" si="4"/>
        <v>0.93834201921611948</v>
      </c>
      <c r="Q16" s="25">
        <v>77683</v>
      </c>
      <c r="R16" s="27">
        <v>88485.084029999998</v>
      </c>
      <c r="S16" s="21">
        <f t="shared" si="5"/>
        <v>0.87792197805522054</v>
      </c>
      <c r="T16" s="4"/>
      <c r="U16" s="4"/>
    </row>
    <row r="17" spans="1:21" ht="13.35" customHeight="1" x14ac:dyDescent="0.25">
      <c r="A17" s="12" t="s">
        <v>21</v>
      </c>
      <c r="B17" s="25">
        <v>61633</v>
      </c>
      <c r="C17" s="27">
        <v>64387.5</v>
      </c>
      <c r="D17" s="21">
        <f t="shared" si="0"/>
        <v>0.95721995728984666</v>
      </c>
      <c r="E17" s="25">
        <v>9008</v>
      </c>
      <c r="F17" s="27">
        <v>9055.1430899999996</v>
      </c>
      <c r="G17" s="21">
        <f t="shared" si="1"/>
        <v>0.9947937774664144</v>
      </c>
      <c r="H17" s="25">
        <v>15407</v>
      </c>
      <c r="I17" s="27">
        <v>16574.04924</v>
      </c>
      <c r="J17" s="21">
        <f t="shared" si="2"/>
        <v>0.92958575040410585</v>
      </c>
      <c r="K17" s="25">
        <v>16462</v>
      </c>
      <c r="L17" s="27">
        <v>18213.062594999999</v>
      </c>
      <c r="M17" s="21">
        <f t="shared" si="3"/>
        <v>0.90385677390244545</v>
      </c>
      <c r="N17" s="25">
        <v>13061</v>
      </c>
      <c r="O17" s="27">
        <v>14669.98092</v>
      </c>
      <c r="P17" s="21">
        <f t="shared" si="4"/>
        <v>0.89032153969563577</v>
      </c>
      <c r="Q17" s="25">
        <v>7530</v>
      </c>
      <c r="R17" s="27">
        <v>8324.889615</v>
      </c>
      <c r="S17" s="21">
        <f t="shared" si="5"/>
        <v>0.90451649790433886</v>
      </c>
      <c r="T17" s="4"/>
      <c r="U17" s="4"/>
    </row>
    <row r="18" spans="1:21" ht="13.35" customHeight="1" x14ac:dyDescent="0.25">
      <c r="A18" s="12" t="s">
        <v>22</v>
      </c>
      <c r="B18" s="25">
        <v>345610</v>
      </c>
      <c r="C18" s="27">
        <v>373710</v>
      </c>
      <c r="D18" s="21">
        <f t="shared" si="0"/>
        <v>0.92480800620802228</v>
      </c>
      <c r="E18" s="25">
        <v>93658</v>
      </c>
      <c r="F18" s="27">
        <v>87284.222760000004</v>
      </c>
      <c r="G18" s="21">
        <f t="shared" si="1"/>
        <v>1.0730232456503115</v>
      </c>
      <c r="H18" s="25">
        <v>73640</v>
      </c>
      <c r="I18" s="27">
        <v>83075.799029999995</v>
      </c>
      <c r="J18" s="21">
        <f t="shared" si="2"/>
        <v>0.88641940083426007</v>
      </c>
      <c r="K18" s="25">
        <v>64034</v>
      </c>
      <c r="L18" s="27">
        <v>72089.541194999998</v>
      </c>
      <c r="M18" s="21">
        <f t="shared" si="3"/>
        <v>0.88825645077681925</v>
      </c>
      <c r="N18" s="25">
        <v>67212</v>
      </c>
      <c r="O18" s="27">
        <v>77931.568994999994</v>
      </c>
      <c r="P18" s="21">
        <f t="shared" si="4"/>
        <v>0.86244895190435922</v>
      </c>
      <c r="Q18" s="25">
        <v>43893</v>
      </c>
      <c r="R18" s="27">
        <v>52167.144540000001</v>
      </c>
      <c r="S18" s="21">
        <f t="shared" si="5"/>
        <v>0.84139165344471434</v>
      </c>
      <c r="T18" s="4"/>
      <c r="U18" s="4"/>
    </row>
    <row r="19" spans="1:21" ht="13.35" customHeight="1" x14ac:dyDescent="0.25">
      <c r="A19" s="12" t="s">
        <v>23</v>
      </c>
      <c r="B19" s="25">
        <v>49584</v>
      </c>
      <c r="C19" s="27">
        <v>54105</v>
      </c>
      <c r="D19" s="21">
        <f t="shared" si="0"/>
        <v>0.91644025505960636</v>
      </c>
      <c r="E19" s="25">
        <v>3960</v>
      </c>
      <c r="F19" s="27">
        <v>3921.7316249999999</v>
      </c>
      <c r="G19" s="21">
        <f t="shared" si="1"/>
        <v>1.0097580300385802</v>
      </c>
      <c r="H19" s="25">
        <v>4642</v>
      </c>
      <c r="I19" s="27">
        <v>5090.1371849999996</v>
      </c>
      <c r="J19" s="21">
        <f t="shared" si="2"/>
        <v>0.91195970389155634</v>
      </c>
      <c r="K19" s="25">
        <v>5965</v>
      </c>
      <c r="L19" s="27">
        <v>6761.6062499999998</v>
      </c>
      <c r="M19" s="21">
        <f t="shared" si="3"/>
        <v>0.88218683245567575</v>
      </c>
      <c r="N19" s="25">
        <v>10377</v>
      </c>
      <c r="O19" s="27">
        <v>11516.367765000001</v>
      </c>
      <c r="P19" s="21">
        <f t="shared" si="4"/>
        <v>0.90106535426363221</v>
      </c>
      <c r="Q19" s="25">
        <v>23757</v>
      </c>
      <c r="R19" s="27">
        <v>27187.066409999999</v>
      </c>
      <c r="S19" s="21">
        <f t="shared" si="5"/>
        <v>0.87383462569031189</v>
      </c>
      <c r="T19" s="4"/>
      <c r="U19" s="4"/>
    </row>
    <row r="20" spans="1:21" ht="13.35" customHeight="1" x14ac:dyDescent="0.25">
      <c r="A20" s="12" t="s">
        <v>24</v>
      </c>
      <c r="B20" s="25">
        <v>123631</v>
      </c>
      <c r="C20" s="27">
        <v>131195</v>
      </c>
      <c r="D20" s="21">
        <f t="shared" si="0"/>
        <v>0.94234536377148514</v>
      </c>
      <c r="E20" s="25">
        <v>17206</v>
      </c>
      <c r="F20" s="27">
        <v>16747.146359999999</v>
      </c>
      <c r="G20" s="21">
        <f t="shared" si="1"/>
        <v>1.0273989150232756</v>
      </c>
      <c r="H20" s="25">
        <v>18947</v>
      </c>
      <c r="I20" s="27">
        <v>20268.590895000001</v>
      </c>
      <c r="J20" s="21">
        <f t="shared" si="2"/>
        <v>0.93479611375815863</v>
      </c>
      <c r="K20" s="25">
        <v>25952</v>
      </c>
      <c r="L20" s="27">
        <v>29156.046149999998</v>
      </c>
      <c r="M20" s="21">
        <f t="shared" si="3"/>
        <v>0.89010697357535917</v>
      </c>
      <c r="N20" s="25">
        <v>30670</v>
      </c>
      <c r="O20" s="27">
        <v>36166.479509999997</v>
      </c>
      <c r="P20" s="21">
        <f t="shared" si="4"/>
        <v>0.84802282156104725</v>
      </c>
      <c r="Q20" s="25">
        <v>26337</v>
      </c>
      <c r="R20" s="27">
        <v>31487.447984999999</v>
      </c>
      <c r="S20" s="21">
        <f t="shared" si="5"/>
        <v>0.83642853534990924</v>
      </c>
      <c r="T20" s="4"/>
      <c r="U20" s="4"/>
    </row>
    <row r="21" spans="1:21" ht="13.35" customHeight="1" x14ac:dyDescent="0.25">
      <c r="A21" s="12" t="s">
        <v>25</v>
      </c>
      <c r="B21" s="25">
        <v>444100</v>
      </c>
      <c r="C21" s="27">
        <v>481055</v>
      </c>
      <c r="D21" s="21">
        <f t="shared" si="0"/>
        <v>0.92317926224652069</v>
      </c>
      <c r="E21" s="25">
        <v>62760</v>
      </c>
      <c r="F21" s="27">
        <v>58587.965835000003</v>
      </c>
      <c r="G21" s="21">
        <f t="shared" si="1"/>
        <v>1.0712097459869081</v>
      </c>
      <c r="H21" s="25">
        <v>69634</v>
      </c>
      <c r="I21" s="27">
        <v>71802.849090000003</v>
      </c>
      <c r="J21" s="21">
        <f t="shared" si="2"/>
        <v>0.96979438674805929</v>
      </c>
      <c r="K21" s="25">
        <v>81534</v>
      </c>
      <c r="L21" s="27">
        <v>87441.092025000005</v>
      </c>
      <c r="M21" s="21">
        <f t="shared" si="3"/>
        <v>0.93244489646456918</v>
      </c>
      <c r="N21" s="25">
        <v>109098</v>
      </c>
      <c r="O21" s="27">
        <v>117965.68728</v>
      </c>
      <c r="P21" s="21">
        <f t="shared" si="4"/>
        <v>0.92482824892163851</v>
      </c>
      <c r="Q21" s="25">
        <v>112997</v>
      </c>
      <c r="R21" s="27">
        <v>129357.64148999999</v>
      </c>
      <c r="S21" s="21">
        <f t="shared" si="5"/>
        <v>0.87352396579320168</v>
      </c>
      <c r="T21" s="4"/>
      <c r="U21" s="4"/>
    </row>
    <row r="22" spans="1:21" ht="13.35" customHeight="1" x14ac:dyDescent="0.25">
      <c r="A22" s="12" t="s">
        <v>26</v>
      </c>
      <c r="B22" s="25">
        <v>50026</v>
      </c>
      <c r="C22" s="27">
        <v>52130</v>
      </c>
      <c r="D22" s="21">
        <f t="shared" si="0"/>
        <v>0.95963936313063491</v>
      </c>
      <c r="E22" s="25">
        <v>8313</v>
      </c>
      <c r="F22" s="27">
        <v>7843.4632499999998</v>
      </c>
      <c r="G22" s="21">
        <f t="shared" si="1"/>
        <v>1.0598634474382218</v>
      </c>
      <c r="H22" s="25">
        <v>10244</v>
      </c>
      <c r="I22" s="27">
        <v>10483.19433</v>
      </c>
      <c r="J22" s="21">
        <f t="shared" si="2"/>
        <v>0.97718306820703571</v>
      </c>
      <c r="K22" s="25">
        <v>10494</v>
      </c>
      <c r="L22" s="27">
        <v>10856.434995</v>
      </c>
      <c r="M22" s="21">
        <f t="shared" si="3"/>
        <v>0.96661565282093787</v>
      </c>
      <c r="N22" s="25">
        <v>12931</v>
      </c>
      <c r="O22" s="27">
        <v>14264.284545</v>
      </c>
      <c r="P22" s="21">
        <f t="shared" si="4"/>
        <v>0.90652986900297416</v>
      </c>
      <c r="Q22" s="25">
        <v>7381</v>
      </c>
      <c r="R22" s="27">
        <v>7967.8768049999999</v>
      </c>
      <c r="S22" s="21">
        <f t="shared" si="5"/>
        <v>0.92634464370336111</v>
      </c>
      <c r="T22" s="4"/>
      <c r="U22" s="4"/>
    </row>
    <row r="23" spans="1:21" ht="13.35" customHeight="1" x14ac:dyDescent="0.25">
      <c r="A23" s="12" t="s">
        <v>27</v>
      </c>
      <c r="B23" s="25">
        <v>654961</v>
      </c>
      <c r="C23" s="27">
        <v>675010</v>
      </c>
      <c r="D23" s="21">
        <f t="shared" si="0"/>
        <v>0.97029821780418068</v>
      </c>
      <c r="E23" s="25">
        <v>161283</v>
      </c>
      <c r="F23" s="27">
        <v>164545.040415</v>
      </c>
      <c r="G23" s="21">
        <f t="shared" si="1"/>
        <v>0.98017539509685137</v>
      </c>
      <c r="H23" s="25">
        <v>176517</v>
      </c>
      <c r="I23" s="27">
        <v>177781.56081</v>
      </c>
      <c r="J23" s="21">
        <f t="shared" si="2"/>
        <v>0.99288699680530157</v>
      </c>
      <c r="K23" s="25">
        <v>136822</v>
      </c>
      <c r="L23" s="27">
        <v>149604.595245</v>
      </c>
      <c r="M23" s="21">
        <f t="shared" si="3"/>
        <v>0.91455746914680935</v>
      </c>
      <c r="N23" s="25">
        <v>116870</v>
      </c>
      <c r="O23" s="27">
        <v>121871.19104999999</v>
      </c>
      <c r="P23" s="21">
        <f t="shared" si="4"/>
        <v>0.95896330373969874</v>
      </c>
      <c r="Q23" s="25">
        <v>58843</v>
      </c>
      <c r="R23" s="27">
        <v>65668.719899999996</v>
      </c>
      <c r="S23" s="21">
        <f t="shared" si="5"/>
        <v>0.89605827690269935</v>
      </c>
      <c r="T23" s="4"/>
      <c r="U23" s="4"/>
    </row>
    <row r="24" spans="1:21" ht="13.35" customHeight="1" x14ac:dyDescent="0.25">
      <c r="A24" s="12" t="s">
        <v>28</v>
      </c>
      <c r="B24" s="25">
        <v>32977</v>
      </c>
      <c r="C24" s="27">
        <v>33077.5</v>
      </c>
      <c r="D24" s="21">
        <f t="shared" si="0"/>
        <v>0.99696168090091453</v>
      </c>
      <c r="E24" s="25">
        <v>2783</v>
      </c>
      <c r="F24" s="27">
        <v>2385.4946850000001</v>
      </c>
      <c r="G24" s="21">
        <f t="shared" si="1"/>
        <v>1.1666343327023594</v>
      </c>
      <c r="H24" s="25">
        <v>2206</v>
      </c>
      <c r="I24" s="27">
        <v>2223.2161350000001</v>
      </c>
      <c r="J24" s="21">
        <f t="shared" si="2"/>
        <v>0.99225620274656734</v>
      </c>
      <c r="K24" s="25">
        <v>8404</v>
      </c>
      <c r="L24" s="27">
        <v>9536.5694550000007</v>
      </c>
      <c r="M24" s="21">
        <f t="shared" si="3"/>
        <v>0.88123932192344101</v>
      </c>
      <c r="N24" s="25">
        <v>11033</v>
      </c>
      <c r="O24" s="27">
        <v>12311.532660000001</v>
      </c>
      <c r="P24" s="21">
        <f t="shared" si="4"/>
        <v>0.89615162504064705</v>
      </c>
      <c r="Q24" s="25">
        <v>8007</v>
      </c>
      <c r="R24" s="27">
        <v>8882.0459699999992</v>
      </c>
      <c r="S24" s="21">
        <f t="shared" si="5"/>
        <v>0.90148148602748124</v>
      </c>
      <c r="T24" s="4"/>
      <c r="U24" s="4"/>
    </row>
    <row r="25" spans="1:21" ht="13.35" customHeight="1" x14ac:dyDescent="0.25">
      <c r="A25" s="12" t="s">
        <v>29</v>
      </c>
      <c r="B25" s="25">
        <v>67242</v>
      </c>
      <c r="C25" s="27">
        <v>71230</v>
      </c>
      <c r="D25" s="21">
        <f t="shared" si="0"/>
        <v>0.94401235434507935</v>
      </c>
      <c r="E25" s="25">
        <v>4185</v>
      </c>
      <c r="F25" s="27">
        <v>3910.913055</v>
      </c>
      <c r="G25" s="21">
        <f t="shared" si="1"/>
        <v>1.0700825973744383</v>
      </c>
      <c r="H25" s="25">
        <v>6437</v>
      </c>
      <c r="I25" s="27">
        <v>6896.8383750000003</v>
      </c>
      <c r="J25" s="21">
        <f t="shared" si="2"/>
        <v>0.93332620687953993</v>
      </c>
      <c r="K25" s="25">
        <v>13567</v>
      </c>
      <c r="L25" s="27">
        <v>14361.651674999999</v>
      </c>
      <c r="M25" s="21">
        <f t="shared" si="3"/>
        <v>0.94466850380563916</v>
      </c>
      <c r="N25" s="25">
        <v>15263</v>
      </c>
      <c r="O25" s="27">
        <v>17850.640500000001</v>
      </c>
      <c r="P25" s="21">
        <f t="shared" si="4"/>
        <v>0.85503934718757002</v>
      </c>
      <c r="Q25" s="25">
        <v>27110</v>
      </c>
      <c r="R25" s="27">
        <v>30254.131004999999</v>
      </c>
      <c r="S25" s="21">
        <f t="shared" si="5"/>
        <v>0.89607597704656006</v>
      </c>
      <c r="T25" s="4"/>
      <c r="U25" s="4"/>
    </row>
    <row r="26" spans="1:21" ht="13.35" customHeight="1" x14ac:dyDescent="0.25">
      <c r="A26" s="18" t="s">
        <v>30</v>
      </c>
      <c r="B26" s="19">
        <f>Ethnicity!B26</f>
        <v>5097065</v>
      </c>
      <c r="C26" s="19">
        <f>SUM(C6:C25)</f>
        <v>5409285</v>
      </c>
      <c r="D26" s="20">
        <f t="shared" si="0"/>
        <v>0.94228072656552575</v>
      </c>
      <c r="E26" s="19">
        <f>SUM(E6:E25)</f>
        <v>1043979</v>
      </c>
      <c r="F26" s="19">
        <f>SUM(F6:F25)</f>
        <v>1032059.1222900002</v>
      </c>
      <c r="G26" s="20">
        <f t="shared" si="1"/>
        <v>1.0115496074329067</v>
      </c>
      <c r="H26" s="19">
        <f>SUM(H6:H25)</f>
        <v>995409</v>
      </c>
      <c r="I26" s="19">
        <f>SUM(I6:I25)</f>
        <v>1051543.36686</v>
      </c>
      <c r="J26" s="20">
        <f t="shared" si="2"/>
        <v>0.9466171642282124</v>
      </c>
      <c r="K26" s="19">
        <f>SUM(K6:K25)</f>
        <v>990008</v>
      </c>
      <c r="L26" s="19">
        <f>SUM(L6:L25)</f>
        <v>1071454.9449450001</v>
      </c>
      <c r="M26" s="20">
        <f t="shared" si="3"/>
        <v>0.92398472252215802</v>
      </c>
      <c r="N26" s="19">
        <f>SUM(N6:N25)</f>
        <v>1002165</v>
      </c>
      <c r="O26" s="19">
        <f>SUM(O6:O25)</f>
        <v>1103683.4649749999</v>
      </c>
      <c r="P26" s="20">
        <f t="shared" si="4"/>
        <v>0.90801849606644292</v>
      </c>
      <c r="Q26" s="19">
        <f>SUM(Q6:Q25)</f>
        <v>1004860</v>
      </c>
      <c r="R26" s="19">
        <f>SUM(R6:R25)</f>
        <v>1150544.1009300002</v>
      </c>
      <c r="S26" s="20">
        <f t="shared" si="5"/>
        <v>0.87337808188991473</v>
      </c>
      <c r="T26" s="4"/>
      <c r="U26" s="4"/>
    </row>
    <row r="28" spans="1:21" ht="12" x14ac:dyDescent="0.25">
      <c r="A28" s="2" t="s">
        <v>31</v>
      </c>
      <c r="B28" s="4"/>
      <c r="C28" s="5"/>
      <c r="D28" s="6"/>
      <c r="E28" s="4"/>
      <c r="F28" s="7"/>
      <c r="G28" s="8"/>
      <c r="H28" s="4"/>
      <c r="I28" s="7"/>
      <c r="J28" s="9"/>
      <c r="K28" s="4"/>
      <c r="L28" s="7"/>
      <c r="M28" s="9"/>
      <c r="N28" s="4"/>
      <c r="O28" s="7"/>
      <c r="P28" s="9"/>
      <c r="Q28" s="4"/>
      <c r="R28" s="7"/>
      <c r="S28" s="9"/>
    </row>
    <row r="29" spans="1:21" x14ac:dyDescent="0.25">
      <c r="A29" s="2" t="s">
        <v>49</v>
      </c>
    </row>
    <row r="30" spans="1:21" ht="12" x14ac:dyDescent="0.25">
      <c r="A30" s="24" t="s">
        <v>48</v>
      </c>
      <c r="B30" s="22"/>
      <c r="C30" s="22"/>
      <c r="D30" s="22"/>
      <c r="E30" s="22"/>
      <c r="F30" s="22"/>
      <c r="G30" s="22"/>
      <c r="H30" s="22"/>
      <c r="I30" s="22"/>
    </row>
    <row r="33" spans="1:3" x14ac:dyDescent="0.25">
      <c r="A33" s="24"/>
      <c r="B33" s="4"/>
      <c r="C33" s="4"/>
    </row>
    <row r="34" spans="1:3" x14ac:dyDescent="0.25">
      <c r="B34" s="4"/>
    </row>
  </sheetData>
  <pageMargins left="0.31496062992125984" right="0.31496062992125984" top="0.55118110236220474" bottom="0.35433070866141736" header="0.31496062992125984" footer="0.31496062992125984"/>
  <pageSetup paperSize="9" scale="64" orientation="landscape" r:id="rId1"/>
  <rowBreaks count="2" manualBreakCount="2">
    <brk id="27" max="16383" man="1"/>
    <brk id="53" max="16383" man="1"/>
  </rowBreaks>
  <ignoredErrors>
    <ignoredError sqref="A3:S3 A27:S27 G6:G25 J6:J25 M6:M25 P6:P25 S7:S25 D7:D25 B31:S31 B30:S30 C26:D26 G26 J26 M26 P26 S26 B1:S1 B2:S2 B5:S5 A4:P4 R4:S4 B29:P29 R29:S29 A35 B32:S32 S6 W6:XFD6 W7:XFD25 W26:XFD26 T37:XFD1048576 T36:XFD36 W27:XFD28 W29:XFD29 A34 D34:S34 D35:S35 D33:S33 D6 B28:S28 T3:XFD3 T31:XFD31 T30:XFD30 T1:XFD1 T2:XFD2 T5:XFD5 T4:XFD4 T32:XFD32 T34:XFD34 T35:XFD35 T33:XFD33 B36:S36 A37:S1048576" formula="1"/>
    <ignoredError sqref="A1" formula="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426B1A4FBD7043AA54891BD5F7804F" ma:contentTypeVersion="14" ma:contentTypeDescription="Create a new document." ma:contentTypeScope="" ma:versionID="5644692b9bee09c9d3f9c70d962876ae">
  <xsd:schema xmlns:xsd="http://www.w3.org/2001/XMLSchema" xmlns:xs="http://www.w3.org/2001/XMLSchema" xmlns:p="http://schemas.microsoft.com/office/2006/metadata/properties" xmlns:ns2="022ac790-2617-4d6d-ba0d-b9eacc83125f" xmlns:ns3="d8c4746a-f0ea-4b17-8284-c95be81e0bf7" targetNamespace="http://schemas.microsoft.com/office/2006/metadata/properties" ma:root="true" ma:fieldsID="73cfb31a7621501be79527dd9e8f5f9d" ns2:_="" ns3:_="">
    <xsd:import namespace="022ac790-2617-4d6d-ba0d-b9eacc83125f"/>
    <xsd:import namespace="d8c4746a-f0ea-4b17-8284-c95be81e0b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2ac790-2617-4d6d-ba0d-b9eacc831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bf29b3f-1e51-457b-ae0c-362182e580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4746a-f0ea-4b17-8284-c95be81e0bf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2ac790-2617-4d6d-ba0d-b9eacc83125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ACA3CF-6774-4275-B19C-C0A9CED249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2ac790-2617-4d6d-ba0d-b9eacc83125f"/>
    <ds:schemaRef ds:uri="d8c4746a-f0ea-4b17-8284-c95be81e0b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08C9A0-770B-4C11-AC45-494C6A7A233E}">
  <ds:schemaRefs>
    <ds:schemaRef ds:uri="http://schemas.microsoft.com/office/2006/metadata/properties"/>
    <ds:schemaRef ds:uri="http://schemas.microsoft.com/office/infopath/2007/PartnerControls"/>
    <ds:schemaRef ds:uri="022ac790-2617-4d6d-ba0d-b9eacc83125f"/>
  </ds:schemaRefs>
</ds:datastoreItem>
</file>

<file path=customXml/itemProps3.xml><?xml version="1.0" encoding="utf-8"?>
<ds:datastoreItem xmlns:ds="http://schemas.openxmlformats.org/officeDocument/2006/customXml" ds:itemID="{8E4BCB3F-6DC5-454C-846E-7550A0E878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Ethnicity</vt:lpstr>
      <vt:lpstr>Gender</vt:lpstr>
      <vt:lpstr>Age</vt:lpstr>
      <vt:lpstr>Deprivation</vt:lpstr>
    </vt:vector>
  </TitlesOfParts>
  <Manager/>
  <Company>Ministry of Health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Access to Primary Care Tables - January 2017</dc:title>
  <dc:subject/>
  <dc:creator>Ministry of Health</dc:creator>
  <cp:keywords/>
  <dc:description/>
  <cp:lastModifiedBy>Yuelin Yao</cp:lastModifiedBy>
  <cp:revision/>
  <dcterms:created xsi:type="dcterms:W3CDTF">2015-08-23T23:06:45Z</dcterms:created>
  <dcterms:modified xsi:type="dcterms:W3CDTF">2025-07-27T20:12:50Z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0x01010049426B1A4FBD7043AA54891BD5F7804F</vt:lpwstr>
  </property>
  <property fmtid="{D5CDD505-2E9C-101B-9397-08002B2CF9AE}" pid="3" name="MediaServiceImageTags">
    <vt:lpwstr/>
  </property>
</Properties>
</file>